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'CPT'!$A$1:$AA$55</definedName>
    <definedName name="_xlnm.Print_Area" localSheetId="6">'DC1'!$A$1:$AA$55</definedName>
    <definedName name="_xlnm.Print_Area" localSheetId="12">'DC2'!$A$1:$AA$55</definedName>
    <definedName name="_xlnm.Print_Area" localSheetId="17">'DC3'!$A$1:$AA$55</definedName>
    <definedName name="_xlnm.Print_Area" localSheetId="25">'DC4'!$A$1:$AA$55</definedName>
    <definedName name="_xlnm.Print_Area" localSheetId="29">'DC5'!$A$1:$AA$55</definedName>
    <definedName name="_xlnm.Print_Area" localSheetId="30">'Summary'!$A$1:$AA$55</definedName>
    <definedName name="_xlnm.Print_Area" localSheetId="1">'WC011'!$A$1:$AA$55</definedName>
    <definedName name="_xlnm.Print_Area" localSheetId="2">'WC012'!$A$1:$AA$55</definedName>
    <definedName name="_xlnm.Print_Area" localSheetId="3">'WC013'!$A$1:$AA$55</definedName>
    <definedName name="_xlnm.Print_Area" localSheetId="4">'WC014'!$A$1:$AA$55</definedName>
    <definedName name="_xlnm.Print_Area" localSheetId="5">'WC015'!$A$1:$AA$55</definedName>
    <definedName name="_xlnm.Print_Area" localSheetId="7">'WC022'!$A$1:$AA$55</definedName>
    <definedName name="_xlnm.Print_Area" localSheetId="8">'WC023'!$A$1:$AA$55</definedName>
    <definedName name="_xlnm.Print_Area" localSheetId="9">'WC024'!$A$1:$AA$55</definedName>
    <definedName name="_xlnm.Print_Area" localSheetId="10">'WC025'!$A$1:$AA$55</definedName>
    <definedName name="_xlnm.Print_Area" localSheetId="11">'WC026'!$A$1:$AA$55</definedName>
    <definedName name="_xlnm.Print_Area" localSheetId="13">'WC031'!$A$1:$AA$55</definedName>
    <definedName name="_xlnm.Print_Area" localSheetId="14">'WC032'!$A$1:$AA$55</definedName>
    <definedName name="_xlnm.Print_Area" localSheetId="15">'WC033'!$A$1:$AA$55</definedName>
    <definedName name="_xlnm.Print_Area" localSheetId="16">'WC034'!$A$1:$AA$55</definedName>
    <definedName name="_xlnm.Print_Area" localSheetId="18">'WC041'!$A$1:$AA$55</definedName>
    <definedName name="_xlnm.Print_Area" localSheetId="19">'WC042'!$A$1:$AA$55</definedName>
    <definedName name="_xlnm.Print_Area" localSheetId="20">'WC043'!$A$1:$AA$55</definedName>
    <definedName name="_xlnm.Print_Area" localSheetId="21">'WC044'!$A$1:$AA$55</definedName>
    <definedName name="_xlnm.Print_Area" localSheetId="22">'WC045'!$A$1:$AA$55</definedName>
    <definedName name="_xlnm.Print_Area" localSheetId="23">'WC047'!$A$1:$AA$55</definedName>
    <definedName name="_xlnm.Print_Area" localSheetId="24">'WC048'!$A$1:$AA$55</definedName>
    <definedName name="_xlnm.Print_Area" localSheetId="26">'WC051'!$A$1:$AA$55</definedName>
    <definedName name="_xlnm.Print_Area" localSheetId="27">'WC052'!$A$1:$AA$55</definedName>
    <definedName name="_xlnm.Print_Area" localSheetId="28">'WC053'!$A$1:$AA$55</definedName>
  </definedNames>
  <calcPr calcMode="manual" fullCalcOnLoad="1"/>
</workbook>
</file>

<file path=xl/sharedStrings.xml><?xml version="1.0" encoding="utf-8"?>
<sst xmlns="http://schemas.openxmlformats.org/spreadsheetml/2006/main" count="2697" uniqueCount="95">
  <si>
    <t>Western Cape: Cape Town(CPT) - Table C2 Quarterly Budget Statement - Financial Performance (standard classification) for 1st Quarter ended 30 September 2016 (Figures Finalised as at 2016/11/02)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</si>
  <si>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</si>
  <si>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</si>
  <si>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</si>
  <si>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</si>
  <si>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</si>
  <si>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</si>
  <si>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</si>
  <si>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</si>
  <si>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</si>
  <si>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</si>
  <si>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</si>
  <si>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</si>
  <si>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</si>
  <si>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</si>
  <si>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</si>
  <si>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</si>
  <si>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</si>
  <si>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</si>
  <si>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</si>
  <si>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</si>
  <si>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</si>
  <si>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</si>
  <si>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</si>
  <si>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</si>
  <si>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</si>
  <si>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</si>
  <si>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</si>
  <si>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</si>
  <si>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</si>
  <si>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</si>
  <si>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</si>
  <si>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</si>
  <si>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</si>
  <si>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</si>
  <si>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</si>
  <si>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</si>
  <si>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</si>
  <si>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</si>
  <si>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</si>
  <si>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</si>
  <si>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</si>
  <si>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</si>
  <si>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</si>
  <si>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</si>
  <si>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</si>
  <si>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</si>
  <si>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</si>
  <si>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</si>
  <si>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</si>
  <si>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</si>
  <si>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</si>
  <si>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</si>
  <si>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</si>
  <si>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</si>
  <si>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</si>
  <si>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</si>
  <si>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</si>
  <si>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</si>
  <si>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Western Cape: Matzikama(WC011) - Table C2 Quarterly Budget Statement - Financial Performance (standard classification) for 1st Quarter ended 30 September 2016 (Figures Finalised as at 2016/11/02)</t>
  </si>
  <si>
    <t>Western Cape: Cederberg(WC012) - Table C2 Quarterly Budget Statement - Financial Performance (standard classification) for 1st Quarter ended 30 September 2016 (Figures Finalised as at 2016/11/02)</t>
  </si>
  <si>
    <t>Western Cape: Bergrivier(WC013) - Table C2 Quarterly Budget Statement - Financial Performance (standard classification) for 1st Quarter ended 30 September 2016 (Figures Finalised as at 2016/11/02)</t>
  </si>
  <si>
    <t>Western Cape: Saldanha Bay(WC014) - Table C2 Quarterly Budget Statement - Financial Performance (standard classification) for 1st Quarter ended 30 September 2016 (Figures Finalised as at 2016/11/02)</t>
  </si>
  <si>
    <t>Western Cape: Swartland(WC015) - Table C2 Quarterly Budget Statement - Financial Performance (standard classification) for 1st Quarter ended 30 September 2016 (Figures Finalised as at 2016/11/02)</t>
  </si>
  <si>
    <t>Western Cape: West Coast(DC1) - Table C2 Quarterly Budget Statement - Financial Performance (standard classification) for 1st Quarter ended 30 September 2016 (Figures Finalised as at 2016/11/02)</t>
  </si>
  <si>
    <t>Western Cape: Witzenberg(WC022) - Table C2 Quarterly Budget Statement - Financial Performance (standard classification) for 1st Quarter ended 30 September 2016 (Figures Finalised as at 2016/11/02)</t>
  </si>
  <si>
    <t>Western Cape: Drakenstein(WC023) - Table C2 Quarterly Budget Statement - Financial Performance (standard classification) for 1st Quarter ended 30 September 2016 (Figures Finalised as at 2016/11/02)</t>
  </si>
  <si>
    <t>Western Cape: Stellenbosch(WC024) - Table C2 Quarterly Budget Statement - Financial Performance (standard classification) for 1st Quarter ended 30 September 2016 (Figures Finalised as at 2016/11/02)</t>
  </si>
  <si>
    <t>Western Cape: Breede Valley(WC025) - Table C2 Quarterly Budget Statement - Financial Performance (standard classification) for 1st Quarter ended 30 September 2016 (Figures Finalised as at 2016/11/02)</t>
  </si>
  <si>
    <t>Western Cape: Langeberg(WC026) - Table C2 Quarterly Budget Statement - Financial Performance (standard classification) for 1st Quarter ended 30 September 2016 (Figures Finalised as at 2016/11/02)</t>
  </si>
  <si>
    <t>Western Cape: Cape Winelands DM(DC2) - Table C2 Quarterly Budget Statement - Financial Performance (standard classification) for 1st Quarter ended 30 September 2016 (Figures Finalised as at 2016/11/02)</t>
  </si>
  <si>
    <t>Western Cape: Theewaterskloof(WC031) - Table C2 Quarterly Budget Statement - Financial Performance (standard classification) for 1st Quarter ended 30 September 2016 (Figures Finalised as at 2016/11/02)</t>
  </si>
  <si>
    <t>Western Cape: Overstrand(WC032) - Table C2 Quarterly Budget Statement - Financial Performance (standard classification) for 1st Quarter ended 30 September 2016 (Figures Finalised as at 2016/11/02)</t>
  </si>
  <si>
    <t>Western Cape: Cape Agulhas(WC033) - Table C2 Quarterly Budget Statement - Financial Performance (standard classification) for 1st Quarter ended 30 September 2016 (Figures Finalised as at 2016/11/02)</t>
  </si>
  <si>
    <t>Western Cape: Swellendam(WC034) - Table C2 Quarterly Budget Statement - Financial Performance (standard classification) for 1st Quarter ended 30 September 2016 (Figures Finalised as at 2016/11/02)</t>
  </si>
  <si>
    <t>Western Cape: Overberg(DC3) - Table C2 Quarterly Budget Statement - Financial Performance (standard classification) for 1st Quarter ended 30 September 2016 (Figures Finalised as at 2016/11/02)</t>
  </si>
  <si>
    <t>Western Cape: Kannaland(WC041) - Table C2 Quarterly Budget Statement - Financial Performance (standard classification) for 1st Quarter ended 30 September 2016 (Figures Finalised as at 2016/11/02)</t>
  </si>
  <si>
    <t>Western Cape: Hessequa(WC042) - Table C2 Quarterly Budget Statement - Financial Performance (standard classification) for 1st Quarter ended 30 September 2016 (Figures Finalised as at 2016/11/02)</t>
  </si>
  <si>
    <t>Western Cape: Mossel Bay(WC043) - Table C2 Quarterly Budget Statement - Financial Performance (standard classification) for 1st Quarter ended 30 September 2016 (Figures Finalised as at 2016/11/02)</t>
  </si>
  <si>
    <t>Western Cape: George(WC044) - Table C2 Quarterly Budget Statement - Financial Performance (standard classification) for 1st Quarter ended 30 September 2016 (Figures Finalised as at 2016/11/02)</t>
  </si>
  <si>
    <t>Western Cape: Oudtshoorn(WC045) - Table C2 Quarterly Budget Statement - Financial Performance (standard classification) for 1st Quarter ended 30 September 2016 (Figures Finalised as at 2016/11/02)</t>
  </si>
  <si>
    <t>Western Cape: Bitou(WC047) - Table C2 Quarterly Budget Statement - Financial Performance (standard classification) for 1st Quarter ended 30 September 2016 (Figures Finalised as at 2016/11/02)</t>
  </si>
  <si>
    <t>Western Cape: Knysna(WC048) - Table C2 Quarterly Budget Statement - Financial Performance (standard classification) for 1st Quarter ended 30 September 2016 (Figures Finalised as at 2016/11/02)</t>
  </si>
  <si>
    <t>Western Cape: Eden(DC4) - Table C2 Quarterly Budget Statement - Financial Performance (standard classification) for 1st Quarter ended 30 September 2016 (Figures Finalised as at 2016/11/02)</t>
  </si>
  <si>
    <t>Western Cape: Laingsburg(WC051) - Table C2 Quarterly Budget Statement - Financial Performance (standard classification) for 1st Quarter ended 30 September 2016 (Figures Finalised as at 2016/11/02)</t>
  </si>
  <si>
    <t>Western Cape: Prince Albert(WC052) - Table C2 Quarterly Budget Statement - Financial Performance (standard classification) for 1st Quarter ended 30 September 2016 (Figures Finalised as at 2016/11/02)</t>
  </si>
  <si>
    <t>Western Cape: Beaufort West(WC053) - Table C2 Quarterly Budget Statement - Financial Performance (standard classification) for 1st Quarter ended 30 September 2016 (Figures Finalised as at 2016/11/02)</t>
  </si>
  <si>
    <t>Western Cape: Central Karoo(DC5) - Table C2 Quarterly Budget Statement - Financial Performance (standard classification) for 1st Quarter ended 30 September 2016 (Figures Finalised as at 2016/11/02)</t>
  </si>
  <si>
    <t>Summary - Table C2 Quarterly Budget Statement - Financial Performance (standard classification) for 1st Quarter ended 30 September 2016 (Figures Finalised as at 2016/11/02)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</si>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</sst>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1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1" fontId="23" fillId="0" borderId="12" xfId="0" applyNumberFormat="1" applyFont="1" applyFill="1" applyBorder="1" applyAlignment="1" applyProtection="1">
      <alignment/>
      <protection/>
    </xf>
    <xf numFmtId="171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/>
      <protection/>
    </xf>
    <xf numFmtId="0" fontId="23" fillId="0" borderId="16" xfId="0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9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172" fontId="21" fillId="0" borderId="3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1" fontId="21" fillId="0" borderId="14" xfId="0" applyNumberFormat="1" applyFont="1" applyFill="1" applyBorder="1" applyAlignment="1" applyProtection="1">
      <alignment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172" fontId="21" fillId="0" borderId="27" xfId="0" applyNumberFormat="1" applyFont="1" applyBorder="1" applyAlignment="1" applyProtection="1">
      <alignment/>
      <protection/>
    </xf>
    <xf numFmtId="171" fontId="21" fillId="0" borderId="2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12103182304</v>
      </c>
      <c r="D5" s="19">
        <f>SUM(D6:D8)</f>
        <v>0</v>
      </c>
      <c r="E5" s="20">
        <f t="shared" si="0"/>
        <v>12656790240</v>
      </c>
      <c r="F5" s="21">
        <f t="shared" si="0"/>
        <v>12567261327</v>
      </c>
      <c r="G5" s="21">
        <f t="shared" si="0"/>
        <v>1536647743</v>
      </c>
      <c r="H5" s="21">
        <f t="shared" si="0"/>
        <v>1515084764</v>
      </c>
      <c r="I5" s="21">
        <f t="shared" si="0"/>
        <v>809237570</v>
      </c>
      <c r="J5" s="21">
        <f t="shared" si="0"/>
        <v>3860970077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3860970077</v>
      </c>
      <c r="X5" s="21">
        <f t="shared" si="0"/>
        <v>3556153977</v>
      </c>
      <c r="Y5" s="21">
        <f t="shared" si="0"/>
        <v>304816100</v>
      </c>
      <c r="Z5" s="4">
        <f>+IF(X5&lt;&gt;0,+(Y5/X5)*100,0)</f>
        <v>8.571510175640519</v>
      </c>
      <c r="AA5" s="19">
        <f>SUM(AA6:AA8)</f>
        <v>12567261327</v>
      </c>
    </row>
    <row r="6" spans="1:27" ht="12.75">
      <c r="A6" s="5" t="s">
        <v>33</v>
      </c>
      <c r="B6" s="3"/>
      <c r="C6" s="22">
        <v>301714013</v>
      </c>
      <c r="D6" s="22"/>
      <c r="E6" s="23">
        <v>314011983</v>
      </c>
      <c r="F6" s="24">
        <v>313864504</v>
      </c>
      <c r="G6" s="24">
        <v>47710752</v>
      </c>
      <c r="H6" s="24">
        <v>-5067385</v>
      </c>
      <c r="I6" s="24">
        <v>16152033</v>
      </c>
      <c r="J6" s="24">
        <v>58795400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58795400</v>
      </c>
      <c r="X6" s="24">
        <v>98690921</v>
      </c>
      <c r="Y6" s="24">
        <v>-39895521</v>
      </c>
      <c r="Z6" s="6">
        <v>-40.42</v>
      </c>
      <c r="AA6" s="22">
        <v>313864504</v>
      </c>
    </row>
    <row r="7" spans="1:27" ht="12.75">
      <c r="A7" s="5" t="s">
        <v>34</v>
      </c>
      <c r="B7" s="3"/>
      <c r="C7" s="25">
        <v>11518954375</v>
      </c>
      <c r="D7" s="25"/>
      <c r="E7" s="26">
        <v>12061150654</v>
      </c>
      <c r="F7" s="27">
        <v>11971769220</v>
      </c>
      <c r="G7" s="27">
        <v>1474437291</v>
      </c>
      <c r="H7" s="27">
        <v>1508536484</v>
      </c>
      <c r="I7" s="27">
        <v>776066384</v>
      </c>
      <c r="J7" s="27">
        <v>3759040159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3759040159</v>
      </c>
      <c r="X7" s="27">
        <v>3453176079</v>
      </c>
      <c r="Y7" s="27">
        <v>305864080</v>
      </c>
      <c r="Z7" s="7">
        <v>8.86</v>
      </c>
      <c r="AA7" s="25">
        <v>11971769220</v>
      </c>
    </row>
    <row r="8" spans="1:27" ht="12.75">
      <c r="A8" s="5" t="s">
        <v>35</v>
      </c>
      <c r="B8" s="3"/>
      <c r="C8" s="22">
        <v>282513916</v>
      </c>
      <c r="D8" s="22"/>
      <c r="E8" s="23">
        <v>281627603</v>
      </c>
      <c r="F8" s="24">
        <v>281627603</v>
      </c>
      <c r="G8" s="24">
        <v>14499700</v>
      </c>
      <c r="H8" s="24">
        <v>11615665</v>
      </c>
      <c r="I8" s="24">
        <v>17019153</v>
      </c>
      <c r="J8" s="24">
        <v>43134518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43134518</v>
      </c>
      <c r="X8" s="24">
        <v>4286977</v>
      </c>
      <c r="Y8" s="24">
        <v>38847541</v>
      </c>
      <c r="Z8" s="6">
        <v>906.18</v>
      </c>
      <c r="AA8" s="22">
        <v>281627603</v>
      </c>
    </row>
    <row r="9" spans="1:27" ht="12.75">
      <c r="A9" s="2" t="s">
        <v>36</v>
      </c>
      <c r="B9" s="3"/>
      <c r="C9" s="19">
        <f aca="true" t="shared" si="1" ref="C9:Y9">SUM(C10:C14)</f>
        <v>2884042800</v>
      </c>
      <c r="D9" s="19">
        <f>SUM(D10:D14)</f>
        <v>0</v>
      </c>
      <c r="E9" s="20">
        <f t="shared" si="1"/>
        <v>3315492127</v>
      </c>
      <c r="F9" s="21">
        <f t="shared" si="1"/>
        <v>3731166243</v>
      </c>
      <c r="G9" s="21">
        <f t="shared" si="1"/>
        <v>73718169</v>
      </c>
      <c r="H9" s="21">
        <f t="shared" si="1"/>
        <v>202299983</v>
      </c>
      <c r="I9" s="21">
        <f t="shared" si="1"/>
        <v>176411003</v>
      </c>
      <c r="J9" s="21">
        <f t="shared" si="1"/>
        <v>452429155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452429155</v>
      </c>
      <c r="X9" s="21">
        <f t="shared" si="1"/>
        <v>590776590</v>
      </c>
      <c r="Y9" s="21">
        <f t="shared" si="1"/>
        <v>-138347435</v>
      </c>
      <c r="Z9" s="4">
        <f>+IF(X9&lt;&gt;0,+(Y9/X9)*100,0)</f>
        <v>-23.417893894543113</v>
      </c>
      <c r="AA9" s="19">
        <f>SUM(AA10:AA14)</f>
        <v>3731166243</v>
      </c>
    </row>
    <row r="10" spans="1:27" ht="12.75">
      <c r="A10" s="5" t="s">
        <v>37</v>
      </c>
      <c r="B10" s="3"/>
      <c r="C10" s="22">
        <v>102673487</v>
      </c>
      <c r="D10" s="22"/>
      <c r="E10" s="23">
        <v>96804487</v>
      </c>
      <c r="F10" s="24">
        <v>96804487</v>
      </c>
      <c r="G10" s="24">
        <v>7030560</v>
      </c>
      <c r="H10" s="24">
        <v>4871138</v>
      </c>
      <c r="I10" s="24">
        <v>6782004</v>
      </c>
      <c r="J10" s="24">
        <v>18683702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18683702</v>
      </c>
      <c r="X10" s="24">
        <v>16701503</v>
      </c>
      <c r="Y10" s="24">
        <v>1982199</v>
      </c>
      <c r="Z10" s="6">
        <v>11.87</v>
      </c>
      <c r="AA10" s="22">
        <v>96804487</v>
      </c>
    </row>
    <row r="11" spans="1:27" ht="12.75">
      <c r="A11" s="5" t="s">
        <v>38</v>
      </c>
      <c r="B11" s="3"/>
      <c r="C11" s="22">
        <v>86704018</v>
      </c>
      <c r="D11" s="22"/>
      <c r="E11" s="23">
        <v>123769544</v>
      </c>
      <c r="F11" s="24">
        <v>123769544</v>
      </c>
      <c r="G11" s="24">
        <v>2123931</v>
      </c>
      <c r="H11" s="24">
        <v>3234775</v>
      </c>
      <c r="I11" s="24">
        <v>6143411</v>
      </c>
      <c r="J11" s="24">
        <v>11502117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11502117</v>
      </c>
      <c r="X11" s="24">
        <v>9709500</v>
      </c>
      <c r="Y11" s="24">
        <v>1792617</v>
      </c>
      <c r="Z11" s="6">
        <v>18.46</v>
      </c>
      <c r="AA11" s="22">
        <v>123769544</v>
      </c>
    </row>
    <row r="12" spans="1:27" ht="12.75">
      <c r="A12" s="5" t="s">
        <v>39</v>
      </c>
      <c r="B12" s="3"/>
      <c r="C12" s="22">
        <v>1225033935</v>
      </c>
      <c r="D12" s="22"/>
      <c r="E12" s="23">
        <v>1194620009</v>
      </c>
      <c r="F12" s="24">
        <v>1194620009</v>
      </c>
      <c r="G12" s="24">
        <v>37238928</v>
      </c>
      <c r="H12" s="24">
        <v>81703962</v>
      </c>
      <c r="I12" s="24">
        <v>68717035</v>
      </c>
      <c r="J12" s="24">
        <v>187659925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187659925</v>
      </c>
      <c r="X12" s="24">
        <v>285656745</v>
      </c>
      <c r="Y12" s="24">
        <v>-97996820</v>
      </c>
      <c r="Z12" s="6">
        <v>-34.31</v>
      </c>
      <c r="AA12" s="22">
        <v>1194620009</v>
      </c>
    </row>
    <row r="13" spans="1:27" ht="12.75">
      <c r="A13" s="5" t="s">
        <v>40</v>
      </c>
      <c r="B13" s="3"/>
      <c r="C13" s="22">
        <v>1203137936</v>
      </c>
      <c r="D13" s="22"/>
      <c r="E13" s="23">
        <v>1605746301</v>
      </c>
      <c r="F13" s="24">
        <v>2021420417</v>
      </c>
      <c r="G13" s="24">
        <v>17355624</v>
      </c>
      <c r="H13" s="24">
        <v>59134097</v>
      </c>
      <c r="I13" s="24">
        <v>67171019</v>
      </c>
      <c r="J13" s="24">
        <v>143660740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143660740</v>
      </c>
      <c r="X13" s="24">
        <v>216411750</v>
      </c>
      <c r="Y13" s="24">
        <v>-72751010</v>
      </c>
      <c r="Z13" s="6">
        <v>-33.62</v>
      </c>
      <c r="AA13" s="22">
        <v>2021420417</v>
      </c>
    </row>
    <row r="14" spans="1:27" ht="12.75">
      <c r="A14" s="5" t="s">
        <v>41</v>
      </c>
      <c r="B14" s="3"/>
      <c r="C14" s="25">
        <v>266493424</v>
      </c>
      <c r="D14" s="25"/>
      <c r="E14" s="26">
        <v>294551786</v>
      </c>
      <c r="F14" s="27">
        <v>294551786</v>
      </c>
      <c r="G14" s="27">
        <v>9969126</v>
      </c>
      <c r="H14" s="27">
        <v>53356011</v>
      </c>
      <c r="I14" s="27">
        <v>27597534</v>
      </c>
      <c r="J14" s="27">
        <v>90922671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90922671</v>
      </c>
      <c r="X14" s="27">
        <v>62297092</v>
      </c>
      <c r="Y14" s="27">
        <v>28625579</v>
      </c>
      <c r="Z14" s="7">
        <v>45.95</v>
      </c>
      <c r="AA14" s="25">
        <v>294551786</v>
      </c>
    </row>
    <row r="15" spans="1:27" ht="12.75">
      <c r="A15" s="2" t="s">
        <v>42</v>
      </c>
      <c r="B15" s="8"/>
      <c r="C15" s="19">
        <f aca="true" t="shared" si="2" ref="C15:Y15">SUM(C16:C18)</f>
        <v>2216340398</v>
      </c>
      <c r="D15" s="19">
        <f>SUM(D16:D18)</f>
        <v>0</v>
      </c>
      <c r="E15" s="20">
        <f t="shared" si="2"/>
        <v>1904755877</v>
      </c>
      <c r="F15" s="21">
        <f t="shared" si="2"/>
        <v>1906260886</v>
      </c>
      <c r="G15" s="21">
        <f t="shared" si="2"/>
        <v>34009727</v>
      </c>
      <c r="H15" s="21">
        <f t="shared" si="2"/>
        <v>167425983</v>
      </c>
      <c r="I15" s="21">
        <f t="shared" si="2"/>
        <v>194422213</v>
      </c>
      <c r="J15" s="21">
        <f t="shared" si="2"/>
        <v>395857923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395857923</v>
      </c>
      <c r="X15" s="21">
        <f t="shared" si="2"/>
        <v>334463953</v>
      </c>
      <c r="Y15" s="21">
        <f t="shared" si="2"/>
        <v>61393970</v>
      </c>
      <c r="Z15" s="4">
        <f>+IF(X15&lt;&gt;0,+(Y15/X15)*100,0)</f>
        <v>18.355930272701166</v>
      </c>
      <c r="AA15" s="19">
        <f>SUM(AA16:AA18)</f>
        <v>1906260886</v>
      </c>
    </row>
    <row r="16" spans="1:27" ht="12.75">
      <c r="A16" s="5" t="s">
        <v>43</v>
      </c>
      <c r="B16" s="3"/>
      <c r="C16" s="22">
        <v>445365980</v>
      </c>
      <c r="D16" s="22"/>
      <c r="E16" s="23">
        <v>305929076</v>
      </c>
      <c r="F16" s="24">
        <v>305929076</v>
      </c>
      <c r="G16" s="24">
        <v>26743351</v>
      </c>
      <c r="H16" s="24">
        <v>25344557</v>
      </c>
      <c r="I16" s="24">
        <v>29010726</v>
      </c>
      <c r="J16" s="24">
        <v>81098634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81098634</v>
      </c>
      <c r="X16" s="24">
        <v>72829692</v>
      </c>
      <c r="Y16" s="24">
        <v>8268942</v>
      </c>
      <c r="Z16" s="6">
        <v>11.35</v>
      </c>
      <c r="AA16" s="22">
        <v>305929076</v>
      </c>
    </row>
    <row r="17" spans="1:27" ht="12.75">
      <c r="A17" s="5" t="s">
        <v>44</v>
      </c>
      <c r="B17" s="3"/>
      <c r="C17" s="22">
        <v>1763369033</v>
      </c>
      <c r="D17" s="22"/>
      <c r="E17" s="23">
        <v>1592599391</v>
      </c>
      <c r="F17" s="24">
        <v>1593453488</v>
      </c>
      <c r="G17" s="24">
        <v>7142649</v>
      </c>
      <c r="H17" s="24">
        <v>142913887</v>
      </c>
      <c r="I17" s="24">
        <v>174731144</v>
      </c>
      <c r="J17" s="24">
        <v>324787680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324787680</v>
      </c>
      <c r="X17" s="24">
        <v>261157989</v>
      </c>
      <c r="Y17" s="24">
        <v>63629691</v>
      </c>
      <c r="Z17" s="6">
        <v>24.36</v>
      </c>
      <c r="AA17" s="22">
        <v>1593453488</v>
      </c>
    </row>
    <row r="18" spans="1:27" ht="12.75">
      <c r="A18" s="5" t="s">
        <v>45</v>
      </c>
      <c r="B18" s="3"/>
      <c r="C18" s="22">
        <v>7605385</v>
      </c>
      <c r="D18" s="22"/>
      <c r="E18" s="23">
        <v>6227410</v>
      </c>
      <c r="F18" s="24">
        <v>6878322</v>
      </c>
      <c r="G18" s="24">
        <v>123727</v>
      </c>
      <c r="H18" s="24">
        <v>-832461</v>
      </c>
      <c r="I18" s="24">
        <v>-9319657</v>
      </c>
      <c r="J18" s="24">
        <v>-10028391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-10028391</v>
      </c>
      <c r="X18" s="24">
        <v>476272</v>
      </c>
      <c r="Y18" s="24">
        <v>-10504663</v>
      </c>
      <c r="Z18" s="6">
        <v>-2205.6</v>
      </c>
      <c r="AA18" s="22">
        <v>6878322</v>
      </c>
    </row>
    <row r="19" spans="1:27" ht="12.75">
      <c r="A19" s="2" t="s">
        <v>46</v>
      </c>
      <c r="B19" s="8"/>
      <c r="C19" s="19">
        <f aca="true" t="shared" si="3" ref="C19:Y19">SUM(C20:C23)</f>
        <v>17771780643</v>
      </c>
      <c r="D19" s="19">
        <f>SUM(D20:D23)</f>
        <v>0</v>
      </c>
      <c r="E19" s="20">
        <f t="shared" si="3"/>
        <v>18585870376</v>
      </c>
      <c r="F19" s="21">
        <f t="shared" si="3"/>
        <v>18675251813</v>
      </c>
      <c r="G19" s="21">
        <f t="shared" si="3"/>
        <v>1516577871</v>
      </c>
      <c r="H19" s="21">
        <f t="shared" si="3"/>
        <v>1570891128</v>
      </c>
      <c r="I19" s="21">
        <f t="shared" si="3"/>
        <v>1640149781</v>
      </c>
      <c r="J19" s="21">
        <f t="shared" si="3"/>
        <v>4727618780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4727618780</v>
      </c>
      <c r="X19" s="21">
        <f t="shared" si="3"/>
        <v>4514716741</v>
      </c>
      <c r="Y19" s="21">
        <f t="shared" si="3"/>
        <v>212902039</v>
      </c>
      <c r="Z19" s="4">
        <f>+IF(X19&lt;&gt;0,+(Y19/X19)*100,0)</f>
        <v>4.715734147096073</v>
      </c>
      <c r="AA19" s="19">
        <f>SUM(AA20:AA23)</f>
        <v>18675251813</v>
      </c>
    </row>
    <row r="20" spans="1:27" ht="12.75">
      <c r="A20" s="5" t="s">
        <v>47</v>
      </c>
      <c r="B20" s="3"/>
      <c r="C20" s="22">
        <v>11498496267</v>
      </c>
      <c r="D20" s="22"/>
      <c r="E20" s="23">
        <v>12056551029</v>
      </c>
      <c r="F20" s="24">
        <v>12089546658</v>
      </c>
      <c r="G20" s="24">
        <v>1045416612</v>
      </c>
      <c r="H20" s="24">
        <v>1075276350</v>
      </c>
      <c r="I20" s="24">
        <v>1098551606</v>
      </c>
      <c r="J20" s="24">
        <v>3219244568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3219244568</v>
      </c>
      <c r="X20" s="24">
        <v>3192889716</v>
      </c>
      <c r="Y20" s="24">
        <v>26354852</v>
      </c>
      <c r="Z20" s="6">
        <v>0.83</v>
      </c>
      <c r="AA20" s="22">
        <v>12089546658</v>
      </c>
    </row>
    <row r="21" spans="1:27" ht="12.75">
      <c r="A21" s="5" t="s">
        <v>48</v>
      </c>
      <c r="B21" s="3"/>
      <c r="C21" s="22">
        <v>3172542833</v>
      </c>
      <c r="D21" s="22"/>
      <c r="E21" s="23">
        <v>3229391640</v>
      </c>
      <c r="F21" s="24">
        <v>3258166736</v>
      </c>
      <c r="G21" s="24">
        <v>237099279</v>
      </c>
      <c r="H21" s="24">
        <v>245822205</v>
      </c>
      <c r="I21" s="24">
        <v>262022795</v>
      </c>
      <c r="J21" s="24">
        <v>744944279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744944279</v>
      </c>
      <c r="X21" s="24">
        <v>628450108</v>
      </c>
      <c r="Y21" s="24">
        <v>116494171</v>
      </c>
      <c r="Z21" s="6">
        <v>18.54</v>
      </c>
      <c r="AA21" s="22">
        <v>3258166736</v>
      </c>
    </row>
    <row r="22" spans="1:27" ht="12.75">
      <c r="A22" s="5" t="s">
        <v>49</v>
      </c>
      <c r="B22" s="3"/>
      <c r="C22" s="25">
        <v>1985564718</v>
      </c>
      <c r="D22" s="25"/>
      <c r="E22" s="26">
        <v>2051964451</v>
      </c>
      <c r="F22" s="27">
        <v>2079483991</v>
      </c>
      <c r="G22" s="27">
        <v>130542165</v>
      </c>
      <c r="H22" s="27">
        <v>148930684</v>
      </c>
      <c r="I22" s="27">
        <v>177755932</v>
      </c>
      <c r="J22" s="27">
        <v>457228781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457228781</v>
      </c>
      <c r="X22" s="27">
        <v>388832995</v>
      </c>
      <c r="Y22" s="27">
        <v>68395786</v>
      </c>
      <c r="Z22" s="7">
        <v>17.59</v>
      </c>
      <c r="AA22" s="25">
        <v>2079483991</v>
      </c>
    </row>
    <row r="23" spans="1:27" ht="12.75">
      <c r="A23" s="5" t="s">
        <v>50</v>
      </c>
      <c r="B23" s="3"/>
      <c r="C23" s="22">
        <v>1115176825</v>
      </c>
      <c r="D23" s="22"/>
      <c r="E23" s="23">
        <v>1247963256</v>
      </c>
      <c r="F23" s="24">
        <v>1248054428</v>
      </c>
      <c r="G23" s="24">
        <v>103519815</v>
      </c>
      <c r="H23" s="24">
        <v>100861889</v>
      </c>
      <c r="I23" s="24">
        <v>101819448</v>
      </c>
      <c r="J23" s="24">
        <v>306201152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306201152</v>
      </c>
      <c r="X23" s="24">
        <v>304543922</v>
      </c>
      <c r="Y23" s="24">
        <v>1657230</v>
      </c>
      <c r="Z23" s="6">
        <v>0.54</v>
      </c>
      <c r="AA23" s="22">
        <v>1248054428</v>
      </c>
    </row>
    <row r="24" spans="1:27" ht="12.75">
      <c r="A24" s="2" t="s">
        <v>51</v>
      </c>
      <c r="B24" s="8" t="s">
        <v>52</v>
      </c>
      <c r="C24" s="19">
        <v>245034269</v>
      </c>
      <c r="D24" s="19"/>
      <c r="E24" s="20">
        <v>235010804</v>
      </c>
      <c r="F24" s="21">
        <v>235287804</v>
      </c>
      <c r="G24" s="21">
        <v>10810197</v>
      </c>
      <c r="H24" s="21">
        <v>23808464</v>
      </c>
      <c r="I24" s="21">
        <v>26555682</v>
      </c>
      <c r="J24" s="21">
        <v>61174343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61174343</v>
      </c>
      <c r="X24" s="21">
        <v>58451219</v>
      </c>
      <c r="Y24" s="21">
        <v>2723124</v>
      </c>
      <c r="Z24" s="4">
        <v>4.66</v>
      </c>
      <c r="AA24" s="19">
        <v>235287804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35220380414</v>
      </c>
      <c r="D25" s="44">
        <f>+D5+D9+D15+D19+D24</f>
        <v>0</v>
      </c>
      <c r="E25" s="45">
        <f t="shared" si="4"/>
        <v>36697919424</v>
      </c>
      <c r="F25" s="46">
        <f t="shared" si="4"/>
        <v>37115228073</v>
      </c>
      <c r="G25" s="46">
        <f t="shared" si="4"/>
        <v>3171763707</v>
      </c>
      <c r="H25" s="46">
        <f t="shared" si="4"/>
        <v>3479510322</v>
      </c>
      <c r="I25" s="46">
        <f t="shared" si="4"/>
        <v>2846776249</v>
      </c>
      <c r="J25" s="46">
        <f t="shared" si="4"/>
        <v>9498050278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9498050278</v>
      </c>
      <c r="X25" s="46">
        <f t="shared" si="4"/>
        <v>9054562480</v>
      </c>
      <c r="Y25" s="46">
        <f t="shared" si="4"/>
        <v>443487798</v>
      </c>
      <c r="Z25" s="47">
        <f>+IF(X25&lt;&gt;0,+(Y25/X25)*100,0)</f>
        <v>4.897948398717107</v>
      </c>
      <c r="AA25" s="44">
        <f>+AA5+AA9+AA15+AA19+AA24</f>
        <v>37115228073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5225251355</v>
      </c>
      <c r="D28" s="19">
        <f>SUM(D29:D31)</f>
        <v>0</v>
      </c>
      <c r="E28" s="20">
        <f t="shared" si="5"/>
        <v>6359898980</v>
      </c>
      <c r="F28" s="21">
        <f t="shared" si="5"/>
        <v>6323255977</v>
      </c>
      <c r="G28" s="21">
        <f t="shared" si="5"/>
        <v>403245948</v>
      </c>
      <c r="H28" s="21">
        <f t="shared" si="5"/>
        <v>475814877</v>
      </c>
      <c r="I28" s="21">
        <f t="shared" si="5"/>
        <v>495219784</v>
      </c>
      <c r="J28" s="21">
        <f t="shared" si="5"/>
        <v>1374280609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1374280609</v>
      </c>
      <c r="X28" s="21">
        <f t="shared" si="5"/>
        <v>1480306925</v>
      </c>
      <c r="Y28" s="21">
        <f t="shared" si="5"/>
        <v>-106026316</v>
      </c>
      <c r="Z28" s="4">
        <f>+IF(X28&lt;&gt;0,+(Y28/X28)*100,0)</f>
        <v>-7.162454907788803</v>
      </c>
      <c r="AA28" s="19">
        <f>SUM(AA29:AA31)</f>
        <v>6323255977</v>
      </c>
    </row>
    <row r="29" spans="1:27" ht="12.75">
      <c r="A29" s="5" t="s">
        <v>33</v>
      </c>
      <c r="B29" s="3"/>
      <c r="C29" s="22">
        <v>867162188</v>
      </c>
      <c r="D29" s="22"/>
      <c r="E29" s="23">
        <v>1119342561</v>
      </c>
      <c r="F29" s="24">
        <v>1080943083</v>
      </c>
      <c r="G29" s="24">
        <v>57628351</v>
      </c>
      <c r="H29" s="24">
        <v>63943671</v>
      </c>
      <c r="I29" s="24">
        <v>79887213</v>
      </c>
      <c r="J29" s="24">
        <v>201459235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201459235</v>
      </c>
      <c r="X29" s="24">
        <v>256388382</v>
      </c>
      <c r="Y29" s="24">
        <v>-54929147</v>
      </c>
      <c r="Z29" s="6">
        <v>-21.42</v>
      </c>
      <c r="AA29" s="22">
        <v>1080943083</v>
      </c>
    </row>
    <row r="30" spans="1:27" ht="12.75">
      <c r="A30" s="5" t="s">
        <v>34</v>
      </c>
      <c r="B30" s="3"/>
      <c r="C30" s="25">
        <v>2277012999</v>
      </c>
      <c r="D30" s="25"/>
      <c r="E30" s="26">
        <v>2816141057</v>
      </c>
      <c r="F30" s="27">
        <v>2813012333</v>
      </c>
      <c r="G30" s="27">
        <v>192412775</v>
      </c>
      <c r="H30" s="27">
        <v>199041255</v>
      </c>
      <c r="I30" s="27">
        <v>218429337</v>
      </c>
      <c r="J30" s="27">
        <v>609883367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609883367</v>
      </c>
      <c r="X30" s="27">
        <v>713485250</v>
      </c>
      <c r="Y30" s="27">
        <v>-103601883</v>
      </c>
      <c r="Z30" s="7">
        <v>-14.52</v>
      </c>
      <c r="AA30" s="25">
        <v>2813012333</v>
      </c>
    </row>
    <row r="31" spans="1:27" ht="12.75">
      <c r="A31" s="5" t="s">
        <v>35</v>
      </c>
      <c r="B31" s="3"/>
      <c r="C31" s="22">
        <v>2081076168</v>
      </c>
      <c r="D31" s="22"/>
      <c r="E31" s="23">
        <v>2424415362</v>
      </c>
      <c r="F31" s="24">
        <v>2429300561</v>
      </c>
      <c r="G31" s="24">
        <v>153204822</v>
      </c>
      <c r="H31" s="24">
        <v>212829951</v>
      </c>
      <c r="I31" s="24">
        <v>196903234</v>
      </c>
      <c r="J31" s="24">
        <v>562938007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562938007</v>
      </c>
      <c r="X31" s="24">
        <v>510433293</v>
      </c>
      <c r="Y31" s="24">
        <v>52504714</v>
      </c>
      <c r="Z31" s="6">
        <v>10.29</v>
      </c>
      <c r="AA31" s="22">
        <v>2429300561</v>
      </c>
    </row>
    <row r="32" spans="1:27" ht="12.75">
      <c r="A32" s="2" t="s">
        <v>36</v>
      </c>
      <c r="B32" s="3"/>
      <c r="C32" s="19">
        <f aca="true" t="shared" si="6" ref="C32:Y32">SUM(C33:C37)</f>
        <v>6339800134</v>
      </c>
      <c r="D32" s="19">
        <f>SUM(D33:D37)</f>
        <v>0</v>
      </c>
      <c r="E32" s="20">
        <f t="shared" si="6"/>
        <v>7662160195</v>
      </c>
      <c r="F32" s="21">
        <f t="shared" si="6"/>
        <v>7919839245</v>
      </c>
      <c r="G32" s="21">
        <f t="shared" si="6"/>
        <v>338891576</v>
      </c>
      <c r="H32" s="21">
        <f t="shared" si="6"/>
        <v>475747818</v>
      </c>
      <c r="I32" s="21">
        <f t="shared" si="6"/>
        <v>476449641</v>
      </c>
      <c r="J32" s="21">
        <f t="shared" si="6"/>
        <v>1291089035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1291089035</v>
      </c>
      <c r="X32" s="21">
        <f t="shared" si="6"/>
        <v>1515483441</v>
      </c>
      <c r="Y32" s="21">
        <f t="shared" si="6"/>
        <v>-224394406</v>
      </c>
      <c r="Z32" s="4">
        <f>+IF(X32&lt;&gt;0,+(Y32/X32)*100,0)</f>
        <v>-14.806787057464128</v>
      </c>
      <c r="AA32" s="19">
        <f>SUM(AA33:AA37)</f>
        <v>7919839245</v>
      </c>
    </row>
    <row r="33" spans="1:27" ht="12.75">
      <c r="A33" s="5" t="s">
        <v>37</v>
      </c>
      <c r="B33" s="3"/>
      <c r="C33" s="22">
        <v>550893848</v>
      </c>
      <c r="D33" s="22"/>
      <c r="E33" s="23">
        <v>651428340</v>
      </c>
      <c r="F33" s="24">
        <v>626724888</v>
      </c>
      <c r="G33" s="24">
        <v>38542221</v>
      </c>
      <c r="H33" s="24">
        <v>43760210</v>
      </c>
      <c r="I33" s="24">
        <v>47015632</v>
      </c>
      <c r="J33" s="24">
        <v>129318063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129318063</v>
      </c>
      <c r="X33" s="24">
        <v>152319387</v>
      </c>
      <c r="Y33" s="24">
        <v>-23001324</v>
      </c>
      <c r="Z33" s="6">
        <v>-15.1</v>
      </c>
      <c r="AA33" s="22">
        <v>626724888</v>
      </c>
    </row>
    <row r="34" spans="1:27" ht="12.75">
      <c r="A34" s="5" t="s">
        <v>38</v>
      </c>
      <c r="B34" s="3"/>
      <c r="C34" s="22">
        <v>1308060818</v>
      </c>
      <c r="D34" s="22"/>
      <c r="E34" s="23">
        <v>1543845450</v>
      </c>
      <c r="F34" s="24">
        <v>1588529662</v>
      </c>
      <c r="G34" s="24">
        <v>76679376</v>
      </c>
      <c r="H34" s="24">
        <v>100780383</v>
      </c>
      <c r="I34" s="24">
        <v>100163876</v>
      </c>
      <c r="J34" s="24">
        <v>277623635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277623635</v>
      </c>
      <c r="X34" s="24">
        <v>346824044</v>
      </c>
      <c r="Y34" s="24">
        <v>-69200409</v>
      </c>
      <c r="Z34" s="6">
        <v>-19.95</v>
      </c>
      <c r="AA34" s="22">
        <v>1588529662</v>
      </c>
    </row>
    <row r="35" spans="1:27" ht="12.75">
      <c r="A35" s="5" t="s">
        <v>39</v>
      </c>
      <c r="B35" s="3"/>
      <c r="C35" s="22">
        <v>2487411540</v>
      </c>
      <c r="D35" s="22"/>
      <c r="E35" s="23">
        <v>2729102066</v>
      </c>
      <c r="F35" s="24">
        <v>2702355711</v>
      </c>
      <c r="G35" s="24">
        <v>117918846</v>
      </c>
      <c r="H35" s="24">
        <v>151062675</v>
      </c>
      <c r="I35" s="24">
        <v>152513095</v>
      </c>
      <c r="J35" s="24">
        <v>421494616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421494616</v>
      </c>
      <c r="X35" s="24">
        <v>451836220</v>
      </c>
      <c r="Y35" s="24">
        <v>-30341604</v>
      </c>
      <c r="Z35" s="6">
        <v>-6.72</v>
      </c>
      <c r="AA35" s="22">
        <v>2702355711</v>
      </c>
    </row>
    <row r="36" spans="1:27" ht="12.75">
      <c r="A36" s="5" t="s">
        <v>40</v>
      </c>
      <c r="B36" s="3"/>
      <c r="C36" s="22">
        <v>1223664126</v>
      </c>
      <c r="D36" s="22"/>
      <c r="E36" s="23">
        <v>1786141100</v>
      </c>
      <c r="F36" s="24">
        <v>2171492967</v>
      </c>
      <c r="G36" s="24">
        <v>62075366</v>
      </c>
      <c r="H36" s="24">
        <v>85038648</v>
      </c>
      <c r="I36" s="24">
        <v>98733630</v>
      </c>
      <c r="J36" s="24">
        <v>245847644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245847644</v>
      </c>
      <c r="X36" s="24">
        <v>338208064</v>
      </c>
      <c r="Y36" s="24">
        <v>-92360420</v>
      </c>
      <c r="Z36" s="6">
        <v>-27.31</v>
      </c>
      <c r="AA36" s="22">
        <v>2171492967</v>
      </c>
    </row>
    <row r="37" spans="1:27" ht="12.75">
      <c r="A37" s="5" t="s">
        <v>41</v>
      </c>
      <c r="B37" s="3"/>
      <c r="C37" s="25">
        <v>769769802</v>
      </c>
      <c r="D37" s="25"/>
      <c r="E37" s="26">
        <v>951643239</v>
      </c>
      <c r="F37" s="27">
        <v>830736017</v>
      </c>
      <c r="G37" s="27">
        <v>43675767</v>
      </c>
      <c r="H37" s="27">
        <v>95105902</v>
      </c>
      <c r="I37" s="27">
        <v>78023408</v>
      </c>
      <c r="J37" s="27">
        <v>216805077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216805077</v>
      </c>
      <c r="X37" s="27">
        <v>226295726</v>
      </c>
      <c r="Y37" s="27">
        <v>-9490649</v>
      </c>
      <c r="Z37" s="7">
        <v>-4.19</v>
      </c>
      <c r="AA37" s="25">
        <v>830736017</v>
      </c>
    </row>
    <row r="38" spans="1:27" ht="12.75">
      <c r="A38" s="2" t="s">
        <v>42</v>
      </c>
      <c r="B38" s="8"/>
      <c r="C38" s="19">
        <f aca="true" t="shared" si="7" ref="C38:Y38">SUM(C39:C41)</f>
        <v>3549560266</v>
      </c>
      <c r="D38" s="19">
        <f>SUM(D39:D41)</f>
        <v>0</v>
      </c>
      <c r="E38" s="20">
        <f t="shared" si="7"/>
        <v>3829922151</v>
      </c>
      <c r="F38" s="21">
        <f t="shared" si="7"/>
        <v>3725554183</v>
      </c>
      <c r="G38" s="21">
        <f t="shared" si="7"/>
        <v>152836021</v>
      </c>
      <c r="H38" s="21">
        <f t="shared" si="7"/>
        <v>292233495</v>
      </c>
      <c r="I38" s="21">
        <f t="shared" si="7"/>
        <v>273292177</v>
      </c>
      <c r="J38" s="21">
        <f t="shared" si="7"/>
        <v>718361693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718361693</v>
      </c>
      <c r="X38" s="21">
        <f t="shared" si="7"/>
        <v>738821867</v>
      </c>
      <c r="Y38" s="21">
        <f t="shared" si="7"/>
        <v>-20460174</v>
      </c>
      <c r="Z38" s="4">
        <f>+IF(X38&lt;&gt;0,+(Y38/X38)*100,0)</f>
        <v>-2.7692972980183868</v>
      </c>
      <c r="AA38" s="19">
        <f>SUM(AA39:AA41)</f>
        <v>3725554183</v>
      </c>
    </row>
    <row r="39" spans="1:27" ht="12.75">
      <c r="A39" s="5" t="s">
        <v>43</v>
      </c>
      <c r="B39" s="3"/>
      <c r="C39" s="22">
        <v>899628653</v>
      </c>
      <c r="D39" s="22"/>
      <c r="E39" s="23">
        <v>879634612</v>
      </c>
      <c r="F39" s="24">
        <v>840169562</v>
      </c>
      <c r="G39" s="24">
        <v>55661121</v>
      </c>
      <c r="H39" s="24">
        <v>69229762</v>
      </c>
      <c r="I39" s="24">
        <v>50755669</v>
      </c>
      <c r="J39" s="24">
        <v>175646552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175646552</v>
      </c>
      <c r="X39" s="24">
        <v>180581212</v>
      </c>
      <c r="Y39" s="24">
        <v>-4934660</v>
      </c>
      <c r="Z39" s="6">
        <v>-2.73</v>
      </c>
      <c r="AA39" s="22">
        <v>840169562</v>
      </c>
    </row>
    <row r="40" spans="1:27" ht="12.75">
      <c r="A40" s="5" t="s">
        <v>44</v>
      </c>
      <c r="B40" s="3"/>
      <c r="C40" s="22">
        <v>2536851525</v>
      </c>
      <c r="D40" s="22"/>
      <c r="E40" s="23">
        <v>2831720039</v>
      </c>
      <c r="F40" s="24">
        <v>2765812764</v>
      </c>
      <c r="G40" s="24">
        <v>90604234</v>
      </c>
      <c r="H40" s="24">
        <v>214981137</v>
      </c>
      <c r="I40" s="24">
        <v>213895776</v>
      </c>
      <c r="J40" s="24">
        <v>519481147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519481147</v>
      </c>
      <c r="X40" s="24">
        <v>534508971</v>
      </c>
      <c r="Y40" s="24">
        <v>-15027824</v>
      </c>
      <c r="Z40" s="6">
        <v>-2.81</v>
      </c>
      <c r="AA40" s="22">
        <v>2765812764</v>
      </c>
    </row>
    <row r="41" spans="1:27" ht="12.75">
      <c r="A41" s="5" t="s">
        <v>45</v>
      </c>
      <c r="B41" s="3"/>
      <c r="C41" s="22">
        <v>113080088</v>
      </c>
      <c r="D41" s="22"/>
      <c r="E41" s="23">
        <v>118567500</v>
      </c>
      <c r="F41" s="24">
        <v>119571857</v>
      </c>
      <c r="G41" s="24">
        <v>6570666</v>
      </c>
      <c r="H41" s="24">
        <v>8022596</v>
      </c>
      <c r="I41" s="24">
        <v>8640732</v>
      </c>
      <c r="J41" s="24">
        <v>23233994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23233994</v>
      </c>
      <c r="X41" s="24">
        <v>23731684</v>
      </c>
      <c r="Y41" s="24">
        <v>-497690</v>
      </c>
      <c r="Z41" s="6">
        <v>-2.1</v>
      </c>
      <c r="AA41" s="22">
        <v>119571857</v>
      </c>
    </row>
    <row r="42" spans="1:27" ht="12.75">
      <c r="A42" s="2" t="s">
        <v>46</v>
      </c>
      <c r="B42" s="8"/>
      <c r="C42" s="19">
        <f aca="true" t="shared" si="8" ref="C42:Y42">SUM(C43:C46)</f>
        <v>15298567322</v>
      </c>
      <c r="D42" s="19">
        <f>SUM(D43:D46)</f>
        <v>0</v>
      </c>
      <c r="E42" s="20">
        <f t="shared" si="8"/>
        <v>16628208184</v>
      </c>
      <c r="F42" s="21">
        <f t="shared" si="8"/>
        <v>16671490486</v>
      </c>
      <c r="G42" s="21">
        <f t="shared" si="8"/>
        <v>515899942</v>
      </c>
      <c r="H42" s="21">
        <f t="shared" si="8"/>
        <v>1666233049</v>
      </c>
      <c r="I42" s="21">
        <f t="shared" si="8"/>
        <v>1664107684</v>
      </c>
      <c r="J42" s="21">
        <f t="shared" si="8"/>
        <v>3846240675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3846240675</v>
      </c>
      <c r="X42" s="21">
        <f t="shared" si="8"/>
        <v>3906761021</v>
      </c>
      <c r="Y42" s="21">
        <f t="shared" si="8"/>
        <v>-60520346</v>
      </c>
      <c r="Z42" s="4">
        <f>+IF(X42&lt;&gt;0,+(Y42/X42)*100,0)</f>
        <v>-1.5491181998255121</v>
      </c>
      <c r="AA42" s="19">
        <f>SUM(AA43:AA46)</f>
        <v>16671490486</v>
      </c>
    </row>
    <row r="43" spans="1:27" ht="12.75">
      <c r="A43" s="5" t="s">
        <v>47</v>
      </c>
      <c r="B43" s="3"/>
      <c r="C43" s="22">
        <v>9338253616</v>
      </c>
      <c r="D43" s="22"/>
      <c r="E43" s="23">
        <v>10022680822</v>
      </c>
      <c r="F43" s="24">
        <v>10014306676</v>
      </c>
      <c r="G43" s="24">
        <v>162834828</v>
      </c>
      <c r="H43" s="24">
        <v>1167961058</v>
      </c>
      <c r="I43" s="24">
        <v>1135531203</v>
      </c>
      <c r="J43" s="24">
        <v>2466327089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2466327089</v>
      </c>
      <c r="X43" s="24">
        <v>2517121739</v>
      </c>
      <c r="Y43" s="24">
        <v>-50794650</v>
      </c>
      <c r="Z43" s="6">
        <v>-2.02</v>
      </c>
      <c r="AA43" s="22">
        <v>10014306676</v>
      </c>
    </row>
    <row r="44" spans="1:27" ht="12.75">
      <c r="A44" s="5" t="s">
        <v>48</v>
      </c>
      <c r="B44" s="3"/>
      <c r="C44" s="22">
        <v>2745547705</v>
      </c>
      <c r="D44" s="22"/>
      <c r="E44" s="23">
        <v>2782121991</v>
      </c>
      <c r="F44" s="24">
        <v>2763616564</v>
      </c>
      <c r="G44" s="24">
        <v>163767201</v>
      </c>
      <c r="H44" s="24">
        <v>217687320</v>
      </c>
      <c r="I44" s="24">
        <v>225497212</v>
      </c>
      <c r="J44" s="24">
        <v>606951733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606951733</v>
      </c>
      <c r="X44" s="24">
        <v>644405407</v>
      </c>
      <c r="Y44" s="24">
        <v>-37453674</v>
      </c>
      <c r="Z44" s="6">
        <v>-5.81</v>
      </c>
      <c r="AA44" s="22">
        <v>2763616564</v>
      </c>
    </row>
    <row r="45" spans="1:27" ht="12.75">
      <c r="A45" s="5" t="s">
        <v>49</v>
      </c>
      <c r="B45" s="3"/>
      <c r="C45" s="25">
        <v>1432781430</v>
      </c>
      <c r="D45" s="25"/>
      <c r="E45" s="26">
        <v>1628232111</v>
      </c>
      <c r="F45" s="27">
        <v>1699422166</v>
      </c>
      <c r="G45" s="27">
        <v>85995015</v>
      </c>
      <c r="H45" s="27">
        <v>124837513</v>
      </c>
      <c r="I45" s="27">
        <v>136019169</v>
      </c>
      <c r="J45" s="27">
        <v>346851697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346851697</v>
      </c>
      <c r="X45" s="27">
        <v>309808761</v>
      </c>
      <c r="Y45" s="27">
        <v>37042936</v>
      </c>
      <c r="Z45" s="7">
        <v>11.96</v>
      </c>
      <c r="AA45" s="25">
        <v>1699422166</v>
      </c>
    </row>
    <row r="46" spans="1:27" ht="12.75">
      <c r="A46" s="5" t="s">
        <v>50</v>
      </c>
      <c r="B46" s="3"/>
      <c r="C46" s="22">
        <v>1781984571</v>
      </c>
      <c r="D46" s="22"/>
      <c r="E46" s="23">
        <v>2195173260</v>
      </c>
      <c r="F46" s="24">
        <v>2194145080</v>
      </c>
      <c r="G46" s="24">
        <v>103302898</v>
      </c>
      <c r="H46" s="24">
        <v>155747158</v>
      </c>
      <c r="I46" s="24">
        <v>167060100</v>
      </c>
      <c r="J46" s="24">
        <v>426110156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426110156</v>
      </c>
      <c r="X46" s="24">
        <v>435425114</v>
      </c>
      <c r="Y46" s="24">
        <v>-9314958</v>
      </c>
      <c r="Z46" s="6">
        <v>-2.14</v>
      </c>
      <c r="AA46" s="22">
        <v>2194145080</v>
      </c>
    </row>
    <row r="47" spans="1:27" ht="12.75">
      <c r="A47" s="2" t="s">
        <v>51</v>
      </c>
      <c r="B47" s="8" t="s">
        <v>52</v>
      </c>
      <c r="C47" s="19">
        <v>255628361</v>
      </c>
      <c r="D47" s="19"/>
      <c r="E47" s="20">
        <v>316233759</v>
      </c>
      <c r="F47" s="21">
        <v>316510759</v>
      </c>
      <c r="G47" s="21">
        <v>14087063</v>
      </c>
      <c r="H47" s="21">
        <v>16212825</v>
      </c>
      <c r="I47" s="21">
        <v>27872289</v>
      </c>
      <c r="J47" s="21">
        <v>58172177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58172177</v>
      </c>
      <c r="X47" s="21">
        <v>78125090</v>
      </c>
      <c r="Y47" s="21">
        <v>-19952913</v>
      </c>
      <c r="Z47" s="4">
        <v>-25.54</v>
      </c>
      <c r="AA47" s="19">
        <v>316510759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30668807438</v>
      </c>
      <c r="D48" s="44">
        <f>+D28+D32+D38+D42+D47</f>
        <v>0</v>
      </c>
      <c r="E48" s="45">
        <f t="shared" si="9"/>
        <v>34796423269</v>
      </c>
      <c r="F48" s="46">
        <f t="shared" si="9"/>
        <v>34956650650</v>
      </c>
      <c r="G48" s="46">
        <f t="shared" si="9"/>
        <v>1424960550</v>
      </c>
      <c r="H48" s="46">
        <f t="shared" si="9"/>
        <v>2926242064</v>
      </c>
      <c r="I48" s="46">
        <f t="shared" si="9"/>
        <v>2936941575</v>
      </c>
      <c r="J48" s="46">
        <f t="shared" si="9"/>
        <v>7288144189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7288144189</v>
      </c>
      <c r="X48" s="46">
        <f t="shared" si="9"/>
        <v>7719498344</v>
      </c>
      <c r="Y48" s="46">
        <f t="shared" si="9"/>
        <v>-431354155</v>
      </c>
      <c r="Z48" s="47">
        <f>+IF(X48&lt;&gt;0,+(Y48/X48)*100,0)</f>
        <v>-5.587852160565215</v>
      </c>
      <c r="AA48" s="44">
        <f>+AA28+AA32+AA38+AA42+AA47</f>
        <v>34956650650</v>
      </c>
    </row>
    <row r="49" spans="1:27" ht="12.75">
      <c r="A49" s="14" t="s">
        <v>58</v>
      </c>
      <c r="B49" s="15"/>
      <c r="C49" s="48">
        <f aca="true" t="shared" si="10" ref="C49:Y49">+C25-C48</f>
        <v>4551572976</v>
      </c>
      <c r="D49" s="48">
        <f>+D25-D48</f>
        <v>0</v>
      </c>
      <c r="E49" s="49">
        <f t="shared" si="10"/>
        <v>1901496155</v>
      </c>
      <c r="F49" s="50">
        <f t="shared" si="10"/>
        <v>2158577423</v>
      </c>
      <c r="G49" s="50">
        <f t="shared" si="10"/>
        <v>1746803157</v>
      </c>
      <c r="H49" s="50">
        <f t="shared" si="10"/>
        <v>553268258</v>
      </c>
      <c r="I49" s="50">
        <f t="shared" si="10"/>
        <v>-90165326</v>
      </c>
      <c r="J49" s="50">
        <f t="shared" si="10"/>
        <v>2209906089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2209906089</v>
      </c>
      <c r="X49" s="50">
        <f>IF(F25=F48,0,X25-X48)</f>
        <v>1335064136</v>
      </c>
      <c r="Y49" s="50">
        <f t="shared" si="10"/>
        <v>874841953</v>
      </c>
      <c r="Z49" s="51">
        <f>+IF(X49&lt;&gt;0,+(Y49/X49)*100,0)</f>
        <v>65.5280843376651</v>
      </c>
      <c r="AA49" s="48">
        <f>+AA25-AA48</f>
        <v>2158577423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370402227</v>
      </c>
      <c r="F5" s="21">
        <f t="shared" si="0"/>
        <v>370402227</v>
      </c>
      <c r="G5" s="21">
        <f t="shared" si="0"/>
        <v>317440438</v>
      </c>
      <c r="H5" s="21">
        <f t="shared" si="0"/>
        <v>4234751</v>
      </c>
      <c r="I5" s="21">
        <f t="shared" si="0"/>
        <v>6229466</v>
      </c>
      <c r="J5" s="21">
        <f t="shared" si="0"/>
        <v>327904655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327904655</v>
      </c>
      <c r="X5" s="21">
        <f t="shared" si="0"/>
        <v>44448268</v>
      </c>
      <c r="Y5" s="21">
        <f t="shared" si="0"/>
        <v>283456387</v>
      </c>
      <c r="Z5" s="4">
        <f>+IF(X5&lt;&gt;0,+(Y5/X5)*100,0)</f>
        <v>637.7220075256926</v>
      </c>
      <c r="AA5" s="19">
        <f>SUM(AA6:AA8)</f>
        <v>370402227</v>
      </c>
    </row>
    <row r="6" spans="1:27" ht="12.75">
      <c r="A6" s="5" t="s">
        <v>33</v>
      </c>
      <c r="B6" s="3"/>
      <c r="C6" s="22"/>
      <c r="D6" s="22"/>
      <c r="E6" s="23">
        <v>278610</v>
      </c>
      <c r="F6" s="24">
        <v>278610</v>
      </c>
      <c r="G6" s="24">
        <v>32758</v>
      </c>
      <c r="H6" s="24">
        <v>15583</v>
      </c>
      <c r="I6" s="24">
        <v>51497</v>
      </c>
      <c r="J6" s="24">
        <v>99838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99838</v>
      </c>
      <c r="X6" s="24">
        <v>33434</v>
      </c>
      <c r="Y6" s="24">
        <v>66404</v>
      </c>
      <c r="Z6" s="6">
        <v>198.61</v>
      </c>
      <c r="AA6" s="22">
        <v>278610</v>
      </c>
    </row>
    <row r="7" spans="1:27" ht="12.75">
      <c r="A7" s="5" t="s">
        <v>34</v>
      </c>
      <c r="B7" s="3"/>
      <c r="C7" s="25"/>
      <c r="D7" s="25"/>
      <c r="E7" s="26">
        <v>352584657</v>
      </c>
      <c r="F7" s="27">
        <v>352584657</v>
      </c>
      <c r="G7" s="27">
        <v>317163579</v>
      </c>
      <c r="H7" s="27">
        <v>3933553</v>
      </c>
      <c r="I7" s="27">
        <v>5532224</v>
      </c>
      <c r="J7" s="27">
        <v>326629356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326629356</v>
      </c>
      <c r="X7" s="27">
        <v>42310160</v>
      </c>
      <c r="Y7" s="27">
        <v>284319196</v>
      </c>
      <c r="Z7" s="7">
        <v>671.99</v>
      </c>
      <c r="AA7" s="25">
        <v>352584657</v>
      </c>
    </row>
    <row r="8" spans="1:27" ht="12.75">
      <c r="A8" s="5" t="s">
        <v>35</v>
      </c>
      <c r="B8" s="3"/>
      <c r="C8" s="22"/>
      <c r="D8" s="22"/>
      <c r="E8" s="23">
        <v>17538960</v>
      </c>
      <c r="F8" s="24">
        <v>17538960</v>
      </c>
      <c r="G8" s="24">
        <v>244101</v>
      </c>
      <c r="H8" s="24">
        <v>285615</v>
      </c>
      <c r="I8" s="24">
        <v>645745</v>
      </c>
      <c r="J8" s="24">
        <v>1175461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1175461</v>
      </c>
      <c r="X8" s="24">
        <v>2104674</v>
      </c>
      <c r="Y8" s="24">
        <v>-929213</v>
      </c>
      <c r="Z8" s="6">
        <v>-44.15</v>
      </c>
      <c r="AA8" s="22">
        <v>17538960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145091410</v>
      </c>
      <c r="F9" s="21">
        <f t="shared" si="1"/>
        <v>145091410</v>
      </c>
      <c r="G9" s="21">
        <f t="shared" si="1"/>
        <v>3068773</v>
      </c>
      <c r="H9" s="21">
        <f t="shared" si="1"/>
        <v>9820459</v>
      </c>
      <c r="I9" s="21">
        <f t="shared" si="1"/>
        <v>3997092</v>
      </c>
      <c r="J9" s="21">
        <f t="shared" si="1"/>
        <v>16886324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16886324</v>
      </c>
      <c r="X9" s="21">
        <f t="shared" si="1"/>
        <v>17410967</v>
      </c>
      <c r="Y9" s="21">
        <f t="shared" si="1"/>
        <v>-524643</v>
      </c>
      <c r="Z9" s="4">
        <f>+IF(X9&lt;&gt;0,+(Y9/X9)*100,0)</f>
        <v>-3.0132904163220804</v>
      </c>
      <c r="AA9" s="19">
        <f>SUM(AA10:AA14)</f>
        <v>145091410</v>
      </c>
    </row>
    <row r="10" spans="1:27" ht="12.75">
      <c r="A10" s="5" t="s">
        <v>37</v>
      </c>
      <c r="B10" s="3"/>
      <c r="C10" s="22"/>
      <c r="D10" s="22"/>
      <c r="E10" s="23">
        <v>11928740</v>
      </c>
      <c r="F10" s="24">
        <v>11928740</v>
      </c>
      <c r="G10" s="24">
        <v>76544</v>
      </c>
      <c r="H10" s="24">
        <v>5736217</v>
      </c>
      <c r="I10" s="24">
        <v>105916</v>
      </c>
      <c r="J10" s="24">
        <v>5918677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5918677</v>
      </c>
      <c r="X10" s="24">
        <v>1431449</v>
      </c>
      <c r="Y10" s="24">
        <v>4487228</v>
      </c>
      <c r="Z10" s="6">
        <v>313.47</v>
      </c>
      <c r="AA10" s="22">
        <v>11928740</v>
      </c>
    </row>
    <row r="11" spans="1:27" ht="12.75">
      <c r="A11" s="5" t="s">
        <v>38</v>
      </c>
      <c r="B11" s="3"/>
      <c r="C11" s="22"/>
      <c r="D11" s="22"/>
      <c r="E11" s="23">
        <v>10110540</v>
      </c>
      <c r="F11" s="24">
        <v>10110540</v>
      </c>
      <c r="G11" s="24">
        <v>1667</v>
      </c>
      <c r="H11" s="24">
        <v>1667</v>
      </c>
      <c r="I11" s="24">
        <v>20813</v>
      </c>
      <c r="J11" s="24">
        <v>24147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24147</v>
      </c>
      <c r="X11" s="24">
        <v>1213264</v>
      </c>
      <c r="Y11" s="24">
        <v>-1189117</v>
      </c>
      <c r="Z11" s="6">
        <v>-98.01</v>
      </c>
      <c r="AA11" s="22">
        <v>10110540</v>
      </c>
    </row>
    <row r="12" spans="1:27" ht="12.75">
      <c r="A12" s="5" t="s">
        <v>39</v>
      </c>
      <c r="B12" s="3"/>
      <c r="C12" s="22"/>
      <c r="D12" s="22"/>
      <c r="E12" s="23">
        <v>75722770</v>
      </c>
      <c r="F12" s="24">
        <v>75722770</v>
      </c>
      <c r="G12" s="24">
        <v>2344308</v>
      </c>
      <c r="H12" s="24">
        <v>3363928</v>
      </c>
      <c r="I12" s="24">
        <v>3155447</v>
      </c>
      <c r="J12" s="24">
        <v>8863683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8863683</v>
      </c>
      <c r="X12" s="24">
        <v>9086732</v>
      </c>
      <c r="Y12" s="24">
        <v>-223049</v>
      </c>
      <c r="Z12" s="6">
        <v>-2.45</v>
      </c>
      <c r="AA12" s="22">
        <v>75722770</v>
      </c>
    </row>
    <row r="13" spans="1:27" ht="12.75">
      <c r="A13" s="5" t="s">
        <v>40</v>
      </c>
      <c r="B13" s="3"/>
      <c r="C13" s="22"/>
      <c r="D13" s="22"/>
      <c r="E13" s="23">
        <v>47329360</v>
      </c>
      <c r="F13" s="24">
        <v>47329360</v>
      </c>
      <c r="G13" s="24">
        <v>646254</v>
      </c>
      <c r="H13" s="24">
        <v>718647</v>
      </c>
      <c r="I13" s="24">
        <v>714916</v>
      </c>
      <c r="J13" s="24">
        <v>2079817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2079817</v>
      </c>
      <c r="X13" s="24">
        <v>5679522</v>
      </c>
      <c r="Y13" s="24">
        <v>-3599705</v>
      </c>
      <c r="Z13" s="6">
        <v>-63.38</v>
      </c>
      <c r="AA13" s="22">
        <v>47329360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26908090</v>
      </c>
      <c r="F15" s="21">
        <f t="shared" si="2"/>
        <v>26908090</v>
      </c>
      <c r="G15" s="21">
        <f t="shared" si="2"/>
        <v>1529193</v>
      </c>
      <c r="H15" s="21">
        <f t="shared" si="2"/>
        <v>2304145</v>
      </c>
      <c r="I15" s="21">
        <f t="shared" si="2"/>
        <v>1208007</v>
      </c>
      <c r="J15" s="21">
        <f t="shared" si="2"/>
        <v>5041345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5041345</v>
      </c>
      <c r="X15" s="21">
        <f t="shared" si="2"/>
        <v>3228969</v>
      </c>
      <c r="Y15" s="21">
        <f t="shared" si="2"/>
        <v>1812376</v>
      </c>
      <c r="Z15" s="4">
        <f>+IF(X15&lt;&gt;0,+(Y15/X15)*100,0)</f>
        <v>56.1286280543418</v>
      </c>
      <c r="AA15" s="19">
        <f>SUM(AA16:AA18)</f>
        <v>26908090</v>
      </c>
    </row>
    <row r="16" spans="1:27" ht="12.75">
      <c r="A16" s="5" t="s">
        <v>43</v>
      </c>
      <c r="B16" s="3"/>
      <c r="C16" s="22"/>
      <c r="D16" s="22"/>
      <c r="E16" s="23">
        <v>7970720</v>
      </c>
      <c r="F16" s="24">
        <v>7970720</v>
      </c>
      <c r="G16" s="24">
        <v>541277</v>
      </c>
      <c r="H16" s="24">
        <v>1141679</v>
      </c>
      <c r="I16" s="24">
        <v>428209</v>
      </c>
      <c r="J16" s="24">
        <v>2111165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2111165</v>
      </c>
      <c r="X16" s="24">
        <v>956486</v>
      </c>
      <c r="Y16" s="24">
        <v>1154679</v>
      </c>
      <c r="Z16" s="6">
        <v>120.72</v>
      </c>
      <c r="AA16" s="22">
        <v>7970720</v>
      </c>
    </row>
    <row r="17" spans="1:27" ht="12.75">
      <c r="A17" s="5" t="s">
        <v>44</v>
      </c>
      <c r="B17" s="3"/>
      <c r="C17" s="22"/>
      <c r="D17" s="22"/>
      <c r="E17" s="23">
        <v>18937370</v>
      </c>
      <c r="F17" s="24">
        <v>18937370</v>
      </c>
      <c r="G17" s="24">
        <v>987916</v>
      </c>
      <c r="H17" s="24">
        <v>1162466</v>
      </c>
      <c r="I17" s="24">
        <v>779798</v>
      </c>
      <c r="J17" s="24">
        <v>2930180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2930180</v>
      </c>
      <c r="X17" s="24">
        <v>2272483</v>
      </c>
      <c r="Y17" s="24">
        <v>657697</v>
      </c>
      <c r="Z17" s="6">
        <v>28.94</v>
      </c>
      <c r="AA17" s="22">
        <v>18937370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893566497</v>
      </c>
      <c r="F19" s="21">
        <f t="shared" si="3"/>
        <v>893566497</v>
      </c>
      <c r="G19" s="21">
        <f t="shared" si="3"/>
        <v>170028632</v>
      </c>
      <c r="H19" s="21">
        <f t="shared" si="3"/>
        <v>17216998</v>
      </c>
      <c r="I19" s="21">
        <f t="shared" si="3"/>
        <v>65203306</v>
      </c>
      <c r="J19" s="21">
        <f t="shared" si="3"/>
        <v>252448936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252448936</v>
      </c>
      <c r="X19" s="21">
        <f t="shared" si="3"/>
        <v>107227976</v>
      </c>
      <c r="Y19" s="21">
        <f t="shared" si="3"/>
        <v>145220960</v>
      </c>
      <c r="Z19" s="4">
        <f>+IF(X19&lt;&gt;0,+(Y19/X19)*100,0)</f>
        <v>135.43196973148127</v>
      </c>
      <c r="AA19" s="19">
        <f>SUM(AA20:AA23)</f>
        <v>893566497</v>
      </c>
    </row>
    <row r="20" spans="1:27" ht="12.75">
      <c r="A20" s="5" t="s">
        <v>47</v>
      </c>
      <c r="B20" s="3"/>
      <c r="C20" s="22"/>
      <c r="D20" s="22"/>
      <c r="E20" s="23">
        <v>521683159</v>
      </c>
      <c r="F20" s="24">
        <v>521683159</v>
      </c>
      <c r="G20" s="24">
        <v>54073113</v>
      </c>
      <c r="H20" s="24">
        <v>17313803</v>
      </c>
      <c r="I20" s="24">
        <v>50400301</v>
      </c>
      <c r="J20" s="24">
        <v>121787217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121787217</v>
      </c>
      <c r="X20" s="24">
        <v>62601979</v>
      </c>
      <c r="Y20" s="24">
        <v>59185238</v>
      </c>
      <c r="Z20" s="6">
        <v>94.54</v>
      </c>
      <c r="AA20" s="22">
        <v>521683159</v>
      </c>
    </row>
    <row r="21" spans="1:27" ht="12.75">
      <c r="A21" s="5" t="s">
        <v>48</v>
      </c>
      <c r="B21" s="3"/>
      <c r="C21" s="22"/>
      <c r="D21" s="22"/>
      <c r="E21" s="23">
        <v>157708162</v>
      </c>
      <c r="F21" s="24">
        <v>157708162</v>
      </c>
      <c r="G21" s="24">
        <v>10030476</v>
      </c>
      <c r="H21" s="24">
        <v>-183506</v>
      </c>
      <c r="I21" s="24">
        <v>12620464</v>
      </c>
      <c r="J21" s="24">
        <v>22467434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22467434</v>
      </c>
      <c r="X21" s="24">
        <v>18924979</v>
      </c>
      <c r="Y21" s="24">
        <v>3542455</v>
      </c>
      <c r="Z21" s="6">
        <v>18.72</v>
      </c>
      <c r="AA21" s="22">
        <v>157708162</v>
      </c>
    </row>
    <row r="22" spans="1:27" ht="12.75">
      <c r="A22" s="5" t="s">
        <v>49</v>
      </c>
      <c r="B22" s="3"/>
      <c r="C22" s="25"/>
      <c r="D22" s="25"/>
      <c r="E22" s="26">
        <v>149465536</v>
      </c>
      <c r="F22" s="27">
        <v>149465536</v>
      </c>
      <c r="G22" s="27">
        <v>59539435</v>
      </c>
      <c r="H22" s="27">
        <v>2593211</v>
      </c>
      <c r="I22" s="27">
        <v>2074604</v>
      </c>
      <c r="J22" s="27">
        <v>64207250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64207250</v>
      </c>
      <c r="X22" s="27">
        <v>17935862</v>
      </c>
      <c r="Y22" s="27">
        <v>46271388</v>
      </c>
      <c r="Z22" s="7">
        <v>257.98</v>
      </c>
      <c r="AA22" s="25">
        <v>149465536</v>
      </c>
    </row>
    <row r="23" spans="1:27" ht="12.75">
      <c r="A23" s="5" t="s">
        <v>50</v>
      </c>
      <c r="B23" s="3"/>
      <c r="C23" s="22"/>
      <c r="D23" s="22"/>
      <c r="E23" s="23">
        <v>64709640</v>
      </c>
      <c r="F23" s="24">
        <v>64709640</v>
      </c>
      <c r="G23" s="24">
        <v>46385608</v>
      </c>
      <c r="H23" s="24">
        <v>-2506510</v>
      </c>
      <c r="I23" s="24">
        <v>107937</v>
      </c>
      <c r="J23" s="24">
        <v>43987035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43987035</v>
      </c>
      <c r="X23" s="24">
        <v>7765156</v>
      </c>
      <c r="Y23" s="24">
        <v>36221879</v>
      </c>
      <c r="Z23" s="6">
        <v>466.47</v>
      </c>
      <c r="AA23" s="22">
        <v>64709640</v>
      </c>
    </row>
    <row r="24" spans="1:27" ht="12.75">
      <c r="A24" s="2" t="s">
        <v>51</v>
      </c>
      <c r="B24" s="8" t="s">
        <v>52</v>
      </c>
      <c r="C24" s="19"/>
      <c r="D24" s="19"/>
      <c r="E24" s="20">
        <v>669180</v>
      </c>
      <c r="F24" s="21">
        <v>669180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80301</v>
      </c>
      <c r="Y24" s="21">
        <v>-80301</v>
      </c>
      <c r="Z24" s="4">
        <v>-100</v>
      </c>
      <c r="AA24" s="19">
        <v>669180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1436637404</v>
      </c>
      <c r="F25" s="46">
        <f t="shared" si="4"/>
        <v>1436637404</v>
      </c>
      <c r="G25" s="46">
        <f t="shared" si="4"/>
        <v>492067036</v>
      </c>
      <c r="H25" s="46">
        <f t="shared" si="4"/>
        <v>33576353</v>
      </c>
      <c r="I25" s="46">
        <f t="shared" si="4"/>
        <v>76637871</v>
      </c>
      <c r="J25" s="46">
        <f t="shared" si="4"/>
        <v>602281260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602281260</v>
      </c>
      <c r="X25" s="46">
        <f t="shared" si="4"/>
        <v>172396481</v>
      </c>
      <c r="Y25" s="46">
        <f t="shared" si="4"/>
        <v>429884779</v>
      </c>
      <c r="Z25" s="47">
        <f>+IF(X25&lt;&gt;0,+(Y25/X25)*100,0)</f>
        <v>249.3582099277305</v>
      </c>
      <c r="AA25" s="44">
        <f>+AA5+AA9+AA15+AA19+AA24</f>
        <v>1436637404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233911585</v>
      </c>
      <c r="F28" s="21">
        <f t="shared" si="5"/>
        <v>233911585</v>
      </c>
      <c r="G28" s="21">
        <f t="shared" si="5"/>
        <v>13074048</v>
      </c>
      <c r="H28" s="21">
        <f t="shared" si="5"/>
        <v>15067163</v>
      </c>
      <c r="I28" s="21">
        <f t="shared" si="5"/>
        <v>20113896</v>
      </c>
      <c r="J28" s="21">
        <f t="shared" si="5"/>
        <v>48255107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48255107</v>
      </c>
      <c r="X28" s="21">
        <f t="shared" si="5"/>
        <v>28683805</v>
      </c>
      <c r="Y28" s="21">
        <f t="shared" si="5"/>
        <v>19571302</v>
      </c>
      <c r="Z28" s="4">
        <f>+IF(X28&lt;&gt;0,+(Y28/X28)*100,0)</f>
        <v>68.2311917822618</v>
      </c>
      <c r="AA28" s="19">
        <f>SUM(AA29:AA31)</f>
        <v>233911585</v>
      </c>
    </row>
    <row r="29" spans="1:27" ht="12.75">
      <c r="A29" s="5" t="s">
        <v>33</v>
      </c>
      <c r="B29" s="3"/>
      <c r="C29" s="22"/>
      <c r="D29" s="22"/>
      <c r="E29" s="23">
        <v>40519404</v>
      </c>
      <c r="F29" s="24">
        <v>40519404</v>
      </c>
      <c r="G29" s="24">
        <v>2525497</v>
      </c>
      <c r="H29" s="24">
        <v>3023782</v>
      </c>
      <c r="I29" s="24">
        <v>3248069</v>
      </c>
      <c r="J29" s="24">
        <v>8797348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8797348</v>
      </c>
      <c r="X29" s="24">
        <v>5596729</v>
      </c>
      <c r="Y29" s="24">
        <v>3200619</v>
      </c>
      <c r="Z29" s="6">
        <v>57.19</v>
      </c>
      <c r="AA29" s="22">
        <v>40519404</v>
      </c>
    </row>
    <row r="30" spans="1:27" ht="12.75">
      <c r="A30" s="5" t="s">
        <v>34</v>
      </c>
      <c r="B30" s="3"/>
      <c r="C30" s="25"/>
      <c r="D30" s="25"/>
      <c r="E30" s="26">
        <v>64625483</v>
      </c>
      <c r="F30" s="27">
        <v>64625483</v>
      </c>
      <c r="G30" s="27">
        <v>4008675</v>
      </c>
      <c r="H30" s="27">
        <v>5097476</v>
      </c>
      <c r="I30" s="27">
        <v>5067880</v>
      </c>
      <c r="J30" s="27">
        <v>14174031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14174031</v>
      </c>
      <c r="X30" s="27">
        <v>7635058</v>
      </c>
      <c r="Y30" s="27">
        <v>6538973</v>
      </c>
      <c r="Z30" s="7">
        <v>85.64</v>
      </c>
      <c r="AA30" s="25">
        <v>64625483</v>
      </c>
    </row>
    <row r="31" spans="1:27" ht="12.75">
      <c r="A31" s="5" t="s">
        <v>35</v>
      </c>
      <c r="B31" s="3"/>
      <c r="C31" s="22"/>
      <c r="D31" s="22"/>
      <c r="E31" s="23">
        <v>128766698</v>
      </c>
      <c r="F31" s="24">
        <v>128766698</v>
      </c>
      <c r="G31" s="24">
        <v>6539876</v>
      </c>
      <c r="H31" s="24">
        <v>6945905</v>
      </c>
      <c r="I31" s="24">
        <v>11797947</v>
      </c>
      <c r="J31" s="24">
        <v>25283728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25283728</v>
      </c>
      <c r="X31" s="24">
        <v>15452018</v>
      </c>
      <c r="Y31" s="24">
        <v>9831710</v>
      </c>
      <c r="Z31" s="6">
        <v>63.63</v>
      </c>
      <c r="AA31" s="22">
        <v>128766698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216559384</v>
      </c>
      <c r="F32" s="21">
        <f t="shared" si="6"/>
        <v>216559384</v>
      </c>
      <c r="G32" s="21">
        <f t="shared" si="6"/>
        <v>13744018</v>
      </c>
      <c r="H32" s="21">
        <f t="shared" si="6"/>
        <v>11588614</v>
      </c>
      <c r="I32" s="21">
        <f t="shared" si="6"/>
        <v>13746955</v>
      </c>
      <c r="J32" s="21">
        <f t="shared" si="6"/>
        <v>39079587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39079587</v>
      </c>
      <c r="X32" s="21">
        <f t="shared" si="6"/>
        <v>25100177</v>
      </c>
      <c r="Y32" s="21">
        <f t="shared" si="6"/>
        <v>13979410</v>
      </c>
      <c r="Z32" s="4">
        <f>+IF(X32&lt;&gt;0,+(Y32/X32)*100,0)</f>
        <v>55.69446781192021</v>
      </c>
      <c r="AA32" s="19">
        <f>SUM(AA33:AA37)</f>
        <v>216559384</v>
      </c>
    </row>
    <row r="33" spans="1:27" ht="12.75">
      <c r="A33" s="5" t="s">
        <v>37</v>
      </c>
      <c r="B33" s="3"/>
      <c r="C33" s="22"/>
      <c r="D33" s="22"/>
      <c r="E33" s="23">
        <v>35691719</v>
      </c>
      <c r="F33" s="24">
        <v>35691719</v>
      </c>
      <c r="G33" s="24">
        <v>6240367</v>
      </c>
      <c r="H33" s="24">
        <v>3819756</v>
      </c>
      <c r="I33" s="24">
        <v>2175197</v>
      </c>
      <c r="J33" s="24">
        <v>12235320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12235320</v>
      </c>
      <c r="X33" s="24">
        <v>3451241</v>
      </c>
      <c r="Y33" s="24">
        <v>8784079</v>
      </c>
      <c r="Z33" s="6">
        <v>254.52</v>
      </c>
      <c r="AA33" s="22">
        <v>35691719</v>
      </c>
    </row>
    <row r="34" spans="1:27" ht="12.75">
      <c r="A34" s="5" t="s">
        <v>38</v>
      </c>
      <c r="B34" s="3"/>
      <c r="C34" s="22"/>
      <c r="D34" s="22"/>
      <c r="E34" s="23">
        <v>33374479</v>
      </c>
      <c r="F34" s="24">
        <v>33374479</v>
      </c>
      <c r="G34" s="24">
        <v>1856265</v>
      </c>
      <c r="H34" s="24">
        <v>2219883</v>
      </c>
      <c r="I34" s="24">
        <v>2964529</v>
      </c>
      <c r="J34" s="24">
        <v>7040677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7040677</v>
      </c>
      <c r="X34" s="24">
        <v>4004943</v>
      </c>
      <c r="Y34" s="24">
        <v>3035734</v>
      </c>
      <c r="Z34" s="6">
        <v>75.8</v>
      </c>
      <c r="AA34" s="22">
        <v>33374479</v>
      </c>
    </row>
    <row r="35" spans="1:27" ht="12.75">
      <c r="A35" s="5" t="s">
        <v>39</v>
      </c>
      <c r="B35" s="3"/>
      <c r="C35" s="22"/>
      <c r="D35" s="22"/>
      <c r="E35" s="23">
        <v>112307641</v>
      </c>
      <c r="F35" s="24">
        <v>112307641</v>
      </c>
      <c r="G35" s="24">
        <v>3964406</v>
      </c>
      <c r="H35" s="24">
        <v>3940152</v>
      </c>
      <c r="I35" s="24">
        <v>6556072</v>
      </c>
      <c r="J35" s="24">
        <v>14460630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14460630</v>
      </c>
      <c r="X35" s="24">
        <v>13421718</v>
      </c>
      <c r="Y35" s="24">
        <v>1038912</v>
      </c>
      <c r="Z35" s="6">
        <v>7.74</v>
      </c>
      <c r="AA35" s="22">
        <v>112307641</v>
      </c>
    </row>
    <row r="36" spans="1:27" ht="12.75">
      <c r="A36" s="5" t="s">
        <v>40</v>
      </c>
      <c r="B36" s="3"/>
      <c r="C36" s="22"/>
      <c r="D36" s="22"/>
      <c r="E36" s="23">
        <v>35060875</v>
      </c>
      <c r="F36" s="24">
        <v>35060875</v>
      </c>
      <c r="G36" s="24">
        <v>1682980</v>
      </c>
      <c r="H36" s="24">
        <v>1608823</v>
      </c>
      <c r="I36" s="24">
        <v>2051157</v>
      </c>
      <c r="J36" s="24">
        <v>5342960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5342960</v>
      </c>
      <c r="X36" s="24">
        <v>4207314</v>
      </c>
      <c r="Y36" s="24">
        <v>1135646</v>
      </c>
      <c r="Z36" s="6">
        <v>26.99</v>
      </c>
      <c r="AA36" s="22">
        <v>35060875</v>
      </c>
    </row>
    <row r="37" spans="1:27" ht="12.75">
      <c r="A37" s="5" t="s">
        <v>41</v>
      </c>
      <c r="B37" s="3"/>
      <c r="C37" s="25"/>
      <c r="D37" s="25"/>
      <c r="E37" s="26">
        <v>124670</v>
      </c>
      <c r="F37" s="27">
        <v>124670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14961</v>
      </c>
      <c r="Y37" s="27">
        <v>-14961</v>
      </c>
      <c r="Z37" s="7">
        <v>-100</v>
      </c>
      <c r="AA37" s="25">
        <v>124670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119231324</v>
      </c>
      <c r="F38" s="21">
        <f t="shared" si="7"/>
        <v>119231324</v>
      </c>
      <c r="G38" s="21">
        <f t="shared" si="7"/>
        <v>4264743</v>
      </c>
      <c r="H38" s="21">
        <f t="shared" si="7"/>
        <v>4562018</v>
      </c>
      <c r="I38" s="21">
        <f t="shared" si="7"/>
        <v>5735990</v>
      </c>
      <c r="J38" s="21">
        <f t="shared" si="7"/>
        <v>14562751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14562751</v>
      </c>
      <c r="X38" s="21">
        <f t="shared" si="7"/>
        <v>13916444</v>
      </c>
      <c r="Y38" s="21">
        <f t="shared" si="7"/>
        <v>646307</v>
      </c>
      <c r="Z38" s="4">
        <f>+IF(X38&lt;&gt;0,+(Y38/X38)*100,0)</f>
        <v>4.644196462832028</v>
      </c>
      <c r="AA38" s="19">
        <f>SUM(AA39:AA41)</f>
        <v>119231324</v>
      </c>
    </row>
    <row r="39" spans="1:27" ht="12.75">
      <c r="A39" s="5" t="s">
        <v>43</v>
      </c>
      <c r="B39" s="3"/>
      <c r="C39" s="22"/>
      <c r="D39" s="22"/>
      <c r="E39" s="23">
        <v>42531771</v>
      </c>
      <c r="F39" s="24">
        <v>42531771</v>
      </c>
      <c r="G39" s="24">
        <v>2491589</v>
      </c>
      <c r="H39" s="24">
        <v>2750878</v>
      </c>
      <c r="I39" s="24">
        <v>3439948</v>
      </c>
      <c r="J39" s="24">
        <v>8682415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8682415</v>
      </c>
      <c r="X39" s="24">
        <v>4973013</v>
      </c>
      <c r="Y39" s="24">
        <v>3709402</v>
      </c>
      <c r="Z39" s="6">
        <v>74.59</v>
      </c>
      <c r="AA39" s="22">
        <v>42531771</v>
      </c>
    </row>
    <row r="40" spans="1:27" ht="12.75">
      <c r="A40" s="5" t="s">
        <v>44</v>
      </c>
      <c r="B40" s="3"/>
      <c r="C40" s="22"/>
      <c r="D40" s="22"/>
      <c r="E40" s="23">
        <v>72528003</v>
      </c>
      <c r="F40" s="24">
        <v>72528003</v>
      </c>
      <c r="G40" s="24">
        <v>1611698</v>
      </c>
      <c r="H40" s="24">
        <v>1645670</v>
      </c>
      <c r="I40" s="24">
        <v>2072770</v>
      </c>
      <c r="J40" s="24">
        <v>5330138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5330138</v>
      </c>
      <c r="X40" s="24">
        <v>8442847</v>
      </c>
      <c r="Y40" s="24">
        <v>-3112709</v>
      </c>
      <c r="Z40" s="6">
        <v>-36.87</v>
      </c>
      <c r="AA40" s="22">
        <v>72528003</v>
      </c>
    </row>
    <row r="41" spans="1:27" ht="12.75">
      <c r="A41" s="5" t="s">
        <v>45</v>
      </c>
      <c r="B41" s="3"/>
      <c r="C41" s="22"/>
      <c r="D41" s="22"/>
      <c r="E41" s="23">
        <v>4171550</v>
      </c>
      <c r="F41" s="24">
        <v>4171550</v>
      </c>
      <c r="G41" s="24">
        <v>161456</v>
      </c>
      <c r="H41" s="24">
        <v>165470</v>
      </c>
      <c r="I41" s="24">
        <v>223272</v>
      </c>
      <c r="J41" s="24">
        <v>550198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550198</v>
      </c>
      <c r="X41" s="24">
        <v>500584</v>
      </c>
      <c r="Y41" s="24">
        <v>49614</v>
      </c>
      <c r="Z41" s="6">
        <v>9.91</v>
      </c>
      <c r="AA41" s="22">
        <v>4171550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805542310</v>
      </c>
      <c r="F42" s="21">
        <f t="shared" si="8"/>
        <v>805542310</v>
      </c>
      <c r="G42" s="21">
        <f t="shared" si="8"/>
        <v>10751789</v>
      </c>
      <c r="H42" s="21">
        <f t="shared" si="8"/>
        <v>53600560</v>
      </c>
      <c r="I42" s="21">
        <f t="shared" si="8"/>
        <v>59123691</v>
      </c>
      <c r="J42" s="21">
        <f t="shared" si="8"/>
        <v>123476040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123476040</v>
      </c>
      <c r="X42" s="21">
        <f t="shared" si="8"/>
        <v>96665095</v>
      </c>
      <c r="Y42" s="21">
        <f t="shared" si="8"/>
        <v>26810945</v>
      </c>
      <c r="Z42" s="4">
        <f>+IF(X42&lt;&gt;0,+(Y42/X42)*100,0)</f>
        <v>27.735911292488773</v>
      </c>
      <c r="AA42" s="19">
        <f>SUM(AA43:AA46)</f>
        <v>805542310</v>
      </c>
    </row>
    <row r="43" spans="1:27" ht="12.75">
      <c r="A43" s="5" t="s">
        <v>47</v>
      </c>
      <c r="B43" s="3"/>
      <c r="C43" s="22"/>
      <c r="D43" s="22"/>
      <c r="E43" s="23">
        <v>484463606</v>
      </c>
      <c r="F43" s="24">
        <v>484463606</v>
      </c>
      <c r="G43" s="24">
        <v>2728211</v>
      </c>
      <c r="H43" s="24">
        <v>43308696</v>
      </c>
      <c r="I43" s="24">
        <v>45597012</v>
      </c>
      <c r="J43" s="24">
        <v>91633919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91633919</v>
      </c>
      <c r="X43" s="24">
        <v>58135630</v>
      </c>
      <c r="Y43" s="24">
        <v>33498289</v>
      </c>
      <c r="Z43" s="6">
        <v>57.62</v>
      </c>
      <c r="AA43" s="22">
        <v>484463606</v>
      </c>
    </row>
    <row r="44" spans="1:27" ht="12.75">
      <c r="A44" s="5" t="s">
        <v>48</v>
      </c>
      <c r="B44" s="3"/>
      <c r="C44" s="22"/>
      <c r="D44" s="22"/>
      <c r="E44" s="23">
        <v>116794889</v>
      </c>
      <c r="F44" s="24">
        <v>116794889</v>
      </c>
      <c r="G44" s="24">
        <v>2174384</v>
      </c>
      <c r="H44" s="24">
        <v>3234731</v>
      </c>
      <c r="I44" s="24">
        <v>3877470</v>
      </c>
      <c r="J44" s="24">
        <v>9286585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9286585</v>
      </c>
      <c r="X44" s="24">
        <v>14015388</v>
      </c>
      <c r="Y44" s="24">
        <v>-4728803</v>
      </c>
      <c r="Z44" s="6">
        <v>-33.74</v>
      </c>
      <c r="AA44" s="22">
        <v>116794889</v>
      </c>
    </row>
    <row r="45" spans="1:27" ht="12.75">
      <c r="A45" s="5" t="s">
        <v>49</v>
      </c>
      <c r="B45" s="3"/>
      <c r="C45" s="25"/>
      <c r="D45" s="25"/>
      <c r="E45" s="26">
        <v>127587051</v>
      </c>
      <c r="F45" s="27">
        <v>127587051</v>
      </c>
      <c r="G45" s="27">
        <v>3724518</v>
      </c>
      <c r="H45" s="27">
        <v>4110869</v>
      </c>
      <c r="I45" s="27">
        <v>5459355</v>
      </c>
      <c r="J45" s="27">
        <v>13294742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13294742</v>
      </c>
      <c r="X45" s="27">
        <v>15310461</v>
      </c>
      <c r="Y45" s="27">
        <v>-2015719</v>
      </c>
      <c r="Z45" s="7">
        <v>-13.17</v>
      </c>
      <c r="AA45" s="25">
        <v>127587051</v>
      </c>
    </row>
    <row r="46" spans="1:27" ht="12.75">
      <c r="A46" s="5" t="s">
        <v>50</v>
      </c>
      <c r="B46" s="3"/>
      <c r="C46" s="22"/>
      <c r="D46" s="22"/>
      <c r="E46" s="23">
        <v>76696764</v>
      </c>
      <c r="F46" s="24">
        <v>76696764</v>
      </c>
      <c r="G46" s="24">
        <v>2124676</v>
      </c>
      <c r="H46" s="24">
        <v>2946264</v>
      </c>
      <c r="I46" s="24">
        <v>4189854</v>
      </c>
      <c r="J46" s="24">
        <v>9260794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9260794</v>
      </c>
      <c r="X46" s="24">
        <v>9203616</v>
      </c>
      <c r="Y46" s="24">
        <v>57178</v>
      </c>
      <c r="Z46" s="6">
        <v>0.62</v>
      </c>
      <c r="AA46" s="22">
        <v>76696764</v>
      </c>
    </row>
    <row r="47" spans="1:27" ht="12.75">
      <c r="A47" s="2" t="s">
        <v>51</v>
      </c>
      <c r="B47" s="8" t="s">
        <v>52</v>
      </c>
      <c r="C47" s="19"/>
      <c r="D47" s="19"/>
      <c r="E47" s="20">
        <v>4894498</v>
      </c>
      <c r="F47" s="21">
        <v>4894498</v>
      </c>
      <c r="G47" s="21">
        <v>339696</v>
      </c>
      <c r="H47" s="21">
        <v>611867</v>
      </c>
      <c r="I47" s="21">
        <v>995350</v>
      </c>
      <c r="J47" s="21">
        <v>1946913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1946913</v>
      </c>
      <c r="X47" s="21">
        <v>587346</v>
      </c>
      <c r="Y47" s="21">
        <v>1359567</v>
      </c>
      <c r="Z47" s="4">
        <v>231.48</v>
      </c>
      <c r="AA47" s="19">
        <v>4894498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1380139101</v>
      </c>
      <c r="F48" s="46">
        <f t="shared" si="9"/>
        <v>1380139101</v>
      </c>
      <c r="G48" s="46">
        <f t="shared" si="9"/>
        <v>42174294</v>
      </c>
      <c r="H48" s="46">
        <f t="shared" si="9"/>
        <v>85430222</v>
      </c>
      <c r="I48" s="46">
        <f t="shared" si="9"/>
        <v>99715882</v>
      </c>
      <c r="J48" s="46">
        <f t="shared" si="9"/>
        <v>227320398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227320398</v>
      </c>
      <c r="X48" s="46">
        <f t="shared" si="9"/>
        <v>164952867</v>
      </c>
      <c r="Y48" s="46">
        <f t="shared" si="9"/>
        <v>62367531</v>
      </c>
      <c r="Z48" s="47">
        <f>+IF(X48&lt;&gt;0,+(Y48/X48)*100,0)</f>
        <v>37.80930403592197</v>
      </c>
      <c r="AA48" s="44">
        <f>+AA28+AA32+AA38+AA42+AA47</f>
        <v>1380139101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56498303</v>
      </c>
      <c r="F49" s="50">
        <f t="shared" si="10"/>
        <v>56498303</v>
      </c>
      <c r="G49" s="50">
        <f t="shared" si="10"/>
        <v>449892742</v>
      </c>
      <c r="H49" s="50">
        <f t="shared" si="10"/>
        <v>-51853869</v>
      </c>
      <c r="I49" s="50">
        <f t="shared" si="10"/>
        <v>-23078011</v>
      </c>
      <c r="J49" s="50">
        <f t="shared" si="10"/>
        <v>374960862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374960862</v>
      </c>
      <c r="X49" s="50">
        <f>IF(F25=F48,0,X25-X48)</f>
        <v>7443614</v>
      </c>
      <c r="Y49" s="50">
        <f t="shared" si="10"/>
        <v>367517248</v>
      </c>
      <c r="Z49" s="51">
        <f>+IF(X49&lt;&gt;0,+(Y49/X49)*100,0)</f>
        <v>4937.349626135907</v>
      </c>
      <c r="AA49" s="48">
        <f>+AA25-AA48</f>
        <v>56498303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155423082</v>
      </c>
      <c r="D5" s="19">
        <f>SUM(D6:D8)</f>
        <v>0</v>
      </c>
      <c r="E5" s="20">
        <f t="shared" si="0"/>
        <v>166427466</v>
      </c>
      <c r="F5" s="21">
        <f t="shared" si="0"/>
        <v>166427466</v>
      </c>
      <c r="G5" s="21">
        <f t="shared" si="0"/>
        <v>22159614</v>
      </c>
      <c r="H5" s="21">
        <f t="shared" si="0"/>
        <v>11988152</v>
      </c>
      <c r="I5" s="21">
        <f t="shared" si="0"/>
        <v>14530614</v>
      </c>
      <c r="J5" s="21">
        <f t="shared" si="0"/>
        <v>48678380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48678380</v>
      </c>
      <c r="X5" s="21">
        <f t="shared" si="0"/>
        <v>49301139</v>
      </c>
      <c r="Y5" s="21">
        <f t="shared" si="0"/>
        <v>-622759</v>
      </c>
      <c r="Z5" s="4">
        <f>+IF(X5&lt;&gt;0,+(Y5/X5)*100,0)</f>
        <v>-1.2631736560893654</v>
      </c>
      <c r="AA5" s="19">
        <f>SUM(AA6:AA8)</f>
        <v>166427466</v>
      </c>
    </row>
    <row r="6" spans="1:27" ht="12.75">
      <c r="A6" s="5" t="s">
        <v>33</v>
      </c>
      <c r="B6" s="3"/>
      <c r="C6" s="22">
        <v>3681806</v>
      </c>
      <c r="D6" s="22"/>
      <c r="E6" s="23">
        <v>815738</v>
      </c>
      <c r="F6" s="24">
        <v>815738</v>
      </c>
      <c r="G6" s="24">
        <v>30123</v>
      </c>
      <c r="H6" s="24">
        <v>52970</v>
      </c>
      <c r="I6" s="24">
        <v>2879</v>
      </c>
      <c r="J6" s="24">
        <v>85972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85972</v>
      </c>
      <c r="X6" s="24">
        <v>96457</v>
      </c>
      <c r="Y6" s="24">
        <v>-10485</v>
      </c>
      <c r="Z6" s="6">
        <v>-10.87</v>
      </c>
      <c r="AA6" s="22">
        <v>815738</v>
      </c>
    </row>
    <row r="7" spans="1:27" ht="12.75">
      <c r="A7" s="5" t="s">
        <v>34</v>
      </c>
      <c r="B7" s="3"/>
      <c r="C7" s="25">
        <v>149287478</v>
      </c>
      <c r="D7" s="25"/>
      <c r="E7" s="26">
        <v>154233098</v>
      </c>
      <c r="F7" s="27">
        <v>154233098</v>
      </c>
      <c r="G7" s="27">
        <v>21321883</v>
      </c>
      <c r="H7" s="27">
        <v>11829844</v>
      </c>
      <c r="I7" s="27">
        <v>14535101</v>
      </c>
      <c r="J7" s="27">
        <v>47686828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47686828</v>
      </c>
      <c r="X7" s="27">
        <v>47138710</v>
      </c>
      <c r="Y7" s="27">
        <v>548118</v>
      </c>
      <c r="Z7" s="7">
        <v>1.16</v>
      </c>
      <c r="AA7" s="25">
        <v>154233098</v>
      </c>
    </row>
    <row r="8" spans="1:27" ht="12.75">
      <c r="A8" s="5" t="s">
        <v>35</v>
      </c>
      <c r="B8" s="3"/>
      <c r="C8" s="22">
        <v>2453798</v>
      </c>
      <c r="D8" s="22"/>
      <c r="E8" s="23">
        <v>11378630</v>
      </c>
      <c r="F8" s="24">
        <v>11378630</v>
      </c>
      <c r="G8" s="24">
        <v>807608</v>
      </c>
      <c r="H8" s="24">
        <v>105338</v>
      </c>
      <c r="I8" s="24">
        <v>-7366</v>
      </c>
      <c r="J8" s="24">
        <v>905580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905580</v>
      </c>
      <c r="X8" s="24">
        <v>2065972</v>
      </c>
      <c r="Y8" s="24">
        <v>-1160392</v>
      </c>
      <c r="Z8" s="6">
        <v>-56.17</v>
      </c>
      <c r="AA8" s="22">
        <v>11378630</v>
      </c>
    </row>
    <row r="9" spans="1:27" ht="12.75">
      <c r="A9" s="2" t="s">
        <v>36</v>
      </c>
      <c r="B9" s="3"/>
      <c r="C9" s="19">
        <f aca="true" t="shared" si="1" ref="C9:Y9">SUM(C10:C14)</f>
        <v>104253902</v>
      </c>
      <c r="D9" s="19">
        <f>SUM(D10:D14)</f>
        <v>0</v>
      </c>
      <c r="E9" s="20">
        <f t="shared" si="1"/>
        <v>113661292</v>
      </c>
      <c r="F9" s="21">
        <f t="shared" si="1"/>
        <v>121567500</v>
      </c>
      <c r="G9" s="21">
        <f t="shared" si="1"/>
        <v>7190830</v>
      </c>
      <c r="H9" s="21">
        <f t="shared" si="1"/>
        <v>9896398</v>
      </c>
      <c r="I9" s="21">
        <f t="shared" si="1"/>
        <v>1777813</v>
      </c>
      <c r="J9" s="21">
        <f t="shared" si="1"/>
        <v>18865041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18865041</v>
      </c>
      <c r="X9" s="21">
        <f t="shared" si="1"/>
        <v>19764176</v>
      </c>
      <c r="Y9" s="21">
        <f t="shared" si="1"/>
        <v>-899135</v>
      </c>
      <c r="Z9" s="4">
        <f>+IF(X9&lt;&gt;0,+(Y9/X9)*100,0)</f>
        <v>-4.549316905496085</v>
      </c>
      <c r="AA9" s="19">
        <f>SUM(AA10:AA14)</f>
        <v>121567500</v>
      </c>
    </row>
    <row r="10" spans="1:27" ht="12.75">
      <c r="A10" s="5" t="s">
        <v>37</v>
      </c>
      <c r="B10" s="3"/>
      <c r="C10" s="22">
        <v>11333090</v>
      </c>
      <c r="D10" s="22"/>
      <c r="E10" s="23">
        <v>9826250</v>
      </c>
      <c r="F10" s="24">
        <v>9826250</v>
      </c>
      <c r="G10" s="24">
        <v>-68257</v>
      </c>
      <c r="H10" s="24">
        <v>5413735</v>
      </c>
      <c r="I10" s="24">
        <v>95312</v>
      </c>
      <c r="J10" s="24">
        <v>5440790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5440790</v>
      </c>
      <c r="X10" s="24">
        <v>7173747</v>
      </c>
      <c r="Y10" s="24">
        <v>-1732957</v>
      </c>
      <c r="Z10" s="6">
        <v>-24.16</v>
      </c>
      <c r="AA10" s="22">
        <v>9826250</v>
      </c>
    </row>
    <row r="11" spans="1:27" ht="12.75">
      <c r="A11" s="5" t="s">
        <v>38</v>
      </c>
      <c r="B11" s="3"/>
      <c r="C11" s="22">
        <v>-1532169</v>
      </c>
      <c r="D11" s="22"/>
      <c r="E11" s="23">
        <v>2957534</v>
      </c>
      <c r="F11" s="24">
        <v>2957534</v>
      </c>
      <c r="G11" s="24">
        <v>-102606</v>
      </c>
      <c r="H11" s="24">
        <v>75964</v>
      </c>
      <c r="I11" s="24">
        <v>18857</v>
      </c>
      <c r="J11" s="24">
        <v>-7785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-7785</v>
      </c>
      <c r="X11" s="24">
        <v>651752</v>
      </c>
      <c r="Y11" s="24">
        <v>-659537</v>
      </c>
      <c r="Z11" s="6">
        <v>-101.19</v>
      </c>
      <c r="AA11" s="22">
        <v>2957534</v>
      </c>
    </row>
    <row r="12" spans="1:27" ht="12.75">
      <c r="A12" s="5" t="s">
        <v>39</v>
      </c>
      <c r="B12" s="3"/>
      <c r="C12" s="22">
        <v>65161173</v>
      </c>
      <c r="D12" s="22"/>
      <c r="E12" s="23">
        <v>63668295</v>
      </c>
      <c r="F12" s="24">
        <v>63668295</v>
      </c>
      <c r="G12" s="24">
        <v>1234201</v>
      </c>
      <c r="H12" s="24">
        <v>2635045</v>
      </c>
      <c r="I12" s="24">
        <v>1821380</v>
      </c>
      <c r="J12" s="24">
        <v>5690626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5690626</v>
      </c>
      <c r="X12" s="24">
        <v>7735660</v>
      </c>
      <c r="Y12" s="24">
        <v>-2045034</v>
      </c>
      <c r="Z12" s="6">
        <v>-26.44</v>
      </c>
      <c r="AA12" s="22">
        <v>63668295</v>
      </c>
    </row>
    <row r="13" spans="1:27" ht="12.75">
      <c r="A13" s="5" t="s">
        <v>40</v>
      </c>
      <c r="B13" s="3"/>
      <c r="C13" s="22">
        <v>29291808</v>
      </c>
      <c r="D13" s="22"/>
      <c r="E13" s="23">
        <v>37209213</v>
      </c>
      <c r="F13" s="24">
        <v>45115421</v>
      </c>
      <c r="G13" s="24">
        <v>6127492</v>
      </c>
      <c r="H13" s="24">
        <v>1771654</v>
      </c>
      <c r="I13" s="24">
        <v>-157736</v>
      </c>
      <c r="J13" s="24">
        <v>7741410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7741410</v>
      </c>
      <c r="X13" s="24">
        <v>4203017</v>
      </c>
      <c r="Y13" s="24">
        <v>3538393</v>
      </c>
      <c r="Z13" s="6">
        <v>84.19</v>
      </c>
      <c r="AA13" s="22">
        <v>45115421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19807276</v>
      </c>
      <c r="D15" s="19">
        <f>SUM(D16:D18)</f>
        <v>0</v>
      </c>
      <c r="E15" s="20">
        <f t="shared" si="2"/>
        <v>14322063</v>
      </c>
      <c r="F15" s="21">
        <f t="shared" si="2"/>
        <v>14322063</v>
      </c>
      <c r="G15" s="21">
        <f t="shared" si="2"/>
        <v>223659</v>
      </c>
      <c r="H15" s="21">
        <f t="shared" si="2"/>
        <v>1012909</v>
      </c>
      <c r="I15" s="21">
        <f t="shared" si="2"/>
        <v>1650726</v>
      </c>
      <c r="J15" s="21">
        <f t="shared" si="2"/>
        <v>2887294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2887294</v>
      </c>
      <c r="X15" s="21">
        <f t="shared" si="2"/>
        <v>1867095</v>
      </c>
      <c r="Y15" s="21">
        <f t="shared" si="2"/>
        <v>1020199</v>
      </c>
      <c r="Z15" s="4">
        <f>+IF(X15&lt;&gt;0,+(Y15/X15)*100,0)</f>
        <v>54.6409797037644</v>
      </c>
      <c r="AA15" s="19">
        <f>SUM(AA16:AA18)</f>
        <v>14322063</v>
      </c>
    </row>
    <row r="16" spans="1:27" ht="12.75">
      <c r="A16" s="5" t="s">
        <v>43</v>
      </c>
      <c r="B16" s="3"/>
      <c r="C16" s="22">
        <v>1562620</v>
      </c>
      <c r="D16" s="22"/>
      <c r="E16" s="23">
        <v>1384820</v>
      </c>
      <c r="F16" s="24">
        <v>1384820</v>
      </c>
      <c r="G16" s="24">
        <v>97015</v>
      </c>
      <c r="H16" s="24">
        <v>159829</v>
      </c>
      <c r="I16" s="24">
        <v>90465</v>
      </c>
      <c r="J16" s="24">
        <v>347309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347309</v>
      </c>
      <c r="X16" s="24">
        <v>325837</v>
      </c>
      <c r="Y16" s="24">
        <v>21472</v>
      </c>
      <c r="Z16" s="6">
        <v>6.59</v>
      </c>
      <c r="AA16" s="22">
        <v>1384820</v>
      </c>
    </row>
    <row r="17" spans="1:27" ht="12.75">
      <c r="A17" s="5" t="s">
        <v>44</v>
      </c>
      <c r="B17" s="3"/>
      <c r="C17" s="22">
        <v>17207692</v>
      </c>
      <c r="D17" s="22"/>
      <c r="E17" s="23">
        <v>10848847</v>
      </c>
      <c r="F17" s="24">
        <v>10848847</v>
      </c>
      <c r="G17" s="24">
        <v>190458</v>
      </c>
      <c r="H17" s="24">
        <v>879629</v>
      </c>
      <c r="I17" s="24">
        <v>855370</v>
      </c>
      <c r="J17" s="24">
        <v>1925457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1925457</v>
      </c>
      <c r="X17" s="24">
        <v>2109372</v>
      </c>
      <c r="Y17" s="24">
        <v>-183915</v>
      </c>
      <c r="Z17" s="6">
        <v>-8.72</v>
      </c>
      <c r="AA17" s="22">
        <v>10848847</v>
      </c>
    </row>
    <row r="18" spans="1:27" ht="12.75">
      <c r="A18" s="5" t="s">
        <v>45</v>
      </c>
      <c r="B18" s="3"/>
      <c r="C18" s="22">
        <v>1036964</v>
      </c>
      <c r="D18" s="22"/>
      <c r="E18" s="23">
        <v>2088396</v>
      </c>
      <c r="F18" s="24">
        <v>2088396</v>
      </c>
      <c r="G18" s="24">
        <v>-63814</v>
      </c>
      <c r="H18" s="24">
        <v>-26549</v>
      </c>
      <c r="I18" s="24">
        <v>704891</v>
      </c>
      <c r="J18" s="24">
        <v>614528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614528</v>
      </c>
      <c r="X18" s="24">
        <v>-568114</v>
      </c>
      <c r="Y18" s="24">
        <v>1182642</v>
      </c>
      <c r="Z18" s="6">
        <v>-208.17</v>
      </c>
      <c r="AA18" s="22">
        <v>2088396</v>
      </c>
    </row>
    <row r="19" spans="1:27" ht="12.75">
      <c r="A19" s="2" t="s">
        <v>46</v>
      </c>
      <c r="B19" s="8"/>
      <c r="C19" s="19">
        <f aca="true" t="shared" si="3" ref="C19:Y19">SUM(C20:C23)</f>
        <v>580725649</v>
      </c>
      <c r="D19" s="19">
        <f>SUM(D20:D23)</f>
        <v>0</v>
      </c>
      <c r="E19" s="20">
        <f t="shared" si="3"/>
        <v>620349586</v>
      </c>
      <c r="F19" s="21">
        <f t="shared" si="3"/>
        <v>620349586</v>
      </c>
      <c r="G19" s="21">
        <f t="shared" si="3"/>
        <v>37777855</v>
      </c>
      <c r="H19" s="21">
        <f t="shared" si="3"/>
        <v>48682384</v>
      </c>
      <c r="I19" s="21">
        <f t="shared" si="3"/>
        <v>45014780</v>
      </c>
      <c r="J19" s="21">
        <f t="shared" si="3"/>
        <v>131475019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131475019</v>
      </c>
      <c r="X19" s="21">
        <f t="shared" si="3"/>
        <v>171741120</v>
      </c>
      <c r="Y19" s="21">
        <f t="shared" si="3"/>
        <v>-40266101</v>
      </c>
      <c r="Z19" s="4">
        <f>+IF(X19&lt;&gt;0,+(Y19/X19)*100,0)</f>
        <v>-23.445812511296072</v>
      </c>
      <c r="AA19" s="19">
        <f>SUM(AA20:AA23)</f>
        <v>620349586</v>
      </c>
    </row>
    <row r="20" spans="1:27" ht="12.75">
      <c r="A20" s="5" t="s">
        <v>47</v>
      </c>
      <c r="B20" s="3"/>
      <c r="C20" s="22">
        <v>361885920</v>
      </c>
      <c r="D20" s="22"/>
      <c r="E20" s="23">
        <v>392274434</v>
      </c>
      <c r="F20" s="24">
        <v>392274434</v>
      </c>
      <c r="G20" s="24">
        <v>9939608</v>
      </c>
      <c r="H20" s="24">
        <v>38109524</v>
      </c>
      <c r="I20" s="24">
        <v>35572168</v>
      </c>
      <c r="J20" s="24">
        <v>83621300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83621300</v>
      </c>
      <c r="X20" s="24">
        <v>111950658</v>
      </c>
      <c r="Y20" s="24">
        <v>-28329358</v>
      </c>
      <c r="Z20" s="6">
        <v>-25.31</v>
      </c>
      <c r="AA20" s="22">
        <v>392274434</v>
      </c>
    </row>
    <row r="21" spans="1:27" ht="12.75">
      <c r="A21" s="5" t="s">
        <v>48</v>
      </c>
      <c r="B21" s="3"/>
      <c r="C21" s="22">
        <v>90725249</v>
      </c>
      <c r="D21" s="22"/>
      <c r="E21" s="23">
        <v>79007482</v>
      </c>
      <c r="F21" s="24">
        <v>79007482</v>
      </c>
      <c r="G21" s="24">
        <v>4595430</v>
      </c>
      <c r="H21" s="24">
        <v>4280570</v>
      </c>
      <c r="I21" s="24">
        <v>2642816</v>
      </c>
      <c r="J21" s="24">
        <v>11518816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11518816</v>
      </c>
      <c r="X21" s="24">
        <v>16351317</v>
      </c>
      <c r="Y21" s="24">
        <v>-4832501</v>
      </c>
      <c r="Z21" s="6">
        <v>-29.55</v>
      </c>
      <c r="AA21" s="22">
        <v>79007482</v>
      </c>
    </row>
    <row r="22" spans="1:27" ht="12.75">
      <c r="A22" s="5" t="s">
        <v>49</v>
      </c>
      <c r="B22" s="3"/>
      <c r="C22" s="25">
        <v>80810229</v>
      </c>
      <c r="D22" s="25"/>
      <c r="E22" s="26">
        <v>99320970</v>
      </c>
      <c r="F22" s="27">
        <v>99320970</v>
      </c>
      <c r="G22" s="27">
        <v>15015964</v>
      </c>
      <c r="H22" s="27">
        <v>3585144</v>
      </c>
      <c r="I22" s="27">
        <v>3927208</v>
      </c>
      <c r="J22" s="27">
        <v>22528316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22528316</v>
      </c>
      <c r="X22" s="27">
        <v>29098575</v>
      </c>
      <c r="Y22" s="27">
        <v>-6570259</v>
      </c>
      <c r="Z22" s="7">
        <v>-22.58</v>
      </c>
      <c r="AA22" s="25">
        <v>99320970</v>
      </c>
    </row>
    <row r="23" spans="1:27" ht="12.75">
      <c r="A23" s="5" t="s">
        <v>50</v>
      </c>
      <c r="B23" s="3"/>
      <c r="C23" s="22">
        <v>47304251</v>
      </c>
      <c r="D23" s="22"/>
      <c r="E23" s="23">
        <v>49746700</v>
      </c>
      <c r="F23" s="24">
        <v>49746700</v>
      </c>
      <c r="G23" s="24">
        <v>8226853</v>
      </c>
      <c r="H23" s="24">
        <v>2707146</v>
      </c>
      <c r="I23" s="24">
        <v>2872588</v>
      </c>
      <c r="J23" s="24">
        <v>13806587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13806587</v>
      </c>
      <c r="X23" s="24">
        <v>14340570</v>
      </c>
      <c r="Y23" s="24">
        <v>-533983</v>
      </c>
      <c r="Z23" s="6">
        <v>-3.72</v>
      </c>
      <c r="AA23" s="22">
        <v>49746700</v>
      </c>
    </row>
    <row r="24" spans="1:27" ht="12.75">
      <c r="A24" s="2" t="s">
        <v>51</v>
      </c>
      <c r="B24" s="8" t="s">
        <v>52</v>
      </c>
      <c r="C24" s="19">
        <v>-62324</v>
      </c>
      <c r="D24" s="19"/>
      <c r="E24" s="20">
        <v>-77860</v>
      </c>
      <c r="F24" s="21">
        <v>-77860</v>
      </c>
      <c r="G24" s="21">
        <v>-5412</v>
      </c>
      <c r="H24" s="21">
        <v>-6423</v>
      </c>
      <c r="I24" s="21">
        <v>-5249</v>
      </c>
      <c r="J24" s="21">
        <v>-17084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-17084</v>
      </c>
      <c r="X24" s="21">
        <v>-22438</v>
      </c>
      <c r="Y24" s="21">
        <v>5354</v>
      </c>
      <c r="Z24" s="4">
        <v>-23.86</v>
      </c>
      <c r="AA24" s="19">
        <v>-77860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860147585</v>
      </c>
      <c r="D25" s="44">
        <f>+D5+D9+D15+D19+D24</f>
        <v>0</v>
      </c>
      <c r="E25" s="45">
        <f t="shared" si="4"/>
        <v>914682547</v>
      </c>
      <c r="F25" s="46">
        <f t="shared" si="4"/>
        <v>922588755</v>
      </c>
      <c r="G25" s="46">
        <f t="shared" si="4"/>
        <v>67346546</v>
      </c>
      <c r="H25" s="46">
        <f t="shared" si="4"/>
        <v>71573420</v>
      </c>
      <c r="I25" s="46">
        <f t="shared" si="4"/>
        <v>62968684</v>
      </c>
      <c r="J25" s="46">
        <f t="shared" si="4"/>
        <v>201888650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201888650</v>
      </c>
      <c r="X25" s="46">
        <f t="shared" si="4"/>
        <v>242651092</v>
      </c>
      <c r="Y25" s="46">
        <f t="shared" si="4"/>
        <v>-40762442</v>
      </c>
      <c r="Z25" s="47">
        <f>+IF(X25&lt;&gt;0,+(Y25/X25)*100,0)</f>
        <v>-16.798787783736824</v>
      </c>
      <c r="AA25" s="44">
        <f>+AA5+AA9+AA15+AA19+AA24</f>
        <v>922588755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154327323</v>
      </c>
      <c r="D28" s="19">
        <f>SUM(D29:D31)</f>
        <v>0</v>
      </c>
      <c r="E28" s="20">
        <f t="shared" si="5"/>
        <v>177255378</v>
      </c>
      <c r="F28" s="21">
        <f t="shared" si="5"/>
        <v>177218858</v>
      </c>
      <c r="G28" s="21">
        <f t="shared" si="5"/>
        <v>11665140</v>
      </c>
      <c r="H28" s="21">
        <f t="shared" si="5"/>
        <v>14801290</v>
      </c>
      <c r="I28" s="21">
        <f t="shared" si="5"/>
        <v>14276497</v>
      </c>
      <c r="J28" s="21">
        <f t="shared" si="5"/>
        <v>40742927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40742927</v>
      </c>
      <c r="X28" s="21">
        <f t="shared" si="5"/>
        <v>72170473</v>
      </c>
      <c r="Y28" s="21">
        <f t="shared" si="5"/>
        <v>-31427546</v>
      </c>
      <c r="Z28" s="4">
        <f>+IF(X28&lt;&gt;0,+(Y28/X28)*100,0)</f>
        <v>-43.546265797648296</v>
      </c>
      <c r="AA28" s="19">
        <f>SUM(AA29:AA31)</f>
        <v>177218858</v>
      </c>
    </row>
    <row r="29" spans="1:27" ht="12.75">
      <c r="A29" s="5" t="s">
        <v>33</v>
      </c>
      <c r="B29" s="3"/>
      <c r="C29" s="22">
        <v>44431484</v>
      </c>
      <c r="D29" s="22"/>
      <c r="E29" s="23">
        <v>44327296</v>
      </c>
      <c r="F29" s="24">
        <v>44350122</v>
      </c>
      <c r="G29" s="24">
        <v>5354104</v>
      </c>
      <c r="H29" s="24">
        <v>1944592</v>
      </c>
      <c r="I29" s="24">
        <v>3748382</v>
      </c>
      <c r="J29" s="24">
        <v>11047078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11047078</v>
      </c>
      <c r="X29" s="24">
        <v>12709192</v>
      </c>
      <c r="Y29" s="24">
        <v>-1662114</v>
      </c>
      <c r="Z29" s="6">
        <v>-13.08</v>
      </c>
      <c r="AA29" s="22">
        <v>44350122</v>
      </c>
    </row>
    <row r="30" spans="1:27" ht="12.75">
      <c r="A30" s="5" t="s">
        <v>34</v>
      </c>
      <c r="B30" s="3"/>
      <c r="C30" s="25">
        <v>52825498</v>
      </c>
      <c r="D30" s="25"/>
      <c r="E30" s="26">
        <v>68044030</v>
      </c>
      <c r="F30" s="27">
        <v>67984674</v>
      </c>
      <c r="G30" s="27">
        <v>2560978</v>
      </c>
      <c r="H30" s="27">
        <v>5964855</v>
      </c>
      <c r="I30" s="27">
        <v>5399784</v>
      </c>
      <c r="J30" s="27">
        <v>13925617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13925617</v>
      </c>
      <c r="X30" s="27">
        <v>34484319</v>
      </c>
      <c r="Y30" s="27">
        <v>-20558702</v>
      </c>
      <c r="Z30" s="7">
        <v>-59.62</v>
      </c>
      <c r="AA30" s="25">
        <v>67984674</v>
      </c>
    </row>
    <row r="31" spans="1:27" ht="12.75">
      <c r="A31" s="5" t="s">
        <v>35</v>
      </c>
      <c r="B31" s="3"/>
      <c r="C31" s="22">
        <v>57070341</v>
      </c>
      <c r="D31" s="22"/>
      <c r="E31" s="23">
        <v>64884052</v>
      </c>
      <c r="F31" s="24">
        <v>64884062</v>
      </c>
      <c r="G31" s="24">
        <v>3750058</v>
      </c>
      <c r="H31" s="24">
        <v>6891843</v>
      </c>
      <c r="I31" s="24">
        <v>5128331</v>
      </c>
      <c r="J31" s="24">
        <v>15770232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15770232</v>
      </c>
      <c r="X31" s="24">
        <v>24976962</v>
      </c>
      <c r="Y31" s="24">
        <v>-9206730</v>
      </c>
      <c r="Z31" s="6">
        <v>-36.86</v>
      </c>
      <c r="AA31" s="22">
        <v>64884062</v>
      </c>
    </row>
    <row r="32" spans="1:27" ht="12.75">
      <c r="A32" s="2" t="s">
        <v>36</v>
      </c>
      <c r="B32" s="3"/>
      <c r="C32" s="19">
        <f aca="true" t="shared" si="6" ref="C32:Y32">SUM(C33:C37)</f>
        <v>175734402</v>
      </c>
      <c r="D32" s="19">
        <f>SUM(D33:D37)</f>
        <v>0</v>
      </c>
      <c r="E32" s="20">
        <f t="shared" si="6"/>
        <v>189116241</v>
      </c>
      <c r="F32" s="21">
        <f t="shared" si="6"/>
        <v>196918072</v>
      </c>
      <c r="G32" s="21">
        <f t="shared" si="6"/>
        <v>7314151</v>
      </c>
      <c r="H32" s="21">
        <f t="shared" si="6"/>
        <v>16718598</v>
      </c>
      <c r="I32" s="21">
        <f t="shared" si="6"/>
        <v>12676484</v>
      </c>
      <c r="J32" s="21">
        <f t="shared" si="6"/>
        <v>36709233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36709233</v>
      </c>
      <c r="X32" s="21">
        <f t="shared" si="6"/>
        <v>28735283</v>
      </c>
      <c r="Y32" s="21">
        <f t="shared" si="6"/>
        <v>7973950</v>
      </c>
      <c r="Z32" s="4">
        <f>+IF(X32&lt;&gt;0,+(Y32/X32)*100,0)</f>
        <v>27.749683203050413</v>
      </c>
      <c r="AA32" s="19">
        <f>SUM(AA33:AA37)</f>
        <v>196918072</v>
      </c>
    </row>
    <row r="33" spans="1:27" ht="12.75">
      <c r="A33" s="5" t="s">
        <v>37</v>
      </c>
      <c r="B33" s="3"/>
      <c r="C33" s="22">
        <v>18419300</v>
      </c>
      <c r="D33" s="22"/>
      <c r="E33" s="23">
        <v>23544432</v>
      </c>
      <c r="F33" s="24">
        <v>23530366</v>
      </c>
      <c r="G33" s="24">
        <v>1319266</v>
      </c>
      <c r="H33" s="24">
        <v>1970424</v>
      </c>
      <c r="I33" s="24">
        <v>1994564</v>
      </c>
      <c r="J33" s="24">
        <v>5284254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5284254</v>
      </c>
      <c r="X33" s="24">
        <v>5563330</v>
      </c>
      <c r="Y33" s="24">
        <v>-279076</v>
      </c>
      <c r="Z33" s="6">
        <v>-5.02</v>
      </c>
      <c r="AA33" s="22">
        <v>23530366</v>
      </c>
    </row>
    <row r="34" spans="1:27" ht="12.75">
      <c r="A34" s="5" t="s">
        <v>38</v>
      </c>
      <c r="B34" s="3"/>
      <c r="C34" s="22">
        <v>19734286</v>
      </c>
      <c r="D34" s="22"/>
      <c r="E34" s="23">
        <v>25851587</v>
      </c>
      <c r="F34" s="24">
        <v>25851595</v>
      </c>
      <c r="G34" s="24">
        <v>1051545</v>
      </c>
      <c r="H34" s="24">
        <v>1655402</v>
      </c>
      <c r="I34" s="24">
        <v>1556979</v>
      </c>
      <c r="J34" s="24">
        <v>4263926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4263926</v>
      </c>
      <c r="X34" s="24">
        <v>4495617</v>
      </c>
      <c r="Y34" s="24">
        <v>-231691</v>
      </c>
      <c r="Z34" s="6">
        <v>-5.15</v>
      </c>
      <c r="AA34" s="22">
        <v>25851595</v>
      </c>
    </row>
    <row r="35" spans="1:27" ht="12.75">
      <c r="A35" s="5" t="s">
        <v>39</v>
      </c>
      <c r="B35" s="3"/>
      <c r="C35" s="22">
        <v>102968514</v>
      </c>
      <c r="D35" s="22"/>
      <c r="E35" s="23">
        <v>92735302</v>
      </c>
      <c r="F35" s="24">
        <v>92644976</v>
      </c>
      <c r="G35" s="24">
        <v>3717878</v>
      </c>
      <c r="H35" s="24">
        <v>10020057</v>
      </c>
      <c r="I35" s="24">
        <v>7409601</v>
      </c>
      <c r="J35" s="24">
        <v>21147536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21147536</v>
      </c>
      <c r="X35" s="24">
        <v>14001528</v>
      </c>
      <c r="Y35" s="24">
        <v>7146008</v>
      </c>
      <c r="Z35" s="6">
        <v>51.04</v>
      </c>
      <c r="AA35" s="22">
        <v>92644976</v>
      </c>
    </row>
    <row r="36" spans="1:27" ht="12.75">
      <c r="A36" s="5" t="s">
        <v>40</v>
      </c>
      <c r="B36" s="3"/>
      <c r="C36" s="22">
        <v>34157807</v>
      </c>
      <c r="D36" s="22"/>
      <c r="E36" s="23">
        <v>46495214</v>
      </c>
      <c r="F36" s="24">
        <v>54401426</v>
      </c>
      <c r="G36" s="24">
        <v>1197572</v>
      </c>
      <c r="H36" s="24">
        <v>3023093</v>
      </c>
      <c r="I36" s="24">
        <v>1673431</v>
      </c>
      <c r="J36" s="24">
        <v>5894096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5894096</v>
      </c>
      <c r="X36" s="24">
        <v>4537695</v>
      </c>
      <c r="Y36" s="24">
        <v>1356401</v>
      </c>
      <c r="Z36" s="6">
        <v>29.89</v>
      </c>
      <c r="AA36" s="22">
        <v>54401426</v>
      </c>
    </row>
    <row r="37" spans="1:27" ht="12.75">
      <c r="A37" s="5" t="s">
        <v>41</v>
      </c>
      <c r="B37" s="3"/>
      <c r="C37" s="25">
        <v>454495</v>
      </c>
      <c r="D37" s="25"/>
      <c r="E37" s="26">
        <v>489706</v>
      </c>
      <c r="F37" s="27">
        <v>489709</v>
      </c>
      <c r="G37" s="27">
        <v>27890</v>
      </c>
      <c r="H37" s="27">
        <v>49622</v>
      </c>
      <c r="I37" s="27">
        <v>41909</v>
      </c>
      <c r="J37" s="27">
        <v>119421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119421</v>
      </c>
      <c r="X37" s="27">
        <v>137113</v>
      </c>
      <c r="Y37" s="27">
        <v>-17692</v>
      </c>
      <c r="Z37" s="7">
        <v>-12.9</v>
      </c>
      <c r="AA37" s="25">
        <v>489709</v>
      </c>
    </row>
    <row r="38" spans="1:27" ht="12.75">
      <c r="A38" s="2" t="s">
        <v>42</v>
      </c>
      <c r="B38" s="8"/>
      <c r="C38" s="19">
        <f aca="true" t="shared" si="7" ref="C38:Y38">SUM(C39:C41)</f>
        <v>59001010</v>
      </c>
      <c r="D38" s="19">
        <f>SUM(D39:D41)</f>
        <v>0</v>
      </c>
      <c r="E38" s="20">
        <f t="shared" si="7"/>
        <v>68176491</v>
      </c>
      <c r="F38" s="21">
        <f t="shared" si="7"/>
        <v>68129798</v>
      </c>
      <c r="G38" s="21">
        <f t="shared" si="7"/>
        <v>2363788</v>
      </c>
      <c r="H38" s="21">
        <f t="shared" si="7"/>
        <v>7335971</v>
      </c>
      <c r="I38" s="21">
        <f t="shared" si="7"/>
        <v>5521171</v>
      </c>
      <c r="J38" s="21">
        <f t="shared" si="7"/>
        <v>15220930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15220930</v>
      </c>
      <c r="X38" s="21">
        <f t="shared" si="7"/>
        <v>16216993</v>
      </c>
      <c r="Y38" s="21">
        <f t="shared" si="7"/>
        <v>-996063</v>
      </c>
      <c r="Z38" s="4">
        <f>+IF(X38&lt;&gt;0,+(Y38/X38)*100,0)</f>
        <v>-6.142094283446999</v>
      </c>
      <c r="AA38" s="19">
        <f>SUM(AA39:AA41)</f>
        <v>68129798</v>
      </c>
    </row>
    <row r="39" spans="1:27" ht="12.75">
      <c r="A39" s="5" t="s">
        <v>43</v>
      </c>
      <c r="B39" s="3"/>
      <c r="C39" s="22">
        <v>9979734</v>
      </c>
      <c r="D39" s="22"/>
      <c r="E39" s="23">
        <v>11772031</v>
      </c>
      <c r="F39" s="24">
        <v>11820284</v>
      </c>
      <c r="G39" s="24">
        <v>719826</v>
      </c>
      <c r="H39" s="24">
        <v>856210</v>
      </c>
      <c r="I39" s="24">
        <v>878943</v>
      </c>
      <c r="J39" s="24">
        <v>2454979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2454979</v>
      </c>
      <c r="X39" s="24">
        <v>2895395</v>
      </c>
      <c r="Y39" s="24">
        <v>-440416</v>
      </c>
      <c r="Z39" s="6">
        <v>-15.21</v>
      </c>
      <c r="AA39" s="22">
        <v>11820284</v>
      </c>
    </row>
    <row r="40" spans="1:27" ht="12.75">
      <c r="A40" s="5" t="s">
        <v>44</v>
      </c>
      <c r="B40" s="3"/>
      <c r="C40" s="22">
        <v>42333584</v>
      </c>
      <c r="D40" s="22"/>
      <c r="E40" s="23">
        <v>47598599</v>
      </c>
      <c r="F40" s="24">
        <v>47503652</v>
      </c>
      <c r="G40" s="24">
        <v>1360833</v>
      </c>
      <c r="H40" s="24">
        <v>5626437</v>
      </c>
      <c r="I40" s="24">
        <v>3784874</v>
      </c>
      <c r="J40" s="24">
        <v>10772144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10772144</v>
      </c>
      <c r="X40" s="24">
        <v>11566939</v>
      </c>
      <c r="Y40" s="24">
        <v>-794795</v>
      </c>
      <c r="Z40" s="6">
        <v>-6.87</v>
      </c>
      <c r="AA40" s="22">
        <v>47503652</v>
      </c>
    </row>
    <row r="41" spans="1:27" ht="12.75">
      <c r="A41" s="5" t="s">
        <v>45</v>
      </c>
      <c r="B41" s="3"/>
      <c r="C41" s="22">
        <v>6687692</v>
      </c>
      <c r="D41" s="22"/>
      <c r="E41" s="23">
        <v>8805861</v>
      </c>
      <c r="F41" s="24">
        <v>8805862</v>
      </c>
      <c r="G41" s="24">
        <v>283129</v>
      </c>
      <c r="H41" s="24">
        <v>853324</v>
      </c>
      <c r="I41" s="24">
        <v>857354</v>
      </c>
      <c r="J41" s="24">
        <v>1993807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1993807</v>
      </c>
      <c r="X41" s="24">
        <v>1754659</v>
      </c>
      <c r="Y41" s="24">
        <v>239148</v>
      </c>
      <c r="Z41" s="6">
        <v>13.63</v>
      </c>
      <c r="AA41" s="22">
        <v>8805862</v>
      </c>
    </row>
    <row r="42" spans="1:27" ht="12.75">
      <c r="A42" s="2" t="s">
        <v>46</v>
      </c>
      <c r="B42" s="8"/>
      <c r="C42" s="19">
        <f aca="true" t="shared" si="8" ref="C42:Y42">SUM(C43:C46)</f>
        <v>477602281</v>
      </c>
      <c r="D42" s="19">
        <f>SUM(D43:D46)</f>
        <v>0</v>
      </c>
      <c r="E42" s="20">
        <f t="shared" si="8"/>
        <v>477918684</v>
      </c>
      <c r="F42" s="21">
        <f t="shared" si="8"/>
        <v>478106349</v>
      </c>
      <c r="G42" s="21">
        <f t="shared" si="8"/>
        <v>5643345</v>
      </c>
      <c r="H42" s="21">
        <f t="shared" si="8"/>
        <v>53292745</v>
      </c>
      <c r="I42" s="21">
        <f t="shared" si="8"/>
        <v>48607672</v>
      </c>
      <c r="J42" s="21">
        <f t="shared" si="8"/>
        <v>107543762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107543762</v>
      </c>
      <c r="X42" s="21">
        <f t="shared" si="8"/>
        <v>111648142</v>
      </c>
      <c r="Y42" s="21">
        <f t="shared" si="8"/>
        <v>-4104380</v>
      </c>
      <c r="Z42" s="4">
        <f>+IF(X42&lt;&gt;0,+(Y42/X42)*100,0)</f>
        <v>-3.676174028941744</v>
      </c>
      <c r="AA42" s="19">
        <f>SUM(AA43:AA46)</f>
        <v>478106349</v>
      </c>
    </row>
    <row r="43" spans="1:27" ht="12.75">
      <c r="A43" s="5" t="s">
        <v>47</v>
      </c>
      <c r="B43" s="3"/>
      <c r="C43" s="22">
        <v>311008283</v>
      </c>
      <c r="D43" s="22"/>
      <c r="E43" s="23">
        <v>335194538</v>
      </c>
      <c r="F43" s="24">
        <v>335234439</v>
      </c>
      <c r="G43" s="24">
        <v>1499407</v>
      </c>
      <c r="H43" s="24">
        <v>38558388</v>
      </c>
      <c r="I43" s="24">
        <v>36567436</v>
      </c>
      <c r="J43" s="24">
        <v>76625231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76625231</v>
      </c>
      <c r="X43" s="24">
        <v>80866658</v>
      </c>
      <c r="Y43" s="24">
        <v>-4241427</v>
      </c>
      <c r="Z43" s="6">
        <v>-5.24</v>
      </c>
      <c r="AA43" s="22">
        <v>335234439</v>
      </c>
    </row>
    <row r="44" spans="1:27" ht="12.75">
      <c r="A44" s="5" t="s">
        <v>48</v>
      </c>
      <c r="B44" s="3"/>
      <c r="C44" s="22">
        <v>48525601</v>
      </c>
      <c r="D44" s="22"/>
      <c r="E44" s="23">
        <v>44993691</v>
      </c>
      <c r="F44" s="24">
        <v>44991446</v>
      </c>
      <c r="G44" s="24">
        <v>1641357</v>
      </c>
      <c r="H44" s="24">
        <v>4548521</v>
      </c>
      <c r="I44" s="24">
        <v>3605334</v>
      </c>
      <c r="J44" s="24">
        <v>9795212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9795212</v>
      </c>
      <c r="X44" s="24">
        <v>9367138</v>
      </c>
      <c r="Y44" s="24">
        <v>428074</v>
      </c>
      <c r="Z44" s="6">
        <v>4.57</v>
      </c>
      <c r="AA44" s="22">
        <v>44991446</v>
      </c>
    </row>
    <row r="45" spans="1:27" ht="12.75">
      <c r="A45" s="5" t="s">
        <v>49</v>
      </c>
      <c r="B45" s="3"/>
      <c r="C45" s="25">
        <v>61400612</v>
      </c>
      <c r="D45" s="25"/>
      <c r="E45" s="26">
        <v>53121351</v>
      </c>
      <c r="F45" s="27">
        <v>53121358</v>
      </c>
      <c r="G45" s="27">
        <v>1216244</v>
      </c>
      <c r="H45" s="27">
        <v>5963385</v>
      </c>
      <c r="I45" s="27">
        <v>4710934</v>
      </c>
      <c r="J45" s="27">
        <v>11890563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11890563</v>
      </c>
      <c r="X45" s="27">
        <v>12055585</v>
      </c>
      <c r="Y45" s="27">
        <v>-165022</v>
      </c>
      <c r="Z45" s="7">
        <v>-1.37</v>
      </c>
      <c r="AA45" s="25">
        <v>53121358</v>
      </c>
    </row>
    <row r="46" spans="1:27" ht="12.75">
      <c r="A46" s="5" t="s">
        <v>50</v>
      </c>
      <c r="B46" s="3"/>
      <c r="C46" s="22">
        <v>56667785</v>
      </c>
      <c r="D46" s="22"/>
      <c r="E46" s="23">
        <v>44609104</v>
      </c>
      <c r="F46" s="24">
        <v>44759106</v>
      </c>
      <c r="G46" s="24">
        <v>1286337</v>
      </c>
      <c r="H46" s="24">
        <v>4222451</v>
      </c>
      <c r="I46" s="24">
        <v>3723968</v>
      </c>
      <c r="J46" s="24">
        <v>9232756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9232756</v>
      </c>
      <c r="X46" s="24">
        <v>9358761</v>
      </c>
      <c r="Y46" s="24">
        <v>-126005</v>
      </c>
      <c r="Z46" s="6">
        <v>-1.35</v>
      </c>
      <c r="AA46" s="22">
        <v>44759106</v>
      </c>
    </row>
    <row r="47" spans="1:27" ht="12.75">
      <c r="A47" s="2" t="s">
        <v>51</v>
      </c>
      <c r="B47" s="8" t="s">
        <v>52</v>
      </c>
      <c r="C47" s="19">
        <v>2308320</v>
      </c>
      <c r="D47" s="19"/>
      <c r="E47" s="20">
        <v>1333523</v>
      </c>
      <c r="F47" s="21">
        <v>1333523</v>
      </c>
      <c r="G47" s="21">
        <v>126843</v>
      </c>
      <c r="H47" s="21">
        <v>45101</v>
      </c>
      <c r="I47" s="21">
        <v>36497</v>
      </c>
      <c r="J47" s="21">
        <v>208441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208441</v>
      </c>
      <c r="X47" s="21">
        <v>154989</v>
      </c>
      <c r="Y47" s="21">
        <v>53452</v>
      </c>
      <c r="Z47" s="4">
        <v>34.49</v>
      </c>
      <c r="AA47" s="19">
        <v>1333523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868973336</v>
      </c>
      <c r="D48" s="44">
        <f>+D28+D32+D38+D42+D47</f>
        <v>0</v>
      </c>
      <c r="E48" s="45">
        <f t="shared" si="9"/>
        <v>913800317</v>
      </c>
      <c r="F48" s="46">
        <f t="shared" si="9"/>
        <v>921706600</v>
      </c>
      <c r="G48" s="46">
        <f t="shared" si="9"/>
        <v>27113267</v>
      </c>
      <c r="H48" s="46">
        <f t="shared" si="9"/>
        <v>92193705</v>
      </c>
      <c r="I48" s="46">
        <f t="shared" si="9"/>
        <v>81118321</v>
      </c>
      <c r="J48" s="46">
        <f t="shared" si="9"/>
        <v>200425293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200425293</v>
      </c>
      <c r="X48" s="46">
        <f t="shared" si="9"/>
        <v>228925880</v>
      </c>
      <c r="Y48" s="46">
        <f t="shared" si="9"/>
        <v>-28500587</v>
      </c>
      <c r="Z48" s="47">
        <f>+IF(X48&lt;&gt;0,+(Y48/X48)*100,0)</f>
        <v>-12.449700750303986</v>
      </c>
      <c r="AA48" s="44">
        <f>+AA28+AA32+AA38+AA42+AA47</f>
        <v>921706600</v>
      </c>
    </row>
    <row r="49" spans="1:27" ht="12.75">
      <c r="A49" s="14" t="s">
        <v>58</v>
      </c>
      <c r="B49" s="15"/>
      <c r="C49" s="48">
        <f aca="true" t="shared" si="10" ref="C49:Y49">+C25-C48</f>
        <v>-8825751</v>
      </c>
      <c r="D49" s="48">
        <f>+D25-D48</f>
        <v>0</v>
      </c>
      <c r="E49" s="49">
        <f t="shared" si="10"/>
        <v>882230</v>
      </c>
      <c r="F49" s="50">
        <f t="shared" si="10"/>
        <v>882155</v>
      </c>
      <c r="G49" s="50">
        <f t="shared" si="10"/>
        <v>40233279</v>
      </c>
      <c r="H49" s="50">
        <f t="shared" si="10"/>
        <v>-20620285</v>
      </c>
      <c r="I49" s="50">
        <f t="shared" si="10"/>
        <v>-18149637</v>
      </c>
      <c r="J49" s="50">
        <f t="shared" si="10"/>
        <v>1463357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1463357</v>
      </c>
      <c r="X49" s="50">
        <f>IF(F25=F48,0,X25-X48)</f>
        <v>13725212</v>
      </c>
      <c r="Y49" s="50">
        <f t="shared" si="10"/>
        <v>-12261855</v>
      </c>
      <c r="Z49" s="51">
        <f>+IF(X49&lt;&gt;0,+(Y49/X49)*100,0)</f>
        <v>-89.33818290019856</v>
      </c>
      <c r="AA49" s="48">
        <f>+AA25-AA48</f>
        <v>882155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100404005</v>
      </c>
      <c r="D5" s="19">
        <f>SUM(D6:D8)</f>
        <v>0</v>
      </c>
      <c r="E5" s="20">
        <f t="shared" si="0"/>
        <v>96462170</v>
      </c>
      <c r="F5" s="21">
        <f t="shared" si="0"/>
        <v>96462170</v>
      </c>
      <c r="G5" s="21">
        <f t="shared" si="0"/>
        <v>58115795</v>
      </c>
      <c r="H5" s="21">
        <f t="shared" si="0"/>
        <v>1290895</v>
      </c>
      <c r="I5" s="21">
        <f t="shared" si="0"/>
        <v>1314355</v>
      </c>
      <c r="J5" s="21">
        <f t="shared" si="0"/>
        <v>60721045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60721045</v>
      </c>
      <c r="X5" s="21">
        <f t="shared" si="0"/>
        <v>56414110</v>
      </c>
      <c r="Y5" s="21">
        <f t="shared" si="0"/>
        <v>4306935</v>
      </c>
      <c r="Z5" s="4">
        <f>+IF(X5&lt;&gt;0,+(Y5/X5)*100,0)</f>
        <v>7.634499595934422</v>
      </c>
      <c r="AA5" s="19">
        <f>SUM(AA6:AA8)</f>
        <v>96462170</v>
      </c>
    </row>
    <row r="6" spans="1:27" ht="12.75">
      <c r="A6" s="5" t="s">
        <v>33</v>
      </c>
      <c r="B6" s="3"/>
      <c r="C6" s="22">
        <v>622048</v>
      </c>
      <c r="D6" s="22"/>
      <c r="E6" s="23">
        <v>443840</v>
      </c>
      <c r="F6" s="24">
        <v>443840</v>
      </c>
      <c r="G6" s="24">
        <v>5086</v>
      </c>
      <c r="H6" s="24">
        <v>22354</v>
      </c>
      <c r="I6" s="24">
        <v>67520</v>
      </c>
      <c r="J6" s="24">
        <v>94960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94960</v>
      </c>
      <c r="X6" s="24">
        <v>111030</v>
      </c>
      <c r="Y6" s="24">
        <v>-16070</v>
      </c>
      <c r="Z6" s="6">
        <v>-14.47</v>
      </c>
      <c r="AA6" s="22">
        <v>443840</v>
      </c>
    </row>
    <row r="7" spans="1:27" ht="12.75">
      <c r="A7" s="5" t="s">
        <v>34</v>
      </c>
      <c r="B7" s="3"/>
      <c r="C7" s="25">
        <v>93173568</v>
      </c>
      <c r="D7" s="25"/>
      <c r="E7" s="26">
        <v>94318120</v>
      </c>
      <c r="F7" s="27">
        <v>94318120</v>
      </c>
      <c r="G7" s="27">
        <v>57974552</v>
      </c>
      <c r="H7" s="27">
        <v>1134684</v>
      </c>
      <c r="I7" s="27">
        <v>1134554</v>
      </c>
      <c r="J7" s="27">
        <v>60243790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60243790</v>
      </c>
      <c r="X7" s="27">
        <v>55877920</v>
      </c>
      <c r="Y7" s="27">
        <v>4365870</v>
      </c>
      <c r="Z7" s="7">
        <v>7.81</v>
      </c>
      <c r="AA7" s="25">
        <v>94318120</v>
      </c>
    </row>
    <row r="8" spans="1:27" ht="12.75">
      <c r="A8" s="5" t="s">
        <v>35</v>
      </c>
      <c r="B8" s="3"/>
      <c r="C8" s="22">
        <v>6608389</v>
      </c>
      <c r="D8" s="22"/>
      <c r="E8" s="23">
        <v>1700210</v>
      </c>
      <c r="F8" s="24">
        <v>1700210</v>
      </c>
      <c r="G8" s="24">
        <v>136157</v>
      </c>
      <c r="H8" s="24">
        <v>133857</v>
      </c>
      <c r="I8" s="24">
        <v>112281</v>
      </c>
      <c r="J8" s="24">
        <v>382295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382295</v>
      </c>
      <c r="X8" s="24">
        <v>425160</v>
      </c>
      <c r="Y8" s="24">
        <v>-42865</v>
      </c>
      <c r="Z8" s="6">
        <v>-10.08</v>
      </c>
      <c r="AA8" s="22">
        <v>1700210</v>
      </c>
    </row>
    <row r="9" spans="1:27" ht="12.75">
      <c r="A9" s="2" t="s">
        <v>36</v>
      </c>
      <c r="B9" s="3"/>
      <c r="C9" s="19">
        <f aca="true" t="shared" si="1" ref="C9:Y9">SUM(C10:C14)</f>
        <v>62727495</v>
      </c>
      <c r="D9" s="19">
        <f>SUM(D10:D14)</f>
        <v>0</v>
      </c>
      <c r="E9" s="20">
        <f t="shared" si="1"/>
        <v>86216680</v>
      </c>
      <c r="F9" s="21">
        <f t="shared" si="1"/>
        <v>86216680</v>
      </c>
      <c r="G9" s="21">
        <f t="shared" si="1"/>
        <v>13275875</v>
      </c>
      <c r="H9" s="21">
        <f t="shared" si="1"/>
        <v>-11057581</v>
      </c>
      <c r="I9" s="21">
        <f t="shared" si="1"/>
        <v>1385302</v>
      </c>
      <c r="J9" s="21">
        <f t="shared" si="1"/>
        <v>3603596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3603596</v>
      </c>
      <c r="X9" s="21">
        <f t="shared" si="1"/>
        <v>21555030</v>
      </c>
      <c r="Y9" s="21">
        <f t="shared" si="1"/>
        <v>-17951434</v>
      </c>
      <c r="Z9" s="4">
        <f>+IF(X9&lt;&gt;0,+(Y9/X9)*100,0)</f>
        <v>-83.28187898601857</v>
      </c>
      <c r="AA9" s="19">
        <f>SUM(AA10:AA14)</f>
        <v>86216680</v>
      </c>
    </row>
    <row r="10" spans="1:27" ht="12.75">
      <c r="A10" s="5" t="s">
        <v>37</v>
      </c>
      <c r="B10" s="3"/>
      <c r="C10" s="22">
        <v>9552844</v>
      </c>
      <c r="D10" s="22"/>
      <c r="E10" s="23">
        <v>11378230</v>
      </c>
      <c r="F10" s="24">
        <v>11378230</v>
      </c>
      <c r="G10" s="24">
        <v>117479</v>
      </c>
      <c r="H10" s="24">
        <v>743512</v>
      </c>
      <c r="I10" s="24">
        <v>765121</v>
      </c>
      <c r="J10" s="24">
        <v>1626112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1626112</v>
      </c>
      <c r="X10" s="24">
        <v>2844750</v>
      </c>
      <c r="Y10" s="24">
        <v>-1218638</v>
      </c>
      <c r="Z10" s="6">
        <v>-42.84</v>
      </c>
      <c r="AA10" s="22">
        <v>11378230</v>
      </c>
    </row>
    <row r="11" spans="1:27" ht="12.75">
      <c r="A11" s="5" t="s">
        <v>38</v>
      </c>
      <c r="B11" s="3"/>
      <c r="C11" s="22">
        <v>275595</v>
      </c>
      <c r="D11" s="22"/>
      <c r="E11" s="23">
        <v>391000</v>
      </c>
      <c r="F11" s="24">
        <v>391000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97830</v>
      </c>
      <c r="Y11" s="24">
        <v>-97830</v>
      </c>
      <c r="Z11" s="6">
        <v>-100</v>
      </c>
      <c r="AA11" s="22">
        <v>391000</v>
      </c>
    </row>
    <row r="12" spans="1:27" ht="12.75">
      <c r="A12" s="5" t="s">
        <v>39</v>
      </c>
      <c r="B12" s="3"/>
      <c r="C12" s="22">
        <v>25026711</v>
      </c>
      <c r="D12" s="22"/>
      <c r="E12" s="23">
        <v>25059250</v>
      </c>
      <c r="F12" s="24">
        <v>25059250</v>
      </c>
      <c r="G12" s="24">
        <v>269974</v>
      </c>
      <c r="H12" s="24">
        <v>481832</v>
      </c>
      <c r="I12" s="24">
        <v>604099</v>
      </c>
      <c r="J12" s="24">
        <v>1355905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1355905</v>
      </c>
      <c r="X12" s="24">
        <v>6265050</v>
      </c>
      <c r="Y12" s="24">
        <v>-4909145</v>
      </c>
      <c r="Z12" s="6">
        <v>-78.36</v>
      </c>
      <c r="AA12" s="22">
        <v>25059250</v>
      </c>
    </row>
    <row r="13" spans="1:27" ht="12.75">
      <c r="A13" s="5" t="s">
        <v>40</v>
      </c>
      <c r="B13" s="3"/>
      <c r="C13" s="22">
        <v>27872345</v>
      </c>
      <c r="D13" s="22"/>
      <c r="E13" s="23">
        <v>49388200</v>
      </c>
      <c r="F13" s="24">
        <v>49388200</v>
      </c>
      <c r="G13" s="24">
        <v>12888422</v>
      </c>
      <c r="H13" s="24">
        <v>-12282925</v>
      </c>
      <c r="I13" s="24">
        <v>16082</v>
      </c>
      <c r="J13" s="24">
        <v>621579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621579</v>
      </c>
      <c r="X13" s="24">
        <v>12347400</v>
      </c>
      <c r="Y13" s="24">
        <v>-11725821</v>
      </c>
      <c r="Z13" s="6">
        <v>-94.97</v>
      </c>
      <c r="AA13" s="22">
        <v>49388200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4234923</v>
      </c>
      <c r="D15" s="19">
        <f>SUM(D16:D18)</f>
        <v>0</v>
      </c>
      <c r="E15" s="20">
        <f t="shared" si="2"/>
        <v>6990120</v>
      </c>
      <c r="F15" s="21">
        <f t="shared" si="2"/>
        <v>6990120</v>
      </c>
      <c r="G15" s="21">
        <f t="shared" si="2"/>
        <v>132062</v>
      </c>
      <c r="H15" s="21">
        <f t="shared" si="2"/>
        <v>213304</v>
      </c>
      <c r="I15" s="21">
        <f t="shared" si="2"/>
        <v>329590</v>
      </c>
      <c r="J15" s="21">
        <f t="shared" si="2"/>
        <v>674956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674956</v>
      </c>
      <c r="X15" s="21">
        <f t="shared" si="2"/>
        <v>1747830</v>
      </c>
      <c r="Y15" s="21">
        <f t="shared" si="2"/>
        <v>-1072874</v>
      </c>
      <c r="Z15" s="4">
        <f>+IF(X15&lt;&gt;0,+(Y15/X15)*100,0)</f>
        <v>-61.38320088338111</v>
      </c>
      <c r="AA15" s="19">
        <f>SUM(AA16:AA18)</f>
        <v>6990120</v>
      </c>
    </row>
    <row r="16" spans="1:27" ht="12.75">
      <c r="A16" s="5" t="s">
        <v>43</v>
      </c>
      <c r="B16" s="3"/>
      <c r="C16" s="22">
        <v>3079889</v>
      </c>
      <c r="D16" s="22"/>
      <c r="E16" s="23">
        <v>4001190</v>
      </c>
      <c r="F16" s="24">
        <v>4001190</v>
      </c>
      <c r="G16" s="24">
        <v>99244</v>
      </c>
      <c r="H16" s="24">
        <v>164618</v>
      </c>
      <c r="I16" s="24">
        <v>302564</v>
      </c>
      <c r="J16" s="24">
        <v>566426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566426</v>
      </c>
      <c r="X16" s="24">
        <v>1000470</v>
      </c>
      <c r="Y16" s="24">
        <v>-434044</v>
      </c>
      <c r="Z16" s="6">
        <v>-43.38</v>
      </c>
      <c r="AA16" s="22">
        <v>4001190</v>
      </c>
    </row>
    <row r="17" spans="1:27" ht="12.75">
      <c r="A17" s="5" t="s">
        <v>44</v>
      </c>
      <c r="B17" s="3"/>
      <c r="C17" s="22">
        <v>871941</v>
      </c>
      <c r="D17" s="22"/>
      <c r="E17" s="23">
        <v>2809030</v>
      </c>
      <c r="F17" s="24">
        <v>2809030</v>
      </c>
      <c r="G17" s="24"/>
      <c r="H17" s="24">
        <v>2028</v>
      </c>
      <c r="I17" s="24"/>
      <c r="J17" s="24">
        <v>2028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2028</v>
      </c>
      <c r="X17" s="24">
        <v>702300</v>
      </c>
      <c r="Y17" s="24">
        <v>-700272</v>
      </c>
      <c r="Z17" s="6">
        <v>-99.71</v>
      </c>
      <c r="AA17" s="22">
        <v>2809030</v>
      </c>
    </row>
    <row r="18" spans="1:27" ht="12.75">
      <c r="A18" s="5" t="s">
        <v>45</v>
      </c>
      <c r="B18" s="3"/>
      <c r="C18" s="22">
        <v>283093</v>
      </c>
      <c r="D18" s="22"/>
      <c r="E18" s="23">
        <v>179900</v>
      </c>
      <c r="F18" s="24">
        <v>179900</v>
      </c>
      <c r="G18" s="24">
        <v>32818</v>
      </c>
      <c r="H18" s="24">
        <v>46658</v>
      </c>
      <c r="I18" s="24">
        <v>27026</v>
      </c>
      <c r="J18" s="24">
        <v>106502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106502</v>
      </c>
      <c r="X18" s="24">
        <v>45060</v>
      </c>
      <c r="Y18" s="24">
        <v>61442</v>
      </c>
      <c r="Z18" s="6">
        <v>136.36</v>
      </c>
      <c r="AA18" s="22">
        <v>179900</v>
      </c>
    </row>
    <row r="19" spans="1:27" ht="12.75">
      <c r="A19" s="2" t="s">
        <v>46</v>
      </c>
      <c r="B19" s="8"/>
      <c r="C19" s="19">
        <f aca="true" t="shared" si="3" ref="C19:Y19">SUM(C20:C23)</f>
        <v>432594868</v>
      </c>
      <c r="D19" s="19">
        <f>SUM(D20:D23)</f>
        <v>0</v>
      </c>
      <c r="E19" s="20">
        <f t="shared" si="3"/>
        <v>454912510</v>
      </c>
      <c r="F19" s="21">
        <f t="shared" si="3"/>
        <v>454912510</v>
      </c>
      <c r="G19" s="21">
        <f t="shared" si="3"/>
        <v>49933387</v>
      </c>
      <c r="H19" s="21">
        <f t="shared" si="3"/>
        <v>15358902</v>
      </c>
      <c r="I19" s="21">
        <f t="shared" si="3"/>
        <v>32337633</v>
      </c>
      <c r="J19" s="21">
        <f t="shared" si="3"/>
        <v>97629922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97629922</v>
      </c>
      <c r="X19" s="21">
        <f t="shared" si="3"/>
        <v>114695050</v>
      </c>
      <c r="Y19" s="21">
        <f t="shared" si="3"/>
        <v>-17065128</v>
      </c>
      <c r="Z19" s="4">
        <f>+IF(X19&lt;&gt;0,+(Y19/X19)*100,0)</f>
        <v>-14.87869615994762</v>
      </c>
      <c r="AA19" s="19">
        <f>SUM(AA20:AA23)</f>
        <v>454912510</v>
      </c>
    </row>
    <row r="20" spans="1:27" ht="12.75">
      <c r="A20" s="5" t="s">
        <v>47</v>
      </c>
      <c r="B20" s="3"/>
      <c r="C20" s="22">
        <v>312809526</v>
      </c>
      <c r="D20" s="22"/>
      <c r="E20" s="23">
        <v>335922230</v>
      </c>
      <c r="F20" s="24">
        <v>335922230</v>
      </c>
      <c r="G20" s="24">
        <v>27670140</v>
      </c>
      <c r="H20" s="24">
        <v>11988363</v>
      </c>
      <c r="I20" s="24">
        <v>25302003</v>
      </c>
      <c r="J20" s="24">
        <v>64960506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64960506</v>
      </c>
      <c r="X20" s="24">
        <v>83980830</v>
      </c>
      <c r="Y20" s="24">
        <v>-19020324</v>
      </c>
      <c r="Z20" s="6">
        <v>-22.65</v>
      </c>
      <c r="AA20" s="22">
        <v>335922230</v>
      </c>
    </row>
    <row r="21" spans="1:27" ht="12.75">
      <c r="A21" s="5" t="s">
        <v>48</v>
      </c>
      <c r="B21" s="3"/>
      <c r="C21" s="22">
        <v>41387073</v>
      </c>
      <c r="D21" s="22"/>
      <c r="E21" s="23">
        <v>52045890</v>
      </c>
      <c r="F21" s="24">
        <v>52045890</v>
      </c>
      <c r="G21" s="24">
        <v>4725029</v>
      </c>
      <c r="H21" s="24">
        <v>560946</v>
      </c>
      <c r="I21" s="24">
        <v>2373206</v>
      </c>
      <c r="J21" s="24">
        <v>7659181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7659181</v>
      </c>
      <c r="X21" s="24">
        <v>13977850</v>
      </c>
      <c r="Y21" s="24">
        <v>-6318669</v>
      </c>
      <c r="Z21" s="6">
        <v>-45.2</v>
      </c>
      <c r="AA21" s="22">
        <v>52045890</v>
      </c>
    </row>
    <row r="22" spans="1:27" ht="12.75">
      <c r="A22" s="5" t="s">
        <v>49</v>
      </c>
      <c r="B22" s="3"/>
      <c r="C22" s="25">
        <v>50171753</v>
      </c>
      <c r="D22" s="25"/>
      <c r="E22" s="26">
        <v>36021810</v>
      </c>
      <c r="F22" s="27">
        <v>36021810</v>
      </c>
      <c r="G22" s="27">
        <v>7172987</v>
      </c>
      <c r="H22" s="27">
        <v>5656194</v>
      </c>
      <c r="I22" s="27">
        <v>1869152</v>
      </c>
      <c r="J22" s="27">
        <v>14698333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14698333</v>
      </c>
      <c r="X22" s="27">
        <v>9005580</v>
      </c>
      <c r="Y22" s="27">
        <v>5692753</v>
      </c>
      <c r="Z22" s="7">
        <v>63.21</v>
      </c>
      <c r="AA22" s="25">
        <v>36021810</v>
      </c>
    </row>
    <row r="23" spans="1:27" ht="12.75">
      <c r="A23" s="5" t="s">
        <v>50</v>
      </c>
      <c r="B23" s="3"/>
      <c r="C23" s="22">
        <v>28226516</v>
      </c>
      <c r="D23" s="22"/>
      <c r="E23" s="23">
        <v>30922580</v>
      </c>
      <c r="F23" s="24">
        <v>30922580</v>
      </c>
      <c r="G23" s="24">
        <v>10365231</v>
      </c>
      <c r="H23" s="24">
        <v>-2846601</v>
      </c>
      <c r="I23" s="24">
        <v>2793272</v>
      </c>
      <c r="J23" s="24">
        <v>10311902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10311902</v>
      </c>
      <c r="X23" s="24">
        <v>7730790</v>
      </c>
      <c r="Y23" s="24">
        <v>2581112</v>
      </c>
      <c r="Z23" s="6">
        <v>33.39</v>
      </c>
      <c r="AA23" s="22">
        <v>30922580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599961291</v>
      </c>
      <c r="D25" s="44">
        <f>+D5+D9+D15+D19+D24</f>
        <v>0</v>
      </c>
      <c r="E25" s="45">
        <f t="shared" si="4"/>
        <v>644581480</v>
      </c>
      <c r="F25" s="46">
        <f t="shared" si="4"/>
        <v>644581480</v>
      </c>
      <c r="G25" s="46">
        <f t="shared" si="4"/>
        <v>121457119</v>
      </c>
      <c r="H25" s="46">
        <f t="shared" si="4"/>
        <v>5805520</v>
      </c>
      <c r="I25" s="46">
        <f t="shared" si="4"/>
        <v>35366880</v>
      </c>
      <c r="J25" s="46">
        <f t="shared" si="4"/>
        <v>162629519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162629519</v>
      </c>
      <c r="X25" s="46">
        <f t="shared" si="4"/>
        <v>194412020</v>
      </c>
      <c r="Y25" s="46">
        <f t="shared" si="4"/>
        <v>-31782501</v>
      </c>
      <c r="Z25" s="47">
        <f>+IF(X25&lt;&gt;0,+(Y25/X25)*100,0)</f>
        <v>-16.348012329690313</v>
      </c>
      <c r="AA25" s="44">
        <f>+AA5+AA9+AA15+AA19+AA24</f>
        <v>644581480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79467417</v>
      </c>
      <c r="D28" s="19">
        <f>SUM(D29:D31)</f>
        <v>0</v>
      </c>
      <c r="E28" s="20">
        <f t="shared" si="5"/>
        <v>97149889</v>
      </c>
      <c r="F28" s="21">
        <f t="shared" si="5"/>
        <v>97149890</v>
      </c>
      <c r="G28" s="21">
        <f t="shared" si="5"/>
        <v>5212838</v>
      </c>
      <c r="H28" s="21">
        <f t="shared" si="5"/>
        <v>7409009</v>
      </c>
      <c r="I28" s="21">
        <f t="shared" si="5"/>
        <v>7925711</v>
      </c>
      <c r="J28" s="21">
        <f t="shared" si="5"/>
        <v>20547558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20547558</v>
      </c>
      <c r="X28" s="21">
        <f t="shared" si="5"/>
        <v>24290700</v>
      </c>
      <c r="Y28" s="21">
        <f t="shared" si="5"/>
        <v>-3743142</v>
      </c>
      <c r="Z28" s="4">
        <f>+IF(X28&lt;&gt;0,+(Y28/X28)*100,0)</f>
        <v>-15.40977411107955</v>
      </c>
      <c r="AA28" s="19">
        <f>SUM(AA29:AA31)</f>
        <v>97149890</v>
      </c>
    </row>
    <row r="29" spans="1:27" ht="12.75">
      <c r="A29" s="5" t="s">
        <v>33</v>
      </c>
      <c r="B29" s="3"/>
      <c r="C29" s="22">
        <v>28461494</v>
      </c>
      <c r="D29" s="22"/>
      <c r="E29" s="23">
        <v>34893992</v>
      </c>
      <c r="F29" s="24">
        <v>34893992</v>
      </c>
      <c r="G29" s="24">
        <v>2143981</v>
      </c>
      <c r="H29" s="24">
        <v>3925187</v>
      </c>
      <c r="I29" s="24">
        <v>2732519</v>
      </c>
      <c r="J29" s="24">
        <v>8801687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8801687</v>
      </c>
      <c r="X29" s="24">
        <v>8724540</v>
      </c>
      <c r="Y29" s="24">
        <v>77147</v>
      </c>
      <c r="Z29" s="6">
        <v>0.88</v>
      </c>
      <c r="AA29" s="22">
        <v>34893992</v>
      </c>
    </row>
    <row r="30" spans="1:27" ht="12.75">
      <c r="A30" s="5" t="s">
        <v>34</v>
      </c>
      <c r="B30" s="3"/>
      <c r="C30" s="25">
        <v>25284632</v>
      </c>
      <c r="D30" s="25"/>
      <c r="E30" s="26">
        <v>34042585</v>
      </c>
      <c r="F30" s="27">
        <v>34042585</v>
      </c>
      <c r="G30" s="27">
        <v>1475797</v>
      </c>
      <c r="H30" s="27">
        <v>1776046</v>
      </c>
      <c r="I30" s="27">
        <v>2315495</v>
      </c>
      <c r="J30" s="27">
        <v>5567338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5567338</v>
      </c>
      <c r="X30" s="27">
        <v>8511210</v>
      </c>
      <c r="Y30" s="27">
        <v>-2943872</v>
      </c>
      <c r="Z30" s="7">
        <v>-34.59</v>
      </c>
      <c r="AA30" s="25">
        <v>34042585</v>
      </c>
    </row>
    <row r="31" spans="1:27" ht="12.75">
      <c r="A31" s="5" t="s">
        <v>35</v>
      </c>
      <c r="B31" s="3"/>
      <c r="C31" s="22">
        <v>25721291</v>
      </c>
      <c r="D31" s="22"/>
      <c r="E31" s="23">
        <v>28213312</v>
      </c>
      <c r="F31" s="24">
        <v>28213313</v>
      </c>
      <c r="G31" s="24">
        <v>1593060</v>
      </c>
      <c r="H31" s="24">
        <v>1707776</v>
      </c>
      <c r="I31" s="24">
        <v>2877697</v>
      </c>
      <c r="J31" s="24">
        <v>6178533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6178533</v>
      </c>
      <c r="X31" s="24">
        <v>7054950</v>
      </c>
      <c r="Y31" s="24">
        <v>-876417</v>
      </c>
      <c r="Z31" s="6">
        <v>-12.42</v>
      </c>
      <c r="AA31" s="22">
        <v>28213313</v>
      </c>
    </row>
    <row r="32" spans="1:27" ht="12.75">
      <c r="A32" s="2" t="s">
        <v>36</v>
      </c>
      <c r="B32" s="3"/>
      <c r="C32" s="19">
        <f aca="true" t="shared" si="6" ref="C32:Y32">SUM(C33:C37)</f>
        <v>63288540</v>
      </c>
      <c r="D32" s="19">
        <f>SUM(D33:D37)</f>
        <v>0</v>
      </c>
      <c r="E32" s="20">
        <f t="shared" si="6"/>
        <v>116951106</v>
      </c>
      <c r="F32" s="21">
        <f t="shared" si="6"/>
        <v>116951104</v>
      </c>
      <c r="G32" s="21">
        <f t="shared" si="6"/>
        <v>17566644</v>
      </c>
      <c r="H32" s="21">
        <f t="shared" si="6"/>
        <v>-7259946</v>
      </c>
      <c r="I32" s="21">
        <f t="shared" si="6"/>
        <v>5242236</v>
      </c>
      <c r="J32" s="21">
        <f t="shared" si="6"/>
        <v>15548934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15548934</v>
      </c>
      <c r="X32" s="21">
        <f t="shared" si="6"/>
        <v>29241930</v>
      </c>
      <c r="Y32" s="21">
        <f t="shared" si="6"/>
        <v>-13692996</v>
      </c>
      <c r="Z32" s="4">
        <f>+IF(X32&lt;&gt;0,+(Y32/X32)*100,0)</f>
        <v>-46.826580872055985</v>
      </c>
      <c r="AA32" s="19">
        <f>SUM(AA33:AA37)</f>
        <v>116951104</v>
      </c>
    </row>
    <row r="33" spans="1:27" ht="12.75">
      <c r="A33" s="5" t="s">
        <v>37</v>
      </c>
      <c r="B33" s="3"/>
      <c r="C33" s="22">
        <v>19407259</v>
      </c>
      <c r="D33" s="22"/>
      <c r="E33" s="23">
        <v>23233637</v>
      </c>
      <c r="F33" s="24">
        <v>23233636</v>
      </c>
      <c r="G33" s="24">
        <v>1469543</v>
      </c>
      <c r="H33" s="24">
        <v>1702291</v>
      </c>
      <c r="I33" s="24">
        <v>1676611</v>
      </c>
      <c r="J33" s="24">
        <v>4848445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4848445</v>
      </c>
      <c r="X33" s="24">
        <v>5810670</v>
      </c>
      <c r="Y33" s="24">
        <v>-962225</v>
      </c>
      <c r="Z33" s="6">
        <v>-16.56</v>
      </c>
      <c r="AA33" s="22">
        <v>23233636</v>
      </c>
    </row>
    <row r="34" spans="1:27" ht="12.75">
      <c r="A34" s="5" t="s">
        <v>38</v>
      </c>
      <c r="B34" s="3"/>
      <c r="C34" s="22">
        <v>3577867</v>
      </c>
      <c r="D34" s="22"/>
      <c r="E34" s="23">
        <v>4483908</v>
      </c>
      <c r="F34" s="24">
        <v>4483907</v>
      </c>
      <c r="G34" s="24">
        <v>269741</v>
      </c>
      <c r="H34" s="24">
        <v>279043</v>
      </c>
      <c r="I34" s="24">
        <v>369180</v>
      </c>
      <c r="J34" s="24">
        <v>917964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917964</v>
      </c>
      <c r="X34" s="24">
        <v>1121790</v>
      </c>
      <c r="Y34" s="24">
        <v>-203826</v>
      </c>
      <c r="Z34" s="6">
        <v>-18.17</v>
      </c>
      <c r="AA34" s="22">
        <v>4483907</v>
      </c>
    </row>
    <row r="35" spans="1:27" ht="12.75">
      <c r="A35" s="5" t="s">
        <v>39</v>
      </c>
      <c r="B35" s="3"/>
      <c r="C35" s="22">
        <v>31979788</v>
      </c>
      <c r="D35" s="22"/>
      <c r="E35" s="23">
        <v>36724218</v>
      </c>
      <c r="F35" s="24">
        <v>36724218</v>
      </c>
      <c r="G35" s="24">
        <v>2695250</v>
      </c>
      <c r="H35" s="24">
        <v>2811088</v>
      </c>
      <c r="I35" s="24">
        <v>2898473</v>
      </c>
      <c r="J35" s="24">
        <v>8404811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8404811</v>
      </c>
      <c r="X35" s="24">
        <v>9181800</v>
      </c>
      <c r="Y35" s="24">
        <v>-776989</v>
      </c>
      <c r="Z35" s="6">
        <v>-8.46</v>
      </c>
      <c r="AA35" s="22">
        <v>36724218</v>
      </c>
    </row>
    <row r="36" spans="1:27" ht="12.75">
      <c r="A36" s="5" t="s">
        <v>40</v>
      </c>
      <c r="B36" s="3"/>
      <c r="C36" s="22">
        <v>8323626</v>
      </c>
      <c r="D36" s="22"/>
      <c r="E36" s="23">
        <v>52509343</v>
      </c>
      <c r="F36" s="24">
        <v>52509343</v>
      </c>
      <c r="G36" s="24">
        <v>13132110</v>
      </c>
      <c r="H36" s="24">
        <v>-12052368</v>
      </c>
      <c r="I36" s="24">
        <v>297972</v>
      </c>
      <c r="J36" s="24">
        <v>1377714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1377714</v>
      </c>
      <c r="X36" s="24">
        <v>13127670</v>
      </c>
      <c r="Y36" s="24">
        <v>-11749956</v>
      </c>
      <c r="Z36" s="6">
        <v>-89.51</v>
      </c>
      <c r="AA36" s="22">
        <v>52509343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42458931</v>
      </c>
      <c r="D38" s="19">
        <f>SUM(D39:D41)</f>
        <v>0</v>
      </c>
      <c r="E38" s="20">
        <f t="shared" si="7"/>
        <v>52244350</v>
      </c>
      <c r="F38" s="21">
        <f t="shared" si="7"/>
        <v>52244349</v>
      </c>
      <c r="G38" s="21">
        <f t="shared" si="7"/>
        <v>2907979</v>
      </c>
      <c r="H38" s="21">
        <f t="shared" si="7"/>
        <v>3107650</v>
      </c>
      <c r="I38" s="21">
        <f t="shared" si="7"/>
        <v>3474330</v>
      </c>
      <c r="J38" s="21">
        <f t="shared" si="7"/>
        <v>9489959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9489959</v>
      </c>
      <c r="X38" s="21">
        <f t="shared" si="7"/>
        <v>13062870</v>
      </c>
      <c r="Y38" s="21">
        <f t="shared" si="7"/>
        <v>-3572911</v>
      </c>
      <c r="Z38" s="4">
        <f>+IF(X38&lt;&gt;0,+(Y38/X38)*100,0)</f>
        <v>-27.35165396272029</v>
      </c>
      <c r="AA38" s="19">
        <f>SUM(AA39:AA41)</f>
        <v>52244349</v>
      </c>
    </row>
    <row r="39" spans="1:27" ht="12.75">
      <c r="A39" s="5" t="s">
        <v>43</v>
      </c>
      <c r="B39" s="3"/>
      <c r="C39" s="22">
        <v>9953342</v>
      </c>
      <c r="D39" s="22"/>
      <c r="E39" s="23">
        <v>12831701</v>
      </c>
      <c r="F39" s="24">
        <v>12831700</v>
      </c>
      <c r="G39" s="24">
        <v>856584</v>
      </c>
      <c r="H39" s="24">
        <v>685896</v>
      </c>
      <c r="I39" s="24">
        <v>790492</v>
      </c>
      <c r="J39" s="24">
        <v>2332972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2332972</v>
      </c>
      <c r="X39" s="24">
        <v>3208770</v>
      </c>
      <c r="Y39" s="24">
        <v>-875798</v>
      </c>
      <c r="Z39" s="6">
        <v>-27.29</v>
      </c>
      <c r="AA39" s="22">
        <v>12831700</v>
      </c>
    </row>
    <row r="40" spans="1:27" ht="12.75">
      <c r="A40" s="5" t="s">
        <v>44</v>
      </c>
      <c r="B40" s="3"/>
      <c r="C40" s="22">
        <v>17250631</v>
      </c>
      <c r="D40" s="22"/>
      <c r="E40" s="23">
        <v>23399147</v>
      </c>
      <c r="F40" s="24">
        <v>23399147</v>
      </c>
      <c r="G40" s="24">
        <v>1040417</v>
      </c>
      <c r="H40" s="24">
        <v>1310812</v>
      </c>
      <c r="I40" s="24">
        <v>1517671</v>
      </c>
      <c r="J40" s="24">
        <v>3868900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3868900</v>
      </c>
      <c r="X40" s="24">
        <v>5850240</v>
      </c>
      <c r="Y40" s="24">
        <v>-1981340</v>
      </c>
      <c r="Z40" s="6">
        <v>-33.87</v>
      </c>
      <c r="AA40" s="22">
        <v>23399147</v>
      </c>
    </row>
    <row r="41" spans="1:27" ht="12.75">
      <c r="A41" s="5" t="s">
        <v>45</v>
      </c>
      <c r="B41" s="3"/>
      <c r="C41" s="22">
        <v>15254958</v>
      </c>
      <c r="D41" s="22"/>
      <c r="E41" s="23">
        <v>16013502</v>
      </c>
      <c r="F41" s="24">
        <v>16013502</v>
      </c>
      <c r="G41" s="24">
        <v>1010978</v>
      </c>
      <c r="H41" s="24">
        <v>1110942</v>
      </c>
      <c r="I41" s="24">
        <v>1166167</v>
      </c>
      <c r="J41" s="24">
        <v>3288087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3288087</v>
      </c>
      <c r="X41" s="24">
        <v>4003860</v>
      </c>
      <c r="Y41" s="24">
        <v>-715773</v>
      </c>
      <c r="Z41" s="6">
        <v>-17.88</v>
      </c>
      <c r="AA41" s="22">
        <v>16013502</v>
      </c>
    </row>
    <row r="42" spans="1:27" ht="12.75">
      <c r="A42" s="2" t="s">
        <v>46</v>
      </c>
      <c r="B42" s="8"/>
      <c r="C42" s="19">
        <f aca="true" t="shared" si="8" ref="C42:Y42">SUM(C43:C46)</f>
        <v>362298396</v>
      </c>
      <c r="D42" s="19">
        <f>SUM(D43:D46)</f>
        <v>0</v>
      </c>
      <c r="E42" s="20">
        <f t="shared" si="8"/>
        <v>377970974</v>
      </c>
      <c r="F42" s="21">
        <f t="shared" si="8"/>
        <v>377970974</v>
      </c>
      <c r="G42" s="21">
        <f t="shared" si="8"/>
        <v>31149530</v>
      </c>
      <c r="H42" s="21">
        <f t="shared" si="8"/>
        <v>31510315</v>
      </c>
      <c r="I42" s="21">
        <f t="shared" si="8"/>
        <v>25304032</v>
      </c>
      <c r="J42" s="21">
        <f t="shared" si="8"/>
        <v>87963877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87963877</v>
      </c>
      <c r="X42" s="21">
        <f t="shared" si="8"/>
        <v>94495740</v>
      </c>
      <c r="Y42" s="21">
        <f t="shared" si="8"/>
        <v>-6531863</v>
      </c>
      <c r="Z42" s="4">
        <f>+IF(X42&lt;&gt;0,+(Y42/X42)*100,0)</f>
        <v>-6.912335942339834</v>
      </c>
      <c r="AA42" s="19">
        <f>SUM(AA43:AA46)</f>
        <v>377970974</v>
      </c>
    </row>
    <row r="43" spans="1:27" ht="12.75">
      <c r="A43" s="5" t="s">
        <v>47</v>
      </c>
      <c r="B43" s="3"/>
      <c r="C43" s="22">
        <v>274611729</v>
      </c>
      <c r="D43" s="22"/>
      <c r="E43" s="23">
        <v>290147187</v>
      </c>
      <c r="F43" s="24">
        <v>290147187</v>
      </c>
      <c r="G43" s="24">
        <v>27297157</v>
      </c>
      <c r="H43" s="24">
        <v>27500923</v>
      </c>
      <c r="I43" s="24">
        <v>19088335</v>
      </c>
      <c r="J43" s="24">
        <v>73886415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73886415</v>
      </c>
      <c r="X43" s="24">
        <v>72537330</v>
      </c>
      <c r="Y43" s="24">
        <v>1349085</v>
      </c>
      <c r="Z43" s="6">
        <v>1.86</v>
      </c>
      <c r="AA43" s="22">
        <v>290147187</v>
      </c>
    </row>
    <row r="44" spans="1:27" ht="12.75">
      <c r="A44" s="5" t="s">
        <v>48</v>
      </c>
      <c r="B44" s="3"/>
      <c r="C44" s="22">
        <v>36411884</v>
      </c>
      <c r="D44" s="22"/>
      <c r="E44" s="23">
        <v>41868041</v>
      </c>
      <c r="F44" s="24">
        <v>41868041</v>
      </c>
      <c r="G44" s="24">
        <v>1758463</v>
      </c>
      <c r="H44" s="24">
        <v>1793344</v>
      </c>
      <c r="I44" s="24">
        <v>2714947</v>
      </c>
      <c r="J44" s="24">
        <v>6266754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6266754</v>
      </c>
      <c r="X44" s="24">
        <v>10468230</v>
      </c>
      <c r="Y44" s="24">
        <v>-4201476</v>
      </c>
      <c r="Z44" s="6">
        <v>-40.14</v>
      </c>
      <c r="AA44" s="22">
        <v>41868041</v>
      </c>
    </row>
    <row r="45" spans="1:27" ht="12.75">
      <c r="A45" s="5" t="s">
        <v>49</v>
      </c>
      <c r="B45" s="3"/>
      <c r="C45" s="25">
        <v>15468616</v>
      </c>
      <c r="D45" s="25"/>
      <c r="E45" s="26">
        <v>18810028</v>
      </c>
      <c r="F45" s="27">
        <v>18810028</v>
      </c>
      <c r="G45" s="27">
        <v>702163</v>
      </c>
      <c r="H45" s="27">
        <v>480558</v>
      </c>
      <c r="I45" s="27">
        <v>1661815</v>
      </c>
      <c r="J45" s="27">
        <v>2844536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2844536</v>
      </c>
      <c r="X45" s="27">
        <v>4703100</v>
      </c>
      <c r="Y45" s="27">
        <v>-1858564</v>
      </c>
      <c r="Z45" s="7">
        <v>-39.52</v>
      </c>
      <c r="AA45" s="25">
        <v>18810028</v>
      </c>
    </row>
    <row r="46" spans="1:27" ht="12.75">
      <c r="A46" s="5" t="s">
        <v>50</v>
      </c>
      <c r="B46" s="3"/>
      <c r="C46" s="22">
        <v>35806167</v>
      </c>
      <c r="D46" s="22"/>
      <c r="E46" s="23">
        <v>27145718</v>
      </c>
      <c r="F46" s="24">
        <v>27145718</v>
      </c>
      <c r="G46" s="24">
        <v>1391747</v>
      </c>
      <c r="H46" s="24">
        <v>1735490</v>
      </c>
      <c r="I46" s="24">
        <v>1838935</v>
      </c>
      <c r="J46" s="24">
        <v>4966172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4966172</v>
      </c>
      <c r="X46" s="24">
        <v>6787080</v>
      </c>
      <c r="Y46" s="24">
        <v>-1820908</v>
      </c>
      <c r="Z46" s="6">
        <v>-26.83</v>
      </c>
      <c r="AA46" s="22">
        <v>27145718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547513284</v>
      </c>
      <c r="D48" s="44">
        <f>+D28+D32+D38+D42+D47</f>
        <v>0</v>
      </c>
      <c r="E48" s="45">
        <f t="shared" si="9"/>
        <v>644316319</v>
      </c>
      <c r="F48" s="46">
        <f t="shared" si="9"/>
        <v>644316317</v>
      </c>
      <c r="G48" s="46">
        <f t="shared" si="9"/>
        <v>56836991</v>
      </c>
      <c r="H48" s="46">
        <f t="shared" si="9"/>
        <v>34767028</v>
      </c>
      <c r="I48" s="46">
        <f t="shared" si="9"/>
        <v>41946309</v>
      </c>
      <c r="J48" s="46">
        <f t="shared" si="9"/>
        <v>133550328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133550328</v>
      </c>
      <c r="X48" s="46">
        <f t="shared" si="9"/>
        <v>161091240</v>
      </c>
      <c r="Y48" s="46">
        <f t="shared" si="9"/>
        <v>-27540912</v>
      </c>
      <c r="Z48" s="47">
        <f>+IF(X48&lt;&gt;0,+(Y48/X48)*100,0)</f>
        <v>-17.09646781538214</v>
      </c>
      <c r="AA48" s="44">
        <f>+AA28+AA32+AA38+AA42+AA47</f>
        <v>644316317</v>
      </c>
    </row>
    <row r="49" spans="1:27" ht="12.75">
      <c r="A49" s="14" t="s">
        <v>58</v>
      </c>
      <c r="B49" s="15"/>
      <c r="C49" s="48">
        <f aca="true" t="shared" si="10" ref="C49:Y49">+C25-C48</f>
        <v>52448007</v>
      </c>
      <c r="D49" s="48">
        <f>+D25-D48</f>
        <v>0</v>
      </c>
      <c r="E49" s="49">
        <f t="shared" si="10"/>
        <v>265161</v>
      </c>
      <c r="F49" s="50">
        <f t="shared" si="10"/>
        <v>265163</v>
      </c>
      <c r="G49" s="50">
        <f t="shared" si="10"/>
        <v>64620128</v>
      </c>
      <c r="H49" s="50">
        <f t="shared" si="10"/>
        <v>-28961508</v>
      </c>
      <c r="I49" s="50">
        <f t="shared" si="10"/>
        <v>-6579429</v>
      </c>
      <c r="J49" s="50">
        <f t="shared" si="10"/>
        <v>29079191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29079191</v>
      </c>
      <c r="X49" s="50">
        <f>IF(F25=F48,0,X25-X48)</f>
        <v>33320780</v>
      </c>
      <c r="Y49" s="50">
        <f t="shared" si="10"/>
        <v>-4241589</v>
      </c>
      <c r="Z49" s="51">
        <f>+IF(X49&lt;&gt;0,+(Y49/X49)*100,0)</f>
        <v>-12.72956095265477</v>
      </c>
      <c r="AA49" s="48">
        <f>+AA25-AA48</f>
        <v>265163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263324161</v>
      </c>
      <c r="D5" s="19">
        <f>SUM(D6:D8)</f>
        <v>0</v>
      </c>
      <c r="E5" s="20">
        <f t="shared" si="0"/>
        <v>263134090</v>
      </c>
      <c r="F5" s="21">
        <f t="shared" si="0"/>
        <v>265153080</v>
      </c>
      <c r="G5" s="21">
        <f t="shared" si="0"/>
        <v>92342519</v>
      </c>
      <c r="H5" s="21">
        <f t="shared" si="0"/>
        <v>2255059</v>
      </c>
      <c r="I5" s="21">
        <f t="shared" si="0"/>
        <v>1676225</v>
      </c>
      <c r="J5" s="21">
        <f t="shared" si="0"/>
        <v>96273803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96273803</v>
      </c>
      <c r="X5" s="21">
        <f t="shared" si="0"/>
        <v>11144472</v>
      </c>
      <c r="Y5" s="21">
        <f t="shared" si="0"/>
        <v>85129331</v>
      </c>
      <c r="Z5" s="4">
        <f>+IF(X5&lt;&gt;0,+(Y5/X5)*100,0)</f>
        <v>763.8704731816815</v>
      </c>
      <c r="AA5" s="19">
        <f>SUM(AA6:AA8)</f>
        <v>265153080</v>
      </c>
    </row>
    <row r="6" spans="1:27" ht="12.75">
      <c r="A6" s="5" t="s">
        <v>33</v>
      </c>
      <c r="B6" s="3"/>
      <c r="C6" s="22">
        <v>49602861</v>
      </c>
      <c r="D6" s="22"/>
      <c r="E6" s="23">
        <v>44316090</v>
      </c>
      <c r="F6" s="24">
        <v>44316090</v>
      </c>
      <c r="G6" s="24">
        <v>92313919</v>
      </c>
      <c r="H6" s="24">
        <v>-91119922</v>
      </c>
      <c r="I6" s="24">
        <v>1634644</v>
      </c>
      <c r="J6" s="24">
        <v>2828641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2828641</v>
      </c>
      <c r="X6" s="24">
        <v>11043956</v>
      </c>
      <c r="Y6" s="24">
        <v>-8215315</v>
      </c>
      <c r="Z6" s="6">
        <v>-74.39</v>
      </c>
      <c r="AA6" s="22">
        <v>44316090</v>
      </c>
    </row>
    <row r="7" spans="1:27" ht="12.75">
      <c r="A7" s="5" t="s">
        <v>34</v>
      </c>
      <c r="B7" s="3"/>
      <c r="C7" s="25">
        <v>212982602</v>
      </c>
      <c r="D7" s="25"/>
      <c r="E7" s="26">
        <v>218300000</v>
      </c>
      <c r="F7" s="27">
        <v>220026090</v>
      </c>
      <c r="G7" s="27">
        <v>9662</v>
      </c>
      <c r="H7" s="27">
        <v>93299362</v>
      </c>
      <c r="I7" s="27">
        <v>31578</v>
      </c>
      <c r="J7" s="27">
        <v>93340602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93340602</v>
      </c>
      <c r="X7" s="27">
        <v>1320000</v>
      </c>
      <c r="Y7" s="27">
        <v>92020602</v>
      </c>
      <c r="Z7" s="7">
        <v>6971.26</v>
      </c>
      <c r="AA7" s="25">
        <v>220026090</v>
      </c>
    </row>
    <row r="8" spans="1:27" ht="12.75">
      <c r="A8" s="5" t="s">
        <v>35</v>
      </c>
      <c r="B8" s="3"/>
      <c r="C8" s="22">
        <v>738698</v>
      </c>
      <c r="D8" s="22"/>
      <c r="E8" s="23">
        <v>518000</v>
      </c>
      <c r="F8" s="24">
        <v>810900</v>
      </c>
      <c r="G8" s="24">
        <v>18938</v>
      </c>
      <c r="H8" s="24">
        <v>75619</v>
      </c>
      <c r="I8" s="24">
        <v>10003</v>
      </c>
      <c r="J8" s="24">
        <v>104560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104560</v>
      </c>
      <c r="X8" s="24">
        <v>-1219484</v>
      </c>
      <c r="Y8" s="24">
        <v>1324044</v>
      </c>
      <c r="Z8" s="6">
        <v>-108.57</v>
      </c>
      <c r="AA8" s="22">
        <v>810900</v>
      </c>
    </row>
    <row r="9" spans="1:27" ht="12.75">
      <c r="A9" s="2" t="s">
        <v>36</v>
      </c>
      <c r="B9" s="3"/>
      <c r="C9" s="19">
        <f aca="true" t="shared" si="1" ref="C9:Y9">SUM(C10:C14)</f>
        <v>5387068</v>
      </c>
      <c r="D9" s="19">
        <f>SUM(D10:D14)</f>
        <v>0</v>
      </c>
      <c r="E9" s="20">
        <f t="shared" si="1"/>
        <v>10409000</v>
      </c>
      <c r="F9" s="21">
        <f t="shared" si="1"/>
        <v>10904889</v>
      </c>
      <c r="G9" s="21">
        <f t="shared" si="1"/>
        <v>-184432</v>
      </c>
      <c r="H9" s="21">
        <f t="shared" si="1"/>
        <v>424743</v>
      </c>
      <c r="I9" s="21">
        <f t="shared" si="1"/>
        <v>111132</v>
      </c>
      <c r="J9" s="21">
        <f t="shared" si="1"/>
        <v>351443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351443</v>
      </c>
      <c r="X9" s="21">
        <f t="shared" si="1"/>
        <v>7712274</v>
      </c>
      <c r="Y9" s="21">
        <f t="shared" si="1"/>
        <v>-7360831</v>
      </c>
      <c r="Z9" s="4">
        <f>+IF(X9&lt;&gt;0,+(Y9/X9)*100,0)</f>
        <v>-95.44306906108368</v>
      </c>
      <c r="AA9" s="19">
        <f>SUM(AA10:AA14)</f>
        <v>10904889</v>
      </c>
    </row>
    <row r="10" spans="1:27" ht="12.75">
      <c r="A10" s="5" t="s">
        <v>37</v>
      </c>
      <c r="B10" s="3"/>
      <c r="C10" s="22">
        <v>48838</v>
      </c>
      <c r="D10" s="22"/>
      <c r="E10" s="23">
        <v>75000</v>
      </c>
      <c r="F10" s="24">
        <v>75000</v>
      </c>
      <c r="G10" s="24"/>
      <c r="H10" s="24"/>
      <c r="I10" s="24">
        <v>75000</v>
      </c>
      <c r="J10" s="24">
        <v>75000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75000</v>
      </c>
      <c r="X10" s="24"/>
      <c r="Y10" s="24">
        <v>75000</v>
      </c>
      <c r="Z10" s="6">
        <v>0</v>
      </c>
      <c r="AA10" s="22">
        <v>75000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2503212</v>
      </c>
      <c r="D12" s="22"/>
      <c r="E12" s="23">
        <v>181000</v>
      </c>
      <c r="F12" s="24">
        <v>181000</v>
      </c>
      <c r="G12" s="24">
        <v>-199624</v>
      </c>
      <c r="H12" s="24">
        <v>-2014</v>
      </c>
      <c r="I12" s="24"/>
      <c r="J12" s="24">
        <v>-201638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-201638</v>
      </c>
      <c r="X12" s="24">
        <v>2748</v>
      </c>
      <c r="Y12" s="24">
        <v>-204386</v>
      </c>
      <c r="Z12" s="6">
        <v>-7437.63</v>
      </c>
      <c r="AA12" s="22">
        <v>181000</v>
      </c>
    </row>
    <row r="13" spans="1:27" ht="12.75">
      <c r="A13" s="5" t="s">
        <v>40</v>
      </c>
      <c r="B13" s="3"/>
      <c r="C13" s="22">
        <v>2492965</v>
      </c>
      <c r="D13" s="22"/>
      <c r="E13" s="23">
        <v>9906000</v>
      </c>
      <c r="F13" s="24">
        <v>10401889</v>
      </c>
      <c r="G13" s="24">
        <v>11250</v>
      </c>
      <c r="H13" s="24">
        <v>398599</v>
      </c>
      <c r="I13" s="24">
        <v>3750</v>
      </c>
      <c r="J13" s="24">
        <v>413599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413599</v>
      </c>
      <c r="X13" s="24">
        <v>7638750</v>
      </c>
      <c r="Y13" s="24">
        <v>-7225151</v>
      </c>
      <c r="Z13" s="6">
        <v>-94.59</v>
      </c>
      <c r="AA13" s="22">
        <v>10401889</v>
      </c>
    </row>
    <row r="14" spans="1:27" ht="12.75">
      <c r="A14" s="5" t="s">
        <v>41</v>
      </c>
      <c r="B14" s="3"/>
      <c r="C14" s="25">
        <v>342053</v>
      </c>
      <c r="D14" s="25"/>
      <c r="E14" s="26">
        <v>247000</v>
      </c>
      <c r="F14" s="27">
        <v>247000</v>
      </c>
      <c r="G14" s="27">
        <v>3942</v>
      </c>
      <c r="H14" s="27">
        <v>28158</v>
      </c>
      <c r="I14" s="27">
        <v>32382</v>
      </c>
      <c r="J14" s="27">
        <v>64482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64482</v>
      </c>
      <c r="X14" s="27">
        <v>70776</v>
      </c>
      <c r="Y14" s="27">
        <v>-6294</v>
      </c>
      <c r="Z14" s="7">
        <v>-8.89</v>
      </c>
      <c r="AA14" s="25">
        <v>247000</v>
      </c>
    </row>
    <row r="15" spans="1:27" ht="12.75">
      <c r="A15" s="2" t="s">
        <v>42</v>
      </c>
      <c r="B15" s="8"/>
      <c r="C15" s="19">
        <f aca="true" t="shared" si="2" ref="C15:Y15">SUM(C16:C18)</f>
        <v>117871473</v>
      </c>
      <c r="D15" s="19">
        <f>SUM(D16:D18)</f>
        <v>0</v>
      </c>
      <c r="E15" s="20">
        <f t="shared" si="2"/>
        <v>115912000</v>
      </c>
      <c r="F15" s="21">
        <f t="shared" si="2"/>
        <v>116132000</v>
      </c>
      <c r="G15" s="21">
        <f t="shared" si="2"/>
        <v>0</v>
      </c>
      <c r="H15" s="21">
        <f t="shared" si="2"/>
        <v>11418039</v>
      </c>
      <c r="I15" s="21">
        <f t="shared" si="2"/>
        <v>2593774</v>
      </c>
      <c r="J15" s="21">
        <f t="shared" si="2"/>
        <v>14011813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14011813</v>
      </c>
      <c r="X15" s="21">
        <f t="shared" si="2"/>
        <v>34316838</v>
      </c>
      <c r="Y15" s="21">
        <f t="shared" si="2"/>
        <v>-20305025</v>
      </c>
      <c r="Z15" s="4">
        <f>+IF(X15&lt;&gt;0,+(Y15/X15)*100,0)</f>
        <v>-59.16927719272971</v>
      </c>
      <c r="AA15" s="19">
        <f>SUM(AA16:AA18)</f>
        <v>116132000</v>
      </c>
    </row>
    <row r="16" spans="1:27" ht="12.75">
      <c r="A16" s="5" t="s">
        <v>43</v>
      </c>
      <c r="B16" s="3"/>
      <c r="C16" s="22">
        <v>986013</v>
      </c>
      <c r="D16" s="22"/>
      <c r="E16" s="23">
        <v>366000</v>
      </c>
      <c r="F16" s="24">
        <v>366000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366000</v>
      </c>
    </row>
    <row r="17" spans="1:27" ht="12.75">
      <c r="A17" s="5" t="s">
        <v>44</v>
      </c>
      <c r="B17" s="3"/>
      <c r="C17" s="22">
        <v>114849922</v>
      </c>
      <c r="D17" s="22"/>
      <c r="E17" s="23">
        <v>111147000</v>
      </c>
      <c r="F17" s="24">
        <v>111367000</v>
      </c>
      <c r="G17" s="24"/>
      <c r="H17" s="24">
        <v>11418039</v>
      </c>
      <c r="I17" s="24">
        <v>1498775</v>
      </c>
      <c r="J17" s="24">
        <v>12916814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12916814</v>
      </c>
      <c r="X17" s="24">
        <v>34316838</v>
      </c>
      <c r="Y17" s="24">
        <v>-21400024</v>
      </c>
      <c r="Z17" s="6">
        <v>-62.36</v>
      </c>
      <c r="AA17" s="22">
        <v>111367000</v>
      </c>
    </row>
    <row r="18" spans="1:27" ht="12.75">
      <c r="A18" s="5" t="s">
        <v>45</v>
      </c>
      <c r="B18" s="3"/>
      <c r="C18" s="22">
        <v>2035538</v>
      </c>
      <c r="D18" s="22"/>
      <c r="E18" s="23">
        <v>4399000</v>
      </c>
      <c r="F18" s="24">
        <v>4399000</v>
      </c>
      <c r="G18" s="24"/>
      <c r="H18" s="24"/>
      <c r="I18" s="24">
        <v>1094999</v>
      </c>
      <c r="J18" s="24">
        <v>1094999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1094999</v>
      </c>
      <c r="X18" s="24"/>
      <c r="Y18" s="24">
        <v>1094999</v>
      </c>
      <c r="Z18" s="6">
        <v>0</v>
      </c>
      <c r="AA18" s="22">
        <v>4399000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>
        <v>50439</v>
      </c>
      <c r="D24" s="19"/>
      <c r="E24" s="20">
        <v>25000</v>
      </c>
      <c r="F24" s="21">
        <v>25000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3409</v>
      </c>
      <c r="Y24" s="21">
        <v>-3409</v>
      </c>
      <c r="Z24" s="4">
        <v>-100</v>
      </c>
      <c r="AA24" s="19">
        <v>25000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386633141</v>
      </c>
      <c r="D25" s="44">
        <f>+D5+D9+D15+D19+D24</f>
        <v>0</v>
      </c>
      <c r="E25" s="45">
        <f t="shared" si="4"/>
        <v>389480090</v>
      </c>
      <c r="F25" s="46">
        <f t="shared" si="4"/>
        <v>392214969</v>
      </c>
      <c r="G25" s="46">
        <f t="shared" si="4"/>
        <v>92158087</v>
      </c>
      <c r="H25" s="46">
        <f t="shared" si="4"/>
        <v>14097841</v>
      </c>
      <c r="I25" s="46">
        <f t="shared" si="4"/>
        <v>4381131</v>
      </c>
      <c r="J25" s="46">
        <f t="shared" si="4"/>
        <v>110637059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110637059</v>
      </c>
      <c r="X25" s="46">
        <f t="shared" si="4"/>
        <v>53176993</v>
      </c>
      <c r="Y25" s="46">
        <f t="shared" si="4"/>
        <v>57460066</v>
      </c>
      <c r="Z25" s="47">
        <f>+IF(X25&lt;&gt;0,+(Y25/X25)*100,0)</f>
        <v>108.0543723109729</v>
      </c>
      <c r="AA25" s="44">
        <f>+AA5+AA9+AA15+AA19+AA24</f>
        <v>392214969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102854131</v>
      </c>
      <c r="D28" s="19">
        <f>SUM(D29:D31)</f>
        <v>0</v>
      </c>
      <c r="E28" s="20">
        <f t="shared" si="5"/>
        <v>128830000</v>
      </c>
      <c r="F28" s="21">
        <f t="shared" si="5"/>
        <v>130848990</v>
      </c>
      <c r="G28" s="21">
        <f t="shared" si="5"/>
        <v>7729952</v>
      </c>
      <c r="H28" s="21">
        <f t="shared" si="5"/>
        <v>7299405</v>
      </c>
      <c r="I28" s="21">
        <f t="shared" si="5"/>
        <v>6952449</v>
      </c>
      <c r="J28" s="21">
        <f t="shared" si="5"/>
        <v>21981806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21981806</v>
      </c>
      <c r="X28" s="21">
        <f t="shared" si="5"/>
        <v>28274939</v>
      </c>
      <c r="Y28" s="21">
        <f t="shared" si="5"/>
        <v>-6293133</v>
      </c>
      <c r="Z28" s="4">
        <f>+IF(X28&lt;&gt;0,+(Y28/X28)*100,0)</f>
        <v>-22.25692865332088</v>
      </c>
      <c r="AA28" s="19">
        <f>SUM(AA29:AA31)</f>
        <v>130848990</v>
      </c>
    </row>
    <row r="29" spans="1:27" ht="12.75">
      <c r="A29" s="5" t="s">
        <v>33</v>
      </c>
      <c r="B29" s="3"/>
      <c r="C29" s="22">
        <v>26654355</v>
      </c>
      <c r="D29" s="22"/>
      <c r="E29" s="23">
        <v>36388000</v>
      </c>
      <c r="F29" s="24">
        <v>36388000</v>
      </c>
      <c r="G29" s="24">
        <v>3062568</v>
      </c>
      <c r="H29" s="24">
        <v>1079715</v>
      </c>
      <c r="I29" s="24">
        <v>1837280</v>
      </c>
      <c r="J29" s="24">
        <v>5979563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5979563</v>
      </c>
      <c r="X29" s="24">
        <v>8028589</v>
      </c>
      <c r="Y29" s="24">
        <v>-2049026</v>
      </c>
      <c r="Z29" s="6">
        <v>-25.52</v>
      </c>
      <c r="AA29" s="22">
        <v>36388000</v>
      </c>
    </row>
    <row r="30" spans="1:27" ht="12.75">
      <c r="A30" s="5" t="s">
        <v>34</v>
      </c>
      <c r="B30" s="3"/>
      <c r="C30" s="25">
        <v>17602198</v>
      </c>
      <c r="D30" s="25"/>
      <c r="E30" s="26">
        <v>20716000</v>
      </c>
      <c r="F30" s="27">
        <v>22442090</v>
      </c>
      <c r="G30" s="27">
        <v>1269303</v>
      </c>
      <c r="H30" s="27">
        <v>1399313</v>
      </c>
      <c r="I30" s="27">
        <v>1662550</v>
      </c>
      <c r="J30" s="27">
        <v>4331166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4331166</v>
      </c>
      <c r="X30" s="27">
        <v>5300392</v>
      </c>
      <c r="Y30" s="27">
        <v>-969226</v>
      </c>
      <c r="Z30" s="7">
        <v>-18.29</v>
      </c>
      <c r="AA30" s="25">
        <v>22442090</v>
      </c>
    </row>
    <row r="31" spans="1:27" ht="12.75">
      <c r="A31" s="5" t="s">
        <v>35</v>
      </c>
      <c r="B31" s="3"/>
      <c r="C31" s="22">
        <v>58597578</v>
      </c>
      <c r="D31" s="22"/>
      <c r="E31" s="23">
        <v>71726000</v>
      </c>
      <c r="F31" s="24">
        <v>72018900</v>
      </c>
      <c r="G31" s="24">
        <v>3398081</v>
      </c>
      <c r="H31" s="24">
        <v>4820377</v>
      </c>
      <c r="I31" s="24">
        <v>3452619</v>
      </c>
      <c r="J31" s="24">
        <v>11671077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11671077</v>
      </c>
      <c r="X31" s="24">
        <v>14945958</v>
      </c>
      <c r="Y31" s="24">
        <v>-3274881</v>
      </c>
      <c r="Z31" s="6">
        <v>-21.91</v>
      </c>
      <c r="AA31" s="22">
        <v>72018900</v>
      </c>
    </row>
    <row r="32" spans="1:27" ht="12.75">
      <c r="A32" s="2" t="s">
        <v>36</v>
      </c>
      <c r="B32" s="3"/>
      <c r="C32" s="19">
        <f aca="true" t="shared" si="6" ref="C32:Y32">SUM(C33:C37)</f>
        <v>106964520</v>
      </c>
      <c r="D32" s="19">
        <f>SUM(D33:D37)</f>
        <v>0</v>
      </c>
      <c r="E32" s="20">
        <f t="shared" si="6"/>
        <v>127497000</v>
      </c>
      <c r="F32" s="21">
        <f t="shared" si="6"/>
        <v>127992889</v>
      </c>
      <c r="G32" s="21">
        <f t="shared" si="6"/>
        <v>6200692</v>
      </c>
      <c r="H32" s="21">
        <f t="shared" si="6"/>
        <v>8216166</v>
      </c>
      <c r="I32" s="21">
        <f t="shared" si="6"/>
        <v>8575755</v>
      </c>
      <c r="J32" s="21">
        <f t="shared" si="6"/>
        <v>22992613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22992613</v>
      </c>
      <c r="X32" s="21">
        <f t="shared" si="6"/>
        <v>28158152</v>
      </c>
      <c r="Y32" s="21">
        <f t="shared" si="6"/>
        <v>-5165539</v>
      </c>
      <c r="Z32" s="4">
        <f>+IF(X32&lt;&gt;0,+(Y32/X32)*100,0)</f>
        <v>-18.344737254064118</v>
      </c>
      <c r="AA32" s="19">
        <f>SUM(AA33:AA37)</f>
        <v>127992889</v>
      </c>
    </row>
    <row r="33" spans="1:27" ht="12.75">
      <c r="A33" s="5" t="s">
        <v>37</v>
      </c>
      <c r="B33" s="3"/>
      <c r="C33" s="22">
        <v>13178478</v>
      </c>
      <c r="D33" s="22"/>
      <c r="E33" s="23">
        <v>14680000</v>
      </c>
      <c r="F33" s="24">
        <v>14680000</v>
      </c>
      <c r="G33" s="24">
        <v>1029608</v>
      </c>
      <c r="H33" s="24">
        <v>2877515</v>
      </c>
      <c r="I33" s="24">
        <v>1589628</v>
      </c>
      <c r="J33" s="24">
        <v>5496751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5496751</v>
      </c>
      <c r="X33" s="24">
        <v>3341898</v>
      </c>
      <c r="Y33" s="24">
        <v>2154853</v>
      </c>
      <c r="Z33" s="6">
        <v>64.48</v>
      </c>
      <c r="AA33" s="22">
        <v>14680000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52215802</v>
      </c>
      <c r="D35" s="22"/>
      <c r="E35" s="23">
        <v>57316000</v>
      </c>
      <c r="F35" s="24">
        <v>57316000</v>
      </c>
      <c r="G35" s="24">
        <v>2327512</v>
      </c>
      <c r="H35" s="24">
        <v>2783545</v>
      </c>
      <c r="I35" s="24">
        <v>3322768</v>
      </c>
      <c r="J35" s="24">
        <v>8433825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8433825</v>
      </c>
      <c r="X35" s="24">
        <v>12795454</v>
      </c>
      <c r="Y35" s="24">
        <v>-4361629</v>
      </c>
      <c r="Z35" s="6">
        <v>-34.09</v>
      </c>
      <c r="AA35" s="22">
        <v>57316000</v>
      </c>
    </row>
    <row r="36" spans="1:27" ht="12.75">
      <c r="A36" s="5" t="s">
        <v>40</v>
      </c>
      <c r="B36" s="3"/>
      <c r="C36" s="22">
        <v>11350115</v>
      </c>
      <c r="D36" s="22"/>
      <c r="E36" s="23">
        <v>20535000</v>
      </c>
      <c r="F36" s="24">
        <v>21030889</v>
      </c>
      <c r="G36" s="24">
        <v>689150</v>
      </c>
      <c r="H36" s="24">
        <v>336009</v>
      </c>
      <c r="I36" s="24">
        <v>1209400</v>
      </c>
      <c r="J36" s="24">
        <v>2234559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2234559</v>
      </c>
      <c r="X36" s="24">
        <v>3793569</v>
      </c>
      <c r="Y36" s="24">
        <v>-1559010</v>
      </c>
      <c r="Z36" s="6">
        <v>-41.1</v>
      </c>
      <c r="AA36" s="22">
        <v>21030889</v>
      </c>
    </row>
    <row r="37" spans="1:27" ht="12.75">
      <c r="A37" s="5" t="s">
        <v>41</v>
      </c>
      <c r="B37" s="3"/>
      <c r="C37" s="25">
        <v>30220125</v>
      </c>
      <c r="D37" s="25"/>
      <c r="E37" s="26">
        <v>34966000</v>
      </c>
      <c r="F37" s="27">
        <v>34966000</v>
      </c>
      <c r="G37" s="27">
        <v>2154422</v>
      </c>
      <c r="H37" s="27">
        <v>2219097</v>
      </c>
      <c r="I37" s="27">
        <v>2453959</v>
      </c>
      <c r="J37" s="27">
        <v>6827478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6827478</v>
      </c>
      <c r="X37" s="27">
        <v>8227231</v>
      </c>
      <c r="Y37" s="27">
        <v>-1399753</v>
      </c>
      <c r="Z37" s="7">
        <v>-17.01</v>
      </c>
      <c r="AA37" s="25">
        <v>34966000</v>
      </c>
    </row>
    <row r="38" spans="1:27" ht="12.75">
      <c r="A38" s="2" t="s">
        <v>42</v>
      </c>
      <c r="B38" s="8"/>
      <c r="C38" s="19">
        <f aca="true" t="shared" si="7" ref="C38:Y38">SUM(C39:C41)</f>
        <v>126611836</v>
      </c>
      <c r="D38" s="19">
        <f>SUM(D39:D41)</f>
        <v>0</v>
      </c>
      <c r="E38" s="20">
        <f t="shared" si="7"/>
        <v>127639000</v>
      </c>
      <c r="F38" s="21">
        <f t="shared" si="7"/>
        <v>127859000</v>
      </c>
      <c r="G38" s="21">
        <f t="shared" si="7"/>
        <v>3914032</v>
      </c>
      <c r="H38" s="21">
        <f t="shared" si="7"/>
        <v>7377967</v>
      </c>
      <c r="I38" s="21">
        <f t="shared" si="7"/>
        <v>7447600</v>
      </c>
      <c r="J38" s="21">
        <f t="shared" si="7"/>
        <v>18739599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18739599</v>
      </c>
      <c r="X38" s="21">
        <f t="shared" si="7"/>
        <v>32649407</v>
      </c>
      <c r="Y38" s="21">
        <f t="shared" si="7"/>
        <v>-13909808</v>
      </c>
      <c r="Z38" s="4">
        <f>+IF(X38&lt;&gt;0,+(Y38/X38)*100,0)</f>
        <v>-42.60355479044382</v>
      </c>
      <c r="AA38" s="19">
        <f>SUM(AA39:AA41)</f>
        <v>127859000</v>
      </c>
    </row>
    <row r="39" spans="1:27" ht="12.75">
      <c r="A39" s="5" t="s">
        <v>43</v>
      </c>
      <c r="B39" s="3"/>
      <c r="C39" s="22">
        <v>7995278</v>
      </c>
      <c r="D39" s="22"/>
      <c r="E39" s="23">
        <v>7877000</v>
      </c>
      <c r="F39" s="24">
        <v>7877000</v>
      </c>
      <c r="G39" s="24">
        <v>219954</v>
      </c>
      <c r="H39" s="24">
        <v>399435</v>
      </c>
      <c r="I39" s="24">
        <v>963048</v>
      </c>
      <c r="J39" s="24">
        <v>1582437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1582437</v>
      </c>
      <c r="X39" s="24">
        <v>941164</v>
      </c>
      <c r="Y39" s="24">
        <v>641273</v>
      </c>
      <c r="Z39" s="6">
        <v>68.14</v>
      </c>
      <c r="AA39" s="22">
        <v>7877000</v>
      </c>
    </row>
    <row r="40" spans="1:27" ht="12.75">
      <c r="A40" s="5" t="s">
        <v>44</v>
      </c>
      <c r="B40" s="3"/>
      <c r="C40" s="22">
        <v>114931061</v>
      </c>
      <c r="D40" s="22"/>
      <c r="E40" s="23">
        <v>113922000</v>
      </c>
      <c r="F40" s="24">
        <v>114142000</v>
      </c>
      <c r="G40" s="24">
        <v>3502119</v>
      </c>
      <c r="H40" s="24">
        <v>6653383</v>
      </c>
      <c r="I40" s="24">
        <v>6199219</v>
      </c>
      <c r="J40" s="24">
        <v>16354721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16354721</v>
      </c>
      <c r="X40" s="24">
        <v>30071547</v>
      </c>
      <c r="Y40" s="24">
        <v>-13716826</v>
      </c>
      <c r="Z40" s="6">
        <v>-45.61</v>
      </c>
      <c r="AA40" s="22">
        <v>114142000</v>
      </c>
    </row>
    <row r="41" spans="1:27" ht="12.75">
      <c r="A41" s="5" t="s">
        <v>45</v>
      </c>
      <c r="B41" s="3"/>
      <c r="C41" s="22">
        <v>3685497</v>
      </c>
      <c r="D41" s="22"/>
      <c r="E41" s="23">
        <v>5840000</v>
      </c>
      <c r="F41" s="24">
        <v>5840000</v>
      </c>
      <c r="G41" s="24">
        <v>191959</v>
      </c>
      <c r="H41" s="24">
        <v>325149</v>
      </c>
      <c r="I41" s="24">
        <v>285333</v>
      </c>
      <c r="J41" s="24">
        <v>802441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802441</v>
      </c>
      <c r="X41" s="24">
        <v>1636696</v>
      </c>
      <c r="Y41" s="24">
        <v>-834255</v>
      </c>
      <c r="Z41" s="6">
        <v>-50.97</v>
      </c>
      <c r="AA41" s="22">
        <v>5840000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>
        <v>4454844</v>
      </c>
      <c r="D47" s="19"/>
      <c r="E47" s="20">
        <v>5514090</v>
      </c>
      <c r="F47" s="21">
        <v>5514090</v>
      </c>
      <c r="G47" s="21">
        <v>228027</v>
      </c>
      <c r="H47" s="21">
        <v>355377</v>
      </c>
      <c r="I47" s="21">
        <v>358047</v>
      </c>
      <c r="J47" s="21">
        <v>941451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941451</v>
      </c>
      <c r="X47" s="21">
        <v>1448142</v>
      </c>
      <c r="Y47" s="21">
        <v>-506691</v>
      </c>
      <c r="Z47" s="4">
        <v>-34.99</v>
      </c>
      <c r="AA47" s="19">
        <v>5514090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340885331</v>
      </c>
      <c r="D48" s="44">
        <f>+D28+D32+D38+D42+D47</f>
        <v>0</v>
      </c>
      <c r="E48" s="45">
        <f t="shared" si="9"/>
        <v>389480090</v>
      </c>
      <c r="F48" s="46">
        <f t="shared" si="9"/>
        <v>392214969</v>
      </c>
      <c r="G48" s="46">
        <f t="shared" si="9"/>
        <v>18072703</v>
      </c>
      <c r="H48" s="46">
        <f t="shared" si="9"/>
        <v>23248915</v>
      </c>
      <c r="I48" s="46">
        <f t="shared" si="9"/>
        <v>23333851</v>
      </c>
      <c r="J48" s="46">
        <f t="shared" si="9"/>
        <v>64655469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64655469</v>
      </c>
      <c r="X48" s="46">
        <f t="shared" si="9"/>
        <v>90530640</v>
      </c>
      <c r="Y48" s="46">
        <f t="shared" si="9"/>
        <v>-25875171</v>
      </c>
      <c r="Z48" s="47">
        <f>+IF(X48&lt;&gt;0,+(Y48/X48)*100,0)</f>
        <v>-28.58167245918067</v>
      </c>
      <c r="AA48" s="44">
        <f>+AA28+AA32+AA38+AA42+AA47</f>
        <v>392214969</v>
      </c>
    </row>
    <row r="49" spans="1:27" ht="12.75">
      <c r="A49" s="14" t="s">
        <v>58</v>
      </c>
      <c r="B49" s="15"/>
      <c r="C49" s="48">
        <f aca="true" t="shared" si="10" ref="C49:Y49">+C25-C48</f>
        <v>45747810</v>
      </c>
      <c r="D49" s="48">
        <f>+D25-D48</f>
        <v>0</v>
      </c>
      <c r="E49" s="49">
        <f t="shared" si="10"/>
        <v>0</v>
      </c>
      <c r="F49" s="50">
        <f t="shared" si="10"/>
        <v>0</v>
      </c>
      <c r="G49" s="50">
        <f t="shared" si="10"/>
        <v>74085384</v>
      </c>
      <c r="H49" s="50">
        <f t="shared" si="10"/>
        <v>-9151074</v>
      </c>
      <c r="I49" s="50">
        <f t="shared" si="10"/>
        <v>-18952720</v>
      </c>
      <c r="J49" s="50">
        <f t="shared" si="10"/>
        <v>45981590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45981590</v>
      </c>
      <c r="X49" s="50">
        <f>IF(F25=F48,0,X25-X48)</f>
        <v>0</v>
      </c>
      <c r="Y49" s="50">
        <f t="shared" si="10"/>
        <v>83335237</v>
      </c>
      <c r="Z49" s="51">
        <f>+IF(X49&lt;&gt;0,+(Y49/X49)*100,0)</f>
        <v>0</v>
      </c>
      <c r="AA49" s="48">
        <f>+AA25-AA48</f>
        <v>0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193894920</v>
      </c>
      <c r="D5" s="19">
        <f>SUM(D6:D8)</f>
        <v>0</v>
      </c>
      <c r="E5" s="20">
        <f t="shared" si="0"/>
        <v>184612696</v>
      </c>
      <c r="F5" s="21">
        <f t="shared" si="0"/>
        <v>184612696</v>
      </c>
      <c r="G5" s="21">
        <f t="shared" si="0"/>
        <v>64477204</v>
      </c>
      <c r="H5" s="21">
        <f t="shared" si="0"/>
        <v>4443017</v>
      </c>
      <c r="I5" s="21">
        <f t="shared" si="0"/>
        <v>8342452</v>
      </c>
      <c r="J5" s="21">
        <f t="shared" si="0"/>
        <v>77262673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77262673</v>
      </c>
      <c r="X5" s="21">
        <f t="shared" si="0"/>
        <v>80700859</v>
      </c>
      <c r="Y5" s="21">
        <f t="shared" si="0"/>
        <v>-3438186</v>
      </c>
      <c r="Z5" s="4">
        <f>+IF(X5&lt;&gt;0,+(Y5/X5)*100,0)</f>
        <v>-4.26040818227226</v>
      </c>
      <c r="AA5" s="19">
        <f>SUM(AA6:AA8)</f>
        <v>184612696</v>
      </c>
    </row>
    <row r="6" spans="1:27" ht="12.75">
      <c r="A6" s="5" t="s">
        <v>33</v>
      </c>
      <c r="B6" s="3"/>
      <c r="C6" s="22">
        <v>7762790</v>
      </c>
      <c r="D6" s="22"/>
      <c r="E6" s="23">
        <v>218000</v>
      </c>
      <c r="F6" s="24">
        <v>218000</v>
      </c>
      <c r="G6" s="24">
        <v>59868</v>
      </c>
      <c r="H6" s="24">
        <v>130469</v>
      </c>
      <c r="I6" s="24">
        <v>59698</v>
      </c>
      <c r="J6" s="24">
        <v>250035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250035</v>
      </c>
      <c r="X6" s="24">
        <v>184049</v>
      </c>
      <c r="Y6" s="24">
        <v>65986</v>
      </c>
      <c r="Z6" s="6">
        <v>35.85</v>
      </c>
      <c r="AA6" s="22">
        <v>218000</v>
      </c>
    </row>
    <row r="7" spans="1:27" ht="12.75">
      <c r="A7" s="5" t="s">
        <v>34</v>
      </c>
      <c r="B7" s="3"/>
      <c r="C7" s="25">
        <v>181916542</v>
      </c>
      <c r="D7" s="25"/>
      <c r="E7" s="26">
        <v>180427636</v>
      </c>
      <c r="F7" s="27">
        <v>180427636</v>
      </c>
      <c r="G7" s="27">
        <v>64491213</v>
      </c>
      <c r="H7" s="27">
        <v>4676678</v>
      </c>
      <c r="I7" s="27">
        <v>8477977</v>
      </c>
      <c r="J7" s="27">
        <v>77645868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77645868</v>
      </c>
      <c r="X7" s="27">
        <v>77677143</v>
      </c>
      <c r="Y7" s="27">
        <v>-31275</v>
      </c>
      <c r="Z7" s="7">
        <v>-0.04</v>
      </c>
      <c r="AA7" s="25">
        <v>180427636</v>
      </c>
    </row>
    <row r="8" spans="1:27" ht="12.75">
      <c r="A8" s="5" t="s">
        <v>35</v>
      </c>
      <c r="B8" s="3"/>
      <c r="C8" s="22">
        <v>4215588</v>
      </c>
      <c r="D8" s="22"/>
      <c r="E8" s="23">
        <v>3967060</v>
      </c>
      <c r="F8" s="24">
        <v>3967060</v>
      </c>
      <c r="G8" s="24">
        <v>-73877</v>
      </c>
      <c r="H8" s="24">
        <v>-364130</v>
      </c>
      <c r="I8" s="24">
        <v>-195223</v>
      </c>
      <c r="J8" s="24">
        <v>-633230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-633230</v>
      </c>
      <c r="X8" s="24">
        <v>2839667</v>
      </c>
      <c r="Y8" s="24">
        <v>-3472897</v>
      </c>
      <c r="Z8" s="6">
        <v>-122.3</v>
      </c>
      <c r="AA8" s="22">
        <v>3967060</v>
      </c>
    </row>
    <row r="9" spans="1:27" ht="12.75">
      <c r="A9" s="2" t="s">
        <v>36</v>
      </c>
      <c r="B9" s="3"/>
      <c r="C9" s="19">
        <f aca="true" t="shared" si="1" ref="C9:Y9">SUM(C10:C14)</f>
        <v>89519151</v>
      </c>
      <c r="D9" s="19">
        <f>SUM(D10:D14)</f>
        <v>0</v>
      </c>
      <c r="E9" s="20">
        <f t="shared" si="1"/>
        <v>87095857</v>
      </c>
      <c r="F9" s="21">
        <f t="shared" si="1"/>
        <v>87095857</v>
      </c>
      <c r="G9" s="21">
        <f t="shared" si="1"/>
        <v>420815</v>
      </c>
      <c r="H9" s="21">
        <f t="shared" si="1"/>
        <v>1750225</v>
      </c>
      <c r="I9" s="21">
        <f t="shared" si="1"/>
        <v>2606409</v>
      </c>
      <c r="J9" s="21">
        <f t="shared" si="1"/>
        <v>4777449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4777449</v>
      </c>
      <c r="X9" s="21">
        <f t="shared" si="1"/>
        <v>8509405</v>
      </c>
      <c r="Y9" s="21">
        <f t="shared" si="1"/>
        <v>-3731956</v>
      </c>
      <c r="Z9" s="4">
        <f>+IF(X9&lt;&gt;0,+(Y9/X9)*100,0)</f>
        <v>-43.856838404095235</v>
      </c>
      <c r="AA9" s="19">
        <f>SUM(AA10:AA14)</f>
        <v>87095857</v>
      </c>
    </row>
    <row r="10" spans="1:27" ht="12.75">
      <c r="A10" s="5" t="s">
        <v>37</v>
      </c>
      <c r="B10" s="3"/>
      <c r="C10" s="22">
        <v>7365219</v>
      </c>
      <c r="D10" s="22"/>
      <c r="E10" s="23">
        <v>8165474</v>
      </c>
      <c r="F10" s="24">
        <v>8165474</v>
      </c>
      <c r="G10" s="24">
        <v>50113</v>
      </c>
      <c r="H10" s="24">
        <v>1460195</v>
      </c>
      <c r="I10" s="24">
        <v>-341927</v>
      </c>
      <c r="J10" s="24">
        <v>1168381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1168381</v>
      </c>
      <c r="X10" s="24">
        <v>1504869</v>
      </c>
      <c r="Y10" s="24">
        <v>-336488</v>
      </c>
      <c r="Z10" s="6">
        <v>-22.36</v>
      </c>
      <c r="AA10" s="22">
        <v>8165474</v>
      </c>
    </row>
    <row r="11" spans="1:27" ht="12.75">
      <c r="A11" s="5" t="s">
        <v>38</v>
      </c>
      <c r="B11" s="3"/>
      <c r="C11" s="22">
        <v>55531</v>
      </c>
      <c r="D11" s="22"/>
      <c r="E11" s="23">
        <v>68849</v>
      </c>
      <c r="F11" s="24">
        <v>68849</v>
      </c>
      <c r="G11" s="24">
        <v>-65264</v>
      </c>
      <c r="H11" s="24">
        <v>-48614</v>
      </c>
      <c r="I11" s="24">
        <v>-42749</v>
      </c>
      <c r="J11" s="24">
        <v>-156627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-156627</v>
      </c>
      <c r="X11" s="24">
        <v>18374</v>
      </c>
      <c r="Y11" s="24">
        <v>-175001</v>
      </c>
      <c r="Z11" s="6">
        <v>-952.44</v>
      </c>
      <c r="AA11" s="22">
        <v>68849</v>
      </c>
    </row>
    <row r="12" spans="1:27" ht="12.75">
      <c r="A12" s="5" t="s">
        <v>39</v>
      </c>
      <c r="B12" s="3"/>
      <c r="C12" s="22">
        <v>31275486</v>
      </c>
      <c r="D12" s="22"/>
      <c r="E12" s="23">
        <v>27284534</v>
      </c>
      <c r="F12" s="24">
        <v>27284534</v>
      </c>
      <c r="G12" s="24">
        <v>427971</v>
      </c>
      <c r="H12" s="24">
        <v>334644</v>
      </c>
      <c r="I12" s="24">
        <v>518337</v>
      </c>
      <c r="J12" s="24">
        <v>1280952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1280952</v>
      </c>
      <c r="X12" s="24">
        <v>6986162</v>
      </c>
      <c r="Y12" s="24">
        <v>-5705210</v>
      </c>
      <c r="Z12" s="6">
        <v>-81.66</v>
      </c>
      <c r="AA12" s="22">
        <v>27284534</v>
      </c>
    </row>
    <row r="13" spans="1:27" ht="12.75">
      <c r="A13" s="5" t="s">
        <v>40</v>
      </c>
      <c r="B13" s="3"/>
      <c r="C13" s="22">
        <v>50822915</v>
      </c>
      <c r="D13" s="22"/>
      <c r="E13" s="23">
        <v>51577000</v>
      </c>
      <c r="F13" s="24">
        <v>51577000</v>
      </c>
      <c r="G13" s="24">
        <v>7995</v>
      </c>
      <c r="H13" s="24">
        <v>4000</v>
      </c>
      <c r="I13" s="24">
        <v>2472748</v>
      </c>
      <c r="J13" s="24">
        <v>2484743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2484743</v>
      </c>
      <c r="X13" s="24"/>
      <c r="Y13" s="24">
        <v>2484743</v>
      </c>
      <c r="Z13" s="6">
        <v>0</v>
      </c>
      <c r="AA13" s="22">
        <v>51577000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11820127</v>
      </c>
      <c r="D15" s="19">
        <f>SUM(D16:D18)</f>
        <v>0</v>
      </c>
      <c r="E15" s="20">
        <f t="shared" si="2"/>
        <v>8604385</v>
      </c>
      <c r="F15" s="21">
        <f t="shared" si="2"/>
        <v>13227585</v>
      </c>
      <c r="G15" s="21">
        <f t="shared" si="2"/>
        <v>293680</v>
      </c>
      <c r="H15" s="21">
        <f t="shared" si="2"/>
        <v>630365</v>
      </c>
      <c r="I15" s="21">
        <f t="shared" si="2"/>
        <v>1093859</v>
      </c>
      <c r="J15" s="21">
        <f t="shared" si="2"/>
        <v>2017904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2017904</v>
      </c>
      <c r="X15" s="21">
        <f t="shared" si="2"/>
        <v>2606473</v>
      </c>
      <c r="Y15" s="21">
        <f t="shared" si="2"/>
        <v>-588569</v>
      </c>
      <c r="Z15" s="4">
        <f>+IF(X15&lt;&gt;0,+(Y15/X15)*100,0)</f>
        <v>-22.581051098553488</v>
      </c>
      <c r="AA15" s="19">
        <f>SUM(AA16:AA18)</f>
        <v>13227585</v>
      </c>
    </row>
    <row r="16" spans="1:27" ht="12.75">
      <c r="A16" s="5" t="s">
        <v>43</v>
      </c>
      <c r="B16" s="3"/>
      <c r="C16" s="22">
        <v>5238633</v>
      </c>
      <c r="D16" s="22"/>
      <c r="E16" s="23">
        <v>2344470</v>
      </c>
      <c r="F16" s="24">
        <v>2344470</v>
      </c>
      <c r="G16" s="24">
        <v>60764</v>
      </c>
      <c r="H16" s="24">
        <v>190080</v>
      </c>
      <c r="I16" s="24">
        <v>766480</v>
      </c>
      <c r="J16" s="24">
        <v>1017324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1017324</v>
      </c>
      <c r="X16" s="24">
        <v>813354</v>
      </c>
      <c r="Y16" s="24">
        <v>203970</v>
      </c>
      <c r="Z16" s="6">
        <v>25.08</v>
      </c>
      <c r="AA16" s="22">
        <v>2344470</v>
      </c>
    </row>
    <row r="17" spans="1:27" ht="12.75">
      <c r="A17" s="5" t="s">
        <v>44</v>
      </c>
      <c r="B17" s="3"/>
      <c r="C17" s="22">
        <v>6581494</v>
      </c>
      <c r="D17" s="22"/>
      <c r="E17" s="23">
        <v>6259915</v>
      </c>
      <c r="F17" s="24">
        <v>10883115</v>
      </c>
      <c r="G17" s="24">
        <v>232916</v>
      </c>
      <c r="H17" s="24">
        <v>440285</v>
      </c>
      <c r="I17" s="24">
        <v>327379</v>
      </c>
      <c r="J17" s="24">
        <v>1000580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1000580</v>
      </c>
      <c r="X17" s="24">
        <v>1793119</v>
      </c>
      <c r="Y17" s="24">
        <v>-792539</v>
      </c>
      <c r="Z17" s="6">
        <v>-44.2</v>
      </c>
      <c r="AA17" s="22">
        <v>10883115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189215970</v>
      </c>
      <c r="D19" s="19">
        <f>SUM(D20:D23)</f>
        <v>0</v>
      </c>
      <c r="E19" s="20">
        <f t="shared" si="3"/>
        <v>200357244</v>
      </c>
      <c r="F19" s="21">
        <f t="shared" si="3"/>
        <v>200357244</v>
      </c>
      <c r="G19" s="21">
        <f t="shared" si="3"/>
        <v>17921688</v>
      </c>
      <c r="H19" s="21">
        <f t="shared" si="3"/>
        <v>17873847</v>
      </c>
      <c r="I19" s="21">
        <f t="shared" si="3"/>
        <v>16955265</v>
      </c>
      <c r="J19" s="21">
        <f t="shared" si="3"/>
        <v>52750800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52750800</v>
      </c>
      <c r="X19" s="21">
        <f t="shared" si="3"/>
        <v>49792302</v>
      </c>
      <c r="Y19" s="21">
        <f t="shared" si="3"/>
        <v>2958498</v>
      </c>
      <c r="Z19" s="4">
        <f>+IF(X19&lt;&gt;0,+(Y19/X19)*100,0)</f>
        <v>5.941677490628973</v>
      </c>
      <c r="AA19" s="19">
        <f>SUM(AA20:AA23)</f>
        <v>200357244</v>
      </c>
    </row>
    <row r="20" spans="1:27" ht="12.75">
      <c r="A20" s="5" t="s">
        <v>47</v>
      </c>
      <c r="B20" s="3"/>
      <c r="C20" s="22">
        <v>75629337</v>
      </c>
      <c r="D20" s="22"/>
      <c r="E20" s="23">
        <v>81340038</v>
      </c>
      <c r="F20" s="24">
        <v>81340038</v>
      </c>
      <c r="G20" s="24">
        <v>7563920</v>
      </c>
      <c r="H20" s="24">
        <v>8420667</v>
      </c>
      <c r="I20" s="24">
        <v>7056258</v>
      </c>
      <c r="J20" s="24">
        <v>23040845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23040845</v>
      </c>
      <c r="X20" s="24">
        <v>21749210</v>
      </c>
      <c r="Y20" s="24">
        <v>1291635</v>
      </c>
      <c r="Z20" s="6">
        <v>5.94</v>
      </c>
      <c r="AA20" s="22">
        <v>81340038</v>
      </c>
    </row>
    <row r="21" spans="1:27" ht="12.75">
      <c r="A21" s="5" t="s">
        <v>48</v>
      </c>
      <c r="B21" s="3"/>
      <c r="C21" s="22">
        <v>52072500</v>
      </c>
      <c r="D21" s="22"/>
      <c r="E21" s="23">
        <v>55270316</v>
      </c>
      <c r="F21" s="24">
        <v>55270316</v>
      </c>
      <c r="G21" s="24">
        <v>5077230</v>
      </c>
      <c r="H21" s="24">
        <v>4285738</v>
      </c>
      <c r="I21" s="24">
        <v>4571804</v>
      </c>
      <c r="J21" s="24">
        <v>13934772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13934772</v>
      </c>
      <c r="X21" s="24">
        <v>12314365</v>
      </c>
      <c r="Y21" s="24">
        <v>1620407</v>
      </c>
      <c r="Z21" s="6">
        <v>13.16</v>
      </c>
      <c r="AA21" s="22">
        <v>55270316</v>
      </c>
    </row>
    <row r="22" spans="1:27" ht="12.75">
      <c r="A22" s="5" t="s">
        <v>49</v>
      </c>
      <c r="B22" s="3"/>
      <c r="C22" s="25">
        <v>30288619</v>
      </c>
      <c r="D22" s="25"/>
      <c r="E22" s="26">
        <v>30065811</v>
      </c>
      <c r="F22" s="27">
        <v>30065811</v>
      </c>
      <c r="G22" s="27">
        <v>2420073</v>
      </c>
      <c r="H22" s="27">
        <v>2329439</v>
      </c>
      <c r="I22" s="27">
        <v>2460924</v>
      </c>
      <c r="J22" s="27">
        <v>7210436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7210436</v>
      </c>
      <c r="X22" s="27">
        <v>7135609</v>
      </c>
      <c r="Y22" s="27">
        <v>74827</v>
      </c>
      <c r="Z22" s="7">
        <v>1.05</v>
      </c>
      <c r="AA22" s="25">
        <v>30065811</v>
      </c>
    </row>
    <row r="23" spans="1:27" ht="12.75">
      <c r="A23" s="5" t="s">
        <v>50</v>
      </c>
      <c r="B23" s="3"/>
      <c r="C23" s="22">
        <v>31225514</v>
      </c>
      <c r="D23" s="22"/>
      <c r="E23" s="23">
        <v>33681079</v>
      </c>
      <c r="F23" s="24">
        <v>33681079</v>
      </c>
      <c r="G23" s="24">
        <v>2860465</v>
      </c>
      <c r="H23" s="24">
        <v>2838003</v>
      </c>
      <c r="I23" s="24">
        <v>2866279</v>
      </c>
      <c r="J23" s="24">
        <v>8564747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8564747</v>
      </c>
      <c r="X23" s="24">
        <v>8593118</v>
      </c>
      <c r="Y23" s="24">
        <v>-28371</v>
      </c>
      <c r="Z23" s="6">
        <v>-0.33</v>
      </c>
      <c r="AA23" s="22">
        <v>33681079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484450168</v>
      </c>
      <c r="D25" s="44">
        <f>+D5+D9+D15+D19+D24</f>
        <v>0</v>
      </c>
      <c r="E25" s="45">
        <f t="shared" si="4"/>
        <v>480670182</v>
      </c>
      <c r="F25" s="46">
        <f t="shared" si="4"/>
        <v>485293382</v>
      </c>
      <c r="G25" s="46">
        <f t="shared" si="4"/>
        <v>83113387</v>
      </c>
      <c r="H25" s="46">
        <f t="shared" si="4"/>
        <v>24697454</v>
      </c>
      <c r="I25" s="46">
        <f t="shared" si="4"/>
        <v>28997985</v>
      </c>
      <c r="J25" s="46">
        <f t="shared" si="4"/>
        <v>136808826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136808826</v>
      </c>
      <c r="X25" s="46">
        <f t="shared" si="4"/>
        <v>141609039</v>
      </c>
      <c r="Y25" s="46">
        <f t="shared" si="4"/>
        <v>-4800213</v>
      </c>
      <c r="Z25" s="47">
        <f>+IF(X25&lt;&gt;0,+(Y25/X25)*100,0)</f>
        <v>-3.3897645474453086</v>
      </c>
      <c r="AA25" s="44">
        <f>+AA5+AA9+AA15+AA19+AA24</f>
        <v>485293382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119168863</v>
      </c>
      <c r="D28" s="19">
        <f>SUM(D29:D31)</f>
        <v>0</v>
      </c>
      <c r="E28" s="20">
        <f t="shared" si="5"/>
        <v>143041110</v>
      </c>
      <c r="F28" s="21">
        <f t="shared" si="5"/>
        <v>143041110</v>
      </c>
      <c r="G28" s="21">
        <f t="shared" si="5"/>
        <v>8646976</v>
      </c>
      <c r="H28" s="21">
        <f t="shared" si="5"/>
        <v>8220257</v>
      </c>
      <c r="I28" s="21">
        <f t="shared" si="5"/>
        <v>10042533</v>
      </c>
      <c r="J28" s="21">
        <f t="shared" si="5"/>
        <v>26909766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26909766</v>
      </c>
      <c r="X28" s="21">
        <f t="shared" si="5"/>
        <v>35367746</v>
      </c>
      <c r="Y28" s="21">
        <f t="shared" si="5"/>
        <v>-8457980</v>
      </c>
      <c r="Z28" s="4">
        <f>+IF(X28&lt;&gt;0,+(Y28/X28)*100,0)</f>
        <v>-23.914387985030203</v>
      </c>
      <c r="AA28" s="19">
        <f>SUM(AA29:AA31)</f>
        <v>143041110</v>
      </c>
    </row>
    <row r="29" spans="1:27" ht="12.75">
      <c r="A29" s="5" t="s">
        <v>33</v>
      </c>
      <c r="B29" s="3"/>
      <c r="C29" s="22">
        <v>28069694</v>
      </c>
      <c r="D29" s="22"/>
      <c r="E29" s="23">
        <v>33236698</v>
      </c>
      <c r="F29" s="24">
        <v>33236698</v>
      </c>
      <c r="G29" s="24">
        <v>2185596</v>
      </c>
      <c r="H29" s="24">
        <v>2338975</v>
      </c>
      <c r="I29" s="24">
        <v>2528845</v>
      </c>
      <c r="J29" s="24">
        <v>7053416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7053416</v>
      </c>
      <c r="X29" s="24">
        <v>7319051</v>
      </c>
      <c r="Y29" s="24">
        <v>-265635</v>
      </c>
      <c r="Z29" s="6">
        <v>-3.63</v>
      </c>
      <c r="AA29" s="22">
        <v>33236698</v>
      </c>
    </row>
    <row r="30" spans="1:27" ht="12.75">
      <c r="A30" s="5" t="s">
        <v>34</v>
      </c>
      <c r="B30" s="3"/>
      <c r="C30" s="25">
        <v>38597006</v>
      </c>
      <c r="D30" s="25"/>
      <c r="E30" s="26">
        <v>41429099</v>
      </c>
      <c r="F30" s="27">
        <v>41429099</v>
      </c>
      <c r="G30" s="27">
        <v>2663353</v>
      </c>
      <c r="H30" s="27">
        <v>2691920</v>
      </c>
      <c r="I30" s="27">
        <v>3691329</v>
      </c>
      <c r="J30" s="27">
        <v>9046602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9046602</v>
      </c>
      <c r="X30" s="27">
        <v>12191572</v>
      </c>
      <c r="Y30" s="27">
        <v>-3144970</v>
      </c>
      <c r="Z30" s="7">
        <v>-25.8</v>
      </c>
      <c r="AA30" s="25">
        <v>41429099</v>
      </c>
    </row>
    <row r="31" spans="1:27" ht="12.75">
      <c r="A31" s="5" t="s">
        <v>35</v>
      </c>
      <c r="B31" s="3"/>
      <c r="C31" s="22">
        <v>52502163</v>
      </c>
      <c r="D31" s="22"/>
      <c r="E31" s="23">
        <v>68375313</v>
      </c>
      <c r="F31" s="24">
        <v>68375313</v>
      </c>
      <c r="G31" s="24">
        <v>3798027</v>
      </c>
      <c r="H31" s="24">
        <v>3189362</v>
      </c>
      <c r="I31" s="24">
        <v>3822359</v>
      </c>
      <c r="J31" s="24">
        <v>10809748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10809748</v>
      </c>
      <c r="X31" s="24">
        <v>15857123</v>
      </c>
      <c r="Y31" s="24">
        <v>-5047375</v>
      </c>
      <c r="Z31" s="6">
        <v>-31.83</v>
      </c>
      <c r="AA31" s="22">
        <v>68375313</v>
      </c>
    </row>
    <row r="32" spans="1:27" ht="12.75">
      <c r="A32" s="2" t="s">
        <v>36</v>
      </c>
      <c r="B32" s="3"/>
      <c r="C32" s="19">
        <f aca="true" t="shared" si="6" ref="C32:Y32">SUM(C33:C37)</f>
        <v>103350597</v>
      </c>
      <c r="D32" s="19">
        <f>SUM(D33:D37)</f>
        <v>0</v>
      </c>
      <c r="E32" s="20">
        <f t="shared" si="6"/>
        <v>105413576</v>
      </c>
      <c r="F32" s="21">
        <f t="shared" si="6"/>
        <v>105413576</v>
      </c>
      <c r="G32" s="21">
        <f t="shared" si="6"/>
        <v>3905456</v>
      </c>
      <c r="H32" s="21">
        <f t="shared" si="6"/>
        <v>4403848</v>
      </c>
      <c r="I32" s="21">
        <f t="shared" si="6"/>
        <v>6637900</v>
      </c>
      <c r="J32" s="21">
        <f t="shared" si="6"/>
        <v>14947204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14947204</v>
      </c>
      <c r="X32" s="21">
        <f t="shared" si="6"/>
        <v>12992273</v>
      </c>
      <c r="Y32" s="21">
        <f t="shared" si="6"/>
        <v>1954931</v>
      </c>
      <c r="Z32" s="4">
        <f>+IF(X32&lt;&gt;0,+(Y32/X32)*100,0)</f>
        <v>15.046874399883684</v>
      </c>
      <c r="AA32" s="19">
        <f>SUM(AA33:AA37)</f>
        <v>105413576</v>
      </c>
    </row>
    <row r="33" spans="1:27" ht="12.75">
      <c r="A33" s="5" t="s">
        <v>37</v>
      </c>
      <c r="B33" s="3"/>
      <c r="C33" s="22">
        <v>6283269</v>
      </c>
      <c r="D33" s="22"/>
      <c r="E33" s="23">
        <v>8153935</v>
      </c>
      <c r="F33" s="24">
        <v>8153935</v>
      </c>
      <c r="G33" s="24">
        <v>431579</v>
      </c>
      <c r="H33" s="24">
        <v>495786</v>
      </c>
      <c r="I33" s="24">
        <v>578725</v>
      </c>
      <c r="J33" s="24">
        <v>1506090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1506090</v>
      </c>
      <c r="X33" s="24">
        <v>1887508</v>
      </c>
      <c r="Y33" s="24">
        <v>-381418</v>
      </c>
      <c r="Z33" s="6">
        <v>-20.21</v>
      </c>
      <c r="AA33" s="22">
        <v>8153935</v>
      </c>
    </row>
    <row r="34" spans="1:27" ht="12.75">
      <c r="A34" s="5" t="s">
        <v>38</v>
      </c>
      <c r="B34" s="3"/>
      <c r="C34" s="22">
        <v>7667056</v>
      </c>
      <c r="D34" s="22"/>
      <c r="E34" s="23">
        <v>8858969</v>
      </c>
      <c r="F34" s="24">
        <v>8858969</v>
      </c>
      <c r="G34" s="24">
        <v>438913</v>
      </c>
      <c r="H34" s="24">
        <v>574581</v>
      </c>
      <c r="I34" s="24">
        <v>519264</v>
      </c>
      <c r="J34" s="24">
        <v>1532758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1532758</v>
      </c>
      <c r="X34" s="24">
        <v>1856664</v>
      </c>
      <c r="Y34" s="24">
        <v>-323906</v>
      </c>
      <c r="Z34" s="6">
        <v>-17.45</v>
      </c>
      <c r="AA34" s="22">
        <v>8858969</v>
      </c>
    </row>
    <row r="35" spans="1:27" ht="12.75">
      <c r="A35" s="5" t="s">
        <v>39</v>
      </c>
      <c r="B35" s="3"/>
      <c r="C35" s="22">
        <v>40843339</v>
      </c>
      <c r="D35" s="22"/>
      <c r="E35" s="23">
        <v>38212776</v>
      </c>
      <c r="F35" s="24">
        <v>38212776</v>
      </c>
      <c r="G35" s="24">
        <v>2663887</v>
      </c>
      <c r="H35" s="24">
        <v>2938946</v>
      </c>
      <c r="I35" s="24">
        <v>3211085</v>
      </c>
      <c r="J35" s="24">
        <v>8813918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8813918</v>
      </c>
      <c r="X35" s="24">
        <v>8187902</v>
      </c>
      <c r="Y35" s="24">
        <v>626016</v>
      </c>
      <c r="Z35" s="6">
        <v>7.65</v>
      </c>
      <c r="AA35" s="22">
        <v>38212776</v>
      </c>
    </row>
    <row r="36" spans="1:27" ht="12.75">
      <c r="A36" s="5" t="s">
        <v>40</v>
      </c>
      <c r="B36" s="3"/>
      <c r="C36" s="22">
        <v>48556933</v>
      </c>
      <c r="D36" s="22"/>
      <c r="E36" s="23">
        <v>50187896</v>
      </c>
      <c r="F36" s="24">
        <v>50187896</v>
      </c>
      <c r="G36" s="24">
        <v>371077</v>
      </c>
      <c r="H36" s="24">
        <v>394535</v>
      </c>
      <c r="I36" s="24">
        <v>2328826</v>
      </c>
      <c r="J36" s="24">
        <v>3094438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3094438</v>
      </c>
      <c r="X36" s="24">
        <v>1060199</v>
      </c>
      <c r="Y36" s="24">
        <v>2034239</v>
      </c>
      <c r="Z36" s="6">
        <v>191.87</v>
      </c>
      <c r="AA36" s="22">
        <v>50187896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38316107</v>
      </c>
      <c r="D38" s="19">
        <f>SUM(D39:D41)</f>
        <v>0</v>
      </c>
      <c r="E38" s="20">
        <f t="shared" si="7"/>
        <v>46169673</v>
      </c>
      <c r="F38" s="21">
        <f t="shared" si="7"/>
        <v>46169673</v>
      </c>
      <c r="G38" s="21">
        <f t="shared" si="7"/>
        <v>2167285</v>
      </c>
      <c r="H38" s="21">
        <f t="shared" si="7"/>
        <v>2731553</v>
      </c>
      <c r="I38" s="21">
        <f t="shared" si="7"/>
        <v>3039036</v>
      </c>
      <c r="J38" s="21">
        <f t="shared" si="7"/>
        <v>7937874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7937874</v>
      </c>
      <c r="X38" s="21">
        <f t="shared" si="7"/>
        <v>8805168</v>
      </c>
      <c r="Y38" s="21">
        <f t="shared" si="7"/>
        <v>-867294</v>
      </c>
      <c r="Z38" s="4">
        <f>+IF(X38&lt;&gt;0,+(Y38/X38)*100,0)</f>
        <v>-9.849829100364694</v>
      </c>
      <c r="AA38" s="19">
        <f>SUM(AA39:AA41)</f>
        <v>46169673</v>
      </c>
    </row>
    <row r="39" spans="1:27" ht="12.75">
      <c r="A39" s="5" t="s">
        <v>43</v>
      </c>
      <c r="B39" s="3"/>
      <c r="C39" s="22">
        <v>9537346</v>
      </c>
      <c r="D39" s="22"/>
      <c r="E39" s="23">
        <v>11582206</v>
      </c>
      <c r="F39" s="24">
        <v>11582206</v>
      </c>
      <c r="G39" s="24">
        <v>732971</v>
      </c>
      <c r="H39" s="24">
        <v>707424</v>
      </c>
      <c r="I39" s="24">
        <v>781655</v>
      </c>
      <c r="J39" s="24">
        <v>2222050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2222050</v>
      </c>
      <c r="X39" s="24">
        <v>2669443</v>
      </c>
      <c r="Y39" s="24">
        <v>-447393</v>
      </c>
      <c r="Z39" s="6">
        <v>-16.76</v>
      </c>
      <c r="AA39" s="22">
        <v>11582206</v>
      </c>
    </row>
    <row r="40" spans="1:27" ht="12.75">
      <c r="A40" s="5" t="s">
        <v>44</v>
      </c>
      <c r="B40" s="3"/>
      <c r="C40" s="22">
        <v>28776950</v>
      </c>
      <c r="D40" s="22"/>
      <c r="E40" s="23">
        <v>34547238</v>
      </c>
      <c r="F40" s="24">
        <v>34547238</v>
      </c>
      <c r="G40" s="24">
        <v>1434314</v>
      </c>
      <c r="H40" s="24">
        <v>2024129</v>
      </c>
      <c r="I40" s="24">
        <v>2257343</v>
      </c>
      <c r="J40" s="24">
        <v>5715786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5715786</v>
      </c>
      <c r="X40" s="24">
        <v>6121753</v>
      </c>
      <c r="Y40" s="24">
        <v>-405967</v>
      </c>
      <c r="Z40" s="6">
        <v>-6.63</v>
      </c>
      <c r="AA40" s="22">
        <v>34547238</v>
      </c>
    </row>
    <row r="41" spans="1:27" ht="12.75">
      <c r="A41" s="5" t="s">
        <v>45</v>
      </c>
      <c r="B41" s="3"/>
      <c r="C41" s="22">
        <v>1811</v>
      </c>
      <c r="D41" s="22"/>
      <c r="E41" s="23">
        <v>40229</v>
      </c>
      <c r="F41" s="24">
        <v>40229</v>
      </c>
      <c r="G41" s="24"/>
      <c r="H41" s="24"/>
      <c r="I41" s="24">
        <v>38</v>
      </c>
      <c r="J41" s="24">
        <v>38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38</v>
      </c>
      <c r="X41" s="24">
        <v>13972</v>
      </c>
      <c r="Y41" s="24">
        <v>-13934</v>
      </c>
      <c r="Z41" s="6">
        <v>-99.73</v>
      </c>
      <c r="AA41" s="22">
        <v>40229</v>
      </c>
    </row>
    <row r="42" spans="1:27" ht="12.75">
      <c r="A42" s="2" t="s">
        <v>46</v>
      </c>
      <c r="B42" s="8"/>
      <c r="C42" s="19">
        <f aca="true" t="shared" si="8" ref="C42:Y42">SUM(C43:C46)</f>
        <v>178331104</v>
      </c>
      <c r="D42" s="19">
        <f>SUM(D43:D46)</f>
        <v>0</v>
      </c>
      <c r="E42" s="20">
        <f t="shared" si="8"/>
        <v>173823756</v>
      </c>
      <c r="F42" s="21">
        <f t="shared" si="8"/>
        <v>173823756</v>
      </c>
      <c r="G42" s="21">
        <f t="shared" si="8"/>
        <v>5867990</v>
      </c>
      <c r="H42" s="21">
        <f t="shared" si="8"/>
        <v>14325273</v>
      </c>
      <c r="I42" s="21">
        <f t="shared" si="8"/>
        <v>16578455</v>
      </c>
      <c r="J42" s="21">
        <f t="shared" si="8"/>
        <v>36771718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36771718</v>
      </c>
      <c r="X42" s="21">
        <f t="shared" si="8"/>
        <v>39983545</v>
      </c>
      <c r="Y42" s="21">
        <f t="shared" si="8"/>
        <v>-3211827</v>
      </c>
      <c r="Z42" s="4">
        <f>+IF(X42&lt;&gt;0,+(Y42/X42)*100,0)</f>
        <v>-8.03287202272835</v>
      </c>
      <c r="AA42" s="19">
        <f>SUM(AA43:AA46)</f>
        <v>173823756</v>
      </c>
    </row>
    <row r="43" spans="1:27" ht="12.75">
      <c r="A43" s="5" t="s">
        <v>47</v>
      </c>
      <c r="B43" s="3"/>
      <c r="C43" s="22">
        <v>63742567</v>
      </c>
      <c r="D43" s="22"/>
      <c r="E43" s="23">
        <v>69340624</v>
      </c>
      <c r="F43" s="24">
        <v>69340624</v>
      </c>
      <c r="G43" s="24">
        <v>1267081</v>
      </c>
      <c r="H43" s="24">
        <v>7614348</v>
      </c>
      <c r="I43" s="24">
        <v>7714848</v>
      </c>
      <c r="J43" s="24">
        <v>16596277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16596277</v>
      </c>
      <c r="X43" s="24">
        <v>17880666</v>
      </c>
      <c r="Y43" s="24">
        <v>-1284389</v>
      </c>
      <c r="Z43" s="6">
        <v>-7.18</v>
      </c>
      <c r="AA43" s="22">
        <v>69340624</v>
      </c>
    </row>
    <row r="44" spans="1:27" ht="12.75">
      <c r="A44" s="5" t="s">
        <v>48</v>
      </c>
      <c r="B44" s="3"/>
      <c r="C44" s="22">
        <v>42023348</v>
      </c>
      <c r="D44" s="22"/>
      <c r="E44" s="23">
        <v>46031668</v>
      </c>
      <c r="F44" s="24">
        <v>46031668</v>
      </c>
      <c r="G44" s="24">
        <v>1654655</v>
      </c>
      <c r="H44" s="24">
        <v>3096215</v>
      </c>
      <c r="I44" s="24">
        <v>4256405</v>
      </c>
      <c r="J44" s="24">
        <v>9007275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9007275</v>
      </c>
      <c r="X44" s="24">
        <v>9442357</v>
      </c>
      <c r="Y44" s="24">
        <v>-435082</v>
      </c>
      <c r="Z44" s="6">
        <v>-4.61</v>
      </c>
      <c r="AA44" s="22">
        <v>46031668</v>
      </c>
    </row>
    <row r="45" spans="1:27" ht="12.75">
      <c r="A45" s="5" t="s">
        <v>49</v>
      </c>
      <c r="B45" s="3"/>
      <c r="C45" s="25">
        <v>28515020</v>
      </c>
      <c r="D45" s="25"/>
      <c r="E45" s="26">
        <v>28352366</v>
      </c>
      <c r="F45" s="27">
        <v>28352366</v>
      </c>
      <c r="G45" s="27">
        <v>1384279</v>
      </c>
      <c r="H45" s="27">
        <v>1671807</v>
      </c>
      <c r="I45" s="27">
        <v>2329338</v>
      </c>
      <c r="J45" s="27">
        <v>5385424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5385424</v>
      </c>
      <c r="X45" s="27">
        <v>5773824</v>
      </c>
      <c r="Y45" s="27">
        <v>-388400</v>
      </c>
      <c r="Z45" s="7">
        <v>-6.73</v>
      </c>
      <c r="AA45" s="25">
        <v>28352366</v>
      </c>
    </row>
    <row r="46" spans="1:27" ht="12.75">
      <c r="A46" s="5" t="s">
        <v>50</v>
      </c>
      <c r="B46" s="3"/>
      <c r="C46" s="22">
        <v>44050169</v>
      </c>
      <c r="D46" s="22"/>
      <c r="E46" s="23">
        <v>30099098</v>
      </c>
      <c r="F46" s="24">
        <v>30099098</v>
      </c>
      <c r="G46" s="24">
        <v>1561975</v>
      </c>
      <c r="H46" s="24">
        <v>1942903</v>
      </c>
      <c r="I46" s="24">
        <v>2277864</v>
      </c>
      <c r="J46" s="24">
        <v>5782742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5782742</v>
      </c>
      <c r="X46" s="24">
        <v>6886698</v>
      </c>
      <c r="Y46" s="24">
        <v>-1103956</v>
      </c>
      <c r="Z46" s="6">
        <v>-16.03</v>
      </c>
      <c r="AA46" s="22">
        <v>30099098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439166671</v>
      </c>
      <c r="D48" s="44">
        <f>+D28+D32+D38+D42+D47</f>
        <v>0</v>
      </c>
      <c r="E48" s="45">
        <f t="shared" si="9"/>
        <v>468448115</v>
      </c>
      <c r="F48" s="46">
        <f t="shared" si="9"/>
        <v>468448115</v>
      </c>
      <c r="G48" s="46">
        <f t="shared" si="9"/>
        <v>20587707</v>
      </c>
      <c r="H48" s="46">
        <f t="shared" si="9"/>
        <v>29680931</v>
      </c>
      <c r="I48" s="46">
        <f t="shared" si="9"/>
        <v>36297924</v>
      </c>
      <c r="J48" s="46">
        <f t="shared" si="9"/>
        <v>86566562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86566562</v>
      </c>
      <c r="X48" s="46">
        <f t="shared" si="9"/>
        <v>97148732</v>
      </c>
      <c r="Y48" s="46">
        <f t="shared" si="9"/>
        <v>-10582170</v>
      </c>
      <c r="Z48" s="47">
        <f>+IF(X48&lt;&gt;0,+(Y48/X48)*100,0)</f>
        <v>-10.892751538949577</v>
      </c>
      <c r="AA48" s="44">
        <f>+AA28+AA32+AA38+AA42+AA47</f>
        <v>468448115</v>
      </c>
    </row>
    <row r="49" spans="1:27" ht="12.75">
      <c r="A49" s="14" t="s">
        <v>58</v>
      </c>
      <c r="B49" s="15"/>
      <c r="C49" s="48">
        <f aca="true" t="shared" si="10" ref="C49:Y49">+C25-C48</f>
        <v>45283497</v>
      </c>
      <c r="D49" s="48">
        <f>+D25-D48</f>
        <v>0</v>
      </c>
      <c r="E49" s="49">
        <f t="shared" si="10"/>
        <v>12222067</v>
      </c>
      <c r="F49" s="50">
        <f t="shared" si="10"/>
        <v>16845267</v>
      </c>
      <c r="G49" s="50">
        <f t="shared" si="10"/>
        <v>62525680</v>
      </c>
      <c r="H49" s="50">
        <f t="shared" si="10"/>
        <v>-4983477</v>
      </c>
      <c r="I49" s="50">
        <f t="shared" si="10"/>
        <v>-7299939</v>
      </c>
      <c r="J49" s="50">
        <f t="shared" si="10"/>
        <v>50242264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50242264</v>
      </c>
      <c r="X49" s="50">
        <f>IF(F25=F48,0,X25-X48)</f>
        <v>44460307</v>
      </c>
      <c r="Y49" s="50">
        <f t="shared" si="10"/>
        <v>5781957</v>
      </c>
      <c r="Z49" s="51">
        <f>+IF(X49&lt;&gt;0,+(Y49/X49)*100,0)</f>
        <v>13.004761752994643</v>
      </c>
      <c r="AA49" s="48">
        <f>+AA25-AA48</f>
        <v>16845267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275770238</v>
      </c>
      <c r="D5" s="19">
        <f>SUM(D6:D8)</f>
        <v>0</v>
      </c>
      <c r="E5" s="20">
        <f t="shared" si="0"/>
        <v>274983787</v>
      </c>
      <c r="F5" s="21">
        <f t="shared" si="0"/>
        <v>274983787</v>
      </c>
      <c r="G5" s="21">
        <f t="shared" si="0"/>
        <v>52046573</v>
      </c>
      <c r="H5" s="21">
        <f t="shared" si="0"/>
        <v>19709732</v>
      </c>
      <c r="I5" s="21">
        <f t="shared" si="0"/>
        <v>17987960</v>
      </c>
      <c r="J5" s="21">
        <f t="shared" si="0"/>
        <v>89744265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89744265</v>
      </c>
      <c r="X5" s="21">
        <f t="shared" si="0"/>
        <v>87485376</v>
      </c>
      <c r="Y5" s="21">
        <f t="shared" si="0"/>
        <v>2258889</v>
      </c>
      <c r="Z5" s="4">
        <f>+IF(X5&lt;&gt;0,+(Y5/X5)*100,0)</f>
        <v>2.5820189650896626</v>
      </c>
      <c r="AA5" s="19">
        <f>SUM(AA6:AA8)</f>
        <v>274983787</v>
      </c>
    </row>
    <row r="6" spans="1:27" ht="12.75">
      <c r="A6" s="5" t="s">
        <v>33</v>
      </c>
      <c r="B6" s="3"/>
      <c r="C6" s="22">
        <v>64990891</v>
      </c>
      <c r="D6" s="22"/>
      <c r="E6" s="23">
        <v>73269246</v>
      </c>
      <c r="F6" s="24">
        <v>73269246</v>
      </c>
      <c r="G6" s="24">
        <v>30420759</v>
      </c>
      <c r="H6" s="24">
        <v>11580</v>
      </c>
      <c r="I6" s="24">
        <v>17930</v>
      </c>
      <c r="J6" s="24">
        <v>30450269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30450269</v>
      </c>
      <c r="X6" s="24">
        <v>34872344</v>
      </c>
      <c r="Y6" s="24">
        <v>-4422075</v>
      </c>
      <c r="Z6" s="6">
        <v>-12.68</v>
      </c>
      <c r="AA6" s="22">
        <v>73269246</v>
      </c>
    </row>
    <row r="7" spans="1:27" ht="12.75">
      <c r="A7" s="5" t="s">
        <v>34</v>
      </c>
      <c r="B7" s="3"/>
      <c r="C7" s="25">
        <v>190121443</v>
      </c>
      <c r="D7" s="25"/>
      <c r="E7" s="26">
        <v>200952711</v>
      </c>
      <c r="F7" s="27">
        <v>200952711</v>
      </c>
      <c r="G7" s="27">
        <v>21037698</v>
      </c>
      <c r="H7" s="27">
        <v>19085442</v>
      </c>
      <c r="I7" s="27">
        <v>17311082</v>
      </c>
      <c r="J7" s="27">
        <v>57434222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57434222</v>
      </c>
      <c r="X7" s="27">
        <v>52465690</v>
      </c>
      <c r="Y7" s="27">
        <v>4968532</v>
      </c>
      <c r="Z7" s="7">
        <v>9.47</v>
      </c>
      <c r="AA7" s="25">
        <v>200952711</v>
      </c>
    </row>
    <row r="8" spans="1:27" ht="12.75">
      <c r="A8" s="5" t="s">
        <v>35</v>
      </c>
      <c r="B8" s="3"/>
      <c r="C8" s="22">
        <v>20657904</v>
      </c>
      <c r="D8" s="22"/>
      <c r="E8" s="23">
        <v>761830</v>
      </c>
      <c r="F8" s="24">
        <v>761830</v>
      </c>
      <c r="G8" s="24">
        <v>588116</v>
      </c>
      <c r="H8" s="24">
        <v>612710</v>
      </c>
      <c r="I8" s="24">
        <v>658948</v>
      </c>
      <c r="J8" s="24">
        <v>1859774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1859774</v>
      </c>
      <c r="X8" s="24">
        <v>147342</v>
      </c>
      <c r="Y8" s="24">
        <v>1712432</v>
      </c>
      <c r="Z8" s="6">
        <v>1162.22</v>
      </c>
      <c r="AA8" s="22">
        <v>761830</v>
      </c>
    </row>
    <row r="9" spans="1:27" ht="12.75">
      <c r="A9" s="2" t="s">
        <v>36</v>
      </c>
      <c r="B9" s="3"/>
      <c r="C9" s="19">
        <f aca="true" t="shared" si="1" ref="C9:Y9">SUM(C10:C14)</f>
        <v>99869492</v>
      </c>
      <c r="D9" s="19">
        <f>SUM(D10:D14)</f>
        <v>0</v>
      </c>
      <c r="E9" s="20">
        <f t="shared" si="1"/>
        <v>116536537</v>
      </c>
      <c r="F9" s="21">
        <f t="shared" si="1"/>
        <v>116536537</v>
      </c>
      <c r="G9" s="21">
        <f t="shared" si="1"/>
        <v>3668035</v>
      </c>
      <c r="H9" s="21">
        <f t="shared" si="1"/>
        <v>14668669</v>
      </c>
      <c r="I9" s="21">
        <f t="shared" si="1"/>
        <v>9945254</v>
      </c>
      <c r="J9" s="21">
        <f t="shared" si="1"/>
        <v>28281958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28281958</v>
      </c>
      <c r="X9" s="21">
        <f t="shared" si="1"/>
        <v>27870944</v>
      </c>
      <c r="Y9" s="21">
        <f t="shared" si="1"/>
        <v>411014</v>
      </c>
      <c r="Z9" s="4">
        <f>+IF(X9&lt;&gt;0,+(Y9/X9)*100,0)</f>
        <v>1.4747042654888187</v>
      </c>
      <c r="AA9" s="19">
        <f>SUM(AA10:AA14)</f>
        <v>116536537</v>
      </c>
    </row>
    <row r="10" spans="1:27" ht="12.75">
      <c r="A10" s="5" t="s">
        <v>37</v>
      </c>
      <c r="B10" s="3"/>
      <c r="C10" s="22">
        <v>3218329</v>
      </c>
      <c r="D10" s="22"/>
      <c r="E10" s="23">
        <v>11676038</v>
      </c>
      <c r="F10" s="24">
        <v>11676038</v>
      </c>
      <c r="G10" s="24">
        <v>273312</v>
      </c>
      <c r="H10" s="24">
        <v>278432</v>
      </c>
      <c r="I10" s="24">
        <v>294452</v>
      </c>
      <c r="J10" s="24">
        <v>846196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846196</v>
      </c>
      <c r="X10" s="24">
        <v>3580943</v>
      </c>
      <c r="Y10" s="24">
        <v>-2734747</v>
      </c>
      <c r="Z10" s="6">
        <v>-76.37</v>
      </c>
      <c r="AA10" s="22">
        <v>11676038</v>
      </c>
    </row>
    <row r="11" spans="1:27" ht="12.75">
      <c r="A11" s="5" t="s">
        <v>38</v>
      </c>
      <c r="B11" s="3"/>
      <c r="C11" s="22">
        <v>9743167</v>
      </c>
      <c r="D11" s="22"/>
      <c r="E11" s="23">
        <v>9875450</v>
      </c>
      <c r="F11" s="24">
        <v>9875450</v>
      </c>
      <c r="G11" s="24">
        <v>340461</v>
      </c>
      <c r="H11" s="24">
        <v>349419</v>
      </c>
      <c r="I11" s="24">
        <v>525475</v>
      </c>
      <c r="J11" s="24">
        <v>1215355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1215355</v>
      </c>
      <c r="X11" s="24">
        <v>862485</v>
      </c>
      <c r="Y11" s="24">
        <v>352870</v>
      </c>
      <c r="Z11" s="6">
        <v>40.91</v>
      </c>
      <c r="AA11" s="22">
        <v>9875450</v>
      </c>
    </row>
    <row r="12" spans="1:27" ht="12.75">
      <c r="A12" s="5" t="s">
        <v>39</v>
      </c>
      <c r="B12" s="3"/>
      <c r="C12" s="22">
        <v>30412407</v>
      </c>
      <c r="D12" s="22"/>
      <c r="E12" s="23">
        <v>37987900</v>
      </c>
      <c r="F12" s="24">
        <v>37987900</v>
      </c>
      <c r="G12" s="24">
        <v>2986386</v>
      </c>
      <c r="H12" s="24">
        <v>3887509</v>
      </c>
      <c r="I12" s="24">
        <v>3170338</v>
      </c>
      <c r="J12" s="24">
        <v>10044233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10044233</v>
      </c>
      <c r="X12" s="24">
        <v>8439501</v>
      </c>
      <c r="Y12" s="24">
        <v>1604732</v>
      </c>
      <c r="Z12" s="6">
        <v>19.01</v>
      </c>
      <c r="AA12" s="22">
        <v>37987900</v>
      </c>
    </row>
    <row r="13" spans="1:27" ht="12.75">
      <c r="A13" s="5" t="s">
        <v>40</v>
      </c>
      <c r="B13" s="3"/>
      <c r="C13" s="22">
        <v>56495589</v>
      </c>
      <c r="D13" s="22"/>
      <c r="E13" s="23">
        <v>56997149</v>
      </c>
      <c r="F13" s="24">
        <v>56997149</v>
      </c>
      <c r="G13" s="24">
        <v>67876</v>
      </c>
      <c r="H13" s="24">
        <v>10153309</v>
      </c>
      <c r="I13" s="24">
        <v>5954989</v>
      </c>
      <c r="J13" s="24">
        <v>16176174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16176174</v>
      </c>
      <c r="X13" s="24">
        <v>14988015</v>
      </c>
      <c r="Y13" s="24">
        <v>1188159</v>
      </c>
      <c r="Z13" s="6">
        <v>7.93</v>
      </c>
      <c r="AA13" s="22">
        <v>56997149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24901848</v>
      </c>
      <c r="D15" s="19">
        <f>SUM(D16:D18)</f>
        <v>0</v>
      </c>
      <c r="E15" s="20">
        <f t="shared" si="2"/>
        <v>25639192</v>
      </c>
      <c r="F15" s="21">
        <f t="shared" si="2"/>
        <v>25639192</v>
      </c>
      <c r="G15" s="21">
        <f t="shared" si="2"/>
        <v>790935</v>
      </c>
      <c r="H15" s="21">
        <f t="shared" si="2"/>
        <v>1148519</v>
      </c>
      <c r="I15" s="21">
        <f t="shared" si="2"/>
        <v>2064014</v>
      </c>
      <c r="J15" s="21">
        <f t="shared" si="2"/>
        <v>4003468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4003468</v>
      </c>
      <c r="X15" s="21">
        <f t="shared" si="2"/>
        <v>3631856</v>
      </c>
      <c r="Y15" s="21">
        <f t="shared" si="2"/>
        <v>371612</v>
      </c>
      <c r="Z15" s="4">
        <f>+IF(X15&lt;&gt;0,+(Y15/X15)*100,0)</f>
        <v>10.232013604063598</v>
      </c>
      <c r="AA15" s="19">
        <f>SUM(AA16:AA18)</f>
        <v>25639192</v>
      </c>
    </row>
    <row r="16" spans="1:27" ht="12.75">
      <c r="A16" s="5" t="s">
        <v>43</v>
      </c>
      <c r="B16" s="3"/>
      <c r="C16" s="22">
        <v>12822075</v>
      </c>
      <c r="D16" s="22"/>
      <c r="E16" s="23">
        <v>14809952</v>
      </c>
      <c r="F16" s="24">
        <v>14809952</v>
      </c>
      <c r="G16" s="24">
        <v>770782</v>
      </c>
      <c r="H16" s="24">
        <v>1117263</v>
      </c>
      <c r="I16" s="24">
        <v>1131699</v>
      </c>
      <c r="J16" s="24">
        <v>3019744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3019744</v>
      </c>
      <c r="X16" s="24">
        <v>2981779</v>
      </c>
      <c r="Y16" s="24">
        <v>37965</v>
      </c>
      <c r="Z16" s="6">
        <v>1.27</v>
      </c>
      <c r="AA16" s="22">
        <v>14809952</v>
      </c>
    </row>
    <row r="17" spans="1:27" ht="12.75">
      <c r="A17" s="5" t="s">
        <v>44</v>
      </c>
      <c r="B17" s="3"/>
      <c r="C17" s="22">
        <v>12070582</v>
      </c>
      <c r="D17" s="22"/>
      <c r="E17" s="23">
        <v>10746040</v>
      </c>
      <c r="F17" s="24">
        <v>10746040</v>
      </c>
      <c r="G17" s="24"/>
      <c r="H17" s="24">
        <v>31256</v>
      </c>
      <c r="I17" s="24">
        <v>932315</v>
      </c>
      <c r="J17" s="24">
        <v>963571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963571</v>
      </c>
      <c r="X17" s="24">
        <v>634913</v>
      </c>
      <c r="Y17" s="24">
        <v>328658</v>
      </c>
      <c r="Z17" s="6">
        <v>51.76</v>
      </c>
      <c r="AA17" s="22">
        <v>10746040</v>
      </c>
    </row>
    <row r="18" spans="1:27" ht="12.75">
      <c r="A18" s="5" t="s">
        <v>45</v>
      </c>
      <c r="B18" s="3"/>
      <c r="C18" s="22">
        <v>9191</v>
      </c>
      <c r="D18" s="22"/>
      <c r="E18" s="23">
        <v>83200</v>
      </c>
      <c r="F18" s="24">
        <v>83200</v>
      </c>
      <c r="G18" s="24">
        <v>20153</v>
      </c>
      <c r="H18" s="24"/>
      <c r="I18" s="24"/>
      <c r="J18" s="24">
        <v>20153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20153</v>
      </c>
      <c r="X18" s="24">
        <v>15164</v>
      </c>
      <c r="Y18" s="24">
        <v>4989</v>
      </c>
      <c r="Z18" s="6">
        <v>32.9</v>
      </c>
      <c r="AA18" s="22">
        <v>83200</v>
      </c>
    </row>
    <row r="19" spans="1:27" ht="12.75">
      <c r="A19" s="2" t="s">
        <v>46</v>
      </c>
      <c r="B19" s="8"/>
      <c r="C19" s="19">
        <f aca="true" t="shared" si="3" ref="C19:Y19">SUM(C20:C23)</f>
        <v>594513492</v>
      </c>
      <c r="D19" s="19">
        <f>SUM(D20:D23)</f>
        <v>0</v>
      </c>
      <c r="E19" s="20">
        <f t="shared" si="3"/>
        <v>620477515</v>
      </c>
      <c r="F19" s="21">
        <f t="shared" si="3"/>
        <v>620477515</v>
      </c>
      <c r="G19" s="21">
        <f t="shared" si="3"/>
        <v>49373594</v>
      </c>
      <c r="H19" s="21">
        <f t="shared" si="3"/>
        <v>50157618</v>
      </c>
      <c r="I19" s="21">
        <f t="shared" si="3"/>
        <v>50940591</v>
      </c>
      <c r="J19" s="21">
        <f t="shared" si="3"/>
        <v>150471803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150471803</v>
      </c>
      <c r="X19" s="21">
        <f t="shared" si="3"/>
        <v>145204003</v>
      </c>
      <c r="Y19" s="21">
        <f t="shared" si="3"/>
        <v>5267800</v>
      </c>
      <c r="Z19" s="4">
        <f>+IF(X19&lt;&gt;0,+(Y19/X19)*100,0)</f>
        <v>3.6278614164652194</v>
      </c>
      <c r="AA19" s="19">
        <f>SUM(AA20:AA23)</f>
        <v>620477515</v>
      </c>
    </row>
    <row r="20" spans="1:27" ht="12.75">
      <c r="A20" s="5" t="s">
        <v>47</v>
      </c>
      <c r="B20" s="3"/>
      <c r="C20" s="22">
        <v>334921448</v>
      </c>
      <c r="D20" s="22"/>
      <c r="E20" s="23">
        <v>362878081</v>
      </c>
      <c r="F20" s="24">
        <v>362878081</v>
      </c>
      <c r="G20" s="24">
        <v>29588627</v>
      </c>
      <c r="H20" s="24">
        <v>30148216</v>
      </c>
      <c r="I20" s="24">
        <v>29601291</v>
      </c>
      <c r="J20" s="24">
        <v>89338134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89338134</v>
      </c>
      <c r="X20" s="24">
        <v>83199104</v>
      </c>
      <c r="Y20" s="24">
        <v>6139030</v>
      </c>
      <c r="Z20" s="6">
        <v>7.38</v>
      </c>
      <c r="AA20" s="22">
        <v>362878081</v>
      </c>
    </row>
    <row r="21" spans="1:27" ht="12.75">
      <c r="A21" s="5" t="s">
        <v>48</v>
      </c>
      <c r="B21" s="3"/>
      <c r="C21" s="22">
        <v>117872058</v>
      </c>
      <c r="D21" s="22"/>
      <c r="E21" s="23">
        <v>114099684</v>
      </c>
      <c r="F21" s="24">
        <v>114099684</v>
      </c>
      <c r="G21" s="24">
        <v>8375821</v>
      </c>
      <c r="H21" s="24">
        <v>8466030</v>
      </c>
      <c r="I21" s="24">
        <v>9516486</v>
      </c>
      <c r="J21" s="24">
        <v>26358337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26358337</v>
      </c>
      <c r="X21" s="24">
        <v>25312990</v>
      </c>
      <c r="Y21" s="24">
        <v>1045347</v>
      </c>
      <c r="Z21" s="6">
        <v>4.13</v>
      </c>
      <c r="AA21" s="22">
        <v>114099684</v>
      </c>
    </row>
    <row r="22" spans="1:27" ht="12.75">
      <c r="A22" s="5" t="s">
        <v>49</v>
      </c>
      <c r="B22" s="3"/>
      <c r="C22" s="25">
        <v>79987513</v>
      </c>
      <c r="D22" s="25"/>
      <c r="E22" s="26">
        <v>77929550</v>
      </c>
      <c r="F22" s="27">
        <v>77929550</v>
      </c>
      <c r="G22" s="27">
        <v>5895189</v>
      </c>
      <c r="H22" s="27">
        <v>6079801</v>
      </c>
      <c r="I22" s="27">
        <v>6383041</v>
      </c>
      <c r="J22" s="27">
        <v>18358031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18358031</v>
      </c>
      <c r="X22" s="27">
        <v>19721951</v>
      </c>
      <c r="Y22" s="27">
        <v>-1363920</v>
      </c>
      <c r="Z22" s="7">
        <v>-6.92</v>
      </c>
      <c r="AA22" s="25">
        <v>77929550</v>
      </c>
    </row>
    <row r="23" spans="1:27" ht="12.75">
      <c r="A23" s="5" t="s">
        <v>50</v>
      </c>
      <c r="B23" s="3"/>
      <c r="C23" s="22">
        <v>61732473</v>
      </c>
      <c r="D23" s="22"/>
      <c r="E23" s="23">
        <v>65570200</v>
      </c>
      <c r="F23" s="24">
        <v>65570200</v>
      </c>
      <c r="G23" s="24">
        <v>5513957</v>
      </c>
      <c r="H23" s="24">
        <v>5463571</v>
      </c>
      <c r="I23" s="24">
        <v>5439773</v>
      </c>
      <c r="J23" s="24">
        <v>16417301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16417301</v>
      </c>
      <c r="X23" s="24">
        <v>16969958</v>
      </c>
      <c r="Y23" s="24">
        <v>-552657</v>
      </c>
      <c r="Z23" s="6">
        <v>-3.26</v>
      </c>
      <c r="AA23" s="22">
        <v>65570200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995055070</v>
      </c>
      <c r="D25" s="44">
        <f>+D5+D9+D15+D19+D24</f>
        <v>0</v>
      </c>
      <c r="E25" s="45">
        <f t="shared" si="4"/>
        <v>1037637031</v>
      </c>
      <c r="F25" s="46">
        <f t="shared" si="4"/>
        <v>1037637031</v>
      </c>
      <c r="G25" s="46">
        <f t="shared" si="4"/>
        <v>105879137</v>
      </c>
      <c r="H25" s="46">
        <f t="shared" si="4"/>
        <v>85684538</v>
      </c>
      <c r="I25" s="46">
        <f t="shared" si="4"/>
        <v>80937819</v>
      </c>
      <c r="J25" s="46">
        <f t="shared" si="4"/>
        <v>272501494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272501494</v>
      </c>
      <c r="X25" s="46">
        <f t="shared" si="4"/>
        <v>264192179</v>
      </c>
      <c r="Y25" s="46">
        <f t="shared" si="4"/>
        <v>8309315</v>
      </c>
      <c r="Z25" s="47">
        <f>+IF(X25&lt;&gt;0,+(Y25/X25)*100,0)</f>
        <v>3.1451782681273093</v>
      </c>
      <c r="AA25" s="44">
        <f>+AA5+AA9+AA15+AA19+AA24</f>
        <v>1037637031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233017199</v>
      </c>
      <c r="D28" s="19">
        <f>SUM(D29:D31)</f>
        <v>0</v>
      </c>
      <c r="E28" s="20">
        <f t="shared" si="5"/>
        <v>262294806</v>
      </c>
      <c r="F28" s="21">
        <f t="shared" si="5"/>
        <v>262294806</v>
      </c>
      <c r="G28" s="21">
        <f t="shared" si="5"/>
        <v>16579449</v>
      </c>
      <c r="H28" s="21">
        <f t="shared" si="5"/>
        <v>19718643</v>
      </c>
      <c r="I28" s="21">
        <f t="shared" si="5"/>
        <v>19804286</v>
      </c>
      <c r="J28" s="21">
        <f t="shared" si="5"/>
        <v>56102378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56102378</v>
      </c>
      <c r="X28" s="21">
        <f t="shared" si="5"/>
        <v>56599836</v>
      </c>
      <c r="Y28" s="21">
        <f t="shared" si="5"/>
        <v>-497458</v>
      </c>
      <c r="Z28" s="4">
        <f>+IF(X28&lt;&gt;0,+(Y28/X28)*100,0)</f>
        <v>-0.8789036067171643</v>
      </c>
      <c r="AA28" s="19">
        <f>SUM(AA29:AA31)</f>
        <v>262294806</v>
      </c>
    </row>
    <row r="29" spans="1:27" ht="12.75">
      <c r="A29" s="5" t="s">
        <v>33</v>
      </c>
      <c r="B29" s="3"/>
      <c r="C29" s="22">
        <v>95209970</v>
      </c>
      <c r="D29" s="22"/>
      <c r="E29" s="23">
        <v>114535324</v>
      </c>
      <c r="F29" s="24">
        <v>114535324</v>
      </c>
      <c r="G29" s="24">
        <v>7948008</v>
      </c>
      <c r="H29" s="24">
        <v>8752020</v>
      </c>
      <c r="I29" s="24">
        <v>8743259</v>
      </c>
      <c r="J29" s="24">
        <v>25443287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25443287</v>
      </c>
      <c r="X29" s="24">
        <v>26882455</v>
      </c>
      <c r="Y29" s="24">
        <v>-1439168</v>
      </c>
      <c r="Z29" s="6">
        <v>-5.35</v>
      </c>
      <c r="AA29" s="22">
        <v>114535324</v>
      </c>
    </row>
    <row r="30" spans="1:27" ht="12.75">
      <c r="A30" s="5" t="s">
        <v>34</v>
      </c>
      <c r="B30" s="3"/>
      <c r="C30" s="25">
        <v>63843153</v>
      </c>
      <c r="D30" s="25"/>
      <c r="E30" s="26">
        <v>69180135</v>
      </c>
      <c r="F30" s="27">
        <v>69180135</v>
      </c>
      <c r="G30" s="27">
        <v>4090571</v>
      </c>
      <c r="H30" s="27">
        <v>4413534</v>
      </c>
      <c r="I30" s="27">
        <v>5535404</v>
      </c>
      <c r="J30" s="27">
        <v>14039509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14039509</v>
      </c>
      <c r="X30" s="27">
        <v>12656659</v>
      </c>
      <c r="Y30" s="27">
        <v>1382850</v>
      </c>
      <c r="Z30" s="7">
        <v>10.93</v>
      </c>
      <c r="AA30" s="25">
        <v>69180135</v>
      </c>
    </row>
    <row r="31" spans="1:27" ht="12.75">
      <c r="A31" s="5" t="s">
        <v>35</v>
      </c>
      <c r="B31" s="3"/>
      <c r="C31" s="22">
        <v>73964076</v>
      </c>
      <c r="D31" s="22"/>
      <c r="E31" s="23">
        <v>78579347</v>
      </c>
      <c r="F31" s="24">
        <v>78579347</v>
      </c>
      <c r="G31" s="24">
        <v>4540870</v>
      </c>
      <c r="H31" s="24">
        <v>6553089</v>
      </c>
      <c r="I31" s="24">
        <v>5525623</v>
      </c>
      <c r="J31" s="24">
        <v>16619582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16619582</v>
      </c>
      <c r="X31" s="24">
        <v>17060722</v>
      </c>
      <c r="Y31" s="24">
        <v>-441140</v>
      </c>
      <c r="Z31" s="6">
        <v>-2.59</v>
      </c>
      <c r="AA31" s="22">
        <v>78579347</v>
      </c>
    </row>
    <row r="32" spans="1:27" ht="12.75">
      <c r="A32" s="2" t="s">
        <v>36</v>
      </c>
      <c r="B32" s="3"/>
      <c r="C32" s="19">
        <f aca="true" t="shared" si="6" ref="C32:Y32">SUM(C33:C37)</f>
        <v>121431605</v>
      </c>
      <c r="D32" s="19">
        <f>SUM(D33:D37)</f>
        <v>0</v>
      </c>
      <c r="E32" s="20">
        <f t="shared" si="6"/>
        <v>179162547</v>
      </c>
      <c r="F32" s="21">
        <f t="shared" si="6"/>
        <v>179162547</v>
      </c>
      <c r="G32" s="21">
        <f t="shared" si="6"/>
        <v>7413075</v>
      </c>
      <c r="H32" s="21">
        <f t="shared" si="6"/>
        <v>19496587</v>
      </c>
      <c r="I32" s="21">
        <f t="shared" si="6"/>
        <v>15737271</v>
      </c>
      <c r="J32" s="21">
        <f t="shared" si="6"/>
        <v>42646933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42646933</v>
      </c>
      <c r="X32" s="21">
        <f t="shared" si="6"/>
        <v>26330832</v>
      </c>
      <c r="Y32" s="21">
        <f t="shared" si="6"/>
        <v>16316101</v>
      </c>
      <c r="Z32" s="4">
        <f>+IF(X32&lt;&gt;0,+(Y32/X32)*100,0)</f>
        <v>61.96576317831507</v>
      </c>
      <c r="AA32" s="19">
        <f>SUM(AA33:AA37)</f>
        <v>179162547</v>
      </c>
    </row>
    <row r="33" spans="1:27" ht="12.75">
      <c r="A33" s="5" t="s">
        <v>37</v>
      </c>
      <c r="B33" s="3"/>
      <c r="C33" s="22">
        <v>32027166</v>
      </c>
      <c r="D33" s="22"/>
      <c r="E33" s="23">
        <v>34464994</v>
      </c>
      <c r="F33" s="24">
        <v>34464994</v>
      </c>
      <c r="G33" s="24">
        <v>2021008</v>
      </c>
      <c r="H33" s="24">
        <v>2412999</v>
      </c>
      <c r="I33" s="24">
        <v>2630598</v>
      </c>
      <c r="J33" s="24">
        <v>7064605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7064605</v>
      </c>
      <c r="X33" s="24">
        <v>6739415</v>
      </c>
      <c r="Y33" s="24">
        <v>325190</v>
      </c>
      <c r="Z33" s="6">
        <v>4.83</v>
      </c>
      <c r="AA33" s="22">
        <v>34464994</v>
      </c>
    </row>
    <row r="34" spans="1:27" ht="12.75">
      <c r="A34" s="5" t="s">
        <v>38</v>
      </c>
      <c r="B34" s="3"/>
      <c r="C34" s="22">
        <v>12881408</v>
      </c>
      <c r="D34" s="22"/>
      <c r="E34" s="23">
        <v>20238934</v>
      </c>
      <c r="F34" s="24">
        <v>20238934</v>
      </c>
      <c r="G34" s="24">
        <v>847094</v>
      </c>
      <c r="H34" s="24">
        <v>1079887</v>
      </c>
      <c r="I34" s="24">
        <v>1378122</v>
      </c>
      <c r="J34" s="24">
        <v>3305103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3305103</v>
      </c>
      <c r="X34" s="24">
        <v>3191404</v>
      </c>
      <c r="Y34" s="24">
        <v>113699</v>
      </c>
      <c r="Z34" s="6">
        <v>3.56</v>
      </c>
      <c r="AA34" s="22">
        <v>20238934</v>
      </c>
    </row>
    <row r="35" spans="1:27" ht="12.75">
      <c r="A35" s="5" t="s">
        <v>39</v>
      </c>
      <c r="B35" s="3"/>
      <c r="C35" s="22">
        <v>61347317</v>
      </c>
      <c r="D35" s="22"/>
      <c r="E35" s="23">
        <v>74656501</v>
      </c>
      <c r="F35" s="24">
        <v>74656501</v>
      </c>
      <c r="G35" s="24">
        <v>4375062</v>
      </c>
      <c r="H35" s="24">
        <v>5659307</v>
      </c>
      <c r="I35" s="24">
        <v>5606424</v>
      </c>
      <c r="J35" s="24">
        <v>15640793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15640793</v>
      </c>
      <c r="X35" s="24">
        <v>15237594</v>
      </c>
      <c r="Y35" s="24">
        <v>403199</v>
      </c>
      <c r="Z35" s="6">
        <v>2.65</v>
      </c>
      <c r="AA35" s="22">
        <v>74656501</v>
      </c>
    </row>
    <row r="36" spans="1:27" ht="12.75">
      <c r="A36" s="5" t="s">
        <v>40</v>
      </c>
      <c r="B36" s="3"/>
      <c r="C36" s="22">
        <v>15175714</v>
      </c>
      <c r="D36" s="22"/>
      <c r="E36" s="23">
        <v>49802118</v>
      </c>
      <c r="F36" s="24">
        <v>49802118</v>
      </c>
      <c r="G36" s="24">
        <v>169911</v>
      </c>
      <c r="H36" s="24">
        <v>10344394</v>
      </c>
      <c r="I36" s="24">
        <v>6122127</v>
      </c>
      <c r="J36" s="24">
        <v>16636432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16636432</v>
      </c>
      <c r="X36" s="24">
        <v>1162419</v>
      </c>
      <c r="Y36" s="24">
        <v>15474013</v>
      </c>
      <c r="Z36" s="6">
        <v>1331.19</v>
      </c>
      <c r="AA36" s="22">
        <v>49802118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158553596</v>
      </c>
      <c r="D38" s="19">
        <f>SUM(D39:D41)</f>
        <v>0</v>
      </c>
      <c r="E38" s="20">
        <f t="shared" si="7"/>
        <v>176434653</v>
      </c>
      <c r="F38" s="21">
        <f t="shared" si="7"/>
        <v>176434653</v>
      </c>
      <c r="G38" s="21">
        <f t="shared" si="7"/>
        <v>6651997</v>
      </c>
      <c r="H38" s="21">
        <f t="shared" si="7"/>
        <v>11768745</v>
      </c>
      <c r="I38" s="21">
        <f t="shared" si="7"/>
        <v>14040486</v>
      </c>
      <c r="J38" s="21">
        <f t="shared" si="7"/>
        <v>32461228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32461228</v>
      </c>
      <c r="X38" s="21">
        <f t="shared" si="7"/>
        <v>28012667</v>
      </c>
      <c r="Y38" s="21">
        <f t="shared" si="7"/>
        <v>4448561</v>
      </c>
      <c r="Z38" s="4">
        <f>+IF(X38&lt;&gt;0,+(Y38/X38)*100,0)</f>
        <v>15.880533617166833</v>
      </c>
      <c r="AA38" s="19">
        <f>SUM(AA39:AA41)</f>
        <v>176434653</v>
      </c>
    </row>
    <row r="39" spans="1:27" ht="12.75">
      <c r="A39" s="5" t="s">
        <v>43</v>
      </c>
      <c r="B39" s="3"/>
      <c r="C39" s="22">
        <v>67297746</v>
      </c>
      <c r="D39" s="22"/>
      <c r="E39" s="23">
        <v>80325437</v>
      </c>
      <c r="F39" s="24">
        <v>80325437</v>
      </c>
      <c r="G39" s="24">
        <v>2174199</v>
      </c>
      <c r="H39" s="24">
        <v>6095130</v>
      </c>
      <c r="I39" s="24">
        <v>6815614</v>
      </c>
      <c r="J39" s="24">
        <v>15084943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15084943</v>
      </c>
      <c r="X39" s="24">
        <v>10265321</v>
      </c>
      <c r="Y39" s="24">
        <v>4819622</v>
      </c>
      <c r="Z39" s="6">
        <v>46.95</v>
      </c>
      <c r="AA39" s="22">
        <v>80325437</v>
      </c>
    </row>
    <row r="40" spans="1:27" ht="12.75">
      <c r="A40" s="5" t="s">
        <v>44</v>
      </c>
      <c r="B40" s="3"/>
      <c r="C40" s="22">
        <v>86499859</v>
      </c>
      <c r="D40" s="22"/>
      <c r="E40" s="23">
        <v>90396889</v>
      </c>
      <c r="F40" s="24">
        <v>90396889</v>
      </c>
      <c r="G40" s="24">
        <v>4196578</v>
      </c>
      <c r="H40" s="24">
        <v>5310492</v>
      </c>
      <c r="I40" s="24">
        <v>6767225</v>
      </c>
      <c r="J40" s="24">
        <v>16274295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16274295</v>
      </c>
      <c r="X40" s="24">
        <v>16739774</v>
      </c>
      <c r="Y40" s="24">
        <v>-465479</v>
      </c>
      <c r="Z40" s="6">
        <v>-2.78</v>
      </c>
      <c r="AA40" s="22">
        <v>90396889</v>
      </c>
    </row>
    <row r="41" spans="1:27" ht="12.75">
      <c r="A41" s="5" t="s">
        <v>45</v>
      </c>
      <c r="B41" s="3"/>
      <c r="C41" s="22">
        <v>4755991</v>
      </c>
      <c r="D41" s="22"/>
      <c r="E41" s="23">
        <v>5712327</v>
      </c>
      <c r="F41" s="24">
        <v>5712327</v>
      </c>
      <c r="G41" s="24">
        <v>281220</v>
      </c>
      <c r="H41" s="24">
        <v>363123</v>
      </c>
      <c r="I41" s="24">
        <v>457647</v>
      </c>
      <c r="J41" s="24">
        <v>1101990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1101990</v>
      </c>
      <c r="X41" s="24">
        <v>1007572</v>
      </c>
      <c r="Y41" s="24">
        <v>94418</v>
      </c>
      <c r="Z41" s="6">
        <v>9.37</v>
      </c>
      <c r="AA41" s="22">
        <v>5712327</v>
      </c>
    </row>
    <row r="42" spans="1:27" ht="12.75">
      <c r="A42" s="2" t="s">
        <v>46</v>
      </c>
      <c r="B42" s="8"/>
      <c r="C42" s="19">
        <f aca="true" t="shared" si="8" ref="C42:Y42">SUM(C43:C46)</f>
        <v>430129774</v>
      </c>
      <c r="D42" s="19">
        <f>SUM(D43:D46)</f>
        <v>0</v>
      </c>
      <c r="E42" s="20">
        <f t="shared" si="8"/>
        <v>455103221</v>
      </c>
      <c r="F42" s="21">
        <f t="shared" si="8"/>
        <v>455103221</v>
      </c>
      <c r="G42" s="21">
        <f t="shared" si="8"/>
        <v>14807755</v>
      </c>
      <c r="H42" s="21">
        <f t="shared" si="8"/>
        <v>39756873</v>
      </c>
      <c r="I42" s="21">
        <f t="shared" si="8"/>
        <v>40873769</v>
      </c>
      <c r="J42" s="21">
        <f t="shared" si="8"/>
        <v>95438397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95438397</v>
      </c>
      <c r="X42" s="21">
        <f t="shared" si="8"/>
        <v>99331610</v>
      </c>
      <c r="Y42" s="21">
        <f t="shared" si="8"/>
        <v>-3893213</v>
      </c>
      <c r="Z42" s="4">
        <f>+IF(X42&lt;&gt;0,+(Y42/X42)*100,0)</f>
        <v>-3.9194099441255412</v>
      </c>
      <c r="AA42" s="19">
        <f>SUM(AA43:AA46)</f>
        <v>455103221</v>
      </c>
    </row>
    <row r="43" spans="1:27" ht="12.75">
      <c r="A43" s="5" t="s">
        <v>47</v>
      </c>
      <c r="B43" s="3"/>
      <c r="C43" s="22">
        <v>261042219</v>
      </c>
      <c r="D43" s="22"/>
      <c r="E43" s="23">
        <v>277742150</v>
      </c>
      <c r="F43" s="24">
        <v>277742150</v>
      </c>
      <c r="G43" s="24">
        <v>6937352</v>
      </c>
      <c r="H43" s="24">
        <v>28098198</v>
      </c>
      <c r="I43" s="24">
        <v>28376030</v>
      </c>
      <c r="J43" s="24">
        <v>63411580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63411580</v>
      </c>
      <c r="X43" s="24">
        <v>65002267</v>
      </c>
      <c r="Y43" s="24">
        <v>-1590687</v>
      </c>
      <c r="Z43" s="6">
        <v>-2.45</v>
      </c>
      <c r="AA43" s="22">
        <v>277742150</v>
      </c>
    </row>
    <row r="44" spans="1:27" ht="12.75">
      <c r="A44" s="5" t="s">
        <v>48</v>
      </c>
      <c r="B44" s="3"/>
      <c r="C44" s="22">
        <v>67334857</v>
      </c>
      <c r="D44" s="22"/>
      <c r="E44" s="23">
        <v>59028380</v>
      </c>
      <c r="F44" s="24">
        <v>59028380</v>
      </c>
      <c r="G44" s="24">
        <v>2598572</v>
      </c>
      <c r="H44" s="24">
        <v>3136967</v>
      </c>
      <c r="I44" s="24">
        <v>3449990</v>
      </c>
      <c r="J44" s="24">
        <v>9185529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9185529</v>
      </c>
      <c r="X44" s="24">
        <v>11615710</v>
      </c>
      <c r="Y44" s="24">
        <v>-2430181</v>
      </c>
      <c r="Z44" s="6">
        <v>-20.92</v>
      </c>
      <c r="AA44" s="22">
        <v>59028380</v>
      </c>
    </row>
    <row r="45" spans="1:27" ht="12.75">
      <c r="A45" s="5" t="s">
        <v>49</v>
      </c>
      <c r="B45" s="3"/>
      <c r="C45" s="25">
        <v>57091683</v>
      </c>
      <c r="D45" s="25"/>
      <c r="E45" s="26">
        <v>59827500</v>
      </c>
      <c r="F45" s="27">
        <v>59827500</v>
      </c>
      <c r="G45" s="27">
        <v>2796534</v>
      </c>
      <c r="H45" s="27">
        <v>4326067</v>
      </c>
      <c r="I45" s="27">
        <v>4454179</v>
      </c>
      <c r="J45" s="27">
        <v>11576780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11576780</v>
      </c>
      <c r="X45" s="27">
        <v>12058270</v>
      </c>
      <c r="Y45" s="27">
        <v>-481490</v>
      </c>
      <c r="Z45" s="7">
        <v>-3.99</v>
      </c>
      <c r="AA45" s="25">
        <v>59827500</v>
      </c>
    </row>
    <row r="46" spans="1:27" ht="12.75">
      <c r="A46" s="5" t="s">
        <v>50</v>
      </c>
      <c r="B46" s="3"/>
      <c r="C46" s="22">
        <v>44661015</v>
      </c>
      <c r="D46" s="22"/>
      <c r="E46" s="23">
        <v>58505191</v>
      </c>
      <c r="F46" s="24">
        <v>58505191</v>
      </c>
      <c r="G46" s="24">
        <v>2475297</v>
      </c>
      <c r="H46" s="24">
        <v>4195641</v>
      </c>
      <c r="I46" s="24">
        <v>4593570</v>
      </c>
      <c r="J46" s="24">
        <v>11264508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11264508</v>
      </c>
      <c r="X46" s="24">
        <v>10655363</v>
      </c>
      <c r="Y46" s="24">
        <v>609145</v>
      </c>
      <c r="Z46" s="6">
        <v>5.72</v>
      </c>
      <c r="AA46" s="22">
        <v>58505191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943132174</v>
      </c>
      <c r="D48" s="44">
        <f>+D28+D32+D38+D42+D47</f>
        <v>0</v>
      </c>
      <c r="E48" s="45">
        <f t="shared" si="9"/>
        <v>1072995227</v>
      </c>
      <c r="F48" s="46">
        <f t="shared" si="9"/>
        <v>1072995227</v>
      </c>
      <c r="G48" s="46">
        <f t="shared" si="9"/>
        <v>45452276</v>
      </c>
      <c r="H48" s="46">
        <f t="shared" si="9"/>
        <v>90740848</v>
      </c>
      <c r="I48" s="46">
        <f t="shared" si="9"/>
        <v>90455812</v>
      </c>
      <c r="J48" s="46">
        <f t="shared" si="9"/>
        <v>226648936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226648936</v>
      </c>
      <c r="X48" s="46">
        <f t="shared" si="9"/>
        <v>210274945</v>
      </c>
      <c r="Y48" s="46">
        <f t="shared" si="9"/>
        <v>16373991</v>
      </c>
      <c r="Z48" s="47">
        <f>+IF(X48&lt;&gt;0,+(Y48/X48)*100,0)</f>
        <v>7.786943423050236</v>
      </c>
      <c r="AA48" s="44">
        <f>+AA28+AA32+AA38+AA42+AA47</f>
        <v>1072995227</v>
      </c>
    </row>
    <row r="49" spans="1:27" ht="12.75">
      <c r="A49" s="14" t="s">
        <v>58</v>
      </c>
      <c r="B49" s="15"/>
      <c r="C49" s="48">
        <f aca="true" t="shared" si="10" ref="C49:Y49">+C25-C48</f>
        <v>51922896</v>
      </c>
      <c r="D49" s="48">
        <f>+D25-D48</f>
        <v>0</v>
      </c>
      <c r="E49" s="49">
        <f t="shared" si="10"/>
        <v>-35358196</v>
      </c>
      <c r="F49" s="50">
        <f t="shared" si="10"/>
        <v>-35358196</v>
      </c>
      <c r="G49" s="50">
        <f t="shared" si="10"/>
        <v>60426861</v>
      </c>
      <c r="H49" s="50">
        <f t="shared" si="10"/>
        <v>-5056310</v>
      </c>
      <c r="I49" s="50">
        <f t="shared" si="10"/>
        <v>-9517993</v>
      </c>
      <c r="J49" s="50">
        <f t="shared" si="10"/>
        <v>45852558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45852558</v>
      </c>
      <c r="X49" s="50">
        <f>IF(F25=F48,0,X25-X48)</f>
        <v>53917234</v>
      </c>
      <c r="Y49" s="50">
        <f t="shared" si="10"/>
        <v>-8064676</v>
      </c>
      <c r="Z49" s="51">
        <f>+IF(X49&lt;&gt;0,+(Y49/X49)*100,0)</f>
        <v>-14.957510617106212</v>
      </c>
      <c r="AA49" s="48">
        <f>+AA25-AA48</f>
        <v>-35358196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75017145</v>
      </c>
      <c r="D5" s="19">
        <f>SUM(D6:D8)</f>
        <v>0</v>
      </c>
      <c r="E5" s="20">
        <f t="shared" si="0"/>
        <v>77523100</v>
      </c>
      <c r="F5" s="21">
        <f t="shared" si="0"/>
        <v>77523100</v>
      </c>
      <c r="G5" s="21">
        <f t="shared" si="0"/>
        <v>35999643</v>
      </c>
      <c r="H5" s="21">
        <f t="shared" si="0"/>
        <v>1860557</v>
      </c>
      <c r="I5" s="21">
        <f t="shared" si="0"/>
        <v>2724760</v>
      </c>
      <c r="J5" s="21">
        <f t="shared" si="0"/>
        <v>40584960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40584960</v>
      </c>
      <c r="X5" s="21">
        <f t="shared" si="0"/>
        <v>61594951</v>
      </c>
      <c r="Y5" s="21">
        <f t="shared" si="0"/>
        <v>-21009991</v>
      </c>
      <c r="Z5" s="4">
        <f>+IF(X5&lt;&gt;0,+(Y5/X5)*100,0)</f>
        <v>-34.109924042313146</v>
      </c>
      <c r="AA5" s="19">
        <f>SUM(AA6:AA8)</f>
        <v>77523100</v>
      </c>
    </row>
    <row r="6" spans="1:27" ht="12.75">
      <c r="A6" s="5" t="s">
        <v>33</v>
      </c>
      <c r="B6" s="3"/>
      <c r="C6" s="22">
        <v>13252950</v>
      </c>
      <c r="D6" s="22"/>
      <c r="E6" s="23">
        <v>15373100</v>
      </c>
      <c r="F6" s="24">
        <v>15373100</v>
      </c>
      <c r="G6" s="24">
        <v>8902467</v>
      </c>
      <c r="H6" s="24">
        <v>-721822</v>
      </c>
      <c r="I6" s="24">
        <v>-735294</v>
      </c>
      <c r="J6" s="24">
        <v>7445351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7445351</v>
      </c>
      <c r="X6" s="24">
        <v>5725502</v>
      </c>
      <c r="Y6" s="24">
        <v>1719849</v>
      </c>
      <c r="Z6" s="6">
        <v>30.04</v>
      </c>
      <c r="AA6" s="22">
        <v>15373100</v>
      </c>
    </row>
    <row r="7" spans="1:27" ht="12.75">
      <c r="A7" s="5" t="s">
        <v>34</v>
      </c>
      <c r="B7" s="3"/>
      <c r="C7" s="25">
        <v>60455533</v>
      </c>
      <c r="D7" s="25"/>
      <c r="E7" s="26">
        <v>59673000</v>
      </c>
      <c r="F7" s="27">
        <v>59673000</v>
      </c>
      <c r="G7" s="27">
        <v>26993259</v>
      </c>
      <c r="H7" s="27">
        <v>2512513</v>
      </c>
      <c r="I7" s="27">
        <v>3412517</v>
      </c>
      <c r="J7" s="27">
        <v>32918289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32918289</v>
      </c>
      <c r="X7" s="27">
        <v>55259961</v>
      </c>
      <c r="Y7" s="27">
        <v>-22341672</v>
      </c>
      <c r="Z7" s="7">
        <v>-40.43</v>
      </c>
      <c r="AA7" s="25">
        <v>59673000</v>
      </c>
    </row>
    <row r="8" spans="1:27" ht="12.75">
      <c r="A8" s="5" t="s">
        <v>35</v>
      </c>
      <c r="B8" s="3"/>
      <c r="C8" s="22">
        <v>1308662</v>
      </c>
      <c r="D8" s="22"/>
      <c r="E8" s="23">
        <v>2477000</v>
      </c>
      <c r="F8" s="24">
        <v>2477000</v>
      </c>
      <c r="G8" s="24">
        <v>103917</v>
      </c>
      <c r="H8" s="24">
        <v>69866</v>
      </c>
      <c r="I8" s="24">
        <v>47537</v>
      </c>
      <c r="J8" s="24">
        <v>221320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221320</v>
      </c>
      <c r="X8" s="24">
        <v>609488</v>
      </c>
      <c r="Y8" s="24">
        <v>-388168</v>
      </c>
      <c r="Z8" s="6">
        <v>-63.69</v>
      </c>
      <c r="AA8" s="22">
        <v>2477000</v>
      </c>
    </row>
    <row r="9" spans="1:27" ht="12.75">
      <c r="A9" s="2" t="s">
        <v>36</v>
      </c>
      <c r="B9" s="3"/>
      <c r="C9" s="19">
        <f aca="true" t="shared" si="1" ref="C9:Y9">SUM(C10:C14)</f>
        <v>27332931</v>
      </c>
      <c r="D9" s="19">
        <f>SUM(D10:D14)</f>
        <v>0</v>
      </c>
      <c r="E9" s="20">
        <f t="shared" si="1"/>
        <v>51737600</v>
      </c>
      <c r="F9" s="21">
        <f t="shared" si="1"/>
        <v>51737600</v>
      </c>
      <c r="G9" s="21">
        <f t="shared" si="1"/>
        <v>495702</v>
      </c>
      <c r="H9" s="21">
        <f t="shared" si="1"/>
        <v>729422</v>
      </c>
      <c r="I9" s="21">
        <f t="shared" si="1"/>
        <v>3041028</v>
      </c>
      <c r="J9" s="21">
        <f t="shared" si="1"/>
        <v>4266152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4266152</v>
      </c>
      <c r="X9" s="21">
        <f t="shared" si="1"/>
        <v>12716645</v>
      </c>
      <c r="Y9" s="21">
        <f t="shared" si="1"/>
        <v>-8450493</v>
      </c>
      <c r="Z9" s="4">
        <f>+IF(X9&lt;&gt;0,+(Y9/X9)*100,0)</f>
        <v>-66.45222069185701</v>
      </c>
      <c r="AA9" s="19">
        <f>SUM(AA10:AA14)</f>
        <v>51737600</v>
      </c>
    </row>
    <row r="10" spans="1:27" ht="12.75">
      <c r="A10" s="5" t="s">
        <v>37</v>
      </c>
      <c r="B10" s="3"/>
      <c r="C10" s="22">
        <v>5107941</v>
      </c>
      <c r="D10" s="22"/>
      <c r="E10" s="23">
        <v>6148300</v>
      </c>
      <c r="F10" s="24">
        <v>6148300</v>
      </c>
      <c r="G10" s="24">
        <v>50368</v>
      </c>
      <c r="H10" s="24">
        <v>31602</v>
      </c>
      <c r="I10" s="24">
        <v>1220064</v>
      </c>
      <c r="J10" s="24">
        <v>1302034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1302034</v>
      </c>
      <c r="X10" s="24">
        <v>1422270</v>
      </c>
      <c r="Y10" s="24">
        <v>-120236</v>
      </c>
      <c r="Z10" s="6">
        <v>-8.45</v>
      </c>
      <c r="AA10" s="22">
        <v>6148300</v>
      </c>
    </row>
    <row r="11" spans="1:27" ht="12.75">
      <c r="A11" s="5" t="s">
        <v>38</v>
      </c>
      <c r="B11" s="3"/>
      <c r="C11" s="22">
        <v>5677972</v>
      </c>
      <c r="D11" s="22"/>
      <c r="E11" s="23">
        <v>6600600</v>
      </c>
      <c r="F11" s="24">
        <v>6600600</v>
      </c>
      <c r="G11" s="24">
        <v>188499</v>
      </c>
      <c r="H11" s="24">
        <v>275410</v>
      </c>
      <c r="I11" s="24">
        <v>1464698</v>
      </c>
      <c r="J11" s="24">
        <v>1928607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1928607</v>
      </c>
      <c r="X11" s="24">
        <v>1580584</v>
      </c>
      <c r="Y11" s="24">
        <v>348023</v>
      </c>
      <c r="Z11" s="6">
        <v>22.02</v>
      </c>
      <c r="AA11" s="22">
        <v>6600600</v>
      </c>
    </row>
    <row r="12" spans="1:27" ht="12.75">
      <c r="A12" s="5" t="s">
        <v>39</v>
      </c>
      <c r="B12" s="3"/>
      <c r="C12" s="22">
        <v>9878403</v>
      </c>
      <c r="D12" s="22"/>
      <c r="E12" s="23">
        <v>10888700</v>
      </c>
      <c r="F12" s="24">
        <v>10888700</v>
      </c>
      <c r="G12" s="24">
        <v>256835</v>
      </c>
      <c r="H12" s="24">
        <v>422410</v>
      </c>
      <c r="I12" s="24">
        <v>356266</v>
      </c>
      <c r="J12" s="24">
        <v>1035511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1035511</v>
      </c>
      <c r="X12" s="24">
        <v>2688790</v>
      </c>
      <c r="Y12" s="24">
        <v>-1653279</v>
      </c>
      <c r="Z12" s="6">
        <v>-61.49</v>
      </c>
      <c r="AA12" s="22">
        <v>10888700</v>
      </c>
    </row>
    <row r="13" spans="1:27" ht="12.75">
      <c r="A13" s="5" t="s">
        <v>40</v>
      </c>
      <c r="B13" s="3"/>
      <c r="C13" s="22">
        <v>6668615</v>
      </c>
      <c r="D13" s="22"/>
      <c r="E13" s="23">
        <v>28100000</v>
      </c>
      <c r="F13" s="24">
        <v>28100000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7025001</v>
      </c>
      <c r="Y13" s="24">
        <v>-7025001</v>
      </c>
      <c r="Z13" s="6">
        <v>-100</v>
      </c>
      <c r="AA13" s="22">
        <v>28100000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12663701</v>
      </c>
      <c r="D15" s="19">
        <f>SUM(D16:D18)</f>
        <v>0</v>
      </c>
      <c r="E15" s="20">
        <f t="shared" si="2"/>
        <v>12323800</v>
      </c>
      <c r="F15" s="21">
        <f t="shared" si="2"/>
        <v>12323800</v>
      </c>
      <c r="G15" s="21">
        <f t="shared" si="2"/>
        <v>65007</v>
      </c>
      <c r="H15" s="21">
        <f t="shared" si="2"/>
        <v>443255</v>
      </c>
      <c r="I15" s="21">
        <f t="shared" si="2"/>
        <v>457517</v>
      </c>
      <c r="J15" s="21">
        <f t="shared" si="2"/>
        <v>965779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965779</v>
      </c>
      <c r="X15" s="21">
        <f t="shared" si="2"/>
        <v>1911250</v>
      </c>
      <c r="Y15" s="21">
        <f t="shared" si="2"/>
        <v>-945471</v>
      </c>
      <c r="Z15" s="4">
        <f>+IF(X15&lt;&gt;0,+(Y15/X15)*100,0)</f>
        <v>-49.46872465663832</v>
      </c>
      <c r="AA15" s="19">
        <f>SUM(AA16:AA18)</f>
        <v>12323800</v>
      </c>
    </row>
    <row r="16" spans="1:27" ht="12.75">
      <c r="A16" s="5" t="s">
        <v>43</v>
      </c>
      <c r="B16" s="3"/>
      <c r="C16" s="22">
        <v>12663701</v>
      </c>
      <c r="D16" s="22"/>
      <c r="E16" s="23">
        <v>12323800</v>
      </c>
      <c r="F16" s="24">
        <v>12323800</v>
      </c>
      <c r="G16" s="24">
        <v>65007</v>
      </c>
      <c r="H16" s="24">
        <v>443255</v>
      </c>
      <c r="I16" s="24">
        <v>457517</v>
      </c>
      <c r="J16" s="24">
        <v>965779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965779</v>
      </c>
      <c r="X16" s="24">
        <v>1911250</v>
      </c>
      <c r="Y16" s="24">
        <v>-945471</v>
      </c>
      <c r="Z16" s="6">
        <v>-49.47</v>
      </c>
      <c r="AA16" s="22">
        <v>12323800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137339296</v>
      </c>
      <c r="D19" s="19">
        <f>SUM(D20:D23)</f>
        <v>0</v>
      </c>
      <c r="E19" s="20">
        <f t="shared" si="3"/>
        <v>148945620</v>
      </c>
      <c r="F19" s="21">
        <f t="shared" si="3"/>
        <v>148945620</v>
      </c>
      <c r="G19" s="21">
        <f t="shared" si="3"/>
        <v>11740163</v>
      </c>
      <c r="H19" s="21">
        <f t="shared" si="3"/>
        <v>12272106</v>
      </c>
      <c r="I19" s="21">
        <f t="shared" si="3"/>
        <v>12578974</v>
      </c>
      <c r="J19" s="21">
        <f t="shared" si="3"/>
        <v>36591243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36591243</v>
      </c>
      <c r="X19" s="21">
        <f t="shared" si="3"/>
        <v>38029792</v>
      </c>
      <c r="Y19" s="21">
        <f t="shared" si="3"/>
        <v>-1438549</v>
      </c>
      <c r="Z19" s="4">
        <f>+IF(X19&lt;&gt;0,+(Y19/X19)*100,0)</f>
        <v>-3.7826896344844587</v>
      </c>
      <c r="AA19" s="19">
        <f>SUM(AA20:AA23)</f>
        <v>148945620</v>
      </c>
    </row>
    <row r="20" spans="1:27" ht="12.75">
      <c r="A20" s="5" t="s">
        <v>47</v>
      </c>
      <c r="B20" s="3"/>
      <c r="C20" s="22">
        <v>89127030</v>
      </c>
      <c r="D20" s="22"/>
      <c r="E20" s="23">
        <v>97117907</v>
      </c>
      <c r="F20" s="24">
        <v>97117907</v>
      </c>
      <c r="G20" s="24">
        <v>7639843</v>
      </c>
      <c r="H20" s="24">
        <v>8143841</v>
      </c>
      <c r="I20" s="24">
        <v>8345939</v>
      </c>
      <c r="J20" s="24">
        <v>24129623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24129623</v>
      </c>
      <c r="X20" s="24">
        <v>25401195</v>
      </c>
      <c r="Y20" s="24">
        <v>-1271572</v>
      </c>
      <c r="Z20" s="6">
        <v>-5.01</v>
      </c>
      <c r="AA20" s="22">
        <v>97117907</v>
      </c>
    </row>
    <row r="21" spans="1:27" ht="12.75">
      <c r="A21" s="5" t="s">
        <v>48</v>
      </c>
      <c r="B21" s="3"/>
      <c r="C21" s="22">
        <v>22384016</v>
      </c>
      <c r="D21" s="22"/>
      <c r="E21" s="23">
        <v>23928900</v>
      </c>
      <c r="F21" s="24">
        <v>23928900</v>
      </c>
      <c r="G21" s="24">
        <v>1793397</v>
      </c>
      <c r="H21" s="24">
        <v>1761573</v>
      </c>
      <c r="I21" s="24">
        <v>1906820</v>
      </c>
      <c r="J21" s="24">
        <v>5461790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5461790</v>
      </c>
      <c r="X21" s="24">
        <v>5612125</v>
      </c>
      <c r="Y21" s="24">
        <v>-150335</v>
      </c>
      <c r="Z21" s="6">
        <v>-2.68</v>
      </c>
      <c r="AA21" s="22">
        <v>23928900</v>
      </c>
    </row>
    <row r="22" spans="1:27" ht="12.75">
      <c r="A22" s="5" t="s">
        <v>49</v>
      </c>
      <c r="B22" s="3"/>
      <c r="C22" s="25">
        <v>10459280</v>
      </c>
      <c r="D22" s="25"/>
      <c r="E22" s="26">
        <v>10486700</v>
      </c>
      <c r="F22" s="27">
        <v>10486700</v>
      </c>
      <c r="G22" s="27">
        <v>901755</v>
      </c>
      <c r="H22" s="27">
        <v>956439</v>
      </c>
      <c r="I22" s="27">
        <v>914485</v>
      </c>
      <c r="J22" s="27">
        <v>2772679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2772679</v>
      </c>
      <c r="X22" s="27">
        <v>2605109</v>
      </c>
      <c r="Y22" s="27">
        <v>167570</v>
      </c>
      <c r="Z22" s="7">
        <v>6.43</v>
      </c>
      <c r="AA22" s="25">
        <v>10486700</v>
      </c>
    </row>
    <row r="23" spans="1:27" ht="12.75">
      <c r="A23" s="5" t="s">
        <v>50</v>
      </c>
      <c r="B23" s="3"/>
      <c r="C23" s="22">
        <v>15368970</v>
      </c>
      <c r="D23" s="22"/>
      <c r="E23" s="23">
        <v>17412113</v>
      </c>
      <c r="F23" s="24">
        <v>17412113</v>
      </c>
      <c r="G23" s="24">
        <v>1405168</v>
      </c>
      <c r="H23" s="24">
        <v>1410253</v>
      </c>
      <c r="I23" s="24">
        <v>1411730</v>
      </c>
      <c r="J23" s="24">
        <v>4227151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4227151</v>
      </c>
      <c r="X23" s="24">
        <v>4411363</v>
      </c>
      <c r="Y23" s="24">
        <v>-184212</v>
      </c>
      <c r="Z23" s="6">
        <v>-4.18</v>
      </c>
      <c r="AA23" s="22">
        <v>17412113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252353073</v>
      </c>
      <c r="D25" s="44">
        <f>+D5+D9+D15+D19+D24</f>
        <v>0</v>
      </c>
      <c r="E25" s="45">
        <f t="shared" si="4"/>
        <v>290530120</v>
      </c>
      <c r="F25" s="46">
        <f t="shared" si="4"/>
        <v>290530120</v>
      </c>
      <c r="G25" s="46">
        <f t="shared" si="4"/>
        <v>48300515</v>
      </c>
      <c r="H25" s="46">
        <f t="shared" si="4"/>
        <v>15305340</v>
      </c>
      <c r="I25" s="46">
        <f t="shared" si="4"/>
        <v>18802279</v>
      </c>
      <c r="J25" s="46">
        <f t="shared" si="4"/>
        <v>82408134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82408134</v>
      </c>
      <c r="X25" s="46">
        <f t="shared" si="4"/>
        <v>114252638</v>
      </c>
      <c r="Y25" s="46">
        <f t="shared" si="4"/>
        <v>-31844504</v>
      </c>
      <c r="Z25" s="47">
        <f>+IF(X25&lt;&gt;0,+(Y25/X25)*100,0)</f>
        <v>-27.872007646773113</v>
      </c>
      <c r="AA25" s="44">
        <f>+AA5+AA9+AA15+AA19+AA24</f>
        <v>290530120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71098330</v>
      </c>
      <c r="D28" s="19">
        <f>SUM(D29:D31)</f>
        <v>0</v>
      </c>
      <c r="E28" s="20">
        <f t="shared" si="5"/>
        <v>76132871</v>
      </c>
      <c r="F28" s="21">
        <f t="shared" si="5"/>
        <v>76132871</v>
      </c>
      <c r="G28" s="21">
        <f t="shared" si="5"/>
        <v>4671314</v>
      </c>
      <c r="H28" s="21">
        <f t="shared" si="5"/>
        <v>5010420</v>
      </c>
      <c r="I28" s="21">
        <f t="shared" si="5"/>
        <v>8630358</v>
      </c>
      <c r="J28" s="21">
        <f t="shared" si="5"/>
        <v>18312092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18312092</v>
      </c>
      <c r="X28" s="21">
        <f t="shared" si="5"/>
        <v>16156250</v>
      </c>
      <c r="Y28" s="21">
        <f t="shared" si="5"/>
        <v>2155842</v>
      </c>
      <c r="Z28" s="4">
        <f>+IF(X28&lt;&gt;0,+(Y28/X28)*100,0)</f>
        <v>13.343702901353966</v>
      </c>
      <c r="AA28" s="19">
        <f>SUM(AA29:AA31)</f>
        <v>76132871</v>
      </c>
    </row>
    <row r="29" spans="1:27" ht="12.75">
      <c r="A29" s="5" t="s">
        <v>33</v>
      </c>
      <c r="B29" s="3"/>
      <c r="C29" s="22">
        <v>15089801</v>
      </c>
      <c r="D29" s="22"/>
      <c r="E29" s="23">
        <v>18464910</v>
      </c>
      <c r="F29" s="24">
        <v>18464910</v>
      </c>
      <c r="G29" s="24">
        <v>2062255</v>
      </c>
      <c r="H29" s="24">
        <v>1054924</v>
      </c>
      <c r="I29" s="24">
        <v>1307601</v>
      </c>
      <c r="J29" s="24">
        <v>4424780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4424780</v>
      </c>
      <c r="X29" s="24">
        <v>3917650</v>
      </c>
      <c r="Y29" s="24">
        <v>507130</v>
      </c>
      <c r="Z29" s="6">
        <v>12.94</v>
      </c>
      <c r="AA29" s="22">
        <v>18464910</v>
      </c>
    </row>
    <row r="30" spans="1:27" ht="12.75">
      <c r="A30" s="5" t="s">
        <v>34</v>
      </c>
      <c r="B30" s="3"/>
      <c r="C30" s="25">
        <v>38243737</v>
      </c>
      <c r="D30" s="25"/>
      <c r="E30" s="26">
        <v>37298400</v>
      </c>
      <c r="F30" s="27">
        <v>37298400</v>
      </c>
      <c r="G30" s="27">
        <v>1269841</v>
      </c>
      <c r="H30" s="27">
        <v>1742787</v>
      </c>
      <c r="I30" s="27">
        <v>5789652</v>
      </c>
      <c r="J30" s="27">
        <v>8802280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8802280</v>
      </c>
      <c r="X30" s="27">
        <v>8080555</v>
      </c>
      <c r="Y30" s="27">
        <v>721725</v>
      </c>
      <c r="Z30" s="7">
        <v>8.93</v>
      </c>
      <c r="AA30" s="25">
        <v>37298400</v>
      </c>
    </row>
    <row r="31" spans="1:27" ht="12.75">
      <c r="A31" s="5" t="s">
        <v>35</v>
      </c>
      <c r="B31" s="3"/>
      <c r="C31" s="22">
        <v>17764792</v>
      </c>
      <c r="D31" s="22"/>
      <c r="E31" s="23">
        <v>20369561</v>
      </c>
      <c r="F31" s="24">
        <v>20369561</v>
      </c>
      <c r="G31" s="24">
        <v>1339218</v>
      </c>
      <c r="H31" s="24">
        <v>2212709</v>
      </c>
      <c r="I31" s="24">
        <v>1533105</v>
      </c>
      <c r="J31" s="24">
        <v>5085032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5085032</v>
      </c>
      <c r="X31" s="24">
        <v>4158045</v>
      </c>
      <c r="Y31" s="24">
        <v>926987</v>
      </c>
      <c r="Z31" s="6">
        <v>22.29</v>
      </c>
      <c r="AA31" s="22">
        <v>20369561</v>
      </c>
    </row>
    <row r="32" spans="1:27" ht="12.75">
      <c r="A32" s="2" t="s">
        <v>36</v>
      </c>
      <c r="B32" s="3"/>
      <c r="C32" s="19">
        <f aca="true" t="shared" si="6" ref="C32:Y32">SUM(C33:C37)</f>
        <v>40603059</v>
      </c>
      <c r="D32" s="19">
        <f>SUM(D33:D37)</f>
        <v>0</v>
      </c>
      <c r="E32" s="20">
        <f t="shared" si="6"/>
        <v>66769960</v>
      </c>
      <c r="F32" s="21">
        <f t="shared" si="6"/>
        <v>66769960</v>
      </c>
      <c r="G32" s="21">
        <f t="shared" si="6"/>
        <v>2419619</v>
      </c>
      <c r="H32" s="21">
        <f t="shared" si="6"/>
        <v>2611597</v>
      </c>
      <c r="I32" s="21">
        <f t="shared" si="6"/>
        <v>2531380</v>
      </c>
      <c r="J32" s="21">
        <f t="shared" si="6"/>
        <v>7562596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7562596</v>
      </c>
      <c r="X32" s="21">
        <f t="shared" si="6"/>
        <v>15133746</v>
      </c>
      <c r="Y32" s="21">
        <f t="shared" si="6"/>
        <v>-7571150</v>
      </c>
      <c r="Z32" s="4">
        <f>+IF(X32&lt;&gt;0,+(Y32/X32)*100,0)</f>
        <v>-50.028261343886705</v>
      </c>
      <c r="AA32" s="19">
        <f>SUM(AA33:AA37)</f>
        <v>66769960</v>
      </c>
    </row>
    <row r="33" spans="1:27" ht="12.75">
      <c r="A33" s="5" t="s">
        <v>37</v>
      </c>
      <c r="B33" s="3"/>
      <c r="C33" s="22">
        <v>11760344</v>
      </c>
      <c r="D33" s="22"/>
      <c r="E33" s="23">
        <v>13917260</v>
      </c>
      <c r="F33" s="24">
        <v>13917260</v>
      </c>
      <c r="G33" s="24">
        <v>1168728</v>
      </c>
      <c r="H33" s="24">
        <v>1070972</v>
      </c>
      <c r="I33" s="24">
        <v>1003373</v>
      </c>
      <c r="J33" s="24">
        <v>3243073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3243073</v>
      </c>
      <c r="X33" s="24">
        <v>2867057</v>
      </c>
      <c r="Y33" s="24">
        <v>376016</v>
      </c>
      <c r="Z33" s="6">
        <v>13.12</v>
      </c>
      <c r="AA33" s="22">
        <v>13917260</v>
      </c>
    </row>
    <row r="34" spans="1:27" ht="12.75">
      <c r="A34" s="5" t="s">
        <v>38</v>
      </c>
      <c r="B34" s="3"/>
      <c r="C34" s="22">
        <v>9311048</v>
      </c>
      <c r="D34" s="22"/>
      <c r="E34" s="23">
        <v>9822300</v>
      </c>
      <c r="F34" s="24">
        <v>9822300</v>
      </c>
      <c r="G34" s="24">
        <v>522594</v>
      </c>
      <c r="H34" s="24">
        <v>711546</v>
      </c>
      <c r="I34" s="24">
        <v>696702</v>
      </c>
      <c r="J34" s="24">
        <v>1930842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1930842</v>
      </c>
      <c r="X34" s="24">
        <v>1931138</v>
      </c>
      <c r="Y34" s="24">
        <v>-296</v>
      </c>
      <c r="Z34" s="6">
        <v>-0.02</v>
      </c>
      <c r="AA34" s="22">
        <v>9822300</v>
      </c>
    </row>
    <row r="35" spans="1:27" ht="12.75">
      <c r="A35" s="5" t="s">
        <v>39</v>
      </c>
      <c r="B35" s="3"/>
      <c r="C35" s="22">
        <v>11638220</v>
      </c>
      <c r="D35" s="22"/>
      <c r="E35" s="23">
        <v>13455800</v>
      </c>
      <c r="F35" s="24">
        <v>13455800</v>
      </c>
      <c r="G35" s="24">
        <v>616841</v>
      </c>
      <c r="H35" s="24">
        <v>711655</v>
      </c>
      <c r="I35" s="24">
        <v>705279</v>
      </c>
      <c r="J35" s="24">
        <v>2033775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2033775</v>
      </c>
      <c r="X35" s="24">
        <v>2983707</v>
      </c>
      <c r="Y35" s="24">
        <v>-949932</v>
      </c>
      <c r="Z35" s="6">
        <v>-31.84</v>
      </c>
      <c r="AA35" s="22">
        <v>13455800</v>
      </c>
    </row>
    <row r="36" spans="1:27" ht="12.75">
      <c r="A36" s="5" t="s">
        <v>40</v>
      </c>
      <c r="B36" s="3"/>
      <c r="C36" s="22">
        <v>7893447</v>
      </c>
      <c r="D36" s="22"/>
      <c r="E36" s="23">
        <v>29574600</v>
      </c>
      <c r="F36" s="24">
        <v>29574600</v>
      </c>
      <c r="G36" s="24">
        <v>111456</v>
      </c>
      <c r="H36" s="24">
        <v>117424</v>
      </c>
      <c r="I36" s="24">
        <v>126026</v>
      </c>
      <c r="J36" s="24">
        <v>354906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354906</v>
      </c>
      <c r="X36" s="24">
        <v>7351844</v>
      </c>
      <c r="Y36" s="24">
        <v>-6996938</v>
      </c>
      <c r="Z36" s="6">
        <v>-95.17</v>
      </c>
      <c r="AA36" s="22">
        <v>29574600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21185810</v>
      </c>
      <c r="D38" s="19">
        <f>SUM(D39:D41)</f>
        <v>0</v>
      </c>
      <c r="E38" s="20">
        <f t="shared" si="7"/>
        <v>26114110</v>
      </c>
      <c r="F38" s="21">
        <f t="shared" si="7"/>
        <v>26114110</v>
      </c>
      <c r="G38" s="21">
        <f t="shared" si="7"/>
        <v>1272104</v>
      </c>
      <c r="H38" s="21">
        <f t="shared" si="7"/>
        <v>1728971</v>
      </c>
      <c r="I38" s="21">
        <f t="shared" si="7"/>
        <v>1954766</v>
      </c>
      <c r="J38" s="21">
        <f t="shared" si="7"/>
        <v>4955841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4955841</v>
      </c>
      <c r="X38" s="21">
        <f t="shared" si="7"/>
        <v>5710461</v>
      </c>
      <c r="Y38" s="21">
        <f t="shared" si="7"/>
        <v>-754620</v>
      </c>
      <c r="Z38" s="4">
        <f>+IF(X38&lt;&gt;0,+(Y38/X38)*100,0)</f>
        <v>-13.214694925681131</v>
      </c>
      <c r="AA38" s="19">
        <f>SUM(AA39:AA41)</f>
        <v>26114110</v>
      </c>
    </row>
    <row r="39" spans="1:27" ht="12.75">
      <c r="A39" s="5" t="s">
        <v>43</v>
      </c>
      <c r="B39" s="3"/>
      <c r="C39" s="22">
        <v>7903681</v>
      </c>
      <c r="D39" s="22"/>
      <c r="E39" s="23">
        <v>9806910</v>
      </c>
      <c r="F39" s="24">
        <v>9806910</v>
      </c>
      <c r="G39" s="24">
        <v>492810</v>
      </c>
      <c r="H39" s="24">
        <v>747251</v>
      </c>
      <c r="I39" s="24">
        <v>564910</v>
      </c>
      <c r="J39" s="24">
        <v>1804971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1804971</v>
      </c>
      <c r="X39" s="24">
        <v>2446797</v>
      </c>
      <c r="Y39" s="24">
        <v>-641826</v>
      </c>
      <c r="Z39" s="6">
        <v>-26.23</v>
      </c>
      <c r="AA39" s="22">
        <v>9806910</v>
      </c>
    </row>
    <row r="40" spans="1:27" ht="12.75">
      <c r="A40" s="5" t="s">
        <v>44</v>
      </c>
      <c r="B40" s="3"/>
      <c r="C40" s="22">
        <v>12659913</v>
      </c>
      <c r="D40" s="22"/>
      <c r="E40" s="23">
        <v>15656500</v>
      </c>
      <c r="F40" s="24">
        <v>15656500</v>
      </c>
      <c r="G40" s="24">
        <v>755727</v>
      </c>
      <c r="H40" s="24">
        <v>955291</v>
      </c>
      <c r="I40" s="24">
        <v>1350694</v>
      </c>
      <c r="J40" s="24">
        <v>3061712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3061712</v>
      </c>
      <c r="X40" s="24">
        <v>3131281</v>
      </c>
      <c r="Y40" s="24">
        <v>-69569</v>
      </c>
      <c r="Z40" s="6">
        <v>-2.22</v>
      </c>
      <c r="AA40" s="22">
        <v>15656500</v>
      </c>
    </row>
    <row r="41" spans="1:27" ht="12.75">
      <c r="A41" s="5" t="s">
        <v>45</v>
      </c>
      <c r="B41" s="3"/>
      <c r="C41" s="22">
        <v>622216</v>
      </c>
      <c r="D41" s="22"/>
      <c r="E41" s="23">
        <v>650700</v>
      </c>
      <c r="F41" s="24">
        <v>650700</v>
      </c>
      <c r="G41" s="24">
        <v>23567</v>
      </c>
      <c r="H41" s="24">
        <v>26429</v>
      </c>
      <c r="I41" s="24">
        <v>39162</v>
      </c>
      <c r="J41" s="24">
        <v>89158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89158</v>
      </c>
      <c r="X41" s="24">
        <v>132383</v>
      </c>
      <c r="Y41" s="24">
        <v>-43225</v>
      </c>
      <c r="Z41" s="6">
        <v>-32.65</v>
      </c>
      <c r="AA41" s="22">
        <v>650700</v>
      </c>
    </row>
    <row r="42" spans="1:27" ht="12.75">
      <c r="A42" s="2" t="s">
        <v>46</v>
      </c>
      <c r="B42" s="8"/>
      <c r="C42" s="19">
        <f aca="true" t="shared" si="8" ref="C42:Y42">SUM(C43:C46)</f>
        <v>114958226</v>
      </c>
      <c r="D42" s="19">
        <f>SUM(D43:D46)</f>
        <v>0</v>
      </c>
      <c r="E42" s="20">
        <f t="shared" si="8"/>
        <v>128368021</v>
      </c>
      <c r="F42" s="21">
        <f t="shared" si="8"/>
        <v>128368021</v>
      </c>
      <c r="G42" s="21">
        <f t="shared" si="8"/>
        <v>10729596</v>
      </c>
      <c r="H42" s="21">
        <f t="shared" si="8"/>
        <v>11587194</v>
      </c>
      <c r="I42" s="21">
        <f t="shared" si="8"/>
        <v>12296732</v>
      </c>
      <c r="J42" s="21">
        <f t="shared" si="8"/>
        <v>34613522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34613522</v>
      </c>
      <c r="X42" s="21">
        <f t="shared" si="8"/>
        <v>30100174</v>
      </c>
      <c r="Y42" s="21">
        <f t="shared" si="8"/>
        <v>4513348</v>
      </c>
      <c r="Z42" s="4">
        <f>+IF(X42&lt;&gt;0,+(Y42/X42)*100,0)</f>
        <v>14.994424949171389</v>
      </c>
      <c r="AA42" s="19">
        <f>SUM(AA43:AA46)</f>
        <v>128368021</v>
      </c>
    </row>
    <row r="43" spans="1:27" ht="12.75">
      <c r="A43" s="5" t="s">
        <v>47</v>
      </c>
      <c r="B43" s="3"/>
      <c r="C43" s="22">
        <v>76313505</v>
      </c>
      <c r="D43" s="22"/>
      <c r="E43" s="23">
        <v>86008942</v>
      </c>
      <c r="F43" s="24">
        <v>86008942</v>
      </c>
      <c r="G43" s="24">
        <v>8756486</v>
      </c>
      <c r="H43" s="24">
        <v>8976019</v>
      </c>
      <c r="I43" s="24">
        <v>8379723</v>
      </c>
      <c r="J43" s="24">
        <v>26112228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26112228</v>
      </c>
      <c r="X43" s="24">
        <v>21193818</v>
      </c>
      <c r="Y43" s="24">
        <v>4918410</v>
      </c>
      <c r="Z43" s="6">
        <v>23.21</v>
      </c>
      <c r="AA43" s="22">
        <v>86008942</v>
      </c>
    </row>
    <row r="44" spans="1:27" ht="12.75">
      <c r="A44" s="5" t="s">
        <v>48</v>
      </c>
      <c r="B44" s="3"/>
      <c r="C44" s="22">
        <v>14878494</v>
      </c>
      <c r="D44" s="22"/>
      <c r="E44" s="23">
        <v>15206500</v>
      </c>
      <c r="F44" s="24">
        <v>15206500</v>
      </c>
      <c r="G44" s="24">
        <v>877762</v>
      </c>
      <c r="H44" s="24">
        <v>1107480</v>
      </c>
      <c r="I44" s="24">
        <v>1623714</v>
      </c>
      <c r="J44" s="24">
        <v>3608956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3608956</v>
      </c>
      <c r="X44" s="24">
        <v>3243556</v>
      </c>
      <c r="Y44" s="24">
        <v>365400</v>
      </c>
      <c r="Z44" s="6">
        <v>11.27</v>
      </c>
      <c r="AA44" s="22">
        <v>15206500</v>
      </c>
    </row>
    <row r="45" spans="1:27" ht="12.75">
      <c r="A45" s="5" t="s">
        <v>49</v>
      </c>
      <c r="B45" s="3"/>
      <c r="C45" s="25">
        <v>8817091</v>
      </c>
      <c r="D45" s="25"/>
      <c r="E45" s="26">
        <v>9549200</v>
      </c>
      <c r="F45" s="27">
        <v>9549200</v>
      </c>
      <c r="G45" s="27">
        <v>480863</v>
      </c>
      <c r="H45" s="27">
        <v>648935</v>
      </c>
      <c r="I45" s="27">
        <v>1093067</v>
      </c>
      <c r="J45" s="27">
        <v>2222865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2222865</v>
      </c>
      <c r="X45" s="27">
        <v>2000285</v>
      </c>
      <c r="Y45" s="27">
        <v>222580</v>
      </c>
      <c r="Z45" s="7">
        <v>11.13</v>
      </c>
      <c r="AA45" s="25">
        <v>9549200</v>
      </c>
    </row>
    <row r="46" spans="1:27" ht="12.75">
      <c r="A46" s="5" t="s">
        <v>50</v>
      </c>
      <c r="B46" s="3"/>
      <c r="C46" s="22">
        <v>14949136</v>
      </c>
      <c r="D46" s="22"/>
      <c r="E46" s="23">
        <v>17603379</v>
      </c>
      <c r="F46" s="24">
        <v>17603379</v>
      </c>
      <c r="G46" s="24">
        <v>614485</v>
      </c>
      <c r="H46" s="24">
        <v>854760</v>
      </c>
      <c r="I46" s="24">
        <v>1200228</v>
      </c>
      <c r="J46" s="24">
        <v>2669473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2669473</v>
      </c>
      <c r="X46" s="24">
        <v>3662515</v>
      </c>
      <c r="Y46" s="24">
        <v>-993042</v>
      </c>
      <c r="Z46" s="6">
        <v>-27.11</v>
      </c>
      <c r="AA46" s="22">
        <v>17603379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247845425</v>
      </c>
      <c r="D48" s="44">
        <f>+D28+D32+D38+D42+D47</f>
        <v>0</v>
      </c>
      <c r="E48" s="45">
        <f t="shared" si="9"/>
        <v>297384962</v>
      </c>
      <c r="F48" s="46">
        <f t="shared" si="9"/>
        <v>297384962</v>
      </c>
      <c r="G48" s="46">
        <f t="shared" si="9"/>
        <v>19092633</v>
      </c>
      <c r="H48" s="46">
        <f t="shared" si="9"/>
        <v>20938182</v>
      </c>
      <c r="I48" s="46">
        <f t="shared" si="9"/>
        <v>25413236</v>
      </c>
      <c r="J48" s="46">
        <f t="shared" si="9"/>
        <v>65444051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65444051</v>
      </c>
      <c r="X48" s="46">
        <f t="shared" si="9"/>
        <v>67100631</v>
      </c>
      <c r="Y48" s="46">
        <f t="shared" si="9"/>
        <v>-1656580</v>
      </c>
      <c r="Z48" s="47">
        <f>+IF(X48&lt;&gt;0,+(Y48/X48)*100,0)</f>
        <v>-2.468799436476238</v>
      </c>
      <c r="AA48" s="44">
        <f>+AA28+AA32+AA38+AA42+AA47</f>
        <v>297384962</v>
      </c>
    </row>
    <row r="49" spans="1:27" ht="12.75">
      <c r="A49" s="14" t="s">
        <v>58</v>
      </c>
      <c r="B49" s="15"/>
      <c r="C49" s="48">
        <f aca="true" t="shared" si="10" ref="C49:Y49">+C25-C48</f>
        <v>4507648</v>
      </c>
      <c r="D49" s="48">
        <f>+D25-D48</f>
        <v>0</v>
      </c>
      <c r="E49" s="49">
        <f t="shared" si="10"/>
        <v>-6854842</v>
      </c>
      <c r="F49" s="50">
        <f t="shared" si="10"/>
        <v>-6854842</v>
      </c>
      <c r="G49" s="50">
        <f t="shared" si="10"/>
        <v>29207882</v>
      </c>
      <c r="H49" s="50">
        <f t="shared" si="10"/>
        <v>-5632842</v>
      </c>
      <c r="I49" s="50">
        <f t="shared" si="10"/>
        <v>-6610957</v>
      </c>
      <c r="J49" s="50">
        <f t="shared" si="10"/>
        <v>16964083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16964083</v>
      </c>
      <c r="X49" s="50">
        <f>IF(F25=F48,0,X25-X48)</f>
        <v>47152007</v>
      </c>
      <c r="Y49" s="50">
        <f t="shared" si="10"/>
        <v>-30187924</v>
      </c>
      <c r="Z49" s="51">
        <f>+IF(X49&lt;&gt;0,+(Y49/X49)*100,0)</f>
        <v>-64.02256429933088</v>
      </c>
      <c r="AA49" s="48">
        <f>+AA25-AA48</f>
        <v>-6854842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68032127</v>
      </c>
      <c r="D5" s="19">
        <f>SUM(D6:D8)</f>
        <v>0</v>
      </c>
      <c r="E5" s="20">
        <f t="shared" si="0"/>
        <v>64887467</v>
      </c>
      <c r="F5" s="21">
        <f t="shared" si="0"/>
        <v>65728343</v>
      </c>
      <c r="G5" s="21">
        <f t="shared" si="0"/>
        <v>14633092</v>
      </c>
      <c r="H5" s="21">
        <f t="shared" si="0"/>
        <v>3132034</v>
      </c>
      <c r="I5" s="21">
        <f t="shared" si="0"/>
        <v>3699127</v>
      </c>
      <c r="J5" s="21">
        <f t="shared" si="0"/>
        <v>21464253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21464253</v>
      </c>
      <c r="X5" s="21">
        <f t="shared" si="0"/>
        <v>42278847</v>
      </c>
      <c r="Y5" s="21">
        <f t="shared" si="0"/>
        <v>-20814594</v>
      </c>
      <c r="Z5" s="4">
        <f>+IF(X5&lt;&gt;0,+(Y5/X5)*100,0)</f>
        <v>-49.23169735447138</v>
      </c>
      <c r="AA5" s="19">
        <f>SUM(AA6:AA8)</f>
        <v>65728343</v>
      </c>
    </row>
    <row r="6" spans="1:27" ht="12.75">
      <c r="A6" s="5" t="s">
        <v>33</v>
      </c>
      <c r="B6" s="3"/>
      <c r="C6" s="22">
        <v>29999613</v>
      </c>
      <c r="D6" s="22"/>
      <c r="E6" s="23">
        <v>26165892</v>
      </c>
      <c r="F6" s="24">
        <v>26305892</v>
      </c>
      <c r="G6" s="24">
        <v>10006055</v>
      </c>
      <c r="H6" s="24">
        <v>3746</v>
      </c>
      <c r="I6" s="24">
        <v>3066</v>
      </c>
      <c r="J6" s="24">
        <v>10012867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10012867</v>
      </c>
      <c r="X6" s="24">
        <v>40241538</v>
      </c>
      <c r="Y6" s="24">
        <v>-30228671</v>
      </c>
      <c r="Z6" s="6">
        <v>-75.12</v>
      </c>
      <c r="AA6" s="22">
        <v>26305892</v>
      </c>
    </row>
    <row r="7" spans="1:27" ht="12.75">
      <c r="A7" s="5" t="s">
        <v>34</v>
      </c>
      <c r="B7" s="3"/>
      <c r="C7" s="25">
        <v>36701395</v>
      </c>
      <c r="D7" s="25"/>
      <c r="E7" s="26">
        <v>37931575</v>
      </c>
      <c r="F7" s="27">
        <v>38262427</v>
      </c>
      <c r="G7" s="27">
        <v>4218620</v>
      </c>
      <c r="H7" s="27">
        <v>2512524</v>
      </c>
      <c r="I7" s="27">
        <v>2620334</v>
      </c>
      <c r="J7" s="27">
        <v>9351478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9351478</v>
      </c>
      <c r="X7" s="27"/>
      <c r="Y7" s="27">
        <v>9351478</v>
      </c>
      <c r="Z7" s="7">
        <v>0</v>
      </c>
      <c r="AA7" s="25">
        <v>38262427</v>
      </c>
    </row>
    <row r="8" spans="1:27" ht="12.75">
      <c r="A8" s="5" t="s">
        <v>35</v>
      </c>
      <c r="B8" s="3"/>
      <c r="C8" s="22">
        <v>1331119</v>
      </c>
      <c r="D8" s="22"/>
      <c r="E8" s="23">
        <v>790000</v>
      </c>
      <c r="F8" s="24">
        <v>1160024</v>
      </c>
      <c r="G8" s="24">
        <v>408417</v>
      </c>
      <c r="H8" s="24">
        <v>615764</v>
      </c>
      <c r="I8" s="24">
        <v>1075727</v>
      </c>
      <c r="J8" s="24">
        <v>2099908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2099908</v>
      </c>
      <c r="X8" s="24">
        <v>2037309</v>
      </c>
      <c r="Y8" s="24">
        <v>62599</v>
      </c>
      <c r="Z8" s="6">
        <v>3.07</v>
      </c>
      <c r="AA8" s="22">
        <v>1160024</v>
      </c>
    </row>
    <row r="9" spans="1:27" ht="12.75">
      <c r="A9" s="2" t="s">
        <v>36</v>
      </c>
      <c r="B9" s="3"/>
      <c r="C9" s="19">
        <f aca="true" t="shared" si="1" ref="C9:Y9">SUM(C10:C14)</f>
        <v>16965337</v>
      </c>
      <c r="D9" s="19">
        <f>SUM(D10:D14)</f>
        <v>0</v>
      </c>
      <c r="E9" s="20">
        <f t="shared" si="1"/>
        <v>20705239</v>
      </c>
      <c r="F9" s="21">
        <f t="shared" si="1"/>
        <v>21945333</v>
      </c>
      <c r="G9" s="21">
        <f t="shared" si="1"/>
        <v>477320</v>
      </c>
      <c r="H9" s="21">
        <f t="shared" si="1"/>
        <v>461837</v>
      </c>
      <c r="I9" s="21">
        <f t="shared" si="1"/>
        <v>1548191</v>
      </c>
      <c r="J9" s="21">
        <f t="shared" si="1"/>
        <v>2487348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2487348</v>
      </c>
      <c r="X9" s="21">
        <f t="shared" si="1"/>
        <v>4022569</v>
      </c>
      <c r="Y9" s="21">
        <f t="shared" si="1"/>
        <v>-1535221</v>
      </c>
      <c r="Z9" s="4">
        <f>+IF(X9&lt;&gt;0,+(Y9/X9)*100,0)</f>
        <v>-38.165187470991796</v>
      </c>
      <c r="AA9" s="19">
        <f>SUM(AA10:AA14)</f>
        <v>21945333</v>
      </c>
    </row>
    <row r="10" spans="1:27" ht="12.75">
      <c r="A10" s="5" t="s">
        <v>37</v>
      </c>
      <c r="B10" s="3"/>
      <c r="C10" s="22">
        <v>16961036</v>
      </c>
      <c r="D10" s="22"/>
      <c r="E10" s="23">
        <v>6242239</v>
      </c>
      <c r="F10" s="24">
        <v>7257394</v>
      </c>
      <c r="G10" s="24">
        <v>477320</v>
      </c>
      <c r="H10" s="24">
        <v>459936</v>
      </c>
      <c r="I10" s="24">
        <v>1547650</v>
      </c>
      <c r="J10" s="24">
        <v>2484906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2484906</v>
      </c>
      <c r="X10" s="24">
        <v>4020180</v>
      </c>
      <c r="Y10" s="24">
        <v>-1535274</v>
      </c>
      <c r="Z10" s="6">
        <v>-38.19</v>
      </c>
      <c r="AA10" s="22">
        <v>7257394</v>
      </c>
    </row>
    <row r="11" spans="1:27" ht="12.75">
      <c r="A11" s="5" t="s">
        <v>38</v>
      </c>
      <c r="B11" s="3"/>
      <c r="C11" s="22">
        <v>4301</v>
      </c>
      <c r="D11" s="22"/>
      <c r="E11" s="23">
        <v>3000</v>
      </c>
      <c r="F11" s="24">
        <v>3000</v>
      </c>
      <c r="G11" s="24"/>
      <c r="H11" s="24">
        <v>1901</v>
      </c>
      <c r="I11" s="24">
        <v>541</v>
      </c>
      <c r="J11" s="24">
        <v>2442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2442</v>
      </c>
      <c r="X11" s="24">
        <v>2389</v>
      </c>
      <c r="Y11" s="24">
        <v>53</v>
      </c>
      <c r="Z11" s="6">
        <v>2.22</v>
      </c>
      <c r="AA11" s="22">
        <v>3000</v>
      </c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>
        <v>14460000</v>
      </c>
      <c r="F13" s="24">
        <v>14684939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14684939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45124810</v>
      </c>
      <c r="D15" s="19">
        <f>SUM(D16:D18)</f>
        <v>0</v>
      </c>
      <c r="E15" s="20">
        <f t="shared" si="2"/>
        <v>46708800</v>
      </c>
      <c r="F15" s="21">
        <f t="shared" si="2"/>
        <v>46945576</v>
      </c>
      <c r="G15" s="21">
        <f t="shared" si="2"/>
        <v>893860</v>
      </c>
      <c r="H15" s="21">
        <f t="shared" si="2"/>
        <v>1039453</v>
      </c>
      <c r="I15" s="21">
        <f t="shared" si="2"/>
        <v>1167618</v>
      </c>
      <c r="J15" s="21">
        <f t="shared" si="2"/>
        <v>3100931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3100931</v>
      </c>
      <c r="X15" s="21">
        <f t="shared" si="2"/>
        <v>2922000</v>
      </c>
      <c r="Y15" s="21">
        <f t="shared" si="2"/>
        <v>178931</v>
      </c>
      <c r="Z15" s="4">
        <f>+IF(X15&lt;&gt;0,+(Y15/X15)*100,0)</f>
        <v>6.123579739904176</v>
      </c>
      <c r="AA15" s="19">
        <f>SUM(AA16:AA18)</f>
        <v>46945576</v>
      </c>
    </row>
    <row r="16" spans="1:27" ht="12.75">
      <c r="A16" s="5" t="s">
        <v>43</v>
      </c>
      <c r="B16" s="3"/>
      <c r="C16" s="22">
        <v>225769</v>
      </c>
      <c r="D16" s="22"/>
      <c r="E16" s="23">
        <v>216000</v>
      </c>
      <c r="F16" s="24">
        <v>216000</v>
      </c>
      <c r="G16" s="24">
        <v>16009</v>
      </c>
      <c r="H16" s="24">
        <v>17895</v>
      </c>
      <c r="I16" s="24">
        <v>27881</v>
      </c>
      <c r="J16" s="24">
        <v>61785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61785</v>
      </c>
      <c r="X16" s="24">
        <v>54537</v>
      </c>
      <c r="Y16" s="24">
        <v>7248</v>
      </c>
      <c r="Z16" s="6">
        <v>13.29</v>
      </c>
      <c r="AA16" s="22">
        <v>216000</v>
      </c>
    </row>
    <row r="17" spans="1:27" ht="12.75">
      <c r="A17" s="5" t="s">
        <v>44</v>
      </c>
      <c r="B17" s="3"/>
      <c r="C17" s="22">
        <v>44899041</v>
      </c>
      <c r="D17" s="22"/>
      <c r="E17" s="23">
        <v>46492800</v>
      </c>
      <c r="F17" s="24">
        <v>46729576</v>
      </c>
      <c r="G17" s="24">
        <v>877851</v>
      </c>
      <c r="H17" s="24">
        <v>1021558</v>
      </c>
      <c r="I17" s="24">
        <v>1139737</v>
      </c>
      <c r="J17" s="24">
        <v>3039146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3039146</v>
      </c>
      <c r="X17" s="24">
        <v>2867463</v>
      </c>
      <c r="Y17" s="24">
        <v>171683</v>
      </c>
      <c r="Z17" s="6">
        <v>5.99</v>
      </c>
      <c r="AA17" s="22">
        <v>46729576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93800346</v>
      </c>
      <c r="D19" s="19">
        <f>SUM(D20:D23)</f>
        <v>0</v>
      </c>
      <c r="E19" s="20">
        <f t="shared" si="3"/>
        <v>98619858</v>
      </c>
      <c r="F19" s="21">
        <f t="shared" si="3"/>
        <v>99035725</v>
      </c>
      <c r="G19" s="21">
        <f t="shared" si="3"/>
        <v>8111009</v>
      </c>
      <c r="H19" s="21">
        <f t="shared" si="3"/>
        <v>6782362</v>
      </c>
      <c r="I19" s="21">
        <f t="shared" si="3"/>
        <v>8234456</v>
      </c>
      <c r="J19" s="21">
        <f t="shared" si="3"/>
        <v>23127827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23127827</v>
      </c>
      <c r="X19" s="21">
        <f t="shared" si="3"/>
        <v>25211762</v>
      </c>
      <c r="Y19" s="21">
        <f t="shared" si="3"/>
        <v>-2083935</v>
      </c>
      <c r="Z19" s="4">
        <f>+IF(X19&lt;&gt;0,+(Y19/X19)*100,0)</f>
        <v>-8.265725338831931</v>
      </c>
      <c r="AA19" s="19">
        <f>SUM(AA20:AA23)</f>
        <v>99035725</v>
      </c>
    </row>
    <row r="20" spans="1:27" ht="12.75">
      <c r="A20" s="5" t="s">
        <v>47</v>
      </c>
      <c r="B20" s="3"/>
      <c r="C20" s="22">
        <v>64190242</v>
      </c>
      <c r="D20" s="22"/>
      <c r="E20" s="23">
        <v>63991280</v>
      </c>
      <c r="F20" s="24">
        <v>63991280</v>
      </c>
      <c r="G20" s="24">
        <v>5296622</v>
      </c>
      <c r="H20" s="24">
        <v>4778649</v>
      </c>
      <c r="I20" s="24">
        <v>5560121</v>
      </c>
      <c r="J20" s="24">
        <v>15635392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15635392</v>
      </c>
      <c r="X20" s="24">
        <v>16335235</v>
      </c>
      <c r="Y20" s="24">
        <v>-699843</v>
      </c>
      <c r="Z20" s="6">
        <v>-4.28</v>
      </c>
      <c r="AA20" s="22">
        <v>63991280</v>
      </c>
    </row>
    <row r="21" spans="1:27" ht="12.75">
      <c r="A21" s="5" t="s">
        <v>48</v>
      </c>
      <c r="B21" s="3"/>
      <c r="C21" s="22">
        <v>11819849</v>
      </c>
      <c r="D21" s="22"/>
      <c r="E21" s="23">
        <v>11402538</v>
      </c>
      <c r="F21" s="24">
        <v>11402538</v>
      </c>
      <c r="G21" s="24">
        <v>847122</v>
      </c>
      <c r="H21" s="24">
        <v>698352</v>
      </c>
      <c r="I21" s="24">
        <v>1040280</v>
      </c>
      <c r="J21" s="24">
        <v>2585754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2585754</v>
      </c>
      <c r="X21" s="24">
        <v>2832810</v>
      </c>
      <c r="Y21" s="24">
        <v>-247056</v>
      </c>
      <c r="Z21" s="6">
        <v>-8.72</v>
      </c>
      <c r="AA21" s="22">
        <v>11402538</v>
      </c>
    </row>
    <row r="22" spans="1:27" ht="12.75">
      <c r="A22" s="5" t="s">
        <v>49</v>
      </c>
      <c r="B22" s="3"/>
      <c r="C22" s="25">
        <v>10818641</v>
      </c>
      <c r="D22" s="25"/>
      <c r="E22" s="26">
        <v>14235830</v>
      </c>
      <c r="F22" s="27">
        <v>14235830</v>
      </c>
      <c r="G22" s="27">
        <v>1221558</v>
      </c>
      <c r="H22" s="27">
        <v>796575</v>
      </c>
      <c r="I22" s="27">
        <v>1004238</v>
      </c>
      <c r="J22" s="27">
        <v>3022371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3022371</v>
      </c>
      <c r="X22" s="27">
        <v>3747613</v>
      </c>
      <c r="Y22" s="27">
        <v>-725242</v>
      </c>
      <c r="Z22" s="7">
        <v>-19.35</v>
      </c>
      <c r="AA22" s="25">
        <v>14235830</v>
      </c>
    </row>
    <row r="23" spans="1:27" ht="12.75">
      <c r="A23" s="5" t="s">
        <v>50</v>
      </c>
      <c r="B23" s="3"/>
      <c r="C23" s="22">
        <v>6971614</v>
      </c>
      <c r="D23" s="22"/>
      <c r="E23" s="23">
        <v>8990210</v>
      </c>
      <c r="F23" s="24">
        <v>9406077</v>
      </c>
      <c r="G23" s="24">
        <v>745707</v>
      </c>
      <c r="H23" s="24">
        <v>508786</v>
      </c>
      <c r="I23" s="24">
        <v>629817</v>
      </c>
      <c r="J23" s="24">
        <v>1884310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1884310</v>
      </c>
      <c r="X23" s="24">
        <v>2296104</v>
      </c>
      <c r="Y23" s="24">
        <v>-411794</v>
      </c>
      <c r="Z23" s="6">
        <v>-17.93</v>
      </c>
      <c r="AA23" s="22">
        <v>9406077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>
        <v>860339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860339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223922620</v>
      </c>
      <c r="D25" s="44">
        <f>+D5+D9+D15+D19+D24</f>
        <v>0</v>
      </c>
      <c r="E25" s="45">
        <f t="shared" si="4"/>
        <v>230921364</v>
      </c>
      <c r="F25" s="46">
        <f t="shared" si="4"/>
        <v>234515316</v>
      </c>
      <c r="G25" s="46">
        <f t="shared" si="4"/>
        <v>24115281</v>
      </c>
      <c r="H25" s="46">
        <f t="shared" si="4"/>
        <v>11415686</v>
      </c>
      <c r="I25" s="46">
        <f t="shared" si="4"/>
        <v>14649392</v>
      </c>
      <c r="J25" s="46">
        <f t="shared" si="4"/>
        <v>50180359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50180359</v>
      </c>
      <c r="X25" s="46">
        <f t="shared" si="4"/>
        <v>74435178</v>
      </c>
      <c r="Y25" s="46">
        <f t="shared" si="4"/>
        <v>-24254819</v>
      </c>
      <c r="Z25" s="47">
        <f>+IF(X25&lt;&gt;0,+(Y25/X25)*100,0)</f>
        <v>-32.5851561744099</v>
      </c>
      <c r="AA25" s="44">
        <f>+AA5+AA9+AA15+AA19+AA24</f>
        <v>234515316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50820257</v>
      </c>
      <c r="D28" s="19">
        <f>SUM(D29:D31)</f>
        <v>0</v>
      </c>
      <c r="E28" s="20">
        <f t="shared" si="5"/>
        <v>55250474</v>
      </c>
      <c r="F28" s="21">
        <f t="shared" si="5"/>
        <v>56033525</v>
      </c>
      <c r="G28" s="21">
        <f t="shared" si="5"/>
        <v>2512598</v>
      </c>
      <c r="H28" s="21">
        <f t="shared" si="5"/>
        <v>4240891</v>
      </c>
      <c r="I28" s="21">
        <f t="shared" si="5"/>
        <v>5264491</v>
      </c>
      <c r="J28" s="21">
        <f t="shared" si="5"/>
        <v>12017980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12017980</v>
      </c>
      <c r="X28" s="21">
        <f t="shared" si="5"/>
        <v>12051768</v>
      </c>
      <c r="Y28" s="21">
        <f t="shared" si="5"/>
        <v>-33788</v>
      </c>
      <c r="Z28" s="4">
        <f>+IF(X28&lt;&gt;0,+(Y28/X28)*100,0)</f>
        <v>-0.2803572056813573</v>
      </c>
      <c r="AA28" s="19">
        <f>SUM(AA29:AA31)</f>
        <v>56033525</v>
      </c>
    </row>
    <row r="29" spans="1:27" ht="12.75">
      <c r="A29" s="5" t="s">
        <v>33</v>
      </c>
      <c r="B29" s="3"/>
      <c r="C29" s="22">
        <v>22407687</v>
      </c>
      <c r="D29" s="22"/>
      <c r="E29" s="23">
        <v>22100924</v>
      </c>
      <c r="F29" s="24">
        <v>22223731</v>
      </c>
      <c r="G29" s="24">
        <v>795902</v>
      </c>
      <c r="H29" s="24">
        <v>1987131</v>
      </c>
      <c r="I29" s="24">
        <v>2312887</v>
      </c>
      <c r="J29" s="24">
        <v>5095920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5095920</v>
      </c>
      <c r="X29" s="24">
        <v>5121430</v>
      </c>
      <c r="Y29" s="24">
        <v>-25510</v>
      </c>
      <c r="Z29" s="6">
        <v>-0.5</v>
      </c>
      <c r="AA29" s="22">
        <v>22223731</v>
      </c>
    </row>
    <row r="30" spans="1:27" ht="12.75">
      <c r="A30" s="5" t="s">
        <v>34</v>
      </c>
      <c r="B30" s="3"/>
      <c r="C30" s="25">
        <v>20318178</v>
      </c>
      <c r="D30" s="25"/>
      <c r="E30" s="26">
        <v>23914893</v>
      </c>
      <c r="F30" s="27">
        <v>24205113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7">
        <v>0</v>
      </c>
      <c r="AA30" s="25">
        <v>24205113</v>
      </c>
    </row>
    <row r="31" spans="1:27" ht="12.75">
      <c r="A31" s="5" t="s">
        <v>35</v>
      </c>
      <c r="B31" s="3"/>
      <c r="C31" s="22">
        <v>8094392</v>
      </c>
      <c r="D31" s="22"/>
      <c r="E31" s="23">
        <v>9234657</v>
      </c>
      <c r="F31" s="24">
        <v>9604681</v>
      </c>
      <c r="G31" s="24">
        <v>1716696</v>
      </c>
      <c r="H31" s="24">
        <v>2253760</v>
      </c>
      <c r="I31" s="24">
        <v>2951604</v>
      </c>
      <c r="J31" s="24">
        <v>6922060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6922060</v>
      </c>
      <c r="X31" s="24">
        <v>6930338</v>
      </c>
      <c r="Y31" s="24">
        <v>-8278</v>
      </c>
      <c r="Z31" s="6">
        <v>-0.12</v>
      </c>
      <c r="AA31" s="22">
        <v>9604681</v>
      </c>
    </row>
    <row r="32" spans="1:27" ht="12.75">
      <c r="A32" s="2" t="s">
        <v>36</v>
      </c>
      <c r="B32" s="3"/>
      <c r="C32" s="19">
        <f aca="true" t="shared" si="6" ref="C32:Y32">SUM(C33:C37)</f>
        <v>29320021</v>
      </c>
      <c r="D32" s="19">
        <f>SUM(D33:D37)</f>
        <v>0</v>
      </c>
      <c r="E32" s="20">
        <f t="shared" si="6"/>
        <v>36860429</v>
      </c>
      <c r="F32" s="21">
        <f t="shared" si="6"/>
        <v>37098662</v>
      </c>
      <c r="G32" s="21">
        <f t="shared" si="6"/>
        <v>1237244</v>
      </c>
      <c r="H32" s="21">
        <f t="shared" si="6"/>
        <v>1621003</v>
      </c>
      <c r="I32" s="21">
        <f t="shared" si="6"/>
        <v>2724191</v>
      </c>
      <c r="J32" s="21">
        <f t="shared" si="6"/>
        <v>5582438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5582438</v>
      </c>
      <c r="X32" s="21">
        <f t="shared" si="6"/>
        <v>6810107</v>
      </c>
      <c r="Y32" s="21">
        <f t="shared" si="6"/>
        <v>-1227669</v>
      </c>
      <c r="Z32" s="4">
        <f>+IF(X32&lt;&gt;0,+(Y32/X32)*100,0)</f>
        <v>-18.0271616877679</v>
      </c>
      <c r="AA32" s="19">
        <f>SUM(AA33:AA37)</f>
        <v>37098662</v>
      </c>
    </row>
    <row r="33" spans="1:27" ht="12.75">
      <c r="A33" s="5" t="s">
        <v>37</v>
      </c>
      <c r="B33" s="3"/>
      <c r="C33" s="22">
        <v>27626801</v>
      </c>
      <c r="D33" s="22"/>
      <c r="E33" s="23">
        <v>20457790</v>
      </c>
      <c r="F33" s="24">
        <v>20471084</v>
      </c>
      <c r="G33" s="24">
        <v>1216662</v>
      </c>
      <c r="H33" s="24">
        <v>1430524</v>
      </c>
      <c r="I33" s="24">
        <v>2516786</v>
      </c>
      <c r="J33" s="24">
        <v>5163972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5163972</v>
      </c>
      <c r="X33" s="24">
        <v>6399347</v>
      </c>
      <c r="Y33" s="24">
        <v>-1235375</v>
      </c>
      <c r="Z33" s="6">
        <v>-19.3</v>
      </c>
      <c r="AA33" s="22">
        <v>20471084</v>
      </c>
    </row>
    <row r="34" spans="1:27" ht="12.75">
      <c r="A34" s="5" t="s">
        <v>38</v>
      </c>
      <c r="B34" s="3"/>
      <c r="C34" s="22">
        <v>172925</v>
      </c>
      <c r="D34" s="22"/>
      <c r="E34" s="23">
        <v>209059</v>
      </c>
      <c r="F34" s="24">
        <v>209059</v>
      </c>
      <c r="G34" s="24">
        <v>2940</v>
      </c>
      <c r="H34" s="24">
        <v>5732</v>
      </c>
      <c r="I34" s="24">
        <v>20672</v>
      </c>
      <c r="J34" s="24">
        <v>29344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29344</v>
      </c>
      <c r="X34" s="24">
        <v>33037</v>
      </c>
      <c r="Y34" s="24">
        <v>-3693</v>
      </c>
      <c r="Z34" s="6">
        <v>-11.18</v>
      </c>
      <c r="AA34" s="22">
        <v>209059</v>
      </c>
    </row>
    <row r="35" spans="1:27" ht="12.75">
      <c r="A35" s="5" t="s">
        <v>39</v>
      </c>
      <c r="B35" s="3"/>
      <c r="C35" s="22">
        <v>1520295</v>
      </c>
      <c r="D35" s="22"/>
      <c r="E35" s="23">
        <v>1733580</v>
      </c>
      <c r="F35" s="24">
        <v>1733580</v>
      </c>
      <c r="G35" s="24">
        <v>17642</v>
      </c>
      <c r="H35" s="24">
        <v>184747</v>
      </c>
      <c r="I35" s="24">
        <v>186733</v>
      </c>
      <c r="J35" s="24">
        <v>389122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389122</v>
      </c>
      <c r="X35" s="24">
        <v>377723</v>
      </c>
      <c r="Y35" s="24">
        <v>11399</v>
      </c>
      <c r="Z35" s="6">
        <v>3.02</v>
      </c>
      <c r="AA35" s="22">
        <v>1733580</v>
      </c>
    </row>
    <row r="36" spans="1:27" ht="12.75">
      <c r="A36" s="5" t="s">
        <v>40</v>
      </c>
      <c r="B36" s="3"/>
      <c r="C36" s="22"/>
      <c r="D36" s="22"/>
      <c r="E36" s="23">
        <v>14460000</v>
      </c>
      <c r="F36" s="24">
        <v>14684939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>
        <v>14684939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45462747</v>
      </c>
      <c r="D38" s="19">
        <f>SUM(D39:D41)</f>
        <v>0</v>
      </c>
      <c r="E38" s="20">
        <f t="shared" si="7"/>
        <v>50691223</v>
      </c>
      <c r="F38" s="21">
        <f t="shared" si="7"/>
        <v>50880057</v>
      </c>
      <c r="G38" s="21">
        <f t="shared" si="7"/>
        <v>1701434</v>
      </c>
      <c r="H38" s="21">
        <f t="shared" si="7"/>
        <v>2311883</v>
      </c>
      <c r="I38" s="21">
        <f t="shared" si="7"/>
        <v>3323176</v>
      </c>
      <c r="J38" s="21">
        <f t="shared" si="7"/>
        <v>7336493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7336493</v>
      </c>
      <c r="X38" s="21">
        <f t="shared" si="7"/>
        <v>6038504</v>
      </c>
      <c r="Y38" s="21">
        <f t="shared" si="7"/>
        <v>1297989</v>
      </c>
      <c r="Z38" s="4">
        <f>+IF(X38&lt;&gt;0,+(Y38/X38)*100,0)</f>
        <v>21.49520808465143</v>
      </c>
      <c r="AA38" s="19">
        <f>SUM(AA39:AA41)</f>
        <v>50880057</v>
      </c>
    </row>
    <row r="39" spans="1:27" ht="12.75">
      <c r="A39" s="5" t="s">
        <v>43</v>
      </c>
      <c r="B39" s="3"/>
      <c r="C39" s="22">
        <v>2473813</v>
      </c>
      <c r="D39" s="22"/>
      <c r="E39" s="23">
        <v>3231542</v>
      </c>
      <c r="F39" s="24">
        <v>3231542</v>
      </c>
      <c r="G39" s="24">
        <v>213967</v>
      </c>
      <c r="H39" s="24">
        <v>217469</v>
      </c>
      <c r="I39" s="24">
        <v>224171</v>
      </c>
      <c r="J39" s="24">
        <v>655607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655607</v>
      </c>
      <c r="X39" s="24">
        <v>486809</v>
      </c>
      <c r="Y39" s="24">
        <v>168798</v>
      </c>
      <c r="Z39" s="6">
        <v>34.67</v>
      </c>
      <c r="AA39" s="22">
        <v>3231542</v>
      </c>
    </row>
    <row r="40" spans="1:27" ht="12.75">
      <c r="A40" s="5" t="s">
        <v>44</v>
      </c>
      <c r="B40" s="3"/>
      <c r="C40" s="22">
        <v>42988934</v>
      </c>
      <c r="D40" s="22"/>
      <c r="E40" s="23">
        <v>47459681</v>
      </c>
      <c r="F40" s="24">
        <v>47648515</v>
      </c>
      <c r="G40" s="24">
        <v>1487467</v>
      </c>
      <c r="H40" s="24">
        <v>2094414</v>
      </c>
      <c r="I40" s="24">
        <v>3099005</v>
      </c>
      <c r="J40" s="24">
        <v>6680886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6680886</v>
      </c>
      <c r="X40" s="24">
        <v>5551695</v>
      </c>
      <c r="Y40" s="24">
        <v>1129191</v>
      </c>
      <c r="Z40" s="6">
        <v>20.34</v>
      </c>
      <c r="AA40" s="22">
        <v>47648515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81616308</v>
      </c>
      <c r="D42" s="19">
        <f>SUM(D43:D46)</f>
        <v>0</v>
      </c>
      <c r="E42" s="20">
        <f t="shared" si="8"/>
        <v>83135628</v>
      </c>
      <c r="F42" s="21">
        <f t="shared" si="8"/>
        <v>83500423</v>
      </c>
      <c r="G42" s="21">
        <f t="shared" si="8"/>
        <v>2010776</v>
      </c>
      <c r="H42" s="21">
        <f t="shared" si="8"/>
        <v>8097315</v>
      </c>
      <c r="I42" s="21">
        <f t="shared" si="8"/>
        <v>9134110</v>
      </c>
      <c r="J42" s="21">
        <f t="shared" si="8"/>
        <v>19242201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19242201</v>
      </c>
      <c r="X42" s="21">
        <f t="shared" si="8"/>
        <v>18556522</v>
      </c>
      <c r="Y42" s="21">
        <f t="shared" si="8"/>
        <v>685679</v>
      </c>
      <c r="Z42" s="4">
        <f>+IF(X42&lt;&gt;0,+(Y42/X42)*100,0)</f>
        <v>3.6950835937898274</v>
      </c>
      <c r="AA42" s="19">
        <f>SUM(AA43:AA46)</f>
        <v>83500423</v>
      </c>
    </row>
    <row r="43" spans="1:27" ht="12.75">
      <c r="A43" s="5" t="s">
        <v>47</v>
      </c>
      <c r="B43" s="3"/>
      <c r="C43" s="22">
        <v>53504830</v>
      </c>
      <c r="D43" s="22"/>
      <c r="E43" s="23">
        <v>59747325</v>
      </c>
      <c r="F43" s="24">
        <v>59747325</v>
      </c>
      <c r="G43" s="24">
        <v>1039606</v>
      </c>
      <c r="H43" s="24">
        <v>6577708</v>
      </c>
      <c r="I43" s="24">
        <v>6744728</v>
      </c>
      <c r="J43" s="24">
        <v>14362042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14362042</v>
      </c>
      <c r="X43" s="24">
        <v>14172850</v>
      </c>
      <c r="Y43" s="24">
        <v>189192</v>
      </c>
      <c r="Z43" s="6">
        <v>1.33</v>
      </c>
      <c r="AA43" s="22">
        <v>59747325</v>
      </c>
    </row>
    <row r="44" spans="1:27" ht="12.75">
      <c r="A44" s="5" t="s">
        <v>48</v>
      </c>
      <c r="B44" s="3"/>
      <c r="C44" s="22">
        <v>8792144</v>
      </c>
      <c r="D44" s="22"/>
      <c r="E44" s="23">
        <v>10033643</v>
      </c>
      <c r="F44" s="24">
        <v>10033643</v>
      </c>
      <c r="G44" s="24">
        <v>462130</v>
      </c>
      <c r="H44" s="24">
        <v>652837</v>
      </c>
      <c r="I44" s="24">
        <v>1156787</v>
      </c>
      <c r="J44" s="24">
        <v>2271754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2271754</v>
      </c>
      <c r="X44" s="24">
        <v>1969113</v>
      </c>
      <c r="Y44" s="24">
        <v>302641</v>
      </c>
      <c r="Z44" s="6">
        <v>15.37</v>
      </c>
      <c r="AA44" s="22">
        <v>10033643</v>
      </c>
    </row>
    <row r="45" spans="1:27" ht="12.75">
      <c r="A45" s="5" t="s">
        <v>49</v>
      </c>
      <c r="B45" s="3"/>
      <c r="C45" s="25">
        <v>8625441</v>
      </c>
      <c r="D45" s="25"/>
      <c r="E45" s="26">
        <v>6609345</v>
      </c>
      <c r="F45" s="27">
        <v>6609345</v>
      </c>
      <c r="G45" s="27">
        <v>294677</v>
      </c>
      <c r="H45" s="27">
        <v>467666</v>
      </c>
      <c r="I45" s="27">
        <v>534833</v>
      </c>
      <c r="J45" s="27">
        <v>1297176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1297176</v>
      </c>
      <c r="X45" s="27">
        <v>1405671</v>
      </c>
      <c r="Y45" s="27">
        <v>-108495</v>
      </c>
      <c r="Z45" s="7">
        <v>-7.72</v>
      </c>
      <c r="AA45" s="25">
        <v>6609345</v>
      </c>
    </row>
    <row r="46" spans="1:27" ht="12.75">
      <c r="A46" s="5" t="s">
        <v>50</v>
      </c>
      <c r="B46" s="3"/>
      <c r="C46" s="22">
        <v>10693893</v>
      </c>
      <c r="D46" s="22"/>
      <c r="E46" s="23">
        <v>6745315</v>
      </c>
      <c r="F46" s="24">
        <v>7110110</v>
      </c>
      <c r="G46" s="24">
        <v>214363</v>
      </c>
      <c r="H46" s="24">
        <v>399104</v>
      </c>
      <c r="I46" s="24">
        <v>697762</v>
      </c>
      <c r="J46" s="24">
        <v>1311229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1311229</v>
      </c>
      <c r="X46" s="24">
        <v>1008888</v>
      </c>
      <c r="Y46" s="24">
        <v>302341</v>
      </c>
      <c r="Z46" s="6">
        <v>29.97</v>
      </c>
      <c r="AA46" s="22">
        <v>7110110</v>
      </c>
    </row>
    <row r="47" spans="1:27" ht="12.75">
      <c r="A47" s="2" t="s">
        <v>51</v>
      </c>
      <c r="B47" s="8" t="s">
        <v>52</v>
      </c>
      <c r="C47" s="19"/>
      <c r="D47" s="19"/>
      <c r="E47" s="20">
        <v>1177865</v>
      </c>
      <c r="F47" s="21">
        <v>1932548</v>
      </c>
      <c r="G47" s="21">
        <v>431</v>
      </c>
      <c r="H47" s="21">
        <v>135</v>
      </c>
      <c r="I47" s="21">
        <v>194853</v>
      </c>
      <c r="J47" s="21">
        <v>195419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195419</v>
      </c>
      <c r="X47" s="21">
        <v>294344</v>
      </c>
      <c r="Y47" s="21">
        <v>-98925</v>
      </c>
      <c r="Z47" s="4">
        <v>-33.61</v>
      </c>
      <c r="AA47" s="19">
        <v>1932548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207219333</v>
      </c>
      <c r="D48" s="44">
        <f>+D28+D32+D38+D42+D47</f>
        <v>0</v>
      </c>
      <c r="E48" s="45">
        <f t="shared" si="9"/>
        <v>227115619</v>
      </c>
      <c r="F48" s="46">
        <f t="shared" si="9"/>
        <v>229445215</v>
      </c>
      <c r="G48" s="46">
        <f t="shared" si="9"/>
        <v>7462483</v>
      </c>
      <c r="H48" s="46">
        <f t="shared" si="9"/>
        <v>16271227</v>
      </c>
      <c r="I48" s="46">
        <f t="shared" si="9"/>
        <v>20640821</v>
      </c>
      <c r="J48" s="46">
        <f t="shared" si="9"/>
        <v>44374531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44374531</v>
      </c>
      <c r="X48" s="46">
        <f t="shared" si="9"/>
        <v>43751245</v>
      </c>
      <c r="Y48" s="46">
        <f t="shared" si="9"/>
        <v>623286</v>
      </c>
      <c r="Z48" s="47">
        <f>+IF(X48&lt;&gt;0,+(Y48/X48)*100,0)</f>
        <v>1.4246131738651093</v>
      </c>
      <c r="AA48" s="44">
        <f>+AA28+AA32+AA38+AA42+AA47</f>
        <v>229445215</v>
      </c>
    </row>
    <row r="49" spans="1:27" ht="12.75">
      <c r="A49" s="14" t="s">
        <v>58</v>
      </c>
      <c r="B49" s="15"/>
      <c r="C49" s="48">
        <f aca="true" t="shared" si="10" ref="C49:Y49">+C25-C48</f>
        <v>16703287</v>
      </c>
      <c r="D49" s="48">
        <f>+D25-D48</f>
        <v>0</v>
      </c>
      <c r="E49" s="49">
        <f t="shared" si="10"/>
        <v>3805745</v>
      </c>
      <c r="F49" s="50">
        <f t="shared" si="10"/>
        <v>5070101</v>
      </c>
      <c r="G49" s="50">
        <f t="shared" si="10"/>
        <v>16652798</v>
      </c>
      <c r="H49" s="50">
        <f t="shared" si="10"/>
        <v>-4855541</v>
      </c>
      <c r="I49" s="50">
        <f t="shared" si="10"/>
        <v>-5991429</v>
      </c>
      <c r="J49" s="50">
        <f t="shared" si="10"/>
        <v>5805828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5805828</v>
      </c>
      <c r="X49" s="50">
        <f>IF(F25=F48,0,X25-X48)</f>
        <v>30683933</v>
      </c>
      <c r="Y49" s="50">
        <f t="shared" si="10"/>
        <v>-24878105</v>
      </c>
      <c r="Z49" s="51">
        <f>+IF(X49&lt;&gt;0,+(Y49/X49)*100,0)</f>
        <v>-81.07860553599828</v>
      </c>
      <c r="AA49" s="48">
        <f>+AA25-AA48</f>
        <v>5070101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80542654</v>
      </c>
      <c r="D5" s="19">
        <f>SUM(D6:D8)</f>
        <v>0</v>
      </c>
      <c r="E5" s="20">
        <f t="shared" si="0"/>
        <v>68008474</v>
      </c>
      <c r="F5" s="21">
        <f t="shared" si="0"/>
        <v>68008474</v>
      </c>
      <c r="G5" s="21">
        <f t="shared" si="0"/>
        <v>22087673</v>
      </c>
      <c r="H5" s="21">
        <f t="shared" si="0"/>
        <v>849458</v>
      </c>
      <c r="I5" s="21">
        <f t="shared" si="0"/>
        <v>1990916</v>
      </c>
      <c r="J5" s="21">
        <f t="shared" si="0"/>
        <v>24928047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24928047</v>
      </c>
      <c r="X5" s="21">
        <f t="shared" si="0"/>
        <v>16813527</v>
      </c>
      <c r="Y5" s="21">
        <f t="shared" si="0"/>
        <v>8114520</v>
      </c>
      <c r="Z5" s="4">
        <f>+IF(X5&lt;&gt;0,+(Y5/X5)*100,0)</f>
        <v>48.26185487435206</v>
      </c>
      <c r="AA5" s="19">
        <f>SUM(AA6:AA8)</f>
        <v>68008474</v>
      </c>
    </row>
    <row r="6" spans="1:27" ht="12.75">
      <c r="A6" s="5" t="s">
        <v>33</v>
      </c>
      <c r="B6" s="3"/>
      <c r="C6" s="22">
        <v>10110829</v>
      </c>
      <c r="D6" s="22"/>
      <c r="E6" s="23">
        <v>9542443</v>
      </c>
      <c r="F6" s="24">
        <v>9542443</v>
      </c>
      <c r="G6" s="24">
        <v>252056</v>
      </c>
      <c r="H6" s="24">
        <v>585757</v>
      </c>
      <c r="I6" s="24">
        <v>576047</v>
      </c>
      <c r="J6" s="24">
        <v>1413860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1413860</v>
      </c>
      <c r="X6" s="24">
        <v>1975520</v>
      </c>
      <c r="Y6" s="24">
        <v>-561660</v>
      </c>
      <c r="Z6" s="6">
        <v>-28.43</v>
      </c>
      <c r="AA6" s="22">
        <v>9542443</v>
      </c>
    </row>
    <row r="7" spans="1:27" ht="12.75">
      <c r="A7" s="5" t="s">
        <v>34</v>
      </c>
      <c r="B7" s="3"/>
      <c r="C7" s="25">
        <v>70412040</v>
      </c>
      <c r="D7" s="25"/>
      <c r="E7" s="26">
        <v>58442501</v>
      </c>
      <c r="F7" s="27">
        <v>58442501</v>
      </c>
      <c r="G7" s="27">
        <v>21830354</v>
      </c>
      <c r="H7" s="27">
        <v>262014</v>
      </c>
      <c r="I7" s="27">
        <v>1412357</v>
      </c>
      <c r="J7" s="27">
        <v>23504725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23504725</v>
      </c>
      <c r="X7" s="27">
        <v>14832124</v>
      </c>
      <c r="Y7" s="27">
        <v>8672601</v>
      </c>
      <c r="Z7" s="7">
        <v>58.47</v>
      </c>
      <c r="AA7" s="25">
        <v>58442501</v>
      </c>
    </row>
    <row r="8" spans="1:27" ht="12.75">
      <c r="A8" s="5" t="s">
        <v>35</v>
      </c>
      <c r="B8" s="3"/>
      <c r="C8" s="22">
        <v>19785</v>
      </c>
      <c r="D8" s="22"/>
      <c r="E8" s="23">
        <v>23530</v>
      </c>
      <c r="F8" s="24">
        <v>23530</v>
      </c>
      <c r="G8" s="24">
        <v>5263</v>
      </c>
      <c r="H8" s="24">
        <v>1687</v>
      </c>
      <c r="I8" s="24">
        <v>2512</v>
      </c>
      <c r="J8" s="24">
        <v>9462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9462</v>
      </c>
      <c r="X8" s="24">
        <v>5883</v>
      </c>
      <c r="Y8" s="24">
        <v>3579</v>
      </c>
      <c r="Z8" s="6">
        <v>60.84</v>
      </c>
      <c r="AA8" s="22">
        <v>23530</v>
      </c>
    </row>
    <row r="9" spans="1:27" ht="12.75">
      <c r="A9" s="2" t="s">
        <v>36</v>
      </c>
      <c r="B9" s="3"/>
      <c r="C9" s="19">
        <f aca="true" t="shared" si="1" ref="C9:Y9">SUM(C10:C14)</f>
        <v>12945722</v>
      </c>
      <c r="D9" s="19">
        <f>SUM(D10:D14)</f>
        <v>0</v>
      </c>
      <c r="E9" s="20">
        <f t="shared" si="1"/>
        <v>13138591</v>
      </c>
      <c r="F9" s="21">
        <f t="shared" si="1"/>
        <v>13138591</v>
      </c>
      <c r="G9" s="21">
        <f t="shared" si="1"/>
        <v>1009547</v>
      </c>
      <c r="H9" s="21">
        <f t="shared" si="1"/>
        <v>1826944</v>
      </c>
      <c r="I9" s="21">
        <f t="shared" si="1"/>
        <v>1561055</v>
      </c>
      <c r="J9" s="21">
        <f t="shared" si="1"/>
        <v>4397546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4397546</v>
      </c>
      <c r="X9" s="21">
        <f t="shared" si="1"/>
        <v>3284673</v>
      </c>
      <c r="Y9" s="21">
        <f t="shared" si="1"/>
        <v>1112873</v>
      </c>
      <c r="Z9" s="4">
        <f>+IF(X9&lt;&gt;0,+(Y9/X9)*100,0)</f>
        <v>33.880785088804885</v>
      </c>
      <c r="AA9" s="19">
        <f>SUM(AA10:AA14)</f>
        <v>13138591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>
        <v>12691061</v>
      </c>
      <c r="D11" s="22"/>
      <c r="E11" s="23">
        <v>12900786</v>
      </c>
      <c r="F11" s="24">
        <v>12900786</v>
      </c>
      <c r="G11" s="24">
        <v>996438</v>
      </c>
      <c r="H11" s="24">
        <v>1826383</v>
      </c>
      <c r="I11" s="24">
        <v>1556672</v>
      </c>
      <c r="J11" s="24">
        <v>4379493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4379493</v>
      </c>
      <c r="X11" s="24">
        <v>3225222</v>
      </c>
      <c r="Y11" s="24">
        <v>1154271</v>
      </c>
      <c r="Z11" s="6">
        <v>35.79</v>
      </c>
      <c r="AA11" s="22">
        <v>12900786</v>
      </c>
    </row>
    <row r="12" spans="1:27" ht="12.75">
      <c r="A12" s="5" t="s">
        <v>39</v>
      </c>
      <c r="B12" s="3"/>
      <c r="C12" s="22">
        <v>116640</v>
      </c>
      <c r="D12" s="22"/>
      <c r="E12" s="23">
        <v>97500</v>
      </c>
      <c r="F12" s="24">
        <v>97500</v>
      </c>
      <c r="G12" s="24">
        <v>13109</v>
      </c>
      <c r="H12" s="24">
        <v>561</v>
      </c>
      <c r="I12" s="24">
        <v>4383</v>
      </c>
      <c r="J12" s="24">
        <v>18053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18053</v>
      </c>
      <c r="X12" s="24">
        <v>24375</v>
      </c>
      <c r="Y12" s="24">
        <v>-6322</v>
      </c>
      <c r="Z12" s="6">
        <v>-25.94</v>
      </c>
      <c r="AA12" s="22">
        <v>97500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138021</v>
      </c>
      <c r="D14" s="25"/>
      <c r="E14" s="26">
        <v>140305</v>
      </c>
      <c r="F14" s="27">
        <v>140305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35076</v>
      </c>
      <c r="Y14" s="27">
        <v>-35076</v>
      </c>
      <c r="Z14" s="7">
        <v>-100</v>
      </c>
      <c r="AA14" s="25">
        <v>140305</v>
      </c>
    </row>
    <row r="15" spans="1:27" ht="12.75">
      <c r="A15" s="2" t="s">
        <v>42</v>
      </c>
      <c r="B15" s="8"/>
      <c r="C15" s="19">
        <f aca="true" t="shared" si="2" ref="C15:Y15">SUM(C16:C18)</f>
        <v>70295916</v>
      </c>
      <c r="D15" s="19">
        <f>SUM(D16:D18)</f>
        <v>0</v>
      </c>
      <c r="E15" s="20">
        <f t="shared" si="2"/>
        <v>69139357</v>
      </c>
      <c r="F15" s="21">
        <f t="shared" si="2"/>
        <v>69139357</v>
      </c>
      <c r="G15" s="21">
        <f t="shared" si="2"/>
        <v>25818</v>
      </c>
      <c r="H15" s="21">
        <f t="shared" si="2"/>
        <v>4715285</v>
      </c>
      <c r="I15" s="21">
        <f t="shared" si="2"/>
        <v>10941553</v>
      </c>
      <c r="J15" s="21">
        <f t="shared" si="2"/>
        <v>15682656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15682656</v>
      </c>
      <c r="X15" s="21">
        <f t="shared" si="2"/>
        <v>15189131</v>
      </c>
      <c r="Y15" s="21">
        <f t="shared" si="2"/>
        <v>493525</v>
      </c>
      <c r="Z15" s="4">
        <f>+IF(X15&lt;&gt;0,+(Y15/X15)*100,0)</f>
        <v>3.24919839061234</v>
      </c>
      <c r="AA15" s="19">
        <f>SUM(AA16:AA18)</f>
        <v>69139357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>
        <v>70193490</v>
      </c>
      <c r="D17" s="22"/>
      <c r="E17" s="23">
        <v>69013357</v>
      </c>
      <c r="F17" s="24">
        <v>69013357</v>
      </c>
      <c r="G17" s="24">
        <v>16716</v>
      </c>
      <c r="H17" s="24">
        <v>4677180</v>
      </c>
      <c r="I17" s="24">
        <v>10907541</v>
      </c>
      <c r="J17" s="24">
        <v>15601437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15601437</v>
      </c>
      <c r="X17" s="24">
        <v>15157631</v>
      </c>
      <c r="Y17" s="24">
        <v>443806</v>
      </c>
      <c r="Z17" s="6">
        <v>2.93</v>
      </c>
      <c r="AA17" s="22">
        <v>69013357</v>
      </c>
    </row>
    <row r="18" spans="1:27" ht="12.75">
      <c r="A18" s="5" t="s">
        <v>45</v>
      </c>
      <c r="B18" s="3"/>
      <c r="C18" s="22">
        <v>102426</v>
      </c>
      <c r="D18" s="22"/>
      <c r="E18" s="23">
        <v>126000</v>
      </c>
      <c r="F18" s="24">
        <v>126000</v>
      </c>
      <c r="G18" s="24">
        <v>9102</v>
      </c>
      <c r="H18" s="24">
        <v>38105</v>
      </c>
      <c r="I18" s="24">
        <v>34012</v>
      </c>
      <c r="J18" s="24">
        <v>81219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81219</v>
      </c>
      <c r="X18" s="24">
        <v>31500</v>
      </c>
      <c r="Y18" s="24">
        <v>49719</v>
      </c>
      <c r="Z18" s="6">
        <v>157.84</v>
      </c>
      <c r="AA18" s="22">
        <v>126000</v>
      </c>
    </row>
    <row r="19" spans="1:27" ht="12.75">
      <c r="A19" s="2" t="s">
        <v>46</v>
      </c>
      <c r="B19" s="8"/>
      <c r="C19" s="19">
        <f aca="true" t="shared" si="3" ref="C19:Y19">SUM(C20:C23)</f>
        <v>26604</v>
      </c>
      <c r="D19" s="19">
        <f>SUM(D20:D23)</f>
        <v>0</v>
      </c>
      <c r="E19" s="20">
        <f t="shared" si="3"/>
        <v>4224880</v>
      </c>
      <c r="F19" s="21">
        <f t="shared" si="3"/>
        <v>4224880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1056219</v>
      </c>
      <c r="Y19" s="21">
        <f t="shared" si="3"/>
        <v>-1056219</v>
      </c>
      <c r="Z19" s="4">
        <f>+IF(X19&lt;&gt;0,+(Y19/X19)*100,0)</f>
        <v>-100</v>
      </c>
      <c r="AA19" s="19">
        <f>SUM(AA20:AA23)</f>
        <v>4224880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26604</v>
      </c>
      <c r="D23" s="22"/>
      <c r="E23" s="23">
        <v>4224880</v>
      </c>
      <c r="F23" s="24">
        <v>4224880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1056219</v>
      </c>
      <c r="Y23" s="24">
        <v>-1056219</v>
      </c>
      <c r="Z23" s="6">
        <v>-100</v>
      </c>
      <c r="AA23" s="22">
        <v>4224880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163810896</v>
      </c>
      <c r="D25" s="44">
        <f>+D5+D9+D15+D19+D24</f>
        <v>0</v>
      </c>
      <c r="E25" s="45">
        <f t="shared" si="4"/>
        <v>154511302</v>
      </c>
      <c r="F25" s="46">
        <f t="shared" si="4"/>
        <v>154511302</v>
      </c>
      <c r="G25" s="46">
        <f t="shared" si="4"/>
        <v>23123038</v>
      </c>
      <c r="H25" s="46">
        <f t="shared" si="4"/>
        <v>7391687</v>
      </c>
      <c r="I25" s="46">
        <f t="shared" si="4"/>
        <v>14493524</v>
      </c>
      <c r="J25" s="46">
        <f t="shared" si="4"/>
        <v>45008249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45008249</v>
      </c>
      <c r="X25" s="46">
        <f t="shared" si="4"/>
        <v>36343550</v>
      </c>
      <c r="Y25" s="46">
        <f t="shared" si="4"/>
        <v>8664699</v>
      </c>
      <c r="Z25" s="47">
        <f>+IF(X25&lt;&gt;0,+(Y25/X25)*100,0)</f>
        <v>23.841091472902345</v>
      </c>
      <c r="AA25" s="44">
        <f>+AA5+AA9+AA15+AA19+AA24</f>
        <v>154511302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40170827</v>
      </c>
      <c r="D28" s="19">
        <f>SUM(D29:D31)</f>
        <v>0</v>
      </c>
      <c r="E28" s="20">
        <f t="shared" si="5"/>
        <v>36898298</v>
      </c>
      <c r="F28" s="21">
        <f t="shared" si="5"/>
        <v>36898298</v>
      </c>
      <c r="G28" s="21">
        <f t="shared" si="5"/>
        <v>2153736</v>
      </c>
      <c r="H28" s="21">
        <f t="shared" si="5"/>
        <v>2053351</v>
      </c>
      <c r="I28" s="21">
        <f t="shared" si="5"/>
        <v>2724002</v>
      </c>
      <c r="J28" s="21">
        <f t="shared" si="5"/>
        <v>6931089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6931089</v>
      </c>
      <c r="X28" s="21">
        <f t="shared" si="5"/>
        <v>9237782</v>
      </c>
      <c r="Y28" s="21">
        <f t="shared" si="5"/>
        <v>-2306693</v>
      </c>
      <c r="Z28" s="4">
        <f>+IF(X28&lt;&gt;0,+(Y28/X28)*100,0)</f>
        <v>-24.970203886603947</v>
      </c>
      <c r="AA28" s="19">
        <f>SUM(AA29:AA31)</f>
        <v>36898298</v>
      </c>
    </row>
    <row r="29" spans="1:27" ht="12.75">
      <c r="A29" s="5" t="s">
        <v>33</v>
      </c>
      <c r="B29" s="3"/>
      <c r="C29" s="22">
        <v>11708316</v>
      </c>
      <c r="D29" s="22"/>
      <c r="E29" s="23">
        <v>14450417</v>
      </c>
      <c r="F29" s="24">
        <v>14450417</v>
      </c>
      <c r="G29" s="24">
        <v>917317</v>
      </c>
      <c r="H29" s="24">
        <v>547868</v>
      </c>
      <c r="I29" s="24">
        <v>831774</v>
      </c>
      <c r="J29" s="24">
        <v>2296959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2296959</v>
      </c>
      <c r="X29" s="24">
        <v>3606663</v>
      </c>
      <c r="Y29" s="24">
        <v>-1309704</v>
      </c>
      <c r="Z29" s="6">
        <v>-36.31</v>
      </c>
      <c r="AA29" s="22">
        <v>14450417</v>
      </c>
    </row>
    <row r="30" spans="1:27" ht="12.75">
      <c r="A30" s="5" t="s">
        <v>34</v>
      </c>
      <c r="B30" s="3"/>
      <c r="C30" s="25">
        <v>21471818</v>
      </c>
      <c r="D30" s="25"/>
      <c r="E30" s="26">
        <v>14914372</v>
      </c>
      <c r="F30" s="27">
        <v>14914372</v>
      </c>
      <c r="G30" s="27">
        <v>908189</v>
      </c>
      <c r="H30" s="27">
        <v>1096660</v>
      </c>
      <c r="I30" s="27">
        <v>1513376</v>
      </c>
      <c r="J30" s="27">
        <v>3518225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3518225</v>
      </c>
      <c r="X30" s="27">
        <v>3767312</v>
      </c>
      <c r="Y30" s="27">
        <v>-249087</v>
      </c>
      <c r="Z30" s="7">
        <v>-6.61</v>
      </c>
      <c r="AA30" s="25">
        <v>14914372</v>
      </c>
    </row>
    <row r="31" spans="1:27" ht="12.75">
      <c r="A31" s="5" t="s">
        <v>35</v>
      </c>
      <c r="B31" s="3"/>
      <c r="C31" s="22">
        <v>6990693</v>
      </c>
      <c r="D31" s="22"/>
      <c r="E31" s="23">
        <v>7533509</v>
      </c>
      <c r="F31" s="24">
        <v>7533509</v>
      </c>
      <c r="G31" s="24">
        <v>328230</v>
      </c>
      <c r="H31" s="24">
        <v>408823</v>
      </c>
      <c r="I31" s="24">
        <v>378852</v>
      </c>
      <c r="J31" s="24">
        <v>1115905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1115905</v>
      </c>
      <c r="X31" s="24">
        <v>1863807</v>
      </c>
      <c r="Y31" s="24">
        <v>-747902</v>
      </c>
      <c r="Z31" s="6">
        <v>-40.13</v>
      </c>
      <c r="AA31" s="22">
        <v>7533509</v>
      </c>
    </row>
    <row r="32" spans="1:27" ht="12.75">
      <c r="A32" s="2" t="s">
        <v>36</v>
      </c>
      <c r="B32" s="3"/>
      <c r="C32" s="19">
        <f aca="true" t="shared" si="6" ref="C32:Y32">SUM(C33:C37)</f>
        <v>34800913</v>
      </c>
      <c r="D32" s="19">
        <f>SUM(D33:D37)</f>
        <v>0</v>
      </c>
      <c r="E32" s="20">
        <f t="shared" si="6"/>
        <v>31454258</v>
      </c>
      <c r="F32" s="21">
        <f t="shared" si="6"/>
        <v>31454258</v>
      </c>
      <c r="G32" s="21">
        <f t="shared" si="6"/>
        <v>2024408</v>
      </c>
      <c r="H32" s="21">
        <f t="shared" si="6"/>
        <v>5461372</v>
      </c>
      <c r="I32" s="21">
        <f t="shared" si="6"/>
        <v>5221160</v>
      </c>
      <c r="J32" s="21">
        <f t="shared" si="6"/>
        <v>12706940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12706940</v>
      </c>
      <c r="X32" s="21">
        <f t="shared" si="6"/>
        <v>7807135</v>
      </c>
      <c r="Y32" s="21">
        <f t="shared" si="6"/>
        <v>4899805</v>
      </c>
      <c r="Z32" s="4">
        <f>+IF(X32&lt;&gt;0,+(Y32/X32)*100,0)</f>
        <v>62.76060296126557</v>
      </c>
      <c r="AA32" s="19">
        <f>SUM(AA33:AA37)</f>
        <v>31454258</v>
      </c>
    </row>
    <row r="33" spans="1:27" ht="12.75">
      <c r="A33" s="5" t="s">
        <v>37</v>
      </c>
      <c r="B33" s="3"/>
      <c r="C33" s="22">
        <v>1594533</v>
      </c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2.75">
      <c r="A34" s="5" t="s">
        <v>38</v>
      </c>
      <c r="B34" s="3"/>
      <c r="C34" s="22">
        <v>12952820</v>
      </c>
      <c r="D34" s="22"/>
      <c r="E34" s="23">
        <v>11225793</v>
      </c>
      <c r="F34" s="24">
        <v>11225793</v>
      </c>
      <c r="G34" s="24">
        <v>541118</v>
      </c>
      <c r="H34" s="24">
        <v>4148286</v>
      </c>
      <c r="I34" s="24">
        <v>3817801</v>
      </c>
      <c r="J34" s="24">
        <v>8507205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8507205</v>
      </c>
      <c r="X34" s="24">
        <v>2794786</v>
      </c>
      <c r="Y34" s="24">
        <v>5712419</v>
      </c>
      <c r="Z34" s="6">
        <v>204.4</v>
      </c>
      <c r="AA34" s="22">
        <v>11225793</v>
      </c>
    </row>
    <row r="35" spans="1:27" ht="12.75">
      <c r="A35" s="5" t="s">
        <v>39</v>
      </c>
      <c r="B35" s="3"/>
      <c r="C35" s="22">
        <v>20115539</v>
      </c>
      <c r="D35" s="22"/>
      <c r="E35" s="23">
        <v>20088161</v>
      </c>
      <c r="F35" s="24">
        <v>20088161</v>
      </c>
      <c r="G35" s="24">
        <v>1483290</v>
      </c>
      <c r="H35" s="24">
        <v>1313086</v>
      </c>
      <c r="I35" s="24">
        <v>1403359</v>
      </c>
      <c r="J35" s="24">
        <v>4199735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4199735</v>
      </c>
      <c r="X35" s="24">
        <v>4977273</v>
      </c>
      <c r="Y35" s="24">
        <v>-777538</v>
      </c>
      <c r="Z35" s="6">
        <v>-15.62</v>
      </c>
      <c r="AA35" s="22">
        <v>20088161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138021</v>
      </c>
      <c r="D37" s="25"/>
      <c r="E37" s="26">
        <v>140304</v>
      </c>
      <c r="F37" s="27">
        <v>140304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35076</v>
      </c>
      <c r="Y37" s="27">
        <v>-35076</v>
      </c>
      <c r="Z37" s="7">
        <v>-100</v>
      </c>
      <c r="AA37" s="25">
        <v>140304</v>
      </c>
    </row>
    <row r="38" spans="1:27" ht="12.75">
      <c r="A38" s="2" t="s">
        <v>42</v>
      </c>
      <c r="B38" s="8"/>
      <c r="C38" s="19">
        <f aca="true" t="shared" si="7" ref="C38:Y38">SUM(C39:C41)</f>
        <v>83456580</v>
      </c>
      <c r="D38" s="19">
        <f>SUM(D39:D41)</f>
        <v>0</v>
      </c>
      <c r="E38" s="20">
        <f t="shared" si="7"/>
        <v>85495793</v>
      </c>
      <c r="F38" s="21">
        <f t="shared" si="7"/>
        <v>85495793</v>
      </c>
      <c r="G38" s="21">
        <f t="shared" si="7"/>
        <v>4445379</v>
      </c>
      <c r="H38" s="21">
        <f t="shared" si="7"/>
        <v>5983298</v>
      </c>
      <c r="I38" s="21">
        <f t="shared" si="7"/>
        <v>6077741</v>
      </c>
      <c r="J38" s="21">
        <f t="shared" si="7"/>
        <v>16506418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16506418</v>
      </c>
      <c r="X38" s="21">
        <f t="shared" si="7"/>
        <v>19226774</v>
      </c>
      <c r="Y38" s="21">
        <f t="shared" si="7"/>
        <v>-2720356</v>
      </c>
      <c r="Z38" s="4">
        <f>+IF(X38&lt;&gt;0,+(Y38/X38)*100,0)</f>
        <v>-14.14879063955295</v>
      </c>
      <c r="AA38" s="19">
        <f>SUM(AA39:AA41)</f>
        <v>85495793</v>
      </c>
    </row>
    <row r="39" spans="1:27" ht="12.75">
      <c r="A39" s="5" t="s">
        <v>43</v>
      </c>
      <c r="B39" s="3"/>
      <c r="C39" s="22">
        <v>1503823</v>
      </c>
      <c r="D39" s="22"/>
      <c r="E39" s="23">
        <v>1451457</v>
      </c>
      <c r="F39" s="24">
        <v>1451457</v>
      </c>
      <c r="G39" s="24">
        <v>106870</v>
      </c>
      <c r="H39" s="24">
        <v>105283</v>
      </c>
      <c r="I39" s="24">
        <v>111483</v>
      </c>
      <c r="J39" s="24">
        <v>323636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323636</v>
      </c>
      <c r="X39" s="24">
        <v>360499</v>
      </c>
      <c r="Y39" s="24">
        <v>-36863</v>
      </c>
      <c r="Z39" s="6">
        <v>-10.23</v>
      </c>
      <c r="AA39" s="22">
        <v>1451457</v>
      </c>
    </row>
    <row r="40" spans="1:27" ht="12.75">
      <c r="A40" s="5" t="s">
        <v>44</v>
      </c>
      <c r="B40" s="3"/>
      <c r="C40" s="22">
        <v>69958583</v>
      </c>
      <c r="D40" s="22"/>
      <c r="E40" s="23">
        <v>69013303</v>
      </c>
      <c r="F40" s="24">
        <v>69013303</v>
      </c>
      <c r="G40" s="24">
        <v>3350723</v>
      </c>
      <c r="H40" s="24">
        <v>4856745</v>
      </c>
      <c r="I40" s="24">
        <v>4967591</v>
      </c>
      <c r="J40" s="24">
        <v>13175059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13175059</v>
      </c>
      <c r="X40" s="24">
        <v>15157631</v>
      </c>
      <c r="Y40" s="24">
        <v>-1982572</v>
      </c>
      <c r="Z40" s="6">
        <v>-13.08</v>
      </c>
      <c r="AA40" s="22">
        <v>69013303</v>
      </c>
    </row>
    <row r="41" spans="1:27" ht="12.75">
      <c r="A41" s="5" t="s">
        <v>45</v>
      </c>
      <c r="B41" s="3"/>
      <c r="C41" s="22">
        <v>11994174</v>
      </c>
      <c r="D41" s="22"/>
      <c r="E41" s="23">
        <v>15031033</v>
      </c>
      <c r="F41" s="24">
        <v>15031033</v>
      </c>
      <c r="G41" s="24">
        <v>987786</v>
      </c>
      <c r="H41" s="24">
        <v>1021270</v>
      </c>
      <c r="I41" s="24">
        <v>998667</v>
      </c>
      <c r="J41" s="24">
        <v>3007723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3007723</v>
      </c>
      <c r="X41" s="24">
        <v>3708644</v>
      </c>
      <c r="Y41" s="24">
        <v>-700921</v>
      </c>
      <c r="Z41" s="6">
        <v>-18.9</v>
      </c>
      <c r="AA41" s="22">
        <v>15031033</v>
      </c>
    </row>
    <row r="42" spans="1:27" ht="12.75">
      <c r="A42" s="2" t="s">
        <v>46</v>
      </c>
      <c r="B42" s="8"/>
      <c r="C42" s="19">
        <f aca="true" t="shared" si="8" ref="C42:Y42">SUM(C43:C46)</f>
        <v>4430425</v>
      </c>
      <c r="D42" s="19">
        <f>SUM(D43:D46)</f>
        <v>0</v>
      </c>
      <c r="E42" s="20">
        <f t="shared" si="8"/>
        <v>4610450</v>
      </c>
      <c r="F42" s="21">
        <f t="shared" si="8"/>
        <v>4610450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1152612</v>
      </c>
      <c r="Y42" s="21">
        <f t="shared" si="8"/>
        <v>-1152612</v>
      </c>
      <c r="Z42" s="4">
        <f>+IF(X42&lt;&gt;0,+(Y42/X42)*100,0)</f>
        <v>-100</v>
      </c>
      <c r="AA42" s="19">
        <f>SUM(AA43:AA46)</f>
        <v>4610450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4430425</v>
      </c>
      <c r="D46" s="22"/>
      <c r="E46" s="23">
        <v>4610450</v>
      </c>
      <c r="F46" s="24">
        <v>4610450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1152612</v>
      </c>
      <c r="Y46" s="24">
        <v>-1152612</v>
      </c>
      <c r="Z46" s="6">
        <v>-100</v>
      </c>
      <c r="AA46" s="22">
        <v>4610450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162858745</v>
      </c>
      <c r="D48" s="44">
        <f>+D28+D32+D38+D42+D47</f>
        <v>0</v>
      </c>
      <c r="E48" s="45">
        <f t="shared" si="9"/>
        <v>158458799</v>
      </c>
      <c r="F48" s="46">
        <f t="shared" si="9"/>
        <v>158458799</v>
      </c>
      <c r="G48" s="46">
        <f t="shared" si="9"/>
        <v>8623523</v>
      </c>
      <c r="H48" s="46">
        <f t="shared" si="9"/>
        <v>13498021</v>
      </c>
      <c r="I48" s="46">
        <f t="shared" si="9"/>
        <v>14022903</v>
      </c>
      <c r="J48" s="46">
        <f t="shared" si="9"/>
        <v>36144447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36144447</v>
      </c>
      <c r="X48" s="46">
        <f t="shared" si="9"/>
        <v>37424303</v>
      </c>
      <c r="Y48" s="46">
        <f t="shared" si="9"/>
        <v>-1279856</v>
      </c>
      <c r="Z48" s="47">
        <f>+IF(X48&lt;&gt;0,+(Y48/X48)*100,0)</f>
        <v>-3.419852602198096</v>
      </c>
      <c r="AA48" s="44">
        <f>+AA28+AA32+AA38+AA42+AA47</f>
        <v>158458799</v>
      </c>
    </row>
    <row r="49" spans="1:27" ht="12.75">
      <c r="A49" s="14" t="s">
        <v>58</v>
      </c>
      <c r="B49" s="15"/>
      <c r="C49" s="48">
        <f aca="true" t="shared" si="10" ref="C49:Y49">+C25-C48</f>
        <v>952151</v>
      </c>
      <c r="D49" s="48">
        <f>+D25-D48</f>
        <v>0</v>
      </c>
      <c r="E49" s="49">
        <f t="shared" si="10"/>
        <v>-3947497</v>
      </c>
      <c r="F49" s="50">
        <f t="shared" si="10"/>
        <v>-3947497</v>
      </c>
      <c r="G49" s="50">
        <f t="shared" si="10"/>
        <v>14499515</v>
      </c>
      <c r="H49" s="50">
        <f t="shared" si="10"/>
        <v>-6106334</v>
      </c>
      <c r="I49" s="50">
        <f t="shared" si="10"/>
        <v>470621</v>
      </c>
      <c r="J49" s="50">
        <f t="shared" si="10"/>
        <v>8863802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8863802</v>
      </c>
      <c r="X49" s="50">
        <f>IF(F25=F48,0,X25-X48)</f>
        <v>-1080753</v>
      </c>
      <c r="Y49" s="50">
        <f t="shared" si="10"/>
        <v>9944555</v>
      </c>
      <c r="Z49" s="51">
        <f>+IF(X49&lt;&gt;0,+(Y49/X49)*100,0)</f>
        <v>-920.1505801973253</v>
      </c>
      <c r="AA49" s="48">
        <f>+AA25-AA48</f>
        <v>-3947497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25335380</v>
      </c>
      <c r="F5" s="21">
        <f t="shared" si="0"/>
        <v>25335380</v>
      </c>
      <c r="G5" s="21">
        <f t="shared" si="0"/>
        <v>15451687</v>
      </c>
      <c r="H5" s="21">
        <f t="shared" si="0"/>
        <v>408592</v>
      </c>
      <c r="I5" s="21">
        <f t="shared" si="0"/>
        <v>381106</v>
      </c>
      <c r="J5" s="21">
        <f t="shared" si="0"/>
        <v>16241385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16241385</v>
      </c>
      <c r="X5" s="21">
        <f t="shared" si="0"/>
        <v>6298929</v>
      </c>
      <c r="Y5" s="21">
        <f t="shared" si="0"/>
        <v>9942456</v>
      </c>
      <c r="Z5" s="4">
        <f>+IF(X5&lt;&gt;0,+(Y5/X5)*100,0)</f>
        <v>157.84359531596562</v>
      </c>
      <c r="AA5" s="19">
        <f>SUM(AA6:AA8)</f>
        <v>25335380</v>
      </c>
    </row>
    <row r="6" spans="1:27" ht="12.75">
      <c r="A6" s="5" t="s">
        <v>33</v>
      </c>
      <c r="B6" s="3"/>
      <c r="C6" s="22"/>
      <c r="D6" s="22"/>
      <c r="E6" s="23">
        <v>2701080</v>
      </c>
      <c r="F6" s="24">
        <v>2701080</v>
      </c>
      <c r="G6" s="24">
        <v>127698</v>
      </c>
      <c r="H6" s="24">
        <v>-37140</v>
      </c>
      <c r="I6" s="24">
        <v>-69650</v>
      </c>
      <c r="J6" s="24">
        <v>20908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20908</v>
      </c>
      <c r="X6" s="24">
        <v>675270</v>
      </c>
      <c r="Y6" s="24">
        <v>-654362</v>
      </c>
      <c r="Z6" s="6">
        <v>-96.9</v>
      </c>
      <c r="AA6" s="22">
        <v>2701080</v>
      </c>
    </row>
    <row r="7" spans="1:27" ht="12.75">
      <c r="A7" s="5" t="s">
        <v>34</v>
      </c>
      <c r="B7" s="3"/>
      <c r="C7" s="25"/>
      <c r="D7" s="25"/>
      <c r="E7" s="26">
        <v>22634300</v>
      </c>
      <c r="F7" s="27">
        <v>22634300</v>
      </c>
      <c r="G7" s="27">
        <v>15232729</v>
      </c>
      <c r="H7" s="27">
        <v>328371</v>
      </c>
      <c r="I7" s="27">
        <v>342859</v>
      </c>
      <c r="J7" s="27">
        <v>15903959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15903959</v>
      </c>
      <c r="X7" s="27">
        <v>5623659</v>
      </c>
      <c r="Y7" s="27">
        <v>10280300</v>
      </c>
      <c r="Z7" s="7">
        <v>182.8</v>
      </c>
      <c r="AA7" s="25">
        <v>22634300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91260</v>
      </c>
      <c r="H8" s="24">
        <v>117361</v>
      </c>
      <c r="I8" s="24">
        <v>107897</v>
      </c>
      <c r="J8" s="24">
        <v>316518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316518</v>
      </c>
      <c r="X8" s="24"/>
      <c r="Y8" s="24">
        <v>316518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16366670</v>
      </c>
      <c r="F9" s="21">
        <f t="shared" si="1"/>
        <v>16366670</v>
      </c>
      <c r="G9" s="21">
        <f t="shared" si="1"/>
        <v>40106</v>
      </c>
      <c r="H9" s="21">
        <f t="shared" si="1"/>
        <v>40871</v>
      </c>
      <c r="I9" s="21">
        <f t="shared" si="1"/>
        <v>41280</v>
      </c>
      <c r="J9" s="21">
        <f t="shared" si="1"/>
        <v>122257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122257</v>
      </c>
      <c r="X9" s="21">
        <f t="shared" si="1"/>
        <v>4079667</v>
      </c>
      <c r="Y9" s="21">
        <f t="shared" si="1"/>
        <v>-3957410</v>
      </c>
      <c r="Z9" s="4">
        <f>+IF(X9&lt;&gt;0,+(Y9/X9)*100,0)</f>
        <v>-97.00326031511885</v>
      </c>
      <c r="AA9" s="19">
        <f>SUM(AA10:AA14)</f>
        <v>16366670</v>
      </c>
    </row>
    <row r="10" spans="1:27" ht="12.75">
      <c r="A10" s="5" t="s">
        <v>37</v>
      </c>
      <c r="B10" s="3"/>
      <c r="C10" s="22"/>
      <c r="D10" s="22"/>
      <c r="E10" s="23">
        <v>3786630</v>
      </c>
      <c r="F10" s="24">
        <v>3786630</v>
      </c>
      <c r="G10" s="24">
        <v>37725</v>
      </c>
      <c r="H10" s="24">
        <v>38490</v>
      </c>
      <c r="I10" s="24">
        <v>38899</v>
      </c>
      <c r="J10" s="24">
        <v>115114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115114</v>
      </c>
      <c r="X10" s="24">
        <v>935907</v>
      </c>
      <c r="Y10" s="24">
        <v>-820793</v>
      </c>
      <c r="Z10" s="6">
        <v>-87.7</v>
      </c>
      <c r="AA10" s="22">
        <v>3786630</v>
      </c>
    </row>
    <row r="11" spans="1:27" ht="12.75">
      <c r="A11" s="5" t="s">
        <v>38</v>
      </c>
      <c r="B11" s="3"/>
      <c r="C11" s="22"/>
      <c r="D11" s="22"/>
      <c r="E11" s="23">
        <v>20000</v>
      </c>
      <c r="F11" s="24">
        <v>20000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3750</v>
      </c>
      <c r="Y11" s="24">
        <v>-3750</v>
      </c>
      <c r="Z11" s="6">
        <v>-100</v>
      </c>
      <c r="AA11" s="22">
        <v>20000</v>
      </c>
    </row>
    <row r="12" spans="1:27" ht="12.75">
      <c r="A12" s="5" t="s">
        <v>39</v>
      </c>
      <c r="B12" s="3"/>
      <c r="C12" s="22"/>
      <c r="D12" s="22"/>
      <c r="E12" s="23">
        <v>1170040</v>
      </c>
      <c r="F12" s="24">
        <v>1170040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292509</v>
      </c>
      <c r="Y12" s="24">
        <v>-292509</v>
      </c>
      <c r="Z12" s="6">
        <v>-100</v>
      </c>
      <c r="AA12" s="22">
        <v>1170040</v>
      </c>
    </row>
    <row r="13" spans="1:27" ht="12.75">
      <c r="A13" s="5" t="s">
        <v>40</v>
      </c>
      <c r="B13" s="3"/>
      <c r="C13" s="22"/>
      <c r="D13" s="22"/>
      <c r="E13" s="23">
        <v>11390000</v>
      </c>
      <c r="F13" s="24">
        <v>11390000</v>
      </c>
      <c r="G13" s="24">
        <v>2381</v>
      </c>
      <c r="H13" s="24">
        <v>2381</v>
      </c>
      <c r="I13" s="24">
        <v>2381</v>
      </c>
      <c r="J13" s="24">
        <v>7143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7143</v>
      </c>
      <c r="X13" s="24">
        <v>2847501</v>
      </c>
      <c r="Y13" s="24">
        <v>-2840358</v>
      </c>
      <c r="Z13" s="6">
        <v>-99.75</v>
      </c>
      <c r="AA13" s="22">
        <v>11390000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13853000</v>
      </c>
      <c r="F15" s="21">
        <f t="shared" si="2"/>
        <v>13853000</v>
      </c>
      <c r="G15" s="21">
        <f t="shared" si="2"/>
        <v>16548</v>
      </c>
      <c r="H15" s="21">
        <f t="shared" si="2"/>
        <v>9968</v>
      </c>
      <c r="I15" s="21">
        <f t="shared" si="2"/>
        <v>216148</v>
      </c>
      <c r="J15" s="21">
        <f t="shared" si="2"/>
        <v>242664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242664</v>
      </c>
      <c r="X15" s="21">
        <f t="shared" si="2"/>
        <v>3038250</v>
      </c>
      <c r="Y15" s="21">
        <f t="shared" si="2"/>
        <v>-2795586</v>
      </c>
      <c r="Z15" s="4">
        <f>+IF(X15&lt;&gt;0,+(Y15/X15)*100,0)</f>
        <v>-92.01303381881017</v>
      </c>
      <c r="AA15" s="19">
        <f>SUM(AA16:AA18)</f>
        <v>13853000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13853000</v>
      </c>
      <c r="F17" s="24">
        <v>13853000</v>
      </c>
      <c r="G17" s="24">
        <v>16548</v>
      </c>
      <c r="H17" s="24">
        <v>9968</v>
      </c>
      <c r="I17" s="24">
        <v>216148</v>
      </c>
      <c r="J17" s="24">
        <v>242664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242664</v>
      </c>
      <c r="X17" s="24">
        <v>3038250</v>
      </c>
      <c r="Y17" s="24">
        <v>-2795586</v>
      </c>
      <c r="Z17" s="6">
        <v>-92.01</v>
      </c>
      <c r="AA17" s="22">
        <v>13853000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128205767</v>
      </c>
      <c r="F19" s="21">
        <f t="shared" si="3"/>
        <v>128205767</v>
      </c>
      <c r="G19" s="21">
        <f t="shared" si="3"/>
        <v>10674829</v>
      </c>
      <c r="H19" s="21">
        <f t="shared" si="3"/>
        <v>4066373</v>
      </c>
      <c r="I19" s="21">
        <f t="shared" si="3"/>
        <v>4901824</v>
      </c>
      <c r="J19" s="21">
        <f t="shared" si="3"/>
        <v>19643026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19643026</v>
      </c>
      <c r="X19" s="21">
        <f t="shared" si="3"/>
        <v>33503799</v>
      </c>
      <c r="Y19" s="21">
        <f t="shared" si="3"/>
        <v>-13860773</v>
      </c>
      <c r="Z19" s="4">
        <f>+IF(X19&lt;&gt;0,+(Y19/X19)*100,0)</f>
        <v>-41.37075022447455</v>
      </c>
      <c r="AA19" s="19">
        <f>SUM(AA20:AA23)</f>
        <v>128205767</v>
      </c>
    </row>
    <row r="20" spans="1:27" ht="12.75">
      <c r="A20" s="5" t="s">
        <v>47</v>
      </c>
      <c r="B20" s="3"/>
      <c r="C20" s="22"/>
      <c r="D20" s="22"/>
      <c r="E20" s="23">
        <v>63525270</v>
      </c>
      <c r="F20" s="24">
        <v>63525270</v>
      </c>
      <c r="G20" s="24">
        <v>4172439</v>
      </c>
      <c r="H20" s="24">
        <v>2819841</v>
      </c>
      <c r="I20" s="24">
        <v>4103445</v>
      </c>
      <c r="J20" s="24">
        <v>11095725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11095725</v>
      </c>
      <c r="X20" s="24">
        <v>17515554</v>
      </c>
      <c r="Y20" s="24">
        <v>-6419829</v>
      </c>
      <c r="Z20" s="6">
        <v>-36.65</v>
      </c>
      <c r="AA20" s="22">
        <v>63525270</v>
      </c>
    </row>
    <row r="21" spans="1:27" ht="12.75">
      <c r="A21" s="5" t="s">
        <v>48</v>
      </c>
      <c r="B21" s="3"/>
      <c r="C21" s="22"/>
      <c r="D21" s="22"/>
      <c r="E21" s="23">
        <v>33147537</v>
      </c>
      <c r="F21" s="24">
        <v>33147537</v>
      </c>
      <c r="G21" s="24">
        <v>2337514</v>
      </c>
      <c r="H21" s="24">
        <v>542425</v>
      </c>
      <c r="I21" s="24">
        <v>100367</v>
      </c>
      <c r="J21" s="24">
        <v>2980306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2980306</v>
      </c>
      <c r="X21" s="24">
        <v>7977966</v>
      </c>
      <c r="Y21" s="24">
        <v>-4997660</v>
      </c>
      <c r="Z21" s="6">
        <v>-62.64</v>
      </c>
      <c r="AA21" s="22">
        <v>33147537</v>
      </c>
    </row>
    <row r="22" spans="1:27" ht="12.75">
      <c r="A22" s="5" t="s">
        <v>49</v>
      </c>
      <c r="B22" s="3"/>
      <c r="C22" s="25"/>
      <c r="D22" s="25"/>
      <c r="E22" s="26">
        <v>22335740</v>
      </c>
      <c r="F22" s="27">
        <v>22335740</v>
      </c>
      <c r="G22" s="27">
        <v>3677692</v>
      </c>
      <c r="H22" s="27">
        <v>227136</v>
      </c>
      <c r="I22" s="27">
        <v>229430</v>
      </c>
      <c r="J22" s="27">
        <v>4134258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4134258</v>
      </c>
      <c r="X22" s="27">
        <v>5656920</v>
      </c>
      <c r="Y22" s="27">
        <v>-1522662</v>
      </c>
      <c r="Z22" s="7">
        <v>-26.92</v>
      </c>
      <c r="AA22" s="25">
        <v>22335740</v>
      </c>
    </row>
    <row r="23" spans="1:27" ht="12.75">
      <c r="A23" s="5" t="s">
        <v>50</v>
      </c>
      <c r="B23" s="3"/>
      <c r="C23" s="22"/>
      <c r="D23" s="22"/>
      <c r="E23" s="23">
        <v>9197220</v>
      </c>
      <c r="F23" s="24">
        <v>9197220</v>
      </c>
      <c r="G23" s="24">
        <v>487184</v>
      </c>
      <c r="H23" s="24">
        <v>476971</v>
      </c>
      <c r="I23" s="24">
        <v>468582</v>
      </c>
      <c r="J23" s="24">
        <v>1432737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1432737</v>
      </c>
      <c r="X23" s="24">
        <v>2353359</v>
      </c>
      <c r="Y23" s="24">
        <v>-920622</v>
      </c>
      <c r="Z23" s="6">
        <v>-39.12</v>
      </c>
      <c r="AA23" s="22">
        <v>9197220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183760817</v>
      </c>
      <c r="F25" s="46">
        <f t="shared" si="4"/>
        <v>183760817</v>
      </c>
      <c r="G25" s="46">
        <f t="shared" si="4"/>
        <v>26183170</v>
      </c>
      <c r="H25" s="46">
        <f t="shared" si="4"/>
        <v>4525804</v>
      </c>
      <c r="I25" s="46">
        <f t="shared" si="4"/>
        <v>5540358</v>
      </c>
      <c r="J25" s="46">
        <f t="shared" si="4"/>
        <v>36249332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36249332</v>
      </c>
      <c r="X25" s="46">
        <f t="shared" si="4"/>
        <v>46920645</v>
      </c>
      <c r="Y25" s="46">
        <f t="shared" si="4"/>
        <v>-10671313</v>
      </c>
      <c r="Z25" s="47">
        <f>+IF(X25&lt;&gt;0,+(Y25/X25)*100,0)</f>
        <v>-22.743321196884654</v>
      </c>
      <c r="AA25" s="44">
        <f>+AA5+AA9+AA15+AA19+AA24</f>
        <v>183760817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46307412</v>
      </c>
      <c r="F28" s="21">
        <f t="shared" si="5"/>
        <v>46307412</v>
      </c>
      <c r="G28" s="21">
        <f t="shared" si="5"/>
        <v>3285171</v>
      </c>
      <c r="H28" s="21">
        <f t="shared" si="5"/>
        <v>3397711</v>
      </c>
      <c r="I28" s="21">
        <f t="shared" si="5"/>
        <v>2719749</v>
      </c>
      <c r="J28" s="21">
        <f t="shared" si="5"/>
        <v>9402631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9402631</v>
      </c>
      <c r="X28" s="21">
        <f t="shared" si="5"/>
        <v>12399378</v>
      </c>
      <c r="Y28" s="21">
        <f t="shared" si="5"/>
        <v>-2996747</v>
      </c>
      <c r="Z28" s="4">
        <f>+IF(X28&lt;&gt;0,+(Y28/X28)*100,0)</f>
        <v>-24.168526840620554</v>
      </c>
      <c r="AA28" s="19">
        <f>SUM(AA29:AA31)</f>
        <v>46307412</v>
      </c>
    </row>
    <row r="29" spans="1:27" ht="12.75">
      <c r="A29" s="5" t="s">
        <v>33</v>
      </c>
      <c r="B29" s="3"/>
      <c r="C29" s="22"/>
      <c r="D29" s="22"/>
      <c r="E29" s="23">
        <v>16557580</v>
      </c>
      <c r="F29" s="24">
        <v>16557580</v>
      </c>
      <c r="G29" s="24">
        <v>1360386</v>
      </c>
      <c r="H29" s="24">
        <v>1275383</v>
      </c>
      <c r="I29" s="24">
        <v>708972</v>
      </c>
      <c r="J29" s="24">
        <v>3344741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3344741</v>
      </c>
      <c r="X29" s="24">
        <v>4797309</v>
      </c>
      <c r="Y29" s="24">
        <v>-1452568</v>
      </c>
      <c r="Z29" s="6">
        <v>-30.28</v>
      </c>
      <c r="AA29" s="22">
        <v>16557580</v>
      </c>
    </row>
    <row r="30" spans="1:27" ht="12.75">
      <c r="A30" s="5" t="s">
        <v>34</v>
      </c>
      <c r="B30" s="3"/>
      <c r="C30" s="25"/>
      <c r="D30" s="25"/>
      <c r="E30" s="26">
        <v>18482472</v>
      </c>
      <c r="F30" s="27">
        <v>18482472</v>
      </c>
      <c r="G30" s="27">
        <v>1014584</v>
      </c>
      <c r="H30" s="27">
        <v>1225110</v>
      </c>
      <c r="I30" s="27">
        <v>1118443</v>
      </c>
      <c r="J30" s="27">
        <v>3358137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3358137</v>
      </c>
      <c r="X30" s="27">
        <v>4812411</v>
      </c>
      <c r="Y30" s="27">
        <v>-1454274</v>
      </c>
      <c r="Z30" s="7">
        <v>-30.22</v>
      </c>
      <c r="AA30" s="25">
        <v>18482472</v>
      </c>
    </row>
    <row r="31" spans="1:27" ht="12.75">
      <c r="A31" s="5" t="s">
        <v>35</v>
      </c>
      <c r="B31" s="3"/>
      <c r="C31" s="22"/>
      <c r="D31" s="22"/>
      <c r="E31" s="23">
        <v>11267360</v>
      </c>
      <c r="F31" s="24">
        <v>11267360</v>
      </c>
      <c r="G31" s="24">
        <v>910201</v>
      </c>
      <c r="H31" s="24">
        <v>897218</v>
      </c>
      <c r="I31" s="24">
        <v>892334</v>
      </c>
      <c r="J31" s="24">
        <v>2699753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2699753</v>
      </c>
      <c r="X31" s="24">
        <v>2789658</v>
      </c>
      <c r="Y31" s="24">
        <v>-89905</v>
      </c>
      <c r="Z31" s="6">
        <v>-3.22</v>
      </c>
      <c r="AA31" s="22">
        <v>11267360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18417308</v>
      </c>
      <c r="F32" s="21">
        <f t="shared" si="6"/>
        <v>18417308</v>
      </c>
      <c r="G32" s="21">
        <f t="shared" si="6"/>
        <v>455138</v>
      </c>
      <c r="H32" s="21">
        <f t="shared" si="6"/>
        <v>473262</v>
      </c>
      <c r="I32" s="21">
        <f t="shared" si="6"/>
        <v>627032</v>
      </c>
      <c r="J32" s="21">
        <f t="shared" si="6"/>
        <v>1555432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1555432</v>
      </c>
      <c r="X32" s="21">
        <f t="shared" si="6"/>
        <v>4564482</v>
      </c>
      <c r="Y32" s="21">
        <f t="shared" si="6"/>
        <v>-3009050</v>
      </c>
      <c r="Z32" s="4">
        <f>+IF(X32&lt;&gt;0,+(Y32/X32)*100,0)</f>
        <v>-65.9231430861158</v>
      </c>
      <c r="AA32" s="19">
        <f>SUM(AA33:AA37)</f>
        <v>18417308</v>
      </c>
    </row>
    <row r="33" spans="1:27" ht="12.75">
      <c r="A33" s="5" t="s">
        <v>37</v>
      </c>
      <c r="B33" s="3"/>
      <c r="C33" s="22"/>
      <c r="D33" s="22"/>
      <c r="E33" s="23">
        <v>5467458</v>
      </c>
      <c r="F33" s="24">
        <v>5467458</v>
      </c>
      <c r="G33" s="24">
        <v>404336</v>
      </c>
      <c r="H33" s="24">
        <v>425131</v>
      </c>
      <c r="I33" s="24">
        <v>575894</v>
      </c>
      <c r="J33" s="24">
        <v>1405361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1405361</v>
      </c>
      <c r="X33" s="24">
        <v>1409181</v>
      </c>
      <c r="Y33" s="24">
        <v>-3820</v>
      </c>
      <c r="Z33" s="6">
        <v>-0.27</v>
      </c>
      <c r="AA33" s="22">
        <v>5467458</v>
      </c>
    </row>
    <row r="34" spans="1:27" ht="12.75">
      <c r="A34" s="5" t="s">
        <v>38</v>
      </c>
      <c r="B34" s="3"/>
      <c r="C34" s="22"/>
      <c r="D34" s="22"/>
      <c r="E34" s="23">
        <v>650030</v>
      </c>
      <c r="F34" s="24">
        <v>650030</v>
      </c>
      <c r="G34" s="24">
        <v>26213</v>
      </c>
      <c r="H34" s="24">
        <v>23542</v>
      </c>
      <c r="I34" s="24">
        <v>26549</v>
      </c>
      <c r="J34" s="24">
        <v>76304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76304</v>
      </c>
      <c r="X34" s="24">
        <v>173178</v>
      </c>
      <c r="Y34" s="24">
        <v>-96874</v>
      </c>
      <c r="Z34" s="6">
        <v>-55.94</v>
      </c>
      <c r="AA34" s="22">
        <v>650030</v>
      </c>
    </row>
    <row r="35" spans="1:27" ht="12.75">
      <c r="A35" s="5" t="s">
        <v>39</v>
      </c>
      <c r="B35" s="3"/>
      <c r="C35" s="22"/>
      <c r="D35" s="22"/>
      <c r="E35" s="23">
        <v>482200</v>
      </c>
      <c r="F35" s="24">
        <v>482200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137124</v>
      </c>
      <c r="Y35" s="24">
        <v>-137124</v>
      </c>
      <c r="Z35" s="6">
        <v>-100</v>
      </c>
      <c r="AA35" s="22">
        <v>482200</v>
      </c>
    </row>
    <row r="36" spans="1:27" ht="12.75">
      <c r="A36" s="5" t="s">
        <v>40</v>
      </c>
      <c r="B36" s="3"/>
      <c r="C36" s="22"/>
      <c r="D36" s="22"/>
      <c r="E36" s="23">
        <v>11817620</v>
      </c>
      <c r="F36" s="24">
        <v>11817620</v>
      </c>
      <c r="G36" s="24">
        <v>24589</v>
      </c>
      <c r="H36" s="24">
        <v>24589</v>
      </c>
      <c r="I36" s="24">
        <v>24589</v>
      </c>
      <c r="J36" s="24">
        <v>73767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73767</v>
      </c>
      <c r="X36" s="24">
        <v>2844999</v>
      </c>
      <c r="Y36" s="24">
        <v>-2771232</v>
      </c>
      <c r="Z36" s="6">
        <v>-97.41</v>
      </c>
      <c r="AA36" s="22">
        <v>11817620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10499290</v>
      </c>
      <c r="F38" s="21">
        <f t="shared" si="7"/>
        <v>10499290</v>
      </c>
      <c r="G38" s="21">
        <f t="shared" si="7"/>
        <v>183545</v>
      </c>
      <c r="H38" s="21">
        <f t="shared" si="7"/>
        <v>187530</v>
      </c>
      <c r="I38" s="21">
        <f t="shared" si="7"/>
        <v>205809</v>
      </c>
      <c r="J38" s="21">
        <f t="shared" si="7"/>
        <v>576884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576884</v>
      </c>
      <c r="X38" s="21">
        <f t="shared" si="7"/>
        <v>2659092</v>
      </c>
      <c r="Y38" s="21">
        <f t="shared" si="7"/>
        <v>-2082208</v>
      </c>
      <c r="Z38" s="4">
        <f>+IF(X38&lt;&gt;0,+(Y38/X38)*100,0)</f>
        <v>-78.3052259944372</v>
      </c>
      <c r="AA38" s="19">
        <f>SUM(AA39:AA41)</f>
        <v>10499290</v>
      </c>
    </row>
    <row r="39" spans="1:27" ht="12.7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2.75">
      <c r="A40" s="5" t="s">
        <v>44</v>
      </c>
      <c r="B40" s="3"/>
      <c r="C40" s="22"/>
      <c r="D40" s="22"/>
      <c r="E40" s="23">
        <v>10499290</v>
      </c>
      <c r="F40" s="24">
        <v>10499290</v>
      </c>
      <c r="G40" s="24">
        <v>183545</v>
      </c>
      <c r="H40" s="24">
        <v>187530</v>
      </c>
      <c r="I40" s="24">
        <v>205809</v>
      </c>
      <c r="J40" s="24">
        <v>576884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576884</v>
      </c>
      <c r="X40" s="24">
        <v>2659092</v>
      </c>
      <c r="Y40" s="24">
        <v>-2082208</v>
      </c>
      <c r="Z40" s="6">
        <v>-78.31</v>
      </c>
      <c r="AA40" s="22">
        <v>10499290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71974020</v>
      </c>
      <c r="F42" s="21">
        <f t="shared" si="8"/>
        <v>71974020</v>
      </c>
      <c r="G42" s="21">
        <f t="shared" si="8"/>
        <v>1307874</v>
      </c>
      <c r="H42" s="21">
        <f t="shared" si="8"/>
        <v>3900287</v>
      </c>
      <c r="I42" s="21">
        <f t="shared" si="8"/>
        <v>2864435</v>
      </c>
      <c r="J42" s="21">
        <f t="shared" si="8"/>
        <v>8072596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8072596</v>
      </c>
      <c r="X42" s="21">
        <f t="shared" si="8"/>
        <v>18591816</v>
      </c>
      <c r="Y42" s="21">
        <f t="shared" si="8"/>
        <v>-10519220</v>
      </c>
      <c r="Z42" s="4">
        <f>+IF(X42&lt;&gt;0,+(Y42/X42)*100,0)</f>
        <v>-56.57984136676052</v>
      </c>
      <c r="AA42" s="19">
        <f>SUM(AA43:AA46)</f>
        <v>71974020</v>
      </c>
    </row>
    <row r="43" spans="1:27" ht="12.75">
      <c r="A43" s="5" t="s">
        <v>47</v>
      </c>
      <c r="B43" s="3"/>
      <c r="C43" s="22"/>
      <c r="D43" s="22"/>
      <c r="E43" s="23">
        <v>40550620</v>
      </c>
      <c r="F43" s="24">
        <v>40550620</v>
      </c>
      <c r="G43" s="24">
        <v>239518</v>
      </c>
      <c r="H43" s="24">
        <v>2949030</v>
      </c>
      <c r="I43" s="24">
        <v>2030527</v>
      </c>
      <c r="J43" s="24">
        <v>5219075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5219075</v>
      </c>
      <c r="X43" s="24">
        <v>10303923</v>
      </c>
      <c r="Y43" s="24">
        <v>-5084848</v>
      </c>
      <c r="Z43" s="6">
        <v>-49.35</v>
      </c>
      <c r="AA43" s="22">
        <v>40550620</v>
      </c>
    </row>
    <row r="44" spans="1:27" ht="12.75">
      <c r="A44" s="5" t="s">
        <v>48</v>
      </c>
      <c r="B44" s="3"/>
      <c r="C44" s="22"/>
      <c r="D44" s="22"/>
      <c r="E44" s="23">
        <v>16077880</v>
      </c>
      <c r="F44" s="24">
        <v>16077880</v>
      </c>
      <c r="G44" s="24">
        <v>632872</v>
      </c>
      <c r="H44" s="24">
        <v>386772</v>
      </c>
      <c r="I44" s="24">
        <v>354267</v>
      </c>
      <c r="J44" s="24">
        <v>1373911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1373911</v>
      </c>
      <c r="X44" s="24">
        <v>4247697</v>
      </c>
      <c r="Y44" s="24">
        <v>-2873786</v>
      </c>
      <c r="Z44" s="6">
        <v>-67.66</v>
      </c>
      <c r="AA44" s="22">
        <v>16077880</v>
      </c>
    </row>
    <row r="45" spans="1:27" ht="12.75">
      <c r="A45" s="5" t="s">
        <v>49</v>
      </c>
      <c r="B45" s="3"/>
      <c r="C45" s="25"/>
      <c r="D45" s="25"/>
      <c r="E45" s="26">
        <v>9127980</v>
      </c>
      <c r="F45" s="27">
        <v>9127980</v>
      </c>
      <c r="G45" s="27">
        <v>237728</v>
      </c>
      <c r="H45" s="27">
        <v>364849</v>
      </c>
      <c r="I45" s="27">
        <v>260233</v>
      </c>
      <c r="J45" s="27">
        <v>862810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862810</v>
      </c>
      <c r="X45" s="27">
        <v>2363676</v>
      </c>
      <c r="Y45" s="27">
        <v>-1500866</v>
      </c>
      <c r="Z45" s="7">
        <v>-63.5</v>
      </c>
      <c r="AA45" s="25">
        <v>9127980</v>
      </c>
    </row>
    <row r="46" spans="1:27" ht="12.75">
      <c r="A46" s="5" t="s">
        <v>50</v>
      </c>
      <c r="B46" s="3"/>
      <c r="C46" s="22"/>
      <c r="D46" s="22"/>
      <c r="E46" s="23">
        <v>6217540</v>
      </c>
      <c r="F46" s="24">
        <v>6217540</v>
      </c>
      <c r="G46" s="24">
        <v>197756</v>
      </c>
      <c r="H46" s="24">
        <v>199636</v>
      </c>
      <c r="I46" s="24">
        <v>219408</v>
      </c>
      <c r="J46" s="24">
        <v>616800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616800</v>
      </c>
      <c r="X46" s="24">
        <v>1676520</v>
      </c>
      <c r="Y46" s="24">
        <v>-1059720</v>
      </c>
      <c r="Z46" s="6">
        <v>-63.21</v>
      </c>
      <c r="AA46" s="22">
        <v>6217540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147198030</v>
      </c>
      <c r="F48" s="46">
        <f t="shared" si="9"/>
        <v>147198030</v>
      </c>
      <c r="G48" s="46">
        <f t="shared" si="9"/>
        <v>5231728</v>
      </c>
      <c r="H48" s="46">
        <f t="shared" si="9"/>
        <v>7958790</v>
      </c>
      <c r="I48" s="46">
        <f t="shared" si="9"/>
        <v>6417025</v>
      </c>
      <c r="J48" s="46">
        <f t="shared" si="9"/>
        <v>19607543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19607543</v>
      </c>
      <c r="X48" s="46">
        <f t="shared" si="9"/>
        <v>38214768</v>
      </c>
      <c r="Y48" s="46">
        <f t="shared" si="9"/>
        <v>-18607225</v>
      </c>
      <c r="Z48" s="47">
        <f>+IF(X48&lt;&gt;0,+(Y48/X48)*100,0)</f>
        <v>-48.69118922820623</v>
      </c>
      <c r="AA48" s="44">
        <f>+AA28+AA32+AA38+AA42+AA47</f>
        <v>147198030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36562787</v>
      </c>
      <c r="F49" s="50">
        <f t="shared" si="10"/>
        <v>36562787</v>
      </c>
      <c r="G49" s="50">
        <f t="shared" si="10"/>
        <v>20951442</v>
      </c>
      <c r="H49" s="50">
        <f t="shared" si="10"/>
        <v>-3432986</v>
      </c>
      <c r="I49" s="50">
        <f t="shared" si="10"/>
        <v>-876667</v>
      </c>
      <c r="J49" s="50">
        <f t="shared" si="10"/>
        <v>16641789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16641789</v>
      </c>
      <c r="X49" s="50">
        <f>IF(F25=F48,0,X25-X48)</f>
        <v>8705877</v>
      </c>
      <c r="Y49" s="50">
        <f t="shared" si="10"/>
        <v>7935912</v>
      </c>
      <c r="Z49" s="51">
        <f>+IF(X49&lt;&gt;0,+(Y49/X49)*100,0)</f>
        <v>91.15580199444582</v>
      </c>
      <c r="AA49" s="48">
        <f>+AA25-AA48</f>
        <v>36562787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88100717</v>
      </c>
      <c r="D5" s="19">
        <f>SUM(D6:D8)</f>
        <v>0</v>
      </c>
      <c r="E5" s="20">
        <f t="shared" si="0"/>
        <v>122639567</v>
      </c>
      <c r="F5" s="21">
        <f t="shared" si="0"/>
        <v>122639567</v>
      </c>
      <c r="G5" s="21">
        <f t="shared" si="0"/>
        <v>33271579</v>
      </c>
      <c r="H5" s="21">
        <f t="shared" si="0"/>
        <v>1995342</v>
      </c>
      <c r="I5" s="21">
        <f t="shared" si="0"/>
        <v>3410943</v>
      </c>
      <c r="J5" s="21">
        <f t="shared" si="0"/>
        <v>38677864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38677864</v>
      </c>
      <c r="X5" s="21">
        <f t="shared" si="0"/>
        <v>39077515</v>
      </c>
      <c r="Y5" s="21">
        <f t="shared" si="0"/>
        <v>-399651</v>
      </c>
      <c r="Z5" s="4">
        <f>+IF(X5&lt;&gt;0,+(Y5/X5)*100,0)</f>
        <v>-1.022713445315036</v>
      </c>
      <c r="AA5" s="19">
        <f>SUM(AA6:AA8)</f>
        <v>122639567</v>
      </c>
    </row>
    <row r="6" spans="1:27" ht="12.75">
      <c r="A6" s="5" t="s">
        <v>33</v>
      </c>
      <c r="B6" s="3"/>
      <c r="C6" s="22">
        <v>-27276057</v>
      </c>
      <c r="D6" s="22"/>
      <c r="E6" s="23">
        <v>5327</v>
      </c>
      <c r="F6" s="24">
        <v>5327</v>
      </c>
      <c r="G6" s="24">
        <v>1798</v>
      </c>
      <c r="H6" s="24">
        <v>1573</v>
      </c>
      <c r="I6" s="24">
        <v>2922</v>
      </c>
      <c r="J6" s="24">
        <v>6293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6293</v>
      </c>
      <c r="X6" s="24">
        <v>1332</v>
      </c>
      <c r="Y6" s="24">
        <v>4961</v>
      </c>
      <c r="Z6" s="6">
        <v>372.45</v>
      </c>
      <c r="AA6" s="22">
        <v>5327</v>
      </c>
    </row>
    <row r="7" spans="1:27" ht="12.75">
      <c r="A7" s="5" t="s">
        <v>34</v>
      </c>
      <c r="B7" s="3"/>
      <c r="C7" s="25">
        <v>112112266</v>
      </c>
      <c r="D7" s="25"/>
      <c r="E7" s="26">
        <v>117388201</v>
      </c>
      <c r="F7" s="27">
        <v>117388201</v>
      </c>
      <c r="G7" s="27">
        <v>33168140</v>
      </c>
      <c r="H7" s="27">
        <v>1792673</v>
      </c>
      <c r="I7" s="27">
        <v>3209540</v>
      </c>
      <c r="J7" s="27">
        <v>38170353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38170353</v>
      </c>
      <c r="X7" s="27">
        <v>37764673</v>
      </c>
      <c r="Y7" s="27">
        <v>405680</v>
      </c>
      <c r="Z7" s="7">
        <v>1.07</v>
      </c>
      <c r="AA7" s="25">
        <v>117388201</v>
      </c>
    </row>
    <row r="8" spans="1:27" ht="12.75">
      <c r="A8" s="5" t="s">
        <v>35</v>
      </c>
      <c r="B8" s="3"/>
      <c r="C8" s="22">
        <v>3264508</v>
      </c>
      <c r="D8" s="22"/>
      <c r="E8" s="23">
        <v>5246039</v>
      </c>
      <c r="F8" s="24">
        <v>5246039</v>
      </c>
      <c r="G8" s="24">
        <v>101641</v>
      </c>
      <c r="H8" s="24">
        <v>201096</v>
      </c>
      <c r="I8" s="24">
        <v>198481</v>
      </c>
      <c r="J8" s="24">
        <v>501218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501218</v>
      </c>
      <c r="X8" s="24">
        <v>1311510</v>
      </c>
      <c r="Y8" s="24">
        <v>-810292</v>
      </c>
      <c r="Z8" s="6">
        <v>-61.78</v>
      </c>
      <c r="AA8" s="22">
        <v>5246039</v>
      </c>
    </row>
    <row r="9" spans="1:27" ht="12.75">
      <c r="A9" s="2" t="s">
        <v>36</v>
      </c>
      <c r="B9" s="3"/>
      <c r="C9" s="19">
        <f aca="true" t="shared" si="1" ref="C9:Y9">SUM(C10:C14)</f>
        <v>14500466</v>
      </c>
      <c r="D9" s="19">
        <f>SUM(D10:D14)</f>
        <v>0</v>
      </c>
      <c r="E9" s="20">
        <f t="shared" si="1"/>
        <v>12007280</v>
      </c>
      <c r="F9" s="21">
        <f t="shared" si="1"/>
        <v>12007280</v>
      </c>
      <c r="G9" s="21">
        <f t="shared" si="1"/>
        <v>277801</v>
      </c>
      <c r="H9" s="21">
        <f t="shared" si="1"/>
        <v>537728</v>
      </c>
      <c r="I9" s="21">
        <f t="shared" si="1"/>
        <v>551582</v>
      </c>
      <c r="J9" s="21">
        <f t="shared" si="1"/>
        <v>1367111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1367111</v>
      </c>
      <c r="X9" s="21">
        <f t="shared" si="1"/>
        <v>2680053</v>
      </c>
      <c r="Y9" s="21">
        <f t="shared" si="1"/>
        <v>-1312942</v>
      </c>
      <c r="Z9" s="4">
        <f>+IF(X9&lt;&gt;0,+(Y9/X9)*100,0)</f>
        <v>-48.98940431401916</v>
      </c>
      <c r="AA9" s="19">
        <f>SUM(AA10:AA14)</f>
        <v>12007280</v>
      </c>
    </row>
    <row r="10" spans="1:27" ht="12.75">
      <c r="A10" s="5" t="s">
        <v>37</v>
      </c>
      <c r="B10" s="3"/>
      <c r="C10" s="22">
        <v>6506118</v>
      </c>
      <c r="D10" s="22"/>
      <c r="E10" s="23">
        <v>6763582</v>
      </c>
      <c r="F10" s="24">
        <v>6763582</v>
      </c>
      <c r="G10" s="24">
        <v>51579</v>
      </c>
      <c r="H10" s="24">
        <v>75923</v>
      </c>
      <c r="I10" s="24">
        <v>50808</v>
      </c>
      <c r="J10" s="24">
        <v>178310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178310</v>
      </c>
      <c r="X10" s="24">
        <v>1690896</v>
      </c>
      <c r="Y10" s="24">
        <v>-1512586</v>
      </c>
      <c r="Z10" s="6">
        <v>-89.45</v>
      </c>
      <c r="AA10" s="22">
        <v>6763582</v>
      </c>
    </row>
    <row r="11" spans="1:27" ht="12.75">
      <c r="A11" s="5" t="s">
        <v>38</v>
      </c>
      <c r="B11" s="3"/>
      <c r="C11" s="22">
        <v>2460711</v>
      </c>
      <c r="D11" s="22"/>
      <c r="E11" s="23">
        <v>2605743</v>
      </c>
      <c r="F11" s="24">
        <v>2605743</v>
      </c>
      <c r="G11" s="24">
        <v>61556</v>
      </c>
      <c r="H11" s="24">
        <v>187013</v>
      </c>
      <c r="I11" s="24">
        <v>317382</v>
      </c>
      <c r="J11" s="24">
        <v>565951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565951</v>
      </c>
      <c r="X11" s="24">
        <v>330201</v>
      </c>
      <c r="Y11" s="24">
        <v>235750</v>
      </c>
      <c r="Z11" s="6">
        <v>71.4</v>
      </c>
      <c r="AA11" s="22">
        <v>2605743</v>
      </c>
    </row>
    <row r="12" spans="1:27" ht="12.75">
      <c r="A12" s="5" t="s">
        <v>39</v>
      </c>
      <c r="B12" s="3"/>
      <c r="C12" s="22">
        <v>5246059</v>
      </c>
      <c r="D12" s="22"/>
      <c r="E12" s="23">
        <v>2330149</v>
      </c>
      <c r="F12" s="24">
        <v>2330149</v>
      </c>
      <c r="G12" s="24">
        <v>143542</v>
      </c>
      <c r="H12" s="24">
        <v>252290</v>
      </c>
      <c r="I12" s="24">
        <v>158567</v>
      </c>
      <c r="J12" s="24">
        <v>554399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554399</v>
      </c>
      <c r="X12" s="24">
        <v>582003</v>
      </c>
      <c r="Y12" s="24">
        <v>-27604</v>
      </c>
      <c r="Z12" s="6">
        <v>-4.74</v>
      </c>
      <c r="AA12" s="22">
        <v>2330149</v>
      </c>
    </row>
    <row r="13" spans="1:27" ht="12.75">
      <c r="A13" s="5" t="s">
        <v>40</v>
      </c>
      <c r="B13" s="3"/>
      <c r="C13" s="22">
        <v>287578</v>
      </c>
      <c r="D13" s="22"/>
      <c r="E13" s="23">
        <v>307806</v>
      </c>
      <c r="F13" s="24">
        <v>307806</v>
      </c>
      <c r="G13" s="24">
        <v>21124</v>
      </c>
      <c r="H13" s="24">
        <v>22502</v>
      </c>
      <c r="I13" s="24">
        <v>24825</v>
      </c>
      <c r="J13" s="24">
        <v>68451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68451</v>
      </c>
      <c r="X13" s="24">
        <v>76953</v>
      </c>
      <c r="Y13" s="24">
        <v>-8502</v>
      </c>
      <c r="Z13" s="6">
        <v>-11.05</v>
      </c>
      <c r="AA13" s="22">
        <v>307806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4135861</v>
      </c>
      <c r="D15" s="19">
        <f>SUM(D16:D18)</f>
        <v>0</v>
      </c>
      <c r="E15" s="20">
        <f t="shared" si="2"/>
        <v>6567651</v>
      </c>
      <c r="F15" s="21">
        <f t="shared" si="2"/>
        <v>6567651</v>
      </c>
      <c r="G15" s="21">
        <f t="shared" si="2"/>
        <v>-731741</v>
      </c>
      <c r="H15" s="21">
        <f t="shared" si="2"/>
        <v>889617</v>
      </c>
      <c r="I15" s="21">
        <f t="shared" si="2"/>
        <v>314943</v>
      </c>
      <c r="J15" s="21">
        <f t="shared" si="2"/>
        <v>472819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472819</v>
      </c>
      <c r="X15" s="21">
        <f t="shared" si="2"/>
        <v>1642446</v>
      </c>
      <c r="Y15" s="21">
        <f t="shared" si="2"/>
        <v>-1169627</v>
      </c>
      <c r="Z15" s="4">
        <f>+IF(X15&lt;&gt;0,+(Y15/X15)*100,0)</f>
        <v>-71.21250866086312</v>
      </c>
      <c r="AA15" s="19">
        <f>SUM(AA16:AA18)</f>
        <v>6567651</v>
      </c>
    </row>
    <row r="16" spans="1:27" ht="12.75">
      <c r="A16" s="5" t="s">
        <v>43</v>
      </c>
      <c r="B16" s="3"/>
      <c r="C16" s="22">
        <v>439635</v>
      </c>
      <c r="D16" s="22"/>
      <c r="E16" s="23">
        <v>482607</v>
      </c>
      <c r="F16" s="24">
        <v>482607</v>
      </c>
      <c r="G16" s="24">
        <v>62584</v>
      </c>
      <c r="H16" s="24">
        <v>26191</v>
      </c>
      <c r="I16" s="24">
        <v>34653</v>
      </c>
      <c r="J16" s="24">
        <v>123428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123428</v>
      </c>
      <c r="X16" s="24">
        <v>120651</v>
      </c>
      <c r="Y16" s="24">
        <v>2777</v>
      </c>
      <c r="Z16" s="6">
        <v>2.3</v>
      </c>
      <c r="AA16" s="22">
        <v>482607</v>
      </c>
    </row>
    <row r="17" spans="1:27" ht="12.75">
      <c r="A17" s="5" t="s">
        <v>44</v>
      </c>
      <c r="B17" s="3"/>
      <c r="C17" s="22">
        <v>3696226</v>
      </c>
      <c r="D17" s="22"/>
      <c r="E17" s="23">
        <v>6085044</v>
      </c>
      <c r="F17" s="24">
        <v>6085044</v>
      </c>
      <c r="G17" s="24">
        <v>-794325</v>
      </c>
      <c r="H17" s="24">
        <v>863426</v>
      </c>
      <c r="I17" s="24">
        <v>280290</v>
      </c>
      <c r="J17" s="24">
        <v>349391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349391</v>
      </c>
      <c r="X17" s="24">
        <v>1521795</v>
      </c>
      <c r="Y17" s="24">
        <v>-1172404</v>
      </c>
      <c r="Z17" s="6">
        <v>-77.04</v>
      </c>
      <c r="AA17" s="22">
        <v>6085044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135925683</v>
      </c>
      <c r="D19" s="19">
        <f>SUM(D20:D23)</f>
        <v>0</v>
      </c>
      <c r="E19" s="20">
        <f t="shared" si="3"/>
        <v>158248845</v>
      </c>
      <c r="F19" s="21">
        <f t="shared" si="3"/>
        <v>158248845</v>
      </c>
      <c r="G19" s="21">
        <f t="shared" si="3"/>
        <v>11348895</v>
      </c>
      <c r="H19" s="21">
        <f t="shared" si="3"/>
        <v>14782625</v>
      </c>
      <c r="I19" s="21">
        <f t="shared" si="3"/>
        <v>8456158</v>
      </c>
      <c r="J19" s="21">
        <f t="shared" si="3"/>
        <v>34587678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34587678</v>
      </c>
      <c r="X19" s="21">
        <f t="shared" si="3"/>
        <v>37116249</v>
      </c>
      <c r="Y19" s="21">
        <f t="shared" si="3"/>
        <v>-2528571</v>
      </c>
      <c r="Z19" s="4">
        <f>+IF(X19&lt;&gt;0,+(Y19/X19)*100,0)</f>
        <v>-6.8125714966509685</v>
      </c>
      <c r="AA19" s="19">
        <f>SUM(AA20:AA23)</f>
        <v>158248845</v>
      </c>
    </row>
    <row r="20" spans="1:27" ht="12.75">
      <c r="A20" s="5" t="s">
        <v>47</v>
      </c>
      <c r="B20" s="3"/>
      <c r="C20" s="22">
        <v>94370880</v>
      </c>
      <c r="D20" s="22"/>
      <c r="E20" s="23">
        <v>110222680</v>
      </c>
      <c r="F20" s="24">
        <v>110222680</v>
      </c>
      <c r="G20" s="24">
        <v>7974959</v>
      </c>
      <c r="H20" s="24">
        <v>8403101</v>
      </c>
      <c r="I20" s="24">
        <v>8083454</v>
      </c>
      <c r="J20" s="24">
        <v>24461514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24461514</v>
      </c>
      <c r="X20" s="24">
        <v>26368495</v>
      </c>
      <c r="Y20" s="24">
        <v>-1906981</v>
      </c>
      <c r="Z20" s="6">
        <v>-7.23</v>
      </c>
      <c r="AA20" s="22">
        <v>110222680</v>
      </c>
    </row>
    <row r="21" spans="1:27" ht="12.75">
      <c r="A21" s="5" t="s">
        <v>48</v>
      </c>
      <c r="B21" s="3"/>
      <c r="C21" s="22">
        <v>15221526</v>
      </c>
      <c r="D21" s="22"/>
      <c r="E21" s="23">
        <v>18372299</v>
      </c>
      <c r="F21" s="24">
        <v>18372299</v>
      </c>
      <c r="G21" s="24">
        <v>901088</v>
      </c>
      <c r="H21" s="24">
        <v>3954272</v>
      </c>
      <c r="I21" s="24">
        <v>-2025802</v>
      </c>
      <c r="J21" s="24">
        <v>2829558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2829558</v>
      </c>
      <c r="X21" s="24">
        <v>3334286</v>
      </c>
      <c r="Y21" s="24">
        <v>-504728</v>
      </c>
      <c r="Z21" s="6">
        <v>-15.14</v>
      </c>
      <c r="AA21" s="22">
        <v>18372299</v>
      </c>
    </row>
    <row r="22" spans="1:27" ht="12.75">
      <c r="A22" s="5" t="s">
        <v>49</v>
      </c>
      <c r="B22" s="3"/>
      <c r="C22" s="25">
        <v>12974262</v>
      </c>
      <c r="D22" s="25"/>
      <c r="E22" s="26">
        <v>14837145</v>
      </c>
      <c r="F22" s="27">
        <v>14837145</v>
      </c>
      <c r="G22" s="27">
        <v>1214920</v>
      </c>
      <c r="H22" s="27">
        <v>1193482</v>
      </c>
      <c r="I22" s="27">
        <v>1176682</v>
      </c>
      <c r="J22" s="27">
        <v>3585084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3585084</v>
      </c>
      <c r="X22" s="27">
        <v>3709287</v>
      </c>
      <c r="Y22" s="27">
        <v>-124203</v>
      </c>
      <c r="Z22" s="7">
        <v>-3.35</v>
      </c>
      <c r="AA22" s="25">
        <v>14837145</v>
      </c>
    </row>
    <row r="23" spans="1:27" ht="12.75">
      <c r="A23" s="5" t="s">
        <v>50</v>
      </c>
      <c r="B23" s="3"/>
      <c r="C23" s="22">
        <v>13359015</v>
      </c>
      <c r="D23" s="22"/>
      <c r="E23" s="23">
        <v>14816721</v>
      </c>
      <c r="F23" s="24">
        <v>14816721</v>
      </c>
      <c r="G23" s="24">
        <v>1257928</v>
      </c>
      <c r="H23" s="24">
        <v>1231770</v>
      </c>
      <c r="I23" s="24">
        <v>1221824</v>
      </c>
      <c r="J23" s="24">
        <v>3711522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3711522</v>
      </c>
      <c r="X23" s="24">
        <v>3704181</v>
      </c>
      <c r="Y23" s="24">
        <v>7341</v>
      </c>
      <c r="Z23" s="6">
        <v>0.2</v>
      </c>
      <c r="AA23" s="22">
        <v>14816721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242662727</v>
      </c>
      <c r="D25" s="44">
        <f>+D5+D9+D15+D19+D24</f>
        <v>0</v>
      </c>
      <c r="E25" s="45">
        <f t="shared" si="4"/>
        <v>299463343</v>
      </c>
      <c r="F25" s="46">
        <f t="shared" si="4"/>
        <v>299463343</v>
      </c>
      <c r="G25" s="46">
        <f t="shared" si="4"/>
        <v>44166534</v>
      </c>
      <c r="H25" s="46">
        <f t="shared" si="4"/>
        <v>18205312</v>
      </c>
      <c r="I25" s="46">
        <f t="shared" si="4"/>
        <v>12733626</v>
      </c>
      <c r="J25" s="46">
        <f t="shared" si="4"/>
        <v>75105472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75105472</v>
      </c>
      <c r="X25" s="46">
        <f t="shared" si="4"/>
        <v>80516263</v>
      </c>
      <c r="Y25" s="46">
        <f t="shared" si="4"/>
        <v>-5410791</v>
      </c>
      <c r="Z25" s="47">
        <f>+IF(X25&lt;&gt;0,+(Y25/X25)*100,0)</f>
        <v>-6.720121871527991</v>
      </c>
      <c r="AA25" s="44">
        <f>+AA5+AA9+AA15+AA19+AA24</f>
        <v>299463343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69193412</v>
      </c>
      <c r="D28" s="19">
        <f>SUM(D29:D31)</f>
        <v>0</v>
      </c>
      <c r="E28" s="20">
        <f t="shared" si="5"/>
        <v>70183028</v>
      </c>
      <c r="F28" s="21">
        <f t="shared" si="5"/>
        <v>70183028</v>
      </c>
      <c r="G28" s="21">
        <f t="shared" si="5"/>
        <v>2558245</v>
      </c>
      <c r="H28" s="21">
        <f t="shared" si="5"/>
        <v>3689105</v>
      </c>
      <c r="I28" s="21">
        <f t="shared" si="5"/>
        <v>3747480</v>
      </c>
      <c r="J28" s="21">
        <f t="shared" si="5"/>
        <v>9994830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9994830</v>
      </c>
      <c r="X28" s="21">
        <f t="shared" si="5"/>
        <v>16583675</v>
      </c>
      <c r="Y28" s="21">
        <f t="shared" si="5"/>
        <v>-6588845</v>
      </c>
      <c r="Z28" s="4">
        <f>+IF(X28&lt;&gt;0,+(Y28/X28)*100,0)</f>
        <v>-39.73091006667702</v>
      </c>
      <c r="AA28" s="19">
        <f>SUM(AA29:AA31)</f>
        <v>70183028</v>
      </c>
    </row>
    <row r="29" spans="1:27" ht="12.75">
      <c r="A29" s="5" t="s">
        <v>33</v>
      </c>
      <c r="B29" s="3"/>
      <c r="C29" s="22">
        <v>12432794</v>
      </c>
      <c r="D29" s="22"/>
      <c r="E29" s="23">
        <v>14161996</v>
      </c>
      <c r="F29" s="24">
        <v>14161996</v>
      </c>
      <c r="G29" s="24">
        <v>719594</v>
      </c>
      <c r="H29" s="24">
        <v>690476</v>
      </c>
      <c r="I29" s="24">
        <v>790629</v>
      </c>
      <c r="J29" s="24">
        <v>2200699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2200699</v>
      </c>
      <c r="X29" s="24">
        <v>3974151</v>
      </c>
      <c r="Y29" s="24">
        <v>-1773452</v>
      </c>
      <c r="Z29" s="6">
        <v>-44.62</v>
      </c>
      <c r="AA29" s="22">
        <v>14161996</v>
      </c>
    </row>
    <row r="30" spans="1:27" ht="12.75">
      <c r="A30" s="5" t="s">
        <v>34</v>
      </c>
      <c r="B30" s="3"/>
      <c r="C30" s="25">
        <v>39623473</v>
      </c>
      <c r="D30" s="25"/>
      <c r="E30" s="26">
        <v>38639993</v>
      </c>
      <c r="F30" s="27">
        <v>38639993</v>
      </c>
      <c r="G30" s="27">
        <v>1196926</v>
      </c>
      <c r="H30" s="27">
        <v>1719883</v>
      </c>
      <c r="I30" s="27">
        <v>2017260</v>
      </c>
      <c r="J30" s="27">
        <v>4934069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4934069</v>
      </c>
      <c r="X30" s="27">
        <v>9576404</v>
      </c>
      <c r="Y30" s="27">
        <v>-4642335</v>
      </c>
      <c r="Z30" s="7">
        <v>-48.48</v>
      </c>
      <c r="AA30" s="25">
        <v>38639993</v>
      </c>
    </row>
    <row r="31" spans="1:27" ht="12.75">
      <c r="A31" s="5" t="s">
        <v>35</v>
      </c>
      <c r="B31" s="3"/>
      <c r="C31" s="22">
        <v>17137145</v>
      </c>
      <c r="D31" s="22"/>
      <c r="E31" s="23">
        <v>17381039</v>
      </c>
      <c r="F31" s="24">
        <v>17381039</v>
      </c>
      <c r="G31" s="24">
        <v>641725</v>
      </c>
      <c r="H31" s="24">
        <v>1278746</v>
      </c>
      <c r="I31" s="24">
        <v>939591</v>
      </c>
      <c r="J31" s="24">
        <v>2860062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2860062</v>
      </c>
      <c r="X31" s="24">
        <v>3033120</v>
      </c>
      <c r="Y31" s="24">
        <v>-173058</v>
      </c>
      <c r="Z31" s="6">
        <v>-5.71</v>
      </c>
      <c r="AA31" s="22">
        <v>17381039</v>
      </c>
    </row>
    <row r="32" spans="1:27" ht="12.75">
      <c r="A32" s="2" t="s">
        <v>36</v>
      </c>
      <c r="B32" s="3"/>
      <c r="C32" s="19">
        <f aca="true" t="shared" si="6" ref="C32:Y32">SUM(C33:C37)</f>
        <v>28266439</v>
      </c>
      <c r="D32" s="19">
        <f>SUM(D33:D37)</f>
        <v>0</v>
      </c>
      <c r="E32" s="20">
        <f t="shared" si="6"/>
        <v>29080716</v>
      </c>
      <c r="F32" s="21">
        <f t="shared" si="6"/>
        <v>29080716</v>
      </c>
      <c r="G32" s="21">
        <f t="shared" si="6"/>
        <v>1851848</v>
      </c>
      <c r="H32" s="21">
        <f t="shared" si="6"/>
        <v>2133003</v>
      </c>
      <c r="I32" s="21">
        <f t="shared" si="6"/>
        <v>2301991</v>
      </c>
      <c r="J32" s="21">
        <f t="shared" si="6"/>
        <v>6286842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6286842</v>
      </c>
      <c r="X32" s="21">
        <f t="shared" si="6"/>
        <v>6936517</v>
      </c>
      <c r="Y32" s="21">
        <f t="shared" si="6"/>
        <v>-649675</v>
      </c>
      <c r="Z32" s="4">
        <f>+IF(X32&lt;&gt;0,+(Y32/X32)*100,0)</f>
        <v>-9.366011789490317</v>
      </c>
      <c r="AA32" s="19">
        <f>SUM(AA33:AA37)</f>
        <v>29080716</v>
      </c>
    </row>
    <row r="33" spans="1:27" ht="12.75">
      <c r="A33" s="5" t="s">
        <v>37</v>
      </c>
      <c r="B33" s="3"/>
      <c r="C33" s="22">
        <v>12135193</v>
      </c>
      <c r="D33" s="22"/>
      <c r="E33" s="23">
        <v>13108342</v>
      </c>
      <c r="F33" s="24">
        <v>13108342</v>
      </c>
      <c r="G33" s="24">
        <v>873572</v>
      </c>
      <c r="H33" s="24">
        <v>894375</v>
      </c>
      <c r="I33" s="24">
        <v>1019358</v>
      </c>
      <c r="J33" s="24">
        <v>2787305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2787305</v>
      </c>
      <c r="X33" s="24">
        <v>3113475</v>
      </c>
      <c r="Y33" s="24">
        <v>-326170</v>
      </c>
      <c r="Z33" s="6">
        <v>-10.48</v>
      </c>
      <c r="AA33" s="22">
        <v>13108342</v>
      </c>
    </row>
    <row r="34" spans="1:27" ht="12.75">
      <c r="A34" s="5" t="s">
        <v>38</v>
      </c>
      <c r="B34" s="3"/>
      <c r="C34" s="22">
        <v>5707607</v>
      </c>
      <c r="D34" s="22"/>
      <c r="E34" s="23">
        <v>6126231</v>
      </c>
      <c r="F34" s="24">
        <v>6126231</v>
      </c>
      <c r="G34" s="24">
        <v>324651</v>
      </c>
      <c r="H34" s="24">
        <v>423249</v>
      </c>
      <c r="I34" s="24">
        <v>495174</v>
      </c>
      <c r="J34" s="24">
        <v>1243074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1243074</v>
      </c>
      <c r="X34" s="24">
        <v>1475785</v>
      </c>
      <c r="Y34" s="24">
        <v>-232711</v>
      </c>
      <c r="Z34" s="6">
        <v>-15.77</v>
      </c>
      <c r="AA34" s="22">
        <v>6126231</v>
      </c>
    </row>
    <row r="35" spans="1:27" ht="12.75">
      <c r="A35" s="5" t="s">
        <v>39</v>
      </c>
      <c r="B35" s="3"/>
      <c r="C35" s="22">
        <v>9848640</v>
      </c>
      <c r="D35" s="22"/>
      <c r="E35" s="23">
        <v>9251986</v>
      </c>
      <c r="F35" s="24">
        <v>9251986</v>
      </c>
      <c r="G35" s="24">
        <v>611606</v>
      </c>
      <c r="H35" s="24">
        <v>747895</v>
      </c>
      <c r="I35" s="24">
        <v>732629</v>
      </c>
      <c r="J35" s="24">
        <v>2092130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2092130</v>
      </c>
      <c r="X35" s="24">
        <v>2207430</v>
      </c>
      <c r="Y35" s="24">
        <v>-115300</v>
      </c>
      <c r="Z35" s="6">
        <v>-5.22</v>
      </c>
      <c r="AA35" s="22">
        <v>9251986</v>
      </c>
    </row>
    <row r="36" spans="1:27" ht="12.75">
      <c r="A36" s="5" t="s">
        <v>40</v>
      </c>
      <c r="B36" s="3"/>
      <c r="C36" s="22">
        <v>574999</v>
      </c>
      <c r="D36" s="22"/>
      <c r="E36" s="23">
        <v>594157</v>
      </c>
      <c r="F36" s="24">
        <v>594157</v>
      </c>
      <c r="G36" s="24">
        <v>42019</v>
      </c>
      <c r="H36" s="24">
        <v>67484</v>
      </c>
      <c r="I36" s="24">
        <v>54830</v>
      </c>
      <c r="J36" s="24">
        <v>164333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164333</v>
      </c>
      <c r="X36" s="24">
        <v>139827</v>
      </c>
      <c r="Y36" s="24">
        <v>24506</v>
      </c>
      <c r="Z36" s="6">
        <v>17.53</v>
      </c>
      <c r="AA36" s="22">
        <v>594157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30584266</v>
      </c>
      <c r="D38" s="19">
        <f>SUM(D39:D41)</f>
        <v>0</v>
      </c>
      <c r="E38" s="20">
        <f t="shared" si="7"/>
        <v>29840994</v>
      </c>
      <c r="F38" s="21">
        <f t="shared" si="7"/>
        <v>29840994</v>
      </c>
      <c r="G38" s="21">
        <f t="shared" si="7"/>
        <v>1884111</v>
      </c>
      <c r="H38" s="21">
        <f t="shared" si="7"/>
        <v>2556990</v>
      </c>
      <c r="I38" s="21">
        <f t="shared" si="7"/>
        <v>2221467</v>
      </c>
      <c r="J38" s="21">
        <f t="shared" si="7"/>
        <v>6662568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6662568</v>
      </c>
      <c r="X38" s="21">
        <f t="shared" si="7"/>
        <v>7164029</v>
      </c>
      <c r="Y38" s="21">
        <f t="shared" si="7"/>
        <v>-501461</v>
      </c>
      <c r="Z38" s="4">
        <f>+IF(X38&lt;&gt;0,+(Y38/X38)*100,0)</f>
        <v>-6.999706450099517</v>
      </c>
      <c r="AA38" s="19">
        <f>SUM(AA39:AA41)</f>
        <v>29840994</v>
      </c>
    </row>
    <row r="39" spans="1:27" ht="12.75">
      <c r="A39" s="5" t="s">
        <v>43</v>
      </c>
      <c r="B39" s="3"/>
      <c r="C39" s="22">
        <v>5495415</v>
      </c>
      <c r="D39" s="22"/>
      <c r="E39" s="23">
        <v>7150821</v>
      </c>
      <c r="F39" s="24">
        <v>7150821</v>
      </c>
      <c r="G39" s="24">
        <v>488411</v>
      </c>
      <c r="H39" s="24">
        <v>546896</v>
      </c>
      <c r="I39" s="24">
        <v>460710</v>
      </c>
      <c r="J39" s="24">
        <v>1496017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1496017</v>
      </c>
      <c r="X39" s="24">
        <v>1687146</v>
      </c>
      <c r="Y39" s="24">
        <v>-191129</v>
      </c>
      <c r="Z39" s="6">
        <v>-11.33</v>
      </c>
      <c r="AA39" s="22">
        <v>7150821</v>
      </c>
    </row>
    <row r="40" spans="1:27" ht="12.75">
      <c r="A40" s="5" t="s">
        <v>44</v>
      </c>
      <c r="B40" s="3"/>
      <c r="C40" s="22">
        <v>25088851</v>
      </c>
      <c r="D40" s="22"/>
      <c r="E40" s="23">
        <v>22690173</v>
      </c>
      <c r="F40" s="24">
        <v>22690173</v>
      </c>
      <c r="G40" s="24">
        <v>1395700</v>
      </c>
      <c r="H40" s="24">
        <v>2010094</v>
      </c>
      <c r="I40" s="24">
        <v>1760757</v>
      </c>
      <c r="J40" s="24">
        <v>5166551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5166551</v>
      </c>
      <c r="X40" s="24">
        <v>5476883</v>
      </c>
      <c r="Y40" s="24">
        <v>-310332</v>
      </c>
      <c r="Z40" s="6">
        <v>-5.67</v>
      </c>
      <c r="AA40" s="22">
        <v>22690173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125782591</v>
      </c>
      <c r="D42" s="19">
        <f>SUM(D43:D46)</f>
        <v>0</v>
      </c>
      <c r="E42" s="20">
        <f t="shared" si="8"/>
        <v>141935296</v>
      </c>
      <c r="F42" s="21">
        <f t="shared" si="8"/>
        <v>141935296</v>
      </c>
      <c r="G42" s="21">
        <f t="shared" si="8"/>
        <v>8105374</v>
      </c>
      <c r="H42" s="21">
        <f t="shared" si="8"/>
        <v>12602295</v>
      </c>
      <c r="I42" s="21">
        <f t="shared" si="8"/>
        <v>14234075</v>
      </c>
      <c r="J42" s="21">
        <f t="shared" si="8"/>
        <v>34941744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34941744</v>
      </c>
      <c r="X42" s="21">
        <f t="shared" si="8"/>
        <v>35191540</v>
      </c>
      <c r="Y42" s="21">
        <f t="shared" si="8"/>
        <v>-249796</v>
      </c>
      <c r="Z42" s="4">
        <f>+IF(X42&lt;&gt;0,+(Y42/X42)*100,0)</f>
        <v>-0.7098183256544045</v>
      </c>
      <c r="AA42" s="19">
        <f>SUM(AA43:AA46)</f>
        <v>141935296</v>
      </c>
    </row>
    <row r="43" spans="1:27" ht="12.75">
      <c r="A43" s="5" t="s">
        <v>47</v>
      </c>
      <c r="B43" s="3"/>
      <c r="C43" s="22">
        <v>89285261</v>
      </c>
      <c r="D43" s="22"/>
      <c r="E43" s="23">
        <v>95902176</v>
      </c>
      <c r="F43" s="24">
        <v>95902176</v>
      </c>
      <c r="G43" s="24">
        <v>6418429</v>
      </c>
      <c r="H43" s="24">
        <v>10165325</v>
      </c>
      <c r="I43" s="24">
        <v>11374152</v>
      </c>
      <c r="J43" s="24">
        <v>27957906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27957906</v>
      </c>
      <c r="X43" s="24">
        <v>23915749</v>
      </c>
      <c r="Y43" s="24">
        <v>4042157</v>
      </c>
      <c r="Z43" s="6">
        <v>16.9</v>
      </c>
      <c r="AA43" s="22">
        <v>95902176</v>
      </c>
    </row>
    <row r="44" spans="1:27" ht="12.75">
      <c r="A44" s="5" t="s">
        <v>48</v>
      </c>
      <c r="B44" s="3"/>
      <c r="C44" s="22">
        <v>16171230</v>
      </c>
      <c r="D44" s="22"/>
      <c r="E44" s="23">
        <v>17606385</v>
      </c>
      <c r="F44" s="24">
        <v>17606385</v>
      </c>
      <c r="G44" s="24">
        <v>891877</v>
      </c>
      <c r="H44" s="24">
        <v>1184474</v>
      </c>
      <c r="I44" s="24">
        <v>1352602</v>
      </c>
      <c r="J44" s="24">
        <v>3428953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3428953</v>
      </c>
      <c r="X44" s="24">
        <v>4323934</v>
      </c>
      <c r="Y44" s="24">
        <v>-894981</v>
      </c>
      <c r="Z44" s="6">
        <v>-20.7</v>
      </c>
      <c r="AA44" s="22">
        <v>17606385</v>
      </c>
    </row>
    <row r="45" spans="1:27" ht="12.75">
      <c r="A45" s="5" t="s">
        <v>49</v>
      </c>
      <c r="B45" s="3"/>
      <c r="C45" s="25">
        <v>10571065</v>
      </c>
      <c r="D45" s="25"/>
      <c r="E45" s="26">
        <v>11463961</v>
      </c>
      <c r="F45" s="27">
        <v>11463961</v>
      </c>
      <c r="G45" s="27">
        <v>327204</v>
      </c>
      <c r="H45" s="27">
        <v>599900</v>
      </c>
      <c r="I45" s="27">
        <v>606334</v>
      </c>
      <c r="J45" s="27">
        <v>1533438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1533438</v>
      </c>
      <c r="X45" s="27">
        <v>2827261</v>
      </c>
      <c r="Y45" s="27">
        <v>-1293823</v>
      </c>
      <c r="Z45" s="7">
        <v>-45.76</v>
      </c>
      <c r="AA45" s="25">
        <v>11463961</v>
      </c>
    </row>
    <row r="46" spans="1:27" ht="12.75">
      <c r="A46" s="5" t="s">
        <v>50</v>
      </c>
      <c r="B46" s="3"/>
      <c r="C46" s="22">
        <v>9755035</v>
      </c>
      <c r="D46" s="22"/>
      <c r="E46" s="23">
        <v>16962774</v>
      </c>
      <c r="F46" s="24">
        <v>16962774</v>
      </c>
      <c r="G46" s="24">
        <v>467864</v>
      </c>
      <c r="H46" s="24">
        <v>652596</v>
      </c>
      <c r="I46" s="24">
        <v>900987</v>
      </c>
      <c r="J46" s="24">
        <v>2021447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2021447</v>
      </c>
      <c r="X46" s="24">
        <v>4124596</v>
      </c>
      <c r="Y46" s="24">
        <v>-2103149</v>
      </c>
      <c r="Z46" s="6">
        <v>-50.99</v>
      </c>
      <c r="AA46" s="22">
        <v>16962774</v>
      </c>
    </row>
    <row r="47" spans="1:27" ht="12.75">
      <c r="A47" s="2" t="s">
        <v>51</v>
      </c>
      <c r="B47" s="8" t="s">
        <v>52</v>
      </c>
      <c r="C47" s="19">
        <v>1207278</v>
      </c>
      <c r="D47" s="19"/>
      <c r="E47" s="20">
        <v>1331541</v>
      </c>
      <c r="F47" s="21">
        <v>1331541</v>
      </c>
      <c r="G47" s="21"/>
      <c r="H47" s="21"/>
      <c r="I47" s="21">
        <v>97333</v>
      </c>
      <c r="J47" s="21">
        <v>97333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97333</v>
      </c>
      <c r="X47" s="21">
        <v>320270</v>
      </c>
      <c r="Y47" s="21">
        <v>-222937</v>
      </c>
      <c r="Z47" s="4">
        <v>-69.61</v>
      </c>
      <c r="AA47" s="19">
        <v>1331541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255033986</v>
      </c>
      <c r="D48" s="44">
        <f>+D28+D32+D38+D42+D47</f>
        <v>0</v>
      </c>
      <c r="E48" s="45">
        <f t="shared" si="9"/>
        <v>272371575</v>
      </c>
      <c r="F48" s="46">
        <f t="shared" si="9"/>
        <v>272371575</v>
      </c>
      <c r="G48" s="46">
        <f t="shared" si="9"/>
        <v>14399578</v>
      </c>
      <c r="H48" s="46">
        <f t="shared" si="9"/>
        <v>20981393</v>
      </c>
      <c r="I48" s="46">
        <f t="shared" si="9"/>
        <v>22602346</v>
      </c>
      <c r="J48" s="46">
        <f t="shared" si="9"/>
        <v>57983317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57983317</v>
      </c>
      <c r="X48" s="46">
        <f t="shared" si="9"/>
        <v>66196031</v>
      </c>
      <c r="Y48" s="46">
        <f t="shared" si="9"/>
        <v>-8212714</v>
      </c>
      <c r="Z48" s="47">
        <f>+IF(X48&lt;&gt;0,+(Y48/X48)*100,0)</f>
        <v>-12.406656223845204</v>
      </c>
      <c r="AA48" s="44">
        <f>+AA28+AA32+AA38+AA42+AA47</f>
        <v>272371575</v>
      </c>
    </row>
    <row r="49" spans="1:27" ht="12.75">
      <c r="A49" s="14" t="s">
        <v>58</v>
      </c>
      <c r="B49" s="15"/>
      <c r="C49" s="48">
        <f aca="true" t="shared" si="10" ref="C49:Y49">+C25-C48</f>
        <v>-12371259</v>
      </c>
      <c r="D49" s="48">
        <f>+D25-D48</f>
        <v>0</v>
      </c>
      <c r="E49" s="49">
        <f t="shared" si="10"/>
        <v>27091768</v>
      </c>
      <c r="F49" s="50">
        <f t="shared" si="10"/>
        <v>27091768</v>
      </c>
      <c r="G49" s="50">
        <f t="shared" si="10"/>
        <v>29766956</v>
      </c>
      <c r="H49" s="50">
        <f t="shared" si="10"/>
        <v>-2776081</v>
      </c>
      <c r="I49" s="50">
        <f t="shared" si="10"/>
        <v>-9868720</v>
      </c>
      <c r="J49" s="50">
        <f t="shared" si="10"/>
        <v>17122155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17122155</v>
      </c>
      <c r="X49" s="50">
        <f>IF(F25=F48,0,X25-X48)</f>
        <v>14320232</v>
      </c>
      <c r="Y49" s="50">
        <f t="shared" si="10"/>
        <v>2801923</v>
      </c>
      <c r="Z49" s="51">
        <f>+IF(X49&lt;&gt;0,+(Y49/X49)*100,0)</f>
        <v>19.566184402599063</v>
      </c>
      <c r="AA49" s="48">
        <f>+AA25-AA48</f>
        <v>27091768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129722557</v>
      </c>
      <c r="D5" s="19">
        <f>SUM(D6:D8)</f>
        <v>0</v>
      </c>
      <c r="E5" s="20">
        <f t="shared" si="0"/>
        <v>116134121</v>
      </c>
      <c r="F5" s="21">
        <f t="shared" si="0"/>
        <v>116134121</v>
      </c>
      <c r="G5" s="21">
        <f t="shared" si="0"/>
        <v>93610798</v>
      </c>
      <c r="H5" s="21">
        <f t="shared" si="0"/>
        <v>1300922</v>
      </c>
      <c r="I5" s="21">
        <f t="shared" si="0"/>
        <v>-2208978</v>
      </c>
      <c r="J5" s="21">
        <f t="shared" si="0"/>
        <v>92702742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92702742</v>
      </c>
      <c r="X5" s="21">
        <f t="shared" si="0"/>
        <v>82284739</v>
      </c>
      <c r="Y5" s="21">
        <f t="shared" si="0"/>
        <v>10418003</v>
      </c>
      <c r="Z5" s="4">
        <f>+IF(X5&lt;&gt;0,+(Y5/X5)*100,0)</f>
        <v>12.660917597368815</v>
      </c>
      <c r="AA5" s="19">
        <f>SUM(AA6:AA8)</f>
        <v>116134121</v>
      </c>
    </row>
    <row r="6" spans="1:27" ht="12.75">
      <c r="A6" s="5" t="s">
        <v>33</v>
      </c>
      <c r="B6" s="3"/>
      <c r="C6" s="22">
        <v>32638720</v>
      </c>
      <c r="D6" s="22"/>
      <c r="E6" s="23">
        <v>35973634</v>
      </c>
      <c r="F6" s="24">
        <v>35973634</v>
      </c>
      <c r="G6" s="24">
        <v>14554045</v>
      </c>
      <c r="H6" s="24">
        <v>105833</v>
      </c>
      <c r="I6" s="24">
        <v>93479</v>
      </c>
      <c r="J6" s="24">
        <v>14753357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14753357</v>
      </c>
      <c r="X6" s="24">
        <v>8943408</v>
      </c>
      <c r="Y6" s="24">
        <v>5809949</v>
      </c>
      <c r="Z6" s="6">
        <v>64.96</v>
      </c>
      <c r="AA6" s="22">
        <v>35973634</v>
      </c>
    </row>
    <row r="7" spans="1:27" ht="12.75">
      <c r="A7" s="5" t="s">
        <v>34</v>
      </c>
      <c r="B7" s="3"/>
      <c r="C7" s="25">
        <v>92637349</v>
      </c>
      <c r="D7" s="25"/>
      <c r="E7" s="26">
        <v>77509888</v>
      </c>
      <c r="F7" s="27">
        <v>77509888</v>
      </c>
      <c r="G7" s="27">
        <v>78899849</v>
      </c>
      <c r="H7" s="27">
        <v>1061182</v>
      </c>
      <c r="I7" s="27">
        <v>-2524688</v>
      </c>
      <c r="J7" s="27">
        <v>77436343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77436343</v>
      </c>
      <c r="X7" s="27">
        <v>72723679</v>
      </c>
      <c r="Y7" s="27">
        <v>4712664</v>
      </c>
      <c r="Z7" s="7">
        <v>6.48</v>
      </c>
      <c r="AA7" s="25">
        <v>77509888</v>
      </c>
    </row>
    <row r="8" spans="1:27" ht="12.75">
      <c r="A8" s="5" t="s">
        <v>35</v>
      </c>
      <c r="B8" s="3"/>
      <c r="C8" s="22">
        <v>4446488</v>
      </c>
      <c r="D8" s="22"/>
      <c r="E8" s="23">
        <v>2650599</v>
      </c>
      <c r="F8" s="24">
        <v>2650599</v>
      </c>
      <c r="G8" s="24">
        <v>156904</v>
      </c>
      <c r="H8" s="24">
        <v>133907</v>
      </c>
      <c r="I8" s="24">
        <v>222231</v>
      </c>
      <c r="J8" s="24">
        <v>513042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513042</v>
      </c>
      <c r="X8" s="24">
        <v>617652</v>
      </c>
      <c r="Y8" s="24">
        <v>-104610</v>
      </c>
      <c r="Z8" s="6">
        <v>-16.94</v>
      </c>
      <c r="AA8" s="22">
        <v>2650599</v>
      </c>
    </row>
    <row r="9" spans="1:27" ht="12.75">
      <c r="A9" s="2" t="s">
        <v>36</v>
      </c>
      <c r="B9" s="3"/>
      <c r="C9" s="19">
        <f aca="true" t="shared" si="1" ref="C9:Y9">SUM(C10:C14)</f>
        <v>73642526</v>
      </c>
      <c r="D9" s="19">
        <f>SUM(D10:D14)</f>
        <v>0</v>
      </c>
      <c r="E9" s="20">
        <f t="shared" si="1"/>
        <v>86793567</v>
      </c>
      <c r="F9" s="21">
        <f t="shared" si="1"/>
        <v>86793567</v>
      </c>
      <c r="G9" s="21">
        <f t="shared" si="1"/>
        <v>1394978</v>
      </c>
      <c r="H9" s="21">
        <f t="shared" si="1"/>
        <v>2200296</v>
      </c>
      <c r="I9" s="21">
        <f t="shared" si="1"/>
        <v>5738948</v>
      </c>
      <c r="J9" s="21">
        <f t="shared" si="1"/>
        <v>9334222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9334222</v>
      </c>
      <c r="X9" s="21">
        <f t="shared" si="1"/>
        <v>21796455</v>
      </c>
      <c r="Y9" s="21">
        <f t="shared" si="1"/>
        <v>-12462233</v>
      </c>
      <c r="Z9" s="4">
        <f>+IF(X9&lt;&gt;0,+(Y9/X9)*100,0)</f>
        <v>-57.175503998241915</v>
      </c>
      <c r="AA9" s="19">
        <f>SUM(AA10:AA14)</f>
        <v>86793567</v>
      </c>
    </row>
    <row r="10" spans="1:27" ht="12.75">
      <c r="A10" s="5" t="s">
        <v>37</v>
      </c>
      <c r="B10" s="3"/>
      <c r="C10" s="22">
        <v>6924366</v>
      </c>
      <c r="D10" s="22"/>
      <c r="E10" s="23">
        <v>7582575</v>
      </c>
      <c r="F10" s="24">
        <v>7582575</v>
      </c>
      <c r="G10" s="24">
        <v>65234</v>
      </c>
      <c r="H10" s="24">
        <v>53833</v>
      </c>
      <c r="I10" s="24">
        <v>1028925</v>
      </c>
      <c r="J10" s="24">
        <v>1147992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1147992</v>
      </c>
      <c r="X10" s="24">
        <v>1841912</v>
      </c>
      <c r="Y10" s="24">
        <v>-693920</v>
      </c>
      <c r="Z10" s="6">
        <v>-37.67</v>
      </c>
      <c r="AA10" s="22">
        <v>7582575</v>
      </c>
    </row>
    <row r="11" spans="1:27" ht="12.75">
      <c r="A11" s="5" t="s">
        <v>38</v>
      </c>
      <c r="B11" s="3"/>
      <c r="C11" s="22">
        <v>10049675</v>
      </c>
      <c r="D11" s="22"/>
      <c r="E11" s="23">
        <v>10265216</v>
      </c>
      <c r="F11" s="24">
        <v>10265216</v>
      </c>
      <c r="G11" s="24">
        <v>362306</v>
      </c>
      <c r="H11" s="24">
        <v>1083502</v>
      </c>
      <c r="I11" s="24">
        <v>1905146</v>
      </c>
      <c r="J11" s="24">
        <v>3350954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3350954</v>
      </c>
      <c r="X11" s="24">
        <v>2718100</v>
      </c>
      <c r="Y11" s="24">
        <v>632854</v>
      </c>
      <c r="Z11" s="6">
        <v>23.28</v>
      </c>
      <c r="AA11" s="22">
        <v>10265216</v>
      </c>
    </row>
    <row r="12" spans="1:27" ht="12.75">
      <c r="A12" s="5" t="s">
        <v>39</v>
      </c>
      <c r="B12" s="3"/>
      <c r="C12" s="22">
        <v>46851872</v>
      </c>
      <c r="D12" s="22"/>
      <c r="E12" s="23">
        <v>44584438</v>
      </c>
      <c r="F12" s="24">
        <v>44584438</v>
      </c>
      <c r="G12" s="24">
        <v>952763</v>
      </c>
      <c r="H12" s="24">
        <v>1048209</v>
      </c>
      <c r="I12" s="24">
        <v>1637540</v>
      </c>
      <c r="J12" s="24">
        <v>3638512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3638512</v>
      </c>
      <c r="X12" s="24">
        <v>11146107</v>
      </c>
      <c r="Y12" s="24">
        <v>-7507595</v>
      </c>
      <c r="Z12" s="6">
        <v>-67.36</v>
      </c>
      <c r="AA12" s="22">
        <v>44584438</v>
      </c>
    </row>
    <row r="13" spans="1:27" ht="12.75">
      <c r="A13" s="5" t="s">
        <v>40</v>
      </c>
      <c r="B13" s="3"/>
      <c r="C13" s="22">
        <v>9816613</v>
      </c>
      <c r="D13" s="22"/>
      <c r="E13" s="23">
        <v>24361338</v>
      </c>
      <c r="F13" s="24">
        <v>24361338</v>
      </c>
      <c r="G13" s="24">
        <v>14675</v>
      </c>
      <c r="H13" s="24">
        <v>14752</v>
      </c>
      <c r="I13" s="24">
        <v>1167337</v>
      </c>
      <c r="J13" s="24">
        <v>1196764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1196764</v>
      </c>
      <c r="X13" s="24">
        <v>6090336</v>
      </c>
      <c r="Y13" s="24">
        <v>-4893572</v>
      </c>
      <c r="Z13" s="6">
        <v>-80.35</v>
      </c>
      <c r="AA13" s="22">
        <v>24361338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13394761</v>
      </c>
      <c r="D15" s="19">
        <f>SUM(D16:D18)</f>
        <v>0</v>
      </c>
      <c r="E15" s="20">
        <f t="shared" si="2"/>
        <v>103207975</v>
      </c>
      <c r="F15" s="21">
        <f t="shared" si="2"/>
        <v>103207975</v>
      </c>
      <c r="G15" s="21">
        <f t="shared" si="2"/>
        <v>118102</v>
      </c>
      <c r="H15" s="21">
        <f t="shared" si="2"/>
        <v>328308</v>
      </c>
      <c r="I15" s="21">
        <f t="shared" si="2"/>
        <v>3765168</v>
      </c>
      <c r="J15" s="21">
        <f t="shared" si="2"/>
        <v>4211578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4211578</v>
      </c>
      <c r="X15" s="21">
        <f t="shared" si="2"/>
        <v>21025502</v>
      </c>
      <c r="Y15" s="21">
        <f t="shared" si="2"/>
        <v>-16813924</v>
      </c>
      <c r="Z15" s="4">
        <f>+IF(X15&lt;&gt;0,+(Y15/X15)*100,0)</f>
        <v>-79.96919169872852</v>
      </c>
      <c r="AA15" s="19">
        <f>SUM(AA16:AA18)</f>
        <v>103207975</v>
      </c>
    </row>
    <row r="16" spans="1:27" ht="12.75">
      <c r="A16" s="5" t="s">
        <v>43</v>
      </c>
      <c r="B16" s="3"/>
      <c r="C16" s="22">
        <v>2567887</v>
      </c>
      <c r="D16" s="22"/>
      <c r="E16" s="23">
        <v>6585000</v>
      </c>
      <c r="F16" s="24">
        <v>6585000</v>
      </c>
      <c r="G16" s="24">
        <v>116398</v>
      </c>
      <c r="H16" s="24">
        <v>327950</v>
      </c>
      <c r="I16" s="24">
        <v>147293</v>
      </c>
      <c r="J16" s="24">
        <v>591641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591641</v>
      </c>
      <c r="X16" s="24">
        <v>1646249</v>
      </c>
      <c r="Y16" s="24">
        <v>-1054608</v>
      </c>
      <c r="Z16" s="6">
        <v>-64.06</v>
      </c>
      <c r="AA16" s="22">
        <v>6585000</v>
      </c>
    </row>
    <row r="17" spans="1:27" ht="12.75">
      <c r="A17" s="5" t="s">
        <v>44</v>
      </c>
      <c r="B17" s="3"/>
      <c r="C17" s="22">
        <v>10368291</v>
      </c>
      <c r="D17" s="22"/>
      <c r="E17" s="23">
        <v>96173590</v>
      </c>
      <c r="F17" s="24">
        <v>96173590</v>
      </c>
      <c r="G17" s="24">
        <v>1704</v>
      </c>
      <c r="H17" s="24">
        <v>358</v>
      </c>
      <c r="I17" s="24">
        <v>3615707</v>
      </c>
      <c r="J17" s="24">
        <v>3617769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3617769</v>
      </c>
      <c r="X17" s="24">
        <v>19310502</v>
      </c>
      <c r="Y17" s="24">
        <v>-15692733</v>
      </c>
      <c r="Z17" s="6">
        <v>-81.27</v>
      </c>
      <c r="AA17" s="22">
        <v>96173590</v>
      </c>
    </row>
    <row r="18" spans="1:27" ht="12.75">
      <c r="A18" s="5" t="s">
        <v>45</v>
      </c>
      <c r="B18" s="3"/>
      <c r="C18" s="22">
        <v>458583</v>
      </c>
      <c r="D18" s="22"/>
      <c r="E18" s="23">
        <v>449385</v>
      </c>
      <c r="F18" s="24">
        <v>449385</v>
      </c>
      <c r="G18" s="24"/>
      <c r="H18" s="24"/>
      <c r="I18" s="24">
        <v>2168</v>
      </c>
      <c r="J18" s="24">
        <v>2168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2168</v>
      </c>
      <c r="X18" s="24">
        <v>68751</v>
      </c>
      <c r="Y18" s="24">
        <v>-66583</v>
      </c>
      <c r="Z18" s="6">
        <v>-96.85</v>
      </c>
      <c r="AA18" s="22">
        <v>449385</v>
      </c>
    </row>
    <row r="19" spans="1:27" ht="12.75">
      <c r="A19" s="2" t="s">
        <v>46</v>
      </c>
      <c r="B19" s="8"/>
      <c r="C19" s="19">
        <f aca="true" t="shared" si="3" ref="C19:Y19">SUM(C20:C23)</f>
        <v>213338962</v>
      </c>
      <c r="D19" s="19">
        <f>SUM(D20:D23)</f>
        <v>0</v>
      </c>
      <c r="E19" s="20">
        <f t="shared" si="3"/>
        <v>198227081</v>
      </c>
      <c r="F19" s="21">
        <f t="shared" si="3"/>
        <v>198227081</v>
      </c>
      <c r="G19" s="21">
        <f t="shared" si="3"/>
        <v>25541687</v>
      </c>
      <c r="H19" s="21">
        <f t="shared" si="3"/>
        <v>16553564</v>
      </c>
      <c r="I19" s="21">
        <f t="shared" si="3"/>
        <v>11912020</v>
      </c>
      <c r="J19" s="21">
        <f t="shared" si="3"/>
        <v>54007271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54007271</v>
      </c>
      <c r="X19" s="21">
        <f t="shared" si="3"/>
        <v>53957326</v>
      </c>
      <c r="Y19" s="21">
        <f t="shared" si="3"/>
        <v>49945</v>
      </c>
      <c r="Z19" s="4">
        <f>+IF(X19&lt;&gt;0,+(Y19/X19)*100,0)</f>
        <v>0.09256389021205387</v>
      </c>
      <c r="AA19" s="19">
        <f>SUM(AA20:AA23)</f>
        <v>198227081</v>
      </c>
    </row>
    <row r="20" spans="1:27" ht="12.75">
      <c r="A20" s="5" t="s">
        <v>47</v>
      </c>
      <c r="B20" s="3"/>
      <c r="C20" s="22">
        <v>123476228</v>
      </c>
      <c r="D20" s="22"/>
      <c r="E20" s="23">
        <v>130234589</v>
      </c>
      <c r="F20" s="24">
        <v>130234589</v>
      </c>
      <c r="G20" s="24">
        <v>14853789</v>
      </c>
      <c r="H20" s="24">
        <v>10614891</v>
      </c>
      <c r="I20" s="24">
        <v>6450839</v>
      </c>
      <c r="J20" s="24">
        <v>31919519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31919519</v>
      </c>
      <c r="X20" s="24">
        <v>36225311</v>
      </c>
      <c r="Y20" s="24">
        <v>-4305792</v>
      </c>
      <c r="Z20" s="6">
        <v>-11.89</v>
      </c>
      <c r="AA20" s="22">
        <v>130234589</v>
      </c>
    </row>
    <row r="21" spans="1:27" ht="12.75">
      <c r="A21" s="5" t="s">
        <v>48</v>
      </c>
      <c r="B21" s="3"/>
      <c r="C21" s="22">
        <v>35189309</v>
      </c>
      <c r="D21" s="22"/>
      <c r="E21" s="23">
        <v>30315164</v>
      </c>
      <c r="F21" s="24">
        <v>30315164</v>
      </c>
      <c r="G21" s="24">
        <v>4730053</v>
      </c>
      <c r="H21" s="24">
        <v>2600476</v>
      </c>
      <c r="I21" s="24">
        <v>2074157</v>
      </c>
      <c r="J21" s="24">
        <v>9404686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9404686</v>
      </c>
      <c r="X21" s="24">
        <v>9044517</v>
      </c>
      <c r="Y21" s="24">
        <v>360169</v>
      </c>
      <c r="Z21" s="6">
        <v>3.98</v>
      </c>
      <c r="AA21" s="22">
        <v>30315164</v>
      </c>
    </row>
    <row r="22" spans="1:27" ht="12.75">
      <c r="A22" s="5" t="s">
        <v>49</v>
      </c>
      <c r="B22" s="3"/>
      <c r="C22" s="25">
        <v>37408995</v>
      </c>
      <c r="D22" s="25"/>
      <c r="E22" s="26">
        <v>24891154</v>
      </c>
      <c r="F22" s="27">
        <v>24891154</v>
      </c>
      <c r="G22" s="27">
        <v>4426140</v>
      </c>
      <c r="H22" s="27">
        <v>1809742</v>
      </c>
      <c r="I22" s="27">
        <v>1872551</v>
      </c>
      <c r="J22" s="27">
        <v>8108433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8108433</v>
      </c>
      <c r="X22" s="27">
        <v>5490953</v>
      </c>
      <c r="Y22" s="27">
        <v>2617480</v>
      </c>
      <c r="Z22" s="7">
        <v>47.67</v>
      </c>
      <c r="AA22" s="25">
        <v>24891154</v>
      </c>
    </row>
    <row r="23" spans="1:27" ht="12.75">
      <c r="A23" s="5" t="s">
        <v>50</v>
      </c>
      <c r="B23" s="3"/>
      <c r="C23" s="22">
        <v>17264430</v>
      </c>
      <c r="D23" s="22"/>
      <c r="E23" s="23">
        <v>12786174</v>
      </c>
      <c r="F23" s="24">
        <v>12786174</v>
      </c>
      <c r="G23" s="24">
        <v>1531705</v>
      </c>
      <c r="H23" s="24">
        <v>1528455</v>
      </c>
      <c r="I23" s="24">
        <v>1514473</v>
      </c>
      <c r="J23" s="24">
        <v>4574633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4574633</v>
      </c>
      <c r="X23" s="24">
        <v>3196545</v>
      </c>
      <c r="Y23" s="24">
        <v>1378088</v>
      </c>
      <c r="Z23" s="6">
        <v>43.11</v>
      </c>
      <c r="AA23" s="22">
        <v>12786174</v>
      </c>
    </row>
    <row r="24" spans="1:27" ht="12.75">
      <c r="A24" s="2" t="s">
        <v>51</v>
      </c>
      <c r="B24" s="8" t="s">
        <v>52</v>
      </c>
      <c r="C24" s="19">
        <v>10000</v>
      </c>
      <c r="D24" s="19"/>
      <c r="E24" s="20">
        <v>10000</v>
      </c>
      <c r="F24" s="21">
        <v>10000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2499</v>
      </c>
      <c r="Y24" s="21">
        <v>-2499</v>
      </c>
      <c r="Z24" s="4">
        <v>-100</v>
      </c>
      <c r="AA24" s="19">
        <v>10000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430108806</v>
      </c>
      <c r="D25" s="44">
        <f>+D5+D9+D15+D19+D24</f>
        <v>0</v>
      </c>
      <c r="E25" s="45">
        <f t="shared" si="4"/>
        <v>504372744</v>
      </c>
      <c r="F25" s="46">
        <f t="shared" si="4"/>
        <v>504372744</v>
      </c>
      <c r="G25" s="46">
        <f t="shared" si="4"/>
        <v>120665565</v>
      </c>
      <c r="H25" s="46">
        <f t="shared" si="4"/>
        <v>20383090</v>
      </c>
      <c r="I25" s="46">
        <f t="shared" si="4"/>
        <v>19207158</v>
      </c>
      <c r="J25" s="46">
        <f t="shared" si="4"/>
        <v>160255813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160255813</v>
      </c>
      <c r="X25" s="46">
        <f t="shared" si="4"/>
        <v>179066521</v>
      </c>
      <c r="Y25" s="46">
        <f t="shared" si="4"/>
        <v>-18810708</v>
      </c>
      <c r="Z25" s="47">
        <f>+IF(X25&lt;&gt;0,+(Y25/X25)*100,0)</f>
        <v>-10.504871538773013</v>
      </c>
      <c r="AA25" s="44">
        <f>+AA5+AA9+AA15+AA19+AA24</f>
        <v>504372744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72335654</v>
      </c>
      <c r="D28" s="19">
        <f>SUM(D29:D31)</f>
        <v>0</v>
      </c>
      <c r="E28" s="20">
        <f t="shared" si="5"/>
        <v>78846848</v>
      </c>
      <c r="F28" s="21">
        <f t="shared" si="5"/>
        <v>78846848</v>
      </c>
      <c r="G28" s="21">
        <f t="shared" si="5"/>
        <v>9022920</v>
      </c>
      <c r="H28" s="21">
        <f t="shared" si="5"/>
        <v>4004245</v>
      </c>
      <c r="I28" s="21">
        <f t="shared" si="5"/>
        <v>5643785</v>
      </c>
      <c r="J28" s="21">
        <f t="shared" si="5"/>
        <v>18670950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18670950</v>
      </c>
      <c r="X28" s="21">
        <f t="shared" si="5"/>
        <v>17762065</v>
      </c>
      <c r="Y28" s="21">
        <f t="shared" si="5"/>
        <v>908885</v>
      </c>
      <c r="Z28" s="4">
        <f>+IF(X28&lt;&gt;0,+(Y28/X28)*100,0)</f>
        <v>5.1170007541352875</v>
      </c>
      <c r="AA28" s="19">
        <f>SUM(AA29:AA31)</f>
        <v>78846848</v>
      </c>
    </row>
    <row r="29" spans="1:27" ht="12.75">
      <c r="A29" s="5" t="s">
        <v>33</v>
      </c>
      <c r="B29" s="3"/>
      <c r="C29" s="22">
        <v>19697545</v>
      </c>
      <c r="D29" s="22"/>
      <c r="E29" s="23">
        <v>25034236</v>
      </c>
      <c r="F29" s="24">
        <v>25034236</v>
      </c>
      <c r="G29" s="24">
        <v>926113</v>
      </c>
      <c r="H29" s="24">
        <v>946709</v>
      </c>
      <c r="I29" s="24">
        <v>1132603</v>
      </c>
      <c r="J29" s="24">
        <v>3005425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3005425</v>
      </c>
      <c r="X29" s="24">
        <v>6042192</v>
      </c>
      <c r="Y29" s="24">
        <v>-3036767</v>
      </c>
      <c r="Z29" s="6">
        <v>-50.26</v>
      </c>
      <c r="AA29" s="22">
        <v>25034236</v>
      </c>
    </row>
    <row r="30" spans="1:27" ht="12.75">
      <c r="A30" s="5" t="s">
        <v>34</v>
      </c>
      <c r="B30" s="3"/>
      <c r="C30" s="25">
        <v>27771891</v>
      </c>
      <c r="D30" s="25"/>
      <c r="E30" s="26">
        <v>25367121</v>
      </c>
      <c r="F30" s="27">
        <v>25367121</v>
      </c>
      <c r="G30" s="27">
        <v>6749317</v>
      </c>
      <c r="H30" s="27">
        <v>1566594</v>
      </c>
      <c r="I30" s="27">
        <v>2303708</v>
      </c>
      <c r="J30" s="27">
        <v>10619619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10619619</v>
      </c>
      <c r="X30" s="27">
        <v>5920075</v>
      </c>
      <c r="Y30" s="27">
        <v>4699544</v>
      </c>
      <c r="Z30" s="7">
        <v>79.38</v>
      </c>
      <c r="AA30" s="25">
        <v>25367121</v>
      </c>
    </row>
    <row r="31" spans="1:27" ht="12.75">
      <c r="A31" s="5" t="s">
        <v>35</v>
      </c>
      <c r="B31" s="3"/>
      <c r="C31" s="22">
        <v>24866218</v>
      </c>
      <c r="D31" s="22"/>
      <c r="E31" s="23">
        <v>28445491</v>
      </c>
      <c r="F31" s="24">
        <v>28445491</v>
      </c>
      <c r="G31" s="24">
        <v>1347490</v>
      </c>
      <c r="H31" s="24">
        <v>1490942</v>
      </c>
      <c r="I31" s="24">
        <v>2207474</v>
      </c>
      <c r="J31" s="24">
        <v>5045906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5045906</v>
      </c>
      <c r="X31" s="24">
        <v>5799798</v>
      </c>
      <c r="Y31" s="24">
        <v>-753892</v>
      </c>
      <c r="Z31" s="6">
        <v>-13</v>
      </c>
      <c r="AA31" s="22">
        <v>28445491</v>
      </c>
    </row>
    <row r="32" spans="1:27" ht="12.75">
      <c r="A32" s="2" t="s">
        <v>36</v>
      </c>
      <c r="B32" s="3"/>
      <c r="C32" s="19">
        <f aca="true" t="shared" si="6" ref="C32:Y32">SUM(C33:C37)</f>
        <v>84229371</v>
      </c>
      <c r="D32" s="19">
        <f>SUM(D33:D37)</f>
        <v>0</v>
      </c>
      <c r="E32" s="20">
        <f t="shared" si="6"/>
        <v>107465225</v>
      </c>
      <c r="F32" s="21">
        <f t="shared" si="6"/>
        <v>107465225</v>
      </c>
      <c r="G32" s="21">
        <f t="shared" si="6"/>
        <v>2681363</v>
      </c>
      <c r="H32" s="21">
        <f t="shared" si="6"/>
        <v>2741009</v>
      </c>
      <c r="I32" s="21">
        <f t="shared" si="6"/>
        <v>2945411</v>
      </c>
      <c r="J32" s="21">
        <f t="shared" si="6"/>
        <v>8367783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8367783</v>
      </c>
      <c r="X32" s="21">
        <f t="shared" si="6"/>
        <v>25106702</v>
      </c>
      <c r="Y32" s="21">
        <f t="shared" si="6"/>
        <v>-16738919</v>
      </c>
      <c r="Z32" s="4">
        <f>+IF(X32&lt;&gt;0,+(Y32/X32)*100,0)</f>
        <v>-66.67111833326416</v>
      </c>
      <c r="AA32" s="19">
        <f>SUM(AA33:AA37)</f>
        <v>107465225</v>
      </c>
    </row>
    <row r="33" spans="1:27" ht="12.75">
      <c r="A33" s="5" t="s">
        <v>37</v>
      </c>
      <c r="B33" s="3"/>
      <c r="C33" s="22">
        <v>10554455</v>
      </c>
      <c r="D33" s="22"/>
      <c r="E33" s="23">
        <v>13032618</v>
      </c>
      <c r="F33" s="24">
        <v>13032618</v>
      </c>
      <c r="G33" s="24">
        <v>922205</v>
      </c>
      <c r="H33" s="24">
        <v>744145</v>
      </c>
      <c r="I33" s="24">
        <v>720492</v>
      </c>
      <c r="J33" s="24">
        <v>2386842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2386842</v>
      </c>
      <c r="X33" s="24">
        <v>2880852</v>
      </c>
      <c r="Y33" s="24">
        <v>-494010</v>
      </c>
      <c r="Z33" s="6">
        <v>-17.15</v>
      </c>
      <c r="AA33" s="22">
        <v>13032618</v>
      </c>
    </row>
    <row r="34" spans="1:27" ht="12.75">
      <c r="A34" s="5" t="s">
        <v>38</v>
      </c>
      <c r="B34" s="3"/>
      <c r="C34" s="22">
        <v>15294982</v>
      </c>
      <c r="D34" s="22"/>
      <c r="E34" s="23">
        <v>18385962</v>
      </c>
      <c r="F34" s="24">
        <v>18385962</v>
      </c>
      <c r="G34" s="24">
        <v>818791</v>
      </c>
      <c r="H34" s="24">
        <v>904970</v>
      </c>
      <c r="I34" s="24">
        <v>1003161</v>
      </c>
      <c r="J34" s="24">
        <v>2726922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2726922</v>
      </c>
      <c r="X34" s="24">
        <v>3485174</v>
      </c>
      <c r="Y34" s="24">
        <v>-758252</v>
      </c>
      <c r="Z34" s="6">
        <v>-21.76</v>
      </c>
      <c r="AA34" s="22">
        <v>18385962</v>
      </c>
    </row>
    <row r="35" spans="1:27" ht="12.75">
      <c r="A35" s="5" t="s">
        <v>39</v>
      </c>
      <c r="B35" s="3"/>
      <c r="C35" s="22">
        <v>47202460</v>
      </c>
      <c r="D35" s="22"/>
      <c r="E35" s="23">
        <v>50112212</v>
      </c>
      <c r="F35" s="24">
        <v>50112212</v>
      </c>
      <c r="G35" s="24">
        <v>801446</v>
      </c>
      <c r="H35" s="24">
        <v>972402</v>
      </c>
      <c r="I35" s="24">
        <v>1134863</v>
      </c>
      <c r="J35" s="24">
        <v>2908711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2908711</v>
      </c>
      <c r="X35" s="24">
        <v>12251550</v>
      </c>
      <c r="Y35" s="24">
        <v>-9342839</v>
      </c>
      <c r="Z35" s="6">
        <v>-76.26</v>
      </c>
      <c r="AA35" s="22">
        <v>50112212</v>
      </c>
    </row>
    <row r="36" spans="1:27" ht="12.75">
      <c r="A36" s="5" t="s">
        <v>40</v>
      </c>
      <c r="B36" s="3"/>
      <c r="C36" s="22">
        <v>11177474</v>
      </c>
      <c r="D36" s="22"/>
      <c r="E36" s="23">
        <v>25934433</v>
      </c>
      <c r="F36" s="24">
        <v>25934433</v>
      </c>
      <c r="G36" s="24">
        <v>138921</v>
      </c>
      <c r="H36" s="24">
        <v>119492</v>
      </c>
      <c r="I36" s="24">
        <v>86895</v>
      </c>
      <c r="J36" s="24">
        <v>345308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345308</v>
      </c>
      <c r="X36" s="24">
        <v>6489126</v>
      </c>
      <c r="Y36" s="24">
        <v>-6143818</v>
      </c>
      <c r="Z36" s="6">
        <v>-94.68</v>
      </c>
      <c r="AA36" s="22">
        <v>25934433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38990488</v>
      </c>
      <c r="D38" s="19">
        <f>SUM(D39:D41)</f>
        <v>0</v>
      </c>
      <c r="E38" s="20">
        <f t="shared" si="7"/>
        <v>47884685</v>
      </c>
      <c r="F38" s="21">
        <f t="shared" si="7"/>
        <v>47884685</v>
      </c>
      <c r="G38" s="21">
        <f t="shared" si="7"/>
        <v>1899958</v>
      </c>
      <c r="H38" s="21">
        <f t="shared" si="7"/>
        <v>2244644</v>
      </c>
      <c r="I38" s="21">
        <f t="shared" si="7"/>
        <v>2526389</v>
      </c>
      <c r="J38" s="21">
        <f t="shared" si="7"/>
        <v>6670991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6670991</v>
      </c>
      <c r="X38" s="21">
        <f t="shared" si="7"/>
        <v>8880512</v>
      </c>
      <c r="Y38" s="21">
        <f t="shared" si="7"/>
        <v>-2209521</v>
      </c>
      <c r="Z38" s="4">
        <f>+IF(X38&lt;&gt;0,+(Y38/X38)*100,0)</f>
        <v>-24.88055868850805</v>
      </c>
      <c r="AA38" s="19">
        <f>SUM(AA39:AA41)</f>
        <v>47884685</v>
      </c>
    </row>
    <row r="39" spans="1:27" ht="12.75">
      <c r="A39" s="5" t="s">
        <v>43</v>
      </c>
      <c r="B39" s="3"/>
      <c r="C39" s="22">
        <v>6364153</v>
      </c>
      <c r="D39" s="22"/>
      <c r="E39" s="23">
        <v>9098617</v>
      </c>
      <c r="F39" s="24">
        <v>9098617</v>
      </c>
      <c r="G39" s="24">
        <v>553410</v>
      </c>
      <c r="H39" s="24">
        <v>614581</v>
      </c>
      <c r="I39" s="24">
        <v>612468</v>
      </c>
      <c r="J39" s="24">
        <v>1780459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1780459</v>
      </c>
      <c r="X39" s="24">
        <v>2153195</v>
      </c>
      <c r="Y39" s="24">
        <v>-372736</v>
      </c>
      <c r="Z39" s="6">
        <v>-17.31</v>
      </c>
      <c r="AA39" s="22">
        <v>9098617</v>
      </c>
    </row>
    <row r="40" spans="1:27" ht="12.75">
      <c r="A40" s="5" t="s">
        <v>44</v>
      </c>
      <c r="B40" s="3"/>
      <c r="C40" s="22">
        <v>30740127</v>
      </c>
      <c r="D40" s="22"/>
      <c r="E40" s="23">
        <v>37004264</v>
      </c>
      <c r="F40" s="24">
        <v>37004264</v>
      </c>
      <c r="G40" s="24">
        <v>1287620</v>
      </c>
      <c r="H40" s="24">
        <v>1571702</v>
      </c>
      <c r="I40" s="24">
        <v>1808840</v>
      </c>
      <c r="J40" s="24">
        <v>4668162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4668162</v>
      </c>
      <c r="X40" s="24">
        <v>6290737</v>
      </c>
      <c r="Y40" s="24">
        <v>-1622575</v>
      </c>
      <c r="Z40" s="6">
        <v>-25.79</v>
      </c>
      <c r="AA40" s="22">
        <v>37004264</v>
      </c>
    </row>
    <row r="41" spans="1:27" ht="12.75">
      <c r="A41" s="5" t="s">
        <v>45</v>
      </c>
      <c r="B41" s="3"/>
      <c r="C41" s="22">
        <v>1886208</v>
      </c>
      <c r="D41" s="22"/>
      <c r="E41" s="23">
        <v>1781804</v>
      </c>
      <c r="F41" s="24">
        <v>1781804</v>
      </c>
      <c r="G41" s="24">
        <v>58928</v>
      </c>
      <c r="H41" s="24">
        <v>58361</v>
      </c>
      <c r="I41" s="24">
        <v>105081</v>
      </c>
      <c r="J41" s="24">
        <v>222370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222370</v>
      </c>
      <c r="X41" s="24">
        <v>436580</v>
      </c>
      <c r="Y41" s="24">
        <v>-214210</v>
      </c>
      <c r="Z41" s="6">
        <v>-49.07</v>
      </c>
      <c r="AA41" s="22">
        <v>1781804</v>
      </c>
    </row>
    <row r="42" spans="1:27" ht="12.75">
      <c r="A42" s="2" t="s">
        <v>46</v>
      </c>
      <c r="B42" s="8"/>
      <c r="C42" s="19">
        <f aca="true" t="shared" si="8" ref="C42:Y42">SUM(C43:C46)</f>
        <v>183570357</v>
      </c>
      <c r="D42" s="19">
        <f>SUM(D43:D46)</f>
        <v>0</v>
      </c>
      <c r="E42" s="20">
        <f t="shared" si="8"/>
        <v>187335842</v>
      </c>
      <c r="F42" s="21">
        <f t="shared" si="8"/>
        <v>187335842</v>
      </c>
      <c r="G42" s="21">
        <f t="shared" si="8"/>
        <v>12578287</v>
      </c>
      <c r="H42" s="21">
        <f t="shared" si="8"/>
        <v>15925438</v>
      </c>
      <c r="I42" s="21">
        <f t="shared" si="8"/>
        <v>11675401</v>
      </c>
      <c r="J42" s="21">
        <f t="shared" si="8"/>
        <v>40179126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40179126</v>
      </c>
      <c r="X42" s="21">
        <f t="shared" si="8"/>
        <v>38699545</v>
      </c>
      <c r="Y42" s="21">
        <f t="shared" si="8"/>
        <v>1479581</v>
      </c>
      <c r="Z42" s="4">
        <f>+IF(X42&lt;&gt;0,+(Y42/X42)*100,0)</f>
        <v>3.82325166872117</v>
      </c>
      <c r="AA42" s="19">
        <f>SUM(AA43:AA46)</f>
        <v>187335842</v>
      </c>
    </row>
    <row r="43" spans="1:27" ht="12.75">
      <c r="A43" s="5" t="s">
        <v>47</v>
      </c>
      <c r="B43" s="3"/>
      <c r="C43" s="22">
        <v>103115741</v>
      </c>
      <c r="D43" s="22"/>
      <c r="E43" s="23">
        <v>117336308</v>
      </c>
      <c r="F43" s="24">
        <v>117336308</v>
      </c>
      <c r="G43" s="24">
        <v>8731471</v>
      </c>
      <c r="H43" s="24">
        <v>11228607</v>
      </c>
      <c r="I43" s="24">
        <v>6351112</v>
      </c>
      <c r="J43" s="24">
        <v>26311190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26311190</v>
      </c>
      <c r="X43" s="24">
        <v>26890901</v>
      </c>
      <c r="Y43" s="24">
        <v>-579711</v>
      </c>
      <c r="Z43" s="6">
        <v>-2.16</v>
      </c>
      <c r="AA43" s="22">
        <v>117336308</v>
      </c>
    </row>
    <row r="44" spans="1:27" ht="12.75">
      <c r="A44" s="5" t="s">
        <v>48</v>
      </c>
      <c r="B44" s="3"/>
      <c r="C44" s="22">
        <v>27985526</v>
      </c>
      <c r="D44" s="22"/>
      <c r="E44" s="23">
        <v>23939142</v>
      </c>
      <c r="F44" s="24">
        <v>23939142</v>
      </c>
      <c r="G44" s="24">
        <v>1319758</v>
      </c>
      <c r="H44" s="24">
        <v>1807418</v>
      </c>
      <c r="I44" s="24">
        <v>2155285</v>
      </c>
      <c r="J44" s="24">
        <v>5282461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5282461</v>
      </c>
      <c r="X44" s="24">
        <v>5113417</v>
      </c>
      <c r="Y44" s="24">
        <v>169044</v>
      </c>
      <c r="Z44" s="6">
        <v>3.31</v>
      </c>
      <c r="AA44" s="22">
        <v>23939142</v>
      </c>
    </row>
    <row r="45" spans="1:27" ht="12.75">
      <c r="A45" s="5" t="s">
        <v>49</v>
      </c>
      <c r="B45" s="3"/>
      <c r="C45" s="25">
        <v>23387567</v>
      </c>
      <c r="D45" s="25"/>
      <c r="E45" s="26">
        <v>18675252</v>
      </c>
      <c r="F45" s="27">
        <v>18675252</v>
      </c>
      <c r="G45" s="27">
        <v>1351880</v>
      </c>
      <c r="H45" s="27">
        <v>1534933</v>
      </c>
      <c r="I45" s="27">
        <v>1701834</v>
      </c>
      <c r="J45" s="27">
        <v>4588647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4588647</v>
      </c>
      <c r="X45" s="27">
        <v>3315706</v>
      </c>
      <c r="Y45" s="27">
        <v>1272941</v>
      </c>
      <c r="Z45" s="7">
        <v>38.39</v>
      </c>
      <c r="AA45" s="25">
        <v>18675252</v>
      </c>
    </row>
    <row r="46" spans="1:27" ht="12.75">
      <c r="A46" s="5" t="s">
        <v>50</v>
      </c>
      <c r="B46" s="3"/>
      <c r="C46" s="22">
        <v>29081523</v>
      </c>
      <c r="D46" s="22"/>
      <c r="E46" s="23">
        <v>27385140</v>
      </c>
      <c r="F46" s="24">
        <v>27385140</v>
      </c>
      <c r="G46" s="24">
        <v>1175178</v>
      </c>
      <c r="H46" s="24">
        <v>1354480</v>
      </c>
      <c r="I46" s="24">
        <v>1467170</v>
      </c>
      <c r="J46" s="24">
        <v>3996828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3996828</v>
      </c>
      <c r="X46" s="24">
        <v>3379521</v>
      </c>
      <c r="Y46" s="24">
        <v>617307</v>
      </c>
      <c r="Z46" s="6">
        <v>18.27</v>
      </c>
      <c r="AA46" s="22">
        <v>27385140</v>
      </c>
    </row>
    <row r="47" spans="1:27" ht="12.75">
      <c r="A47" s="2" t="s">
        <v>51</v>
      </c>
      <c r="B47" s="8" t="s">
        <v>52</v>
      </c>
      <c r="C47" s="19">
        <v>956144</v>
      </c>
      <c r="D47" s="19"/>
      <c r="E47" s="20">
        <v>1246520</v>
      </c>
      <c r="F47" s="21">
        <v>1246520</v>
      </c>
      <c r="G47" s="21">
        <v>24491</v>
      </c>
      <c r="H47" s="21">
        <v>42212</v>
      </c>
      <c r="I47" s="21">
        <v>47487</v>
      </c>
      <c r="J47" s="21">
        <v>114190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114190</v>
      </c>
      <c r="X47" s="21">
        <v>289374</v>
      </c>
      <c r="Y47" s="21">
        <v>-175184</v>
      </c>
      <c r="Z47" s="4">
        <v>-60.54</v>
      </c>
      <c r="AA47" s="19">
        <v>1246520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380082014</v>
      </c>
      <c r="D48" s="44">
        <f>+D28+D32+D38+D42+D47</f>
        <v>0</v>
      </c>
      <c r="E48" s="45">
        <f t="shared" si="9"/>
        <v>422779120</v>
      </c>
      <c r="F48" s="46">
        <f t="shared" si="9"/>
        <v>422779120</v>
      </c>
      <c r="G48" s="46">
        <f t="shared" si="9"/>
        <v>26207019</v>
      </c>
      <c r="H48" s="46">
        <f t="shared" si="9"/>
        <v>24957548</v>
      </c>
      <c r="I48" s="46">
        <f t="shared" si="9"/>
        <v>22838473</v>
      </c>
      <c r="J48" s="46">
        <f t="shared" si="9"/>
        <v>74003040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74003040</v>
      </c>
      <c r="X48" s="46">
        <f t="shared" si="9"/>
        <v>90738198</v>
      </c>
      <c r="Y48" s="46">
        <f t="shared" si="9"/>
        <v>-16735158</v>
      </c>
      <c r="Z48" s="47">
        <f>+IF(X48&lt;&gt;0,+(Y48/X48)*100,0)</f>
        <v>-18.443344003811934</v>
      </c>
      <c r="AA48" s="44">
        <f>+AA28+AA32+AA38+AA42+AA47</f>
        <v>422779120</v>
      </c>
    </row>
    <row r="49" spans="1:27" ht="12.75">
      <c r="A49" s="14" t="s">
        <v>58</v>
      </c>
      <c r="B49" s="15"/>
      <c r="C49" s="48">
        <f aca="true" t="shared" si="10" ref="C49:Y49">+C25-C48</f>
        <v>50026792</v>
      </c>
      <c r="D49" s="48">
        <f>+D25-D48</f>
        <v>0</v>
      </c>
      <c r="E49" s="49">
        <f t="shared" si="10"/>
        <v>81593624</v>
      </c>
      <c r="F49" s="50">
        <f t="shared" si="10"/>
        <v>81593624</v>
      </c>
      <c r="G49" s="50">
        <f t="shared" si="10"/>
        <v>94458546</v>
      </c>
      <c r="H49" s="50">
        <f t="shared" si="10"/>
        <v>-4574458</v>
      </c>
      <c r="I49" s="50">
        <f t="shared" si="10"/>
        <v>-3631315</v>
      </c>
      <c r="J49" s="50">
        <f t="shared" si="10"/>
        <v>86252773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86252773</v>
      </c>
      <c r="X49" s="50">
        <f>IF(F25=F48,0,X25-X48)</f>
        <v>88328323</v>
      </c>
      <c r="Y49" s="50">
        <f t="shared" si="10"/>
        <v>-2075550</v>
      </c>
      <c r="Z49" s="51">
        <f>+IF(X49&lt;&gt;0,+(Y49/X49)*100,0)</f>
        <v>-2.3498125284230746</v>
      </c>
      <c r="AA49" s="48">
        <f>+AA25-AA48</f>
        <v>81593624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155271492</v>
      </c>
      <c r="D5" s="19">
        <f>SUM(D6:D8)</f>
        <v>0</v>
      </c>
      <c r="E5" s="20">
        <f t="shared" si="0"/>
        <v>150285794</v>
      </c>
      <c r="F5" s="21">
        <f t="shared" si="0"/>
        <v>150434009</v>
      </c>
      <c r="G5" s="21">
        <f t="shared" si="0"/>
        <v>106672059</v>
      </c>
      <c r="H5" s="21">
        <f t="shared" si="0"/>
        <v>3887475</v>
      </c>
      <c r="I5" s="21">
        <f t="shared" si="0"/>
        <v>33977488</v>
      </c>
      <c r="J5" s="21">
        <f t="shared" si="0"/>
        <v>144537022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144537022</v>
      </c>
      <c r="X5" s="21">
        <f t="shared" si="0"/>
        <v>112872652</v>
      </c>
      <c r="Y5" s="21">
        <f t="shared" si="0"/>
        <v>31664370</v>
      </c>
      <c r="Z5" s="4">
        <f>+IF(X5&lt;&gt;0,+(Y5/X5)*100,0)</f>
        <v>28.05318156252765</v>
      </c>
      <c r="AA5" s="19">
        <f>SUM(AA6:AA8)</f>
        <v>150434009</v>
      </c>
    </row>
    <row r="6" spans="1:27" ht="12.75">
      <c r="A6" s="5" t="s">
        <v>33</v>
      </c>
      <c r="B6" s="3"/>
      <c r="C6" s="22">
        <v>50482426</v>
      </c>
      <c r="D6" s="22"/>
      <c r="E6" s="23">
        <v>41111557</v>
      </c>
      <c r="F6" s="24">
        <v>41259772</v>
      </c>
      <c r="G6" s="24">
        <v>3252747</v>
      </c>
      <c r="H6" s="24">
        <v>3696862</v>
      </c>
      <c r="I6" s="24">
        <v>33269044</v>
      </c>
      <c r="J6" s="24">
        <v>40218653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40218653</v>
      </c>
      <c r="X6" s="24">
        <v>10127078</v>
      </c>
      <c r="Y6" s="24">
        <v>30091575</v>
      </c>
      <c r="Z6" s="6">
        <v>297.14</v>
      </c>
      <c r="AA6" s="22">
        <v>41259772</v>
      </c>
    </row>
    <row r="7" spans="1:27" ht="12.75">
      <c r="A7" s="5" t="s">
        <v>34</v>
      </c>
      <c r="B7" s="3"/>
      <c r="C7" s="25">
        <v>102119255</v>
      </c>
      <c r="D7" s="25"/>
      <c r="E7" s="26">
        <v>107593736</v>
      </c>
      <c r="F7" s="27">
        <v>107593736</v>
      </c>
      <c r="G7" s="27">
        <v>103409733</v>
      </c>
      <c r="H7" s="27">
        <v>185908</v>
      </c>
      <c r="I7" s="27">
        <v>679317</v>
      </c>
      <c r="J7" s="27">
        <v>104274958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104274958</v>
      </c>
      <c r="X7" s="27">
        <v>102523431</v>
      </c>
      <c r="Y7" s="27">
        <v>1751527</v>
      </c>
      <c r="Z7" s="7">
        <v>1.71</v>
      </c>
      <c r="AA7" s="25">
        <v>107593736</v>
      </c>
    </row>
    <row r="8" spans="1:27" ht="12.75">
      <c r="A8" s="5" t="s">
        <v>35</v>
      </c>
      <c r="B8" s="3"/>
      <c r="C8" s="22">
        <v>2669811</v>
      </c>
      <c r="D8" s="22"/>
      <c r="E8" s="23">
        <v>1580501</v>
      </c>
      <c r="F8" s="24">
        <v>1580501</v>
      </c>
      <c r="G8" s="24">
        <v>9579</v>
      </c>
      <c r="H8" s="24">
        <v>4705</v>
      </c>
      <c r="I8" s="24">
        <v>29127</v>
      </c>
      <c r="J8" s="24">
        <v>43411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43411</v>
      </c>
      <c r="X8" s="24">
        <v>222143</v>
      </c>
      <c r="Y8" s="24">
        <v>-178732</v>
      </c>
      <c r="Z8" s="6">
        <v>-80.46</v>
      </c>
      <c r="AA8" s="22">
        <v>1580501</v>
      </c>
    </row>
    <row r="9" spans="1:27" ht="12.75">
      <c r="A9" s="2" t="s">
        <v>36</v>
      </c>
      <c r="B9" s="3"/>
      <c r="C9" s="19">
        <f aca="true" t="shared" si="1" ref="C9:Y9">SUM(C10:C14)</f>
        <v>72836843</v>
      </c>
      <c r="D9" s="19">
        <f>SUM(D10:D14)</f>
        <v>0</v>
      </c>
      <c r="E9" s="20">
        <f t="shared" si="1"/>
        <v>101186890</v>
      </c>
      <c r="F9" s="21">
        <f t="shared" si="1"/>
        <v>121230072</v>
      </c>
      <c r="G9" s="21">
        <f t="shared" si="1"/>
        <v>26355558</v>
      </c>
      <c r="H9" s="21">
        <f t="shared" si="1"/>
        <v>1925291</v>
      </c>
      <c r="I9" s="21">
        <f t="shared" si="1"/>
        <v>7150175</v>
      </c>
      <c r="J9" s="21">
        <f t="shared" si="1"/>
        <v>35431024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35431024</v>
      </c>
      <c r="X9" s="21">
        <f t="shared" si="1"/>
        <v>14158145</v>
      </c>
      <c r="Y9" s="21">
        <f t="shared" si="1"/>
        <v>21272879</v>
      </c>
      <c r="Z9" s="4">
        <f>+IF(X9&lt;&gt;0,+(Y9/X9)*100,0)</f>
        <v>150.251879748371</v>
      </c>
      <c r="AA9" s="19">
        <f>SUM(AA10:AA14)</f>
        <v>121230072</v>
      </c>
    </row>
    <row r="10" spans="1:27" ht="12.75">
      <c r="A10" s="5" t="s">
        <v>37</v>
      </c>
      <c r="B10" s="3"/>
      <c r="C10" s="22">
        <v>7440173</v>
      </c>
      <c r="D10" s="22"/>
      <c r="E10" s="23">
        <v>9968550</v>
      </c>
      <c r="F10" s="24">
        <v>11661727</v>
      </c>
      <c r="G10" s="24">
        <v>72315</v>
      </c>
      <c r="H10" s="24">
        <v>94802</v>
      </c>
      <c r="I10" s="24">
        <v>2374972</v>
      </c>
      <c r="J10" s="24">
        <v>2542089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2542089</v>
      </c>
      <c r="X10" s="24">
        <v>2225060</v>
      </c>
      <c r="Y10" s="24">
        <v>317029</v>
      </c>
      <c r="Z10" s="6">
        <v>14.25</v>
      </c>
      <c r="AA10" s="22">
        <v>11661727</v>
      </c>
    </row>
    <row r="11" spans="1:27" ht="12.75">
      <c r="A11" s="5" t="s">
        <v>38</v>
      </c>
      <c r="B11" s="3"/>
      <c r="C11" s="22">
        <v>7802905</v>
      </c>
      <c r="D11" s="22"/>
      <c r="E11" s="23">
        <v>8183637</v>
      </c>
      <c r="F11" s="24">
        <v>8183637</v>
      </c>
      <c r="G11" s="24">
        <v>140271</v>
      </c>
      <c r="H11" s="24">
        <v>1158146</v>
      </c>
      <c r="I11" s="24">
        <v>1735880</v>
      </c>
      <c r="J11" s="24">
        <v>3034297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3034297</v>
      </c>
      <c r="X11" s="24">
        <v>3549948</v>
      </c>
      <c r="Y11" s="24">
        <v>-515651</v>
      </c>
      <c r="Z11" s="6">
        <v>-14.53</v>
      </c>
      <c r="AA11" s="22">
        <v>8183637</v>
      </c>
    </row>
    <row r="12" spans="1:27" ht="12.75">
      <c r="A12" s="5" t="s">
        <v>39</v>
      </c>
      <c r="B12" s="3"/>
      <c r="C12" s="22">
        <v>33385415</v>
      </c>
      <c r="D12" s="22"/>
      <c r="E12" s="23">
        <v>34617791</v>
      </c>
      <c r="F12" s="24">
        <v>34617791</v>
      </c>
      <c r="G12" s="24">
        <v>26126360</v>
      </c>
      <c r="H12" s="24">
        <v>655870</v>
      </c>
      <c r="I12" s="24">
        <v>416531</v>
      </c>
      <c r="J12" s="24">
        <v>27198761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27198761</v>
      </c>
      <c r="X12" s="24">
        <v>1719418</v>
      </c>
      <c r="Y12" s="24">
        <v>25479343</v>
      </c>
      <c r="Z12" s="6">
        <v>1481.86</v>
      </c>
      <c r="AA12" s="22">
        <v>34617791</v>
      </c>
    </row>
    <row r="13" spans="1:27" ht="12.75">
      <c r="A13" s="5" t="s">
        <v>40</v>
      </c>
      <c r="B13" s="3"/>
      <c r="C13" s="22">
        <v>24208350</v>
      </c>
      <c r="D13" s="22"/>
      <c r="E13" s="23">
        <v>48416912</v>
      </c>
      <c r="F13" s="24">
        <v>66766917</v>
      </c>
      <c r="G13" s="24">
        <v>16612</v>
      </c>
      <c r="H13" s="24">
        <v>16473</v>
      </c>
      <c r="I13" s="24">
        <v>2622792</v>
      </c>
      <c r="J13" s="24">
        <v>2655877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2655877</v>
      </c>
      <c r="X13" s="24">
        <v>6663719</v>
      </c>
      <c r="Y13" s="24">
        <v>-4007842</v>
      </c>
      <c r="Z13" s="6">
        <v>-60.14</v>
      </c>
      <c r="AA13" s="22">
        <v>66766917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34965188</v>
      </c>
      <c r="D15" s="19">
        <f>SUM(D16:D18)</f>
        <v>0</v>
      </c>
      <c r="E15" s="20">
        <f t="shared" si="2"/>
        <v>21208195</v>
      </c>
      <c r="F15" s="21">
        <f t="shared" si="2"/>
        <v>21269402</v>
      </c>
      <c r="G15" s="21">
        <f t="shared" si="2"/>
        <v>954931</v>
      </c>
      <c r="H15" s="21">
        <f t="shared" si="2"/>
        <v>1564058</v>
      </c>
      <c r="I15" s="21">
        <f t="shared" si="2"/>
        <v>1514473</v>
      </c>
      <c r="J15" s="21">
        <f t="shared" si="2"/>
        <v>4033462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4033462</v>
      </c>
      <c r="X15" s="21">
        <f t="shared" si="2"/>
        <v>4098548</v>
      </c>
      <c r="Y15" s="21">
        <f t="shared" si="2"/>
        <v>-65086</v>
      </c>
      <c r="Z15" s="4">
        <f>+IF(X15&lt;&gt;0,+(Y15/X15)*100,0)</f>
        <v>-1.5880258081642573</v>
      </c>
      <c r="AA15" s="19">
        <f>SUM(AA16:AA18)</f>
        <v>21269402</v>
      </c>
    </row>
    <row r="16" spans="1:27" ht="12.75">
      <c r="A16" s="5" t="s">
        <v>43</v>
      </c>
      <c r="B16" s="3"/>
      <c r="C16" s="22">
        <v>16767814</v>
      </c>
      <c r="D16" s="22"/>
      <c r="E16" s="23">
        <v>9235144</v>
      </c>
      <c r="F16" s="24">
        <v>9277621</v>
      </c>
      <c r="G16" s="24">
        <v>943492</v>
      </c>
      <c r="H16" s="24">
        <v>1564058</v>
      </c>
      <c r="I16" s="24">
        <v>1125724</v>
      </c>
      <c r="J16" s="24">
        <v>3633274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3633274</v>
      </c>
      <c r="X16" s="24">
        <v>2981799</v>
      </c>
      <c r="Y16" s="24">
        <v>651475</v>
      </c>
      <c r="Z16" s="6">
        <v>21.85</v>
      </c>
      <c r="AA16" s="22">
        <v>9277621</v>
      </c>
    </row>
    <row r="17" spans="1:27" ht="12.75">
      <c r="A17" s="5" t="s">
        <v>44</v>
      </c>
      <c r="B17" s="3"/>
      <c r="C17" s="22">
        <v>18197374</v>
      </c>
      <c r="D17" s="22"/>
      <c r="E17" s="23">
        <v>11973051</v>
      </c>
      <c r="F17" s="24">
        <v>11991781</v>
      </c>
      <c r="G17" s="24">
        <v>11439</v>
      </c>
      <c r="H17" s="24"/>
      <c r="I17" s="24">
        <v>388749</v>
      </c>
      <c r="J17" s="24">
        <v>400188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400188</v>
      </c>
      <c r="X17" s="24">
        <v>1116749</v>
      </c>
      <c r="Y17" s="24">
        <v>-716561</v>
      </c>
      <c r="Z17" s="6">
        <v>-64.16</v>
      </c>
      <c r="AA17" s="22">
        <v>11991781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615966421</v>
      </c>
      <c r="D19" s="19">
        <f>SUM(D20:D23)</f>
        <v>0</v>
      </c>
      <c r="E19" s="20">
        <f t="shared" si="3"/>
        <v>622963592</v>
      </c>
      <c r="F19" s="21">
        <f t="shared" si="3"/>
        <v>623002051</v>
      </c>
      <c r="G19" s="21">
        <f t="shared" si="3"/>
        <v>129443681</v>
      </c>
      <c r="H19" s="21">
        <f t="shared" si="3"/>
        <v>38919546</v>
      </c>
      <c r="I19" s="21">
        <f t="shared" si="3"/>
        <v>40226139</v>
      </c>
      <c r="J19" s="21">
        <f t="shared" si="3"/>
        <v>208589366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208589366</v>
      </c>
      <c r="X19" s="21">
        <f t="shared" si="3"/>
        <v>212769927</v>
      </c>
      <c r="Y19" s="21">
        <f t="shared" si="3"/>
        <v>-4180561</v>
      </c>
      <c r="Z19" s="4">
        <f>+IF(X19&lt;&gt;0,+(Y19/X19)*100,0)</f>
        <v>-1.964827012418912</v>
      </c>
      <c r="AA19" s="19">
        <f>SUM(AA20:AA23)</f>
        <v>623002051</v>
      </c>
    </row>
    <row r="20" spans="1:27" ht="12.75">
      <c r="A20" s="5" t="s">
        <v>47</v>
      </c>
      <c r="B20" s="3"/>
      <c r="C20" s="22">
        <v>361309495</v>
      </c>
      <c r="D20" s="22"/>
      <c r="E20" s="23">
        <v>373180833</v>
      </c>
      <c r="F20" s="24">
        <v>373180833</v>
      </c>
      <c r="G20" s="24">
        <v>37601843</v>
      </c>
      <c r="H20" s="24">
        <v>29776393</v>
      </c>
      <c r="I20" s="24">
        <v>32390577</v>
      </c>
      <c r="J20" s="24">
        <v>99768813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99768813</v>
      </c>
      <c r="X20" s="24">
        <v>99947697</v>
      </c>
      <c r="Y20" s="24">
        <v>-178884</v>
      </c>
      <c r="Z20" s="6">
        <v>-0.18</v>
      </c>
      <c r="AA20" s="22">
        <v>373180833</v>
      </c>
    </row>
    <row r="21" spans="1:27" ht="12.75">
      <c r="A21" s="5" t="s">
        <v>48</v>
      </c>
      <c r="B21" s="3"/>
      <c r="C21" s="22">
        <v>122603479</v>
      </c>
      <c r="D21" s="22"/>
      <c r="E21" s="23">
        <v>121301920</v>
      </c>
      <c r="F21" s="24">
        <v>121301920</v>
      </c>
      <c r="G21" s="24">
        <v>14597278</v>
      </c>
      <c r="H21" s="24">
        <v>7552171</v>
      </c>
      <c r="I21" s="24">
        <v>7440525</v>
      </c>
      <c r="J21" s="24">
        <v>29589974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29589974</v>
      </c>
      <c r="X21" s="24">
        <v>29593496</v>
      </c>
      <c r="Y21" s="24">
        <v>-3522</v>
      </c>
      <c r="Z21" s="6">
        <v>-0.01</v>
      </c>
      <c r="AA21" s="22">
        <v>121301920</v>
      </c>
    </row>
    <row r="22" spans="1:27" ht="12.75">
      <c r="A22" s="5" t="s">
        <v>49</v>
      </c>
      <c r="B22" s="3"/>
      <c r="C22" s="25">
        <v>82688005</v>
      </c>
      <c r="D22" s="25"/>
      <c r="E22" s="26">
        <v>77575033</v>
      </c>
      <c r="F22" s="27">
        <v>77575948</v>
      </c>
      <c r="G22" s="27">
        <v>74208898</v>
      </c>
      <c r="H22" s="27">
        <v>-1487469</v>
      </c>
      <c r="I22" s="27">
        <v>-2966926</v>
      </c>
      <c r="J22" s="27">
        <v>69754503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69754503</v>
      </c>
      <c r="X22" s="27">
        <v>72582576</v>
      </c>
      <c r="Y22" s="27">
        <v>-2828073</v>
      </c>
      <c r="Z22" s="7">
        <v>-3.9</v>
      </c>
      <c r="AA22" s="25">
        <v>77575948</v>
      </c>
    </row>
    <row r="23" spans="1:27" ht="12.75">
      <c r="A23" s="5" t="s">
        <v>50</v>
      </c>
      <c r="B23" s="3"/>
      <c r="C23" s="22">
        <v>49365442</v>
      </c>
      <c r="D23" s="22"/>
      <c r="E23" s="23">
        <v>50905806</v>
      </c>
      <c r="F23" s="24">
        <v>50943350</v>
      </c>
      <c r="G23" s="24">
        <v>3035662</v>
      </c>
      <c r="H23" s="24">
        <v>3078451</v>
      </c>
      <c r="I23" s="24">
        <v>3361963</v>
      </c>
      <c r="J23" s="24">
        <v>9476076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9476076</v>
      </c>
      <c r="X23" s="24">
        <v>10646158</v>
      </c>
      <c r="Y23" s="24">
        <v>-1170082</v>
      </c>
      <c r="Z23" s="6">
        <v>-10.99</v>
      </c>
      <c r="AA23" s="22">
        <v>50943350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879039944</v>
      </c>
      <c r="D25" s="44">
        <f>+D5+D9+D15+D19+D24</f>
        <v>0</v>
      </c>
      <c r="E25" s="45">
        <f t="shared" si="4"/>
        <v>895644471</v>
      </c>
      <c r="F25" s="46">
        <f t="shared" si="4"/>
        <v>915935534</v>
      </c>
      <c r="G25" s="46">
        <f t="shared" si="4"/>
        <v>263426229</v>
      </c>
      <c r="H25" s="46">
        <f t="shared" si="4"/>
        <v>46296370</v>
      </c>
      <c r="I25" s="46">
        <f t="shared" si="4"/>
        <v>82868275</v>
      </c>
      <c r="J25" s="46">
        <f t="shared" si="4"/>
        <v>392590874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392590874</v>
      </c>
      <c r="X25" s="46">
        <f t="shared" si="4"/>
        <v>343899272</v>
      </c>
      <c r="Y25" s="46">
        <f t="shared" si="4"/>
        <v>48691602</v>
      </c>
      <c r="Z25" s="47">
        <f>+IF(X25&lt;&gt;0,+(Y25/X25)*100,0)</f>
        <v>14.15868132457111</v>
      </c>
      <c r="AA25" s="44">
        <f>+AA5+AA9+AA15+AA19+AA24</f>
        <v>915935534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129520540</v>
      </c>
      <c r="D28" s="19">
        <f>SUM(D29:D31)</f>
        <v>0</v>
      </c>
      <c r="E28" s="20">
        <f t="shared" si="5"/>
        <v>147502102</v>
      </c>
      <c r="F28" s="21">
        <f t="shared" si="5"/>
        <v>148926128</v>
      </c>
      <c r="G28" s="21">
        <f t="shared" si="5"/>
        <v>6688368</v>
      </c>
      <c r="H28" s="21">
        <f t="shared" si="5"/>
        <v>8495533</v>
      </c>
      <c r="I28" s="21">
        <f t="shared" si="5"/>
        <v>10817891</v>
      </c>
      <c r="J28" s="21">
        <f t="shared" si="5"/>
        <v>26001792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26001792</v>
      </c>
      <c r="X28" s="21">
        <f t="shared" si="5"/>
        <v>31940443</v>
      </c>
      <c r="Y28" s="21">
        <f t="shared" si="5"/>
        <v>-5938651</v>
      </c>
      <c r="Z28" s="4">
        <f>+IF(X28&lt;&gt;0,+(Y28/X28)*100,0)</f>
        <v>-18.592888645908886</v>
      </c>
      <c r="AA28" s="19">
        <f>SUM(AA29:AA31)</f>
        <v>148926128</v>
      </c>
    </row>
    <row r="29" spans="1:27" ht="12.75">
      <c r="A29" s="5" t="s">
        <v>33</v>
      </c>
      <c r="B29" s="3"/>
      <c r="C29" s="22">
        <v>43905047</v>
      </c>
      <c r="D29" s="22"/>
      <c r="E29" s="23">
        <v>43003780</v>
      </c>
      <c r="F29" s="24">
        <v>43790730</v>
      </c>
      <c r="G29" s="24">
        <v>1401097</v>
      </c>
      <c r="H29" s="24">
        <v>1208960</v>
      </c>
      <c r="I29" s="24">
        <v>1307584</v>
      </c>
      <c r="J29" s="24">
        <v>3917641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3917641</v>
      </c>
      <c r="X29" s="24">
        <v>6228938</v>
      </c>
      <c r="Y29" s="24">
        <v>-2311297</v>
      </c>
      <c r="Z29" s="6">
        <v>-37.11</v>
      </c>
      <c r="AA29" s="22">
        <v>43790730</v>
      </c>
    </row>
    <row r="30" spans="1:27" ht="12.75">
      <c r="A30" s="5" t="s">
        <v>34</v>
      </c>
      <c r="B30" s="3"/>
      <c r="C30" s="25">
        <v>30701047</v>
      </c>
      <c r="D30" s="25"/>
      <c r="E30" s="26">
        <v>42149831</v>
      </c>
      <c r="F30" s="27">
        <v>42648910</v>
      </c>
      <c r="G30" s="27">
        <v>1874899</v>
      </c>
      <c r="H30" s="27">
        <v>3152987</v>
      </c>
      <c r="I30" s="27">
        <v>5098085</v>
      </c>
      <c r="J30" s="27">
        <v>10125971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10125971</v>
      </c>
      <c r="X30" s="27">
        <v>11238344</v>
      </c>
      <c r="Y30" s="27">
        <v>-1112373</v>
      </c>
      <c r="Z30" s="7">
        <v>-9.9</v>
      </c>
      <c r="AA30" s="25">
        <v>42648910</v>
      </c>
    </row>
    <row r="31" spans="1:27" ht="12.75">
      <c r="A31" s="5" t="s">
        <v>35</v>
      </c>
      <c r="B31" s="3"/>
      <c r="C31" s="22">
        <v>54914446</v>
      </c>
      <c r="D31" s="22"/>
      <c r="E31" s="23">
        <v>62348491</v>
      </c>
      <c r="F31" s="24">
        <v>62486488</v>
      </c>
      <c r="G31" s="24">
        <v>3412372</v>
      </c>
      <c r="H31" s="24">
        <v>4133586</v>
      </c>
      <c r="I31" s="24">
        <v>4412222</v>
      </c>
      <c r="J31" s="24">
        <v>11958180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11958180</v>
      </c>
      <c r="X31" s="24">
        <v>14473161</v>
      </c>
      <c r="Y31" s="24">
        <v>-2514981</v>
      </c>
      <c r="Z31" s="6">
        <v>-17.38</v>
      </c>
      <c r="AA31" s="22">
        <v>62486488</v>
      </c>
    </row>
    <row r="32" spans="1:27" ht="12.75">
      <c r="A32" s="2" t="s">
        <v>36</v>
      </c>
      <c r="B32" s="3"/>
      <c r="C32" s="19">
        <f aca="true" t="shared" si="6" ref="C32:Y32">SUM(C33:C37)</f>
        <v>136668766</v>
      </c>
      <c r="D32" s="19">
        <f>SUM(D33:D37)</f>
        <v>0</v>
      </c>
      <c r="E32" s="20">
        <f t="shared" si="6"/>
        <v>181384862</v>
      </c>
      <c r="F32" s="21">
        <f t="shared" si="6"/>
        <v>192226328</v>
      </c>
      <c r="G32" s="21">
        <f t="shared" si="6"/>
        <v>6622562</v>
      </c>
      <c r="H32" s="21">
        <f t="shared" si="6"/>
        <v>7824929</v>
      </c>
      <c r="I32" s="21">
        <f t="shared" si="6"/>
        <v>9558064</v>
      </c>
      <c r="J32" s="21">
        <f t="shared" si="6"/>
        <v>24005555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24005555</v>
      </c>
      <c r="X32" s="21">
        <f t="shared" si="6"/>
        <v>32117790</v>
      </c>
      <c r="Y32" s="21">
        <f t="shared" si="6"/>
        <v>-8112235</v>
      </c>
      <c r="Z32" s="4">
        <f>+IF(X32&lt;&gt;0,+(Y32/X32)*100,0)</f>
        <v>-25.25776213120517</v>
      </c>
      <c r="AA32" s="19">
        <f>SUM(AA33:AA37)</f>
        <v>192226328</v>
      </c>
    </row>
    <row r="33" spans="1:27" ht="12.75">
      <c r="A33" s="5" t="s">
        <v>37</v>
      </c>
      <c r="B33" s="3"/>
      <c r="C33" s="22">
        <v>15962300</v>
      </c>
      <c r="D33" s="22"/>
      <c r="E33" s="23">
        <v>17644118</v>
      </c>
      <c r="F33" s="24">
        <v>17477107</v>
      </c>
      <c r="G33" s="24">
        <v>1083884</v>
      </c>
      <c r="H33" s="24">
        <v>1274680</v>
      </c>
      <c r="I33" s="24">
        <v>1207672</v>
      </c>
      <c r="J33" s="24">
        <v>3566236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3566236</v>
      </c>
      <c r="X33" s="24">
        <v>4244380</v>
      </c>
      <c r="Y33" s="24">
        <v>-678144</v>
      </c>
      <c r="Z33" s="6">
        <v>-15.98</v>
      </c>
      <c r="AA33" s="22">
        <v>17477107</v>
      </c>
    </row>
    <row r="34" spans="1:27" ht="12.75">
      <c r="A34" s="5" t="s">
        <v>38</v>
      </c>
      <c r="B34" s="3"/>
      <c r="C34" s="22">
        <v>48071758</v>
      </c>
      <c r="D34" s="22"/>
      <c r="E34" s="23">
        <v>43943674</v>
      </c>
      <c r="F34" s="24">
        <v>43251057</v>
      </c>
      <c r="G34" s="24">
        <v>2542203</v>
      </c>
      <c r="H34" s="24">
        <v>2416026</v>
      </c>
      <c r="I34" s="24">
        <v>3278958</v>
      </c>
      <c r="J34" s="24">
        <v>8237187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8237187</v>
      </c>
      <c r="X34" s="24">
        <v>9246799</v>
      </c>
      <c r="Y34" s="24">
        <v>-1009612</v>
      </c>
      <c r="Z34" s="6">
        <v>-10.92</v>
      </c>
      <c r="AA34" s="22">
        <v>43251057</v>
      </c>
    </row>
    <row r="35" spans="1:27" ht="12.75">
      <c r="A35" s="5" t="s">
        <v>39</v>
      </c>
      <c r="B35" s="3"/>
      <c r="C35" s="22">
        <v>52688201</v>
      </c>
      <c r="D35" s="22"/>
      <c r="E35" s="23">
        <v>69451855</v>
      </c>
      <c r="F35" s="24">
        <v>71388277</v>
      </c>
      <c r="G35" s="24">
        <v>2607511</v>
      </c>
      <c r="H35" s="24">
        <v>3257227</v>
      </c>
      <c r="I35" s="24">
        <v>3777757</v>
      </c>
      <c r="J35" s="24">
        <v>9642495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9642495</v>
      </c>
      <c r="X35" s="24">
        <v>10769755</v>
      </c>
      <c r="Y35" s="24">
        <v>-1127260</v>
      </c>
      <c r="Z35" s="6">
        <v>-10.47</v>
      </c>
      <c r="AA35" s="22">
        <v>71388277</v>
      </c>
    </row>
    <row r="36" spans="1:27" ht="12.75">
      <c r="A36" s="5" t="s">
        <v>40</v>
      </c>
      <c r="B36" s="3"/>
      <c r="C36" s="22">
        <v>19946507</v>
      </c>
      <c r="D36" s="22"/>
      <c r="E36" s="23">
        <v>50345215</v>
      </c>
      <c r="F36" s="24">
        <v>60109887</v>
      </c>
      <c r="G36" s="24">
        <v>388964</v>
      </c>
      <c r="H36" s="24">
        <v>876996</v>
      </c>
      <c r="I36" s="24">
        <v>1293677</v>
      </c>
      <c r="J36" s="24">
        <v>2559637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2559637</v>
      </c>
      <c r="X36" s="24">
        <v>7856856</v>
      </c>
      <c r="Y36" s="24">
        <v>-5297219</v>
      </c>
      <c r="Z36" s="6">
        <v>-67.42</v>
      </c>
      <c r="AA36" s="22">
        <v>60109887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77963969</v>
      </c>
      <c r="D38" s="19">
        <f>SUM(D39:D41)</f>
        <v>0</v>
      </c>
      <c r="E38" s="20">
        <f t="shared" si="7"/>
        <v>73512882</v>
      </c>
      <c r="F38" s="21">
        <f t="shared" si="7"/>
        <v>70235395</v>
      </c>
      <c r="G38" s="21">
        <f t="shared" si="7"/>
        <v>3487195</v>
      </c>
      <c r="H38" s="21">
        <f t="shared" si="7"/>
        <v>2960565</v>
      </c>
      <c r="I38" s="21">
        <f t="shared" si="7"/>
        <v>3493921</v>
      </c>
      <c r="J38" s="21">
        <f t="shared" si="7"/>
        <v>9941681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9941681</v>
      </c>
      <c r="X38" s="21">
        <f t="shared" si="7"/>
        <v>15553453</v>
      </c>
      <c r="Y38" s="21">
        <f t="shared" si="7"/>
        <v>-5611772</v>
      </c>
      <c r="Z38" s="4">
        <f>+IF(X38&lt;&gt;0,+(Y38/X38)*100,0)</f>
        <v>-36.080553945159316</v>
      </c>
      <c r="AA38" s="19">
        <f>SUM(AA39:AA41)</f>
        <v>70235395</v>
      </c>
    </row>
    <row r="39" spans="1:27" ht="12.75">
      <c r="A39" s="5" t="s">
        <v>43</v>
      </c>
      <c r="B39" s="3"/>
      <c r="C39" s="22">
        <v>34695551</v>
      </c>
      <c r="D39" s="22"/>
      <c r="E39" s="23">
        <v>30513468</v>
      </c>
      <c r="F39" s="24">
        <v>30755509</v>
      </c>
      <c r="G39" s="24">
        <v>2465866</v>
      </c>
      <c r="H39" s="24">
        <v>1786463</v>
      </c>
      <c r="I39" s="24">
        <v>1851359</v>
      </c>
      <c r="J39" s="24">
        <v>6103688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6103688</v>
      </c>
      <c r="X39" s="24">
        <v>7109251</v>
      </c>
      <c r="Y39" s="24">
        <v>-1005563</v>
      </c>
      <c r="Z39" s="6">
        <v>-14.14</v>
      </c>
      <c r="AA39" s="22">
        <v>30755509</v>
      </c>
    </row>
    <row r="40" spans="1:27" ht="12.75">
      <c r="A40" s="5" t="s">
        <v>44</v>
      </c>
      <c r="B40" s="3"/>
      <c r="C40" s="22">
        <v>43268418</v>
      </c>
      <c r="D40" s="22"/>
      <c r="E40" s="23">
        <v>42999414</v>
      </c>
      <c r="F40" s="24">
        <v>39479886</v>
      </c>
      <c r="G40" s="24">
        <v>1021329</v>
      </c>
      <c r="H40" s="24">
        <v>1174102</v>
      </c>
      <c r="I40" s="24">
        <v>1642562</v>
      </c>
      <c r="J40" s="24">
        <v>3837993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3837993</v>
      </c>
      <c r="X40" s="24">
        <v>8444202</v>
      </c>
      <c r="Y40" s="24">
        <v>-4606209</v>
      </c>
      <c r="Z40" s="6">
        <v>-54.55</v>
      </c>
      <c r="AA40" s="22">
        <v>39479886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447635552</v>
      </c>
      <c r="D42" s="19">
        <f>SUM(D43:D46)</f>
        <v>0</v>
      </c>
      <c r="E42" s="20">
        <f t="shared" si="8"/>
        <v>471586648</v>
      </c>
      <c r="F42" s="21">
        <f t="shared" si="8"/>
        <v>471982204</v>
      </c>
      <c r="G42" s="21">
        <f t="shared" si="8"/>
        <v>7179929</v>
      </c>
      <c r="H42" s="21">
        <f t="shared" si="8"/>
        <v>42136491</v>
      </c>
      <c r="I42" s="21">
        <f t="shared" si="8"/>
        <v>42409679</v>
      </c>
      <c r="J42" s="21">
        <f t="shared" si="8"/>
        <v>91726099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91726099</v>
      </c>
      <c r="X42" s="21">
        <f t="shared" si="8"/>
        <v>110263702</v>
      </c>
      <c r="Y42" s="21">
        <f t="shared" si="8"/>
        <v>-18537603</v>
      </c>
      <c r="Z42" s="4">
        <f>+IF(X42&lt;&gt;0,+(Y42/X42)*100,0)</f>
        <v>-16.81206295794422</v>
      </c>
      <c r="AA42" s="19">
        <f>SUM(AA43:AA46)</f>
        <v>471982204</v>
      </c>
    </row>
    <row r="43" spans="1:27" ht="12.75">
      <c r="A43" s="5" t="s">
        <v>47</v>
      </c>
      <c r="B43" s="3"/>
      <c r="C43" s="22">
        <v>287206108</v>
      </c>
      <c r="D43" s="22"/>
      <c r="E43" s="23">
        <v>308386510</v>
      </c>
      <c r="F43" s="24">
        <v>305800955</v>
      </c>
      <c r="G43" s="24">
        <v>1684569</v>
      </c>
      <c r="H43" s="24">
        <v>34646020</v>
      </c>
      <c r="I43" s="24">
        <v>33155167</v>
      </c>
      <c r="J43" s="24">
        <v>69485756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69485756</v>
      </c>
      <c r="X43" s="24">
        <v>76300913</v>
      </c>
      <c r="Y43" s="24">
        <v>-6815157</v>
      </c>
      <c r="Z43" s="6">
        <v>-8.93</v>
      </c>
      <c r="AA43" s="22">
        <v>305800955</v>
      </c>
    </row>
    <row r="44" spans="1:27" ht="12.75">
      <c r="A44" s="5" t="s">
        <v>48</v>
      </c>
      <c r="B44" s="3"/>
      <c r="C44" s="22">
        <v>70538975</v>
      </c>
      <c r="D44" s="22"/>
      <c r="E44" s="23">
        <v>73845833</v>
      </c>
      <c r="F44" s="24">
        <v>72658420</v>
      </c>
      <c r="G44" s="24">
        <v>1532641</v>
      </c>
      <c r="H44" s="24">
        <v>3301933</v>
      </c>
      <c r="I44" s="24">
        <v>4829881</v>
      </c>
      <c r="J44" s="24">
        <v>9664455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9664455</v>
      </c>
      <c r="X44" s="24">
        <v>16007891</v>
      </c>
      <c r="Y44" s="24">
        <v>-6343436</v>
      </c>
      <c r="Z44" s="6">
        <v>-39.63</v>
      </c>
      <c r="AA44" s="22">
        <v>72658420</v>
      </c>
    </row>
    <row r="45" spans="1:27" ht="12.75">
      <c r="A45" s="5" t="s">
        <v>49</v>
      </c>
      <c r="B45" s="3"/>
      <c r="C45" s="25">
        <v>48362205</v>
      </c>
      <c r="D45" s="25"/>
      <c r="E45" s="26">
        <v>47254387</v>
      </c>
      <c r="F45" s="27">
        <v>51630023</v>
      </c>
      <c r="G45" s="27">
        <v>1899669</v>
      </c>
      <c r="H45" s="27">
        <v>2236009</v>
      </c>
      <c r="I45" s="27">
        <v>2192288</v>
      </c>
      <c r="J45" s="27">
        <v>6327966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6327966</v>
      </c>
      <c r="X45" s="27">
        <v>9366978</v>
      </c>
      <c r="Y45" s="27">
        <v>-3039012</v>
      </c>
      <c r="Z45" s="7">
        <v>-32.44</v>
      </c>
      <c r="AA45" s="25">
        <v>51630023</v>
      </c>
    </row>
    <row r="46" spans="1:27" ht="12.75">
      <c r="A46" s="5" t="s">
        <v>50</v>
      </c>
      <c r="B46" s="3"/>
      <c r="C46" s="22">
        <v>41528264</v>
      </c>
      <c r="D46" s="22"/>
      <c r="E46" s="23">
        <v>42099918</v>
      </c>
      <c r="F46" s="24">
        <v>41892806</v>
      </c>
      <c r="G46" s="24">
        <v>2063050</v>
      </c>
      <c r="H46" s="24">
        <v>1952529</v>
      </c>
      <c r="I46" s="24">
        <v>2232343</v>
      </c>
      <c r="J46" s="24">
        <v>6247922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6247922</v>
      </c>
      <c r="X46" s="24">
        <v>8587920</v>
      </c>
      <c r="Y46" s="24">
        <v>-2339998</v>
      </c>
      <c r="Z46" s="6">
        <v>-27.25</v>
      </c>
      <c r="AA46" s="22">
        <v>41892806</v>
      </c>
    </row>
    <row r="47" spans="1:27" ht="12.75">
      <c r="A47" s="2" t="s">
        <v>51</v>
      </c>
      <c r="B47" s="8" t="s">
        <v>52</v>
      </c>
      <c r="C47" s="19">
        <v>5561</v>
      </c>
      <c r="D47" s="19"/>
      <c r="E47" s="20">
        <v>185501</v>
      </c>
      <c r="F47" s="21">
        <v>185501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75</v>
      </c>
      <c r="Y47" s="21">
        <v>-75</v>
      </c>
      <c r="Z47" s="4">
        <v>-100</v>
      </c>
      <c r="AA47" s="19">
        <v>185501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791794388</v>
      </c>
      <c r="D48" s="44">
        <f>+D28+D32+D38+D42+D47</f>
        <v>0</v>
      </c>
      <c r="E48" s="45">
        <f t="shared" si="9"/>
        <v>874171995</v>
      </c>
      <c r="F48" s="46">
        <f t="shared" si="9"/>
        <v>883555556</v>
      </c>
      <c r="G48" s="46">
        <f t="shared" si="9"/>
        <v>23978054</v>
      </c>
      <c r="H48" s="46">
        <f t="shared" si="9"/>
        <v>61417518</v>
      </c>
      <c r="I48" s="46">
        <f t="shared" si="9"/>
        <v>66279555</v>
      </c>
      <c r="J48" s="46">
        <f t="shared" si="9"/>
        <v>151675127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151675127</v>
      </c>
      <c r="X48" s="46">
        <f t="shared" si="9"/>
        <v>189875463</v>
      </c>
      <c r="Y48" s="46">
        <f t="shared" si="9"/>
        <v>-38200336</v>
      </c>
      <c r="Z48" s="47">
        <f>+IF(X48&lt;&gt;0,+(Y48/X48)*100,0)</f>
        <v>-20.118626912841286</v>
      </c>
      <c r="AA48" s="44">
        <f>+AA28+AA32+AA38+AA42+AA47</f>
        <v>883555556</v>
      </c>
    </row>
    <row r="49" spans="1:27" ht="12.75">
      <c r="A49" s="14" t="s">
        <v>58</v>
      </c>
      <c r="B49" s="15"/>
      <c r="C49" s="48">
        <f aca="true" t="shared" si="10" ref="C49:Y49">+C25-C48</f>
        <v>87245556</v>
      </c>
      <c r="D49" s="48">
        <f>+D25-D48</f>
        <v>0</v>
      </c>
      <c r="E49" s="49">
        <f t="shared" si="10"/>
        <v>21472476</v>
      </c>
      <c r="F49" s="50">
        <f t="shared" si="10"/>
        <v>32379978</v>
      </c>
      <c r="G49" s="50">
        <f t="shared" si="10"/>
        <v>239448175</v>
      </c>
      <c r="H49" s="50">
        <f t="shared" si="10"/>
        <v>-15121148</v>
      </c>
      <c r="I49" s="50">
        <f t="shared" si="10"/>
        <v>16588720</v>
      </c>
      <c r="J49" s="50">
        <f t="shared" si="10"/>
        <v>240915747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240915747</v>
      </c>
      <c r="X49" s="50">
        <f>IF(F25=F48,0,X25-X48)</f>
        <v>154023809</v>
      </c>
      <c r="Y49" s="50">
        <f t="shared" si="10"/>
        <v>86891938</v>
      </c>
      <c r="Z49" s="51">
        <f>+IF(X49&lt;&gt;0,+(Y49/X49)*100,0)</f>
        <v>56.41461444444605</v>
      </c>
      <c r="AA49" s="48">
        <f>+AA25-AA48</f>
        <v>32379978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241599057</v>
      </c>
      <c r="D5" s="19">
        <f>SUM(D6:D8)</f>
        <v>0</v>
      </c>
      <c r="E5" s="20">
        <f t="shared" si="0"/>
        <v>253984783</v>
      </c>
      <c r="F5" s="21">
        <f t="shared" si="0"/>
        <v>253984783</v>
      </c>
      <c r="G5" s="21">
        <f t="shared" si="0"/>
        <v>33551126</v>
      </c>
      <c r="H5" s="21">
        <f t="shared" si="0"/>
        <v>19523418</v>
      </c>
      <c r="I5" s="21">
        <f t="shared" si="0"/>
        <v>20770941</v>
      </c>
      <c r="J5" s="21">
        <f t="shared" si="0"/>
        <v>73845485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73845485</v>
      </c>
      <c r="X5" s="21">
        <f t="shared" si="0"/>
        <v>67105628</v>
      </c>
      <c r="Y5" s="21">
        <f t="shared" si="0"/>
        <v>6739857</v>
      </c>
      <c r="Z5" s="4">
        <f>+IF(X5&lt;&gt;0,+(Y5/X5)*100,0)</f>
        <v>10.043653864620714</v>
      </c>
      <c r="AA5" s="19">
        <f>SUM(AA6:AA8)</f>
        <v>253984783</v>
      </c>
    </row>
    <row r="6" spans="1:27" ht="12.75">
      <c r="A6" s="5" t="s">
        <v>33</v>
      </c>
      <c r="B6" s="3"/>
      <c r="C6" s="22">
        <v>1116050</v>
      </c>
      <c r="D6" s="22"/>
      <c r="E6" s="23">
        <v>1414310</v>
      </c>
      <c r="F6" s="24">
        <v>1414310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316299</v>
      </c>
      <c r="Y6" s="24">
        <v>-316299</v>
      </c>
      <c r="Z6" s="6">
        <v>-100</v>
      </c>
      <c r="AA6" s="22">
        <v>1414310</v>
      </c>
    </row>
    <row r="7" spans="1:27" ht="12.75">
      <c r="A7" s="5" t="s">
        <v>34</v>
      </c>
      <c r="B7" s="3"/>
      <c r="C7" s="25">
        <v>230209874</v>
      </c>
      <c r="D7" s="25"/>
      <c r="E7" s="26">
        <v>242330471</v>
      </c>
      <c r="F7" s="27">
        <v>242330471</v>
      </c>
      <c r="G7" s="27">
        <v>30248863</v>
      </c>
      <c r="H7" s="27">
        <v>16787005</v>
      </c>
      <c r="I7" s="27">
        <v>18262672</v>
      </c>
      <c r="J7" s="27">
        <v>65298540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65298540</v>
      </c>
      <c r="X7" s="27">
        <v>64228719</v>
      </c>
      <c r="Y7" s="27">
        <v>1069821</v>
      </c>
      <c r="Z7" s="7">
        <v>1.67</v>
      </c>
      <c r="AA7" s="25">
        <v>242330471</v>
      </c>
    </row>
    <row r="8" spans="1:27" ht="12.75">
      <c r="A8" s="5" t="s">
        <v>35</v>
      </c>
      <c r="B8" s="3"/>
      <c r="C8" s="22">
        <v>10273133</v>
      </c>
      <c r="D8" s="22"/>
      <c r="E8" s="23">
        <v>10240002</v>
      </c>
      <c r="F8" s="24">
        <v>10240002</v>
      </c>
      <c r="G8" s="24">
        <v>3302263</v>
      </c>
      <c r="H8" s="24">
        <v>2736413</v>
      </c>
      <c r="I8" s="24">
        <v>2508269</v>
      </c>
      <c r="J8" s="24">
        <v>8546945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8546945</v>
      </c>
      <c r="X8" s="24">
        <v>2560610</v>
      </c>
      <c r="Y8" s="24">
        <v>5986335</v>
      </c>
      <c r="Z8" s="6">
        <v>233.79</v>
      </c>
      <c r="AA8" s="22">
        <v>10240002</v>
      </c>
    </row>
    <row r="9" spans="1:27" ht="12.75">
      <c r="A9" s="2" t="s">
        <v>36</v>
      </c>
      <c r="B9" s="3"/>
      <c r="C9" s="19">
        <f aca="true" t="shared" si="1" ref="C9:Y9">SUM(C10:C14)</f>
        <v>93161101</v>
      </c>
      <c r="D9" s="19">
        <f>SUM(D10:D14)</f>
        <v>0</v>
      </c>
      <c r="E9" s="20">
        <f t="shared" si="1"/>
        <v>113336029</v>
      </c>
      <c r="F9" s="21">
        <f t="shared" si="1"/>
        <v>113336029</v>
      </c>
      <c r="G9" s="21">
        <f t="shared" si="1"/>
        <v>2133647</v>
      </c>
      <c r="H9" s="21">
        <f t="shared" si="1"/>
        <v>2599553</v>
      </c>
      <c r="I9" s="21">
        <f t="shared" si="1"/>
        <v>3446368</v>
      </c>
      <c r="J9" s="21">
        <f t="shared" si="1"/>
        <v>8179568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8179568</v>
      </c>
      <c r="X9" s="21">
        <f t="shared" si="1"/>
        <v>33632386</v>
      </c>
      <c r="Y9" s="21">
        <f t="shared" si="1"/>
        <v>-25452818</v>
      </c>
      <c r="Z9" s="4">
        <f>+IF(X9&lt;&gt;0,+(Y9/X9)*100,0)</f>
        <v>-75.67948940643106</v>
      </c>
      <c r="AA9" s="19">
        <f>SUM(AA10:AA14)</f>
        <v>113336029</v>
      </c>
    </row>
    <row r="10" spans="1:27" ht="12.75">
      <c r="A10" s="5" t="s">
        <v>37</v>
      </c>
      <c r="B10" s="3"/>
      <c r="C10" s="22">
        <v>9980758</v>
      </c>
      <c r="D10" s="22"/>
      <c r="E10" s="23">
        <v>14808116</v>
      </c>
      <c r="F10" s="24">
        <v>14808116</v>
      </c>
      <c r="G10" s="24">
        <v>88153</v>
      </c>
      <c r="H10" s="24">
        <v>198842</v>
      </c>
      <c r="I10" s="24">
        <v>2220437</v>
      </c>
      <c r="J10" s="24">
        <v>2507432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2507432</v>
      </c>
      <c r="X10" s="24">
        <v>2445147</v>
      </c>
      <c r="Y10" s="24">
        <v>62285</v>
      </c>
      <c r="Z10" s="6">
        <v>2.55</v>
      </c>
      <c r="AA10" s="22">
        <v>14808116</v>
      </c>
    </row>
    <row r="11" spans="1:27" ht="12.75">
      <c r="A11" s="5" t="s">
        <v>38</v>
      </c>
      <c r="B11" s="3"/>
      <c r="C11" s="22">
        <v>7588808</v>
      </c>
      <c r="D11" s="22"/>
      <c r="E11" s="23">
        <v>6439815</v>
      </c>
      <c r="F11" s="24">
        <v>6439815</v>
      </c>
      <c r="G11" s="24">
        <v>3786</v>
      </c>
      <c r="H11" s="24">
        <v>245660</v>
      </c>
      <c r="I11" s="24">
        <v>122484</v>
      </c>
      <c r="J11" s="24">
        <v>371930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371930</v>
      </c>
      <c r="X11" s="24">
        <v>1752396</v>
      </c>
      <c r="Y11" s="24">
        <v>-1380466</v>
      </c>
      <c r="Z11" s="6">
        <v>-78.78</v>
      </c>
      <c r="AA11" s="22">
        <v>6439815</v>
      </c>
    </row>
    <row r="12" spans="1:27" ht="12.75">
      <c r="A12" s="5" t="s">
        <v>39</v>
      </c>
      <c r="B12" s="3"/>
      <c r="C12" s="22">
        <v>57766435</v>
      </c>
      <c r="D12" s="22"/>
      <c r="E12" s="23">
        <v>63338164</v>
      </c>
      <c r="F12" s="24">
        <v>63338164</v>
      </c>
      <c r="G12" s="24">
        <v>247750</v>
      </c>
      <c r="H12" s="24">
        <v>1985749</v>
      </c>
      <c r="I12" s="24">
        <v>953955</v>
      </c>
      <c r="J12" s="24">
        <v>3187454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3187454</v>
      </c>
      <c r="X12" s="24">
        <v>14759510</v>
      </c>
      <c r="Y12" s="24">
        <v>-11572056</v>
      </c>
      <c r="Z12" s="6">
        <v>-78.4</v>
      </c>
      <c r="AA12" s="22">
        <v>63338164</v>
      </c>
    </row>
    <row r="13" spans="1:27" ht="12.75">
      <c r="A13" s="5" t="s">
        <v>40</v>
      </c>
      <c r="B13" s="3"/>
      <c r="C13" s="22">
        <v>15040737</v>
      </c>
      <c r="D13" s="22"/>
      <c r="E13" s="23">
        <v>25264115</v>
      </c>
      <c r="F13" s="24">
        <v>25264115</v>
      </c>
      <c r="G13" s="24">
        <v>1793958</v>
      </c>
      <c r="H13" s="24">
        <v>169302</v>
      </c>
      <c r="I13" s="24">
        <v>149492</v>
      </c>
      <c r="J13" s="24">
        <v>2112752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2112752</v>
      </c>
      <c r="X13" s="24">
        <v>13803881</v>
      </c>
      <c r="Y13" s="24">
        <v>-11691129</v>
      </c>
      <c r="Z13" s="6">
        <v>-84.69</v>
      </c>
      <c r="AA13" s="22">
        <v>25264115</v>
      </c>
    </row>
    <row r="14" spans="1:27" ht="12.75">
      <c r="A14" s="5" t="s">
        <v>41</v>
      </c>
      <c r="B14" s="3"/>
      <c r="C14" s="25">
        <v>2784363</v>
      </c>
      <c r="D14" s="25"/>
      <c r="E14" s="26">
        <v>3485819</v>
      </c>
      <c r="F14" s="27">
        <v>3485819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871452</v>
      </c>
      <c r="Y14" s="27">
        <v>-871452</v>
      </c>
      <c r="Z14" s="7">
        <v>-100</v>
      </c>
      <c r="AA14" s="25">
        <v>3485819</v>
      </c>
    </row>
    <row r="15" spans="1:27" ht="12.75">
      <c r="A15" s="2" t="s">
        <v>42</v>
      </c>
      <c r="B15" s="8"/>
      <c r="C15" s="19">
        <f aca="true" t="shared" si="2" ref="C15:Y15">SUM(C16:C18)</f>
        <v>323018494</v>
      </c>
      <c r="D15" s="19">
        <f>SUM(D16:D18)</f>
        <v>0</v>
      </c>
      <c r="E15" s="20">
        <f t="shared" si="2"/>
        <v>299694893</v>
      </c>
      <c r="F15" s="21">
        <f t="shared" si="2"/>
        <v>299694893</v>
      </c>
      <c r="G15" s="21">
        <f t="shared" si="2"/>
        <v>-1050185</v>
      </c>
      <c r="H15" s="21">
        <f t="shared" si="2"/>
        <v>4673255</v>
      </c>
      <c r="I15" s="21">
        <f t="shared" si="2"/>
        <v>5471573</v>
      </c>
      <c r="J15" s="21">
        <f t="shared" si="2"/>
        <v>9094643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9094643</v>
      </c>
      <c r="X15" s="21">
        <f t="shared" si="2"/>
        <v>73032989</v>
      </c>
      <c r="Y15" s="21">
        <f t="shared" si="2"/>
        <v>-63938346</v>
      </c>
      <c r="Z15" s="4">
        <f>+IF(X15&lt;&gt;0,+(Y15/X15)*100,0)</f>
        <v>-87.5472123974003</v>
      </c>
      <c r="AA15" s="19">
        <f>SUM(AA16:AA18)</f>
        <v>299694893</v>
      </c>
    </row>
    <row r="16" spans="1:27" ht="12.75">
      <c r="A16" s="5" t="s">
        <v>43</v>
      </c>
      <c r="B16" s="3"/>
      <c r="C16" s="22">
        <v>6536077</v>
      </c>
      <c r="D16" s="22"/>
      <c r="E16" s="23">
        <v>6892610</v>
      </c>
      <c r="F16" s="24">
        <v>6892610</v>
      </c>
      <c r="G16" s="24">
        <v>390522</v>
      </c>
      <c r="H16" s="24">
        <v>582676</v>
      </c>
      <c r="I16" s="24">
        <v>511729</v>
      </c>
      <c r="J16" s="24">
        <v>1484927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1484927</v>
      </c>
      <c r="X16" s="24">
        <v>1654101</v>
      </c>
      <c r="Y16" s="24">
        <v>-169174</v>
      </c>
      <c r="Z16" s="6">
        <v>-10.23</v>
      </c>
      <c r="AA16" s="22">
        <v>6892610</v>
      </c>
    </row>
    <row r="17" spans="1:27" ht="12.75">
      <c r="A17" s="5" t="s">
        <v>44</v>
      </c>
      <c r="B17" s="3"/>
      <c r="C17" s="22">
        <v>316450419</v>
      </c>
      <c r="D17" s="22"/>
      <c r="E17" s="23">
        <v>292800913</v>
      </c>
      <c r="F17" s="24">
        <v>292800913</v>
      </c>
      <c r="G17" s="24">
        <v>-1440707</v>
      </c>
      <c r="H17" s="24">
        <v>4090446</v>
      </c>
      <c r="I17" s="24">
        <v>4959844</v>
      </c>
      <c r="J17" s="24">
        <v>7609583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7609583</v>
      </c>
      <c r="X17" s="24">
        <v>71378888</v>
      </c>
      <c r="Y17" s="24">
        <v>-63769305</v>
      </c>
      <c r="Z17" s="6">
        <v>-89.34</v>
      </c>
      <c r="AA17" s="22">
        <v>292800913</v>
      </c>
    </row>
    <row r="18" spans="1:27" ht="12.75">
      <c r="A18" s="5" t="s">
        <v>45</v>
      </c>
      <c r="B18" s="3"/>
      <c r="C18" s="22">
        <v>31998</v>
      </c>
      <c r="D18" s="22"/>
      <c r="E18" s="23">
        <v>1370</v>
      </c>
      <c r="F18" s="24">
        <v>1370</v>
      </c>
      <c r="G18" s="24"/>
      <c r="H18" s="24">
        <v>133</v>
      </c>
      <c r="I18" s="24"/>
      <c r="J18" s="24">
        <v>133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133</v>
      </c>
      <c r="X18" s="24"/>
      <c r="Y18" s="24">
        <v>133</v>
      </c>
      <c r="Z18" s="6">
        <v>0</v>
      </c>
      <c r="AA18" s="22">
        <v>1370</v>
      </c>
    </row>
    <row r="19" spans="1:27" ht="12.75">
      <c r="A19" s="2" t="s">
        <v>46</v>
      </c>
      <c r="B19" s="8"/>
      <c r="C19" s="19">
        <f aca="true" t="shared" si="3" ref="C19:Y19">SUM(C20:C23)</f>
        <v>930042073</v>
      </c>
      <c r="D19" s="19">
        <f>SUM(D20:D23)</f>
        <v>0</v>
      </c>
      <c r="E19" s="20">
        <f t="shared" si="3"/>
        <v>1010138827</v>
      </c>
      <c r="F19" s="21">
        <f t="shared" si="3"/>
        <v>1010138827</v>
      </c>
      <c r="G19" s="21">
        <f t="shared" si="3"/>
        <v>34769194</v>
      </c>
      <c r="H19" s="21">
        <f t="shared" si="3"/>
        <v>53319727</v>
      </c>
      <c r="I19" s="21">
        <f t="shared" si="3"/>
        <v>100115052</v>
      </c>
      <c r="J19" s="21">
        <f t="shared" si="3"/>
        <v>188203973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188203973</v>
      </c>
      <c r="X19" s="21">
        <f t="shared" si="3"/>
        <v>240652173</v>
      </c>
      <c r="Y19" s="21">
        <f t="shared" si="3"/>
        <v>-52448200</v>
      </c>
      <c r="Z19" s="4">
        <f>+IF(X19&lt;&gt;0,+(Y19/X19)*100,0)</f>
        <v>-21.794193397954484</v>
      </c>
      <c r="AA19" s="19">
        <f>SUM(AA20:AA23)</f>
        <v>1010138827</v>
      </c>
    </row>
    <row r="20" spans="1:27" ht="12.75">
      <c r="A20" s="5" t="s">
        <v>47</v>
      </c>
      <c r="B20" s="3"/>
      <c r="C20" s="22">
        <v>567990860</v>
      </c>
      <c r="D20" s="22"/>
      <c r="E20" s="23">
        <v>606869460</v>
      </c>
      <c r="F20" s="24">
        <v>606869460</v>
      </c>
      <c r="G20" s="24">
        <v>17978982</v>
      </c>
      <c r="H20" s="24">
        <v>31583062</v>
      </c>
      <c r="I20" s="24">
        <v>38491002</v>
      </c>
      <c r="J20" s="24">
        <v>88053046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88053046</v>
      </c>
      <c r="X20" s="24">
        <v>149849670</v>
      </c>
      <c r="Y20" s="24">
        <v>-61796624</v>
      </c>
      <c r="Z20" s="6">
        <v>-41.24</v>
      </c>
      <c r="AA20" s="22">
        <v>606869460</v>
      </c>
    </row>
    <row r="21" spans="1:27" ht="12.75">
      <c r="A21" s="5" t="s">
        <v>48</v>
      </c>
      <c r="B21" s="3"/>
      <c r="C21" s="22">
        <v>144582177</v>
      </c>
      <c r="D21" s="22"/>
      <c r="E21" s="23">
        <v>182281065</v>
      </c>
      <c r="F21" s="24">
        <v>182281065</v>
      </c>
      <c r="G21" s="24">
        <v>5278893</v>
      </c>
      <c r="H21" s="24">
        <v>7642219</v>
      </c>
      <c r="I21" s="24">
        <v>19512573</v>
      </c>
      <c r="J21" s="24">
        <v>32433685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32433685</v>
      </c>
      <c r="X21" s="24">
        <v>41580563</v>
      </c>
      <c r="Y21" s="24">
        <v>-9146878</v>
      </c>
      <c r="Z21" s="6">
        <v>-22</v>
      </c>
      <c r="AA21" s="22">
        <v>182281065</v>
      </c>
    </row>
    <row r="22" spans="1:27" ht="12.75">
      <c r="A22" s="5" t="s">
        <v>49</v>
      </c>
      <c r="B22" s="3"/>
      <c r="C22" s="25">
        <v>137205246</v>
      </c>
      <c r="D22" s="25"/>
      <c r="E22" s="26">
        <v>140260187</v>
      </c>
      <c r="F22" s="27">
        <v>140260187</v>
      </c>
      <c r="G22" s="27">
        <v>4274454</v>
      </c>
      <c r="H22" s="27">
        <v>10541641</v>
      </c>
      <c r="I22" s="27">
        <v>23642360</v>
      </c>
      <c r="J22" s="27">
        <v>38458455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38458455</v>
      </c>
      <c r="X22" s="27">
        <v>28612409</v>
      </c>
      <c r="Y22" s="27">
        <v>9846046</v>
      </c>
      <c r="Z22" s="7">
        <v>34.41</v>
      </c>
      <c r="AA22" s="25">
        <v>140260187</v>
      </c>
    </row>
    <row r="23" spans="1:27" ht="12.75">
      <c r="A23" s="5" t="s">
        <v>50</v>
      </c>
      <c r="B23" s="3"/>
      <c r="C23" s="22">
        <v>80263790</v>
      </c>
      <c r="D23" s="22"/>
      <c r="E23" s="23">
        <v>80728115</v>
      </c>
      <c r="F23" s="24">
        <v>80728115</v>
      </c>
      <c r="G23" s="24">
        <v>7236865</v>
      </c>
      <c r="H23" s="24">
        <v>3552805</v>
      </c>
      <c r="I23" s="24">
        <v>18469117</v>
      </c>
      <c r="J23" s="24">
        <v>29258787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29258787</v>
      </c>
      <c r="X23" s="24">
        <v>20609531</v>
      </c>
      <c r="Y23" s="24">
        <v>8649256</v>
      </c>
      <c r="Z23" s="6">
        <v>41.97</v>
      </c>
      <c r="AA23" s="22">
        <v>80728115</v>
      </c>
    </row>
    <row r="24" spans="1:27" ht="12.75">
      <c r="A24" s="2" t="s">
        <v>51</v>
      </c>
      <c r="B24" s="8" t="s">
        <v>52</v>
      </c>
      <c r="C24" s="19">
        <v>4149</v>
      </c>
      <c r="D24" s="19"/>
      <c r="E24" s="20">
        <v>20300</v>
      </c>
      <c r="F24" s="21">
        <v>20300</v>
      </c>
      <c r="G24" s="21"/>
      <c r="H24" s="21">
        <v>482</v>
      </c>
      <c r="I24" s="21">
        <v>360</v>
      </c>
      <c r="J24" s="21">
        <v>842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842</v>
      </c>
      <c r="X24" s="21">
        <v>6200</v>
      </c>
      <c r="Y24" s="21">
        <v>-5358</v>
      </c>
      <c r="Z24" s="4">
        <v>-86.42</v>
      </c>
      <c r="AA24" s="19">
        <v>20300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1587824874</v>
      </c>
      <c r="D25" s="44">
        <f>+D5+D9+D15+D19+D24</f>
        <v>0</v>
      </c>
      <c r="E25" s="45">
        <f t="shared" si="4"/>
        <v>1677174832</v>
      </c>
      <c r="F25" s="46">
        <f t="shared" si="4"/>
        <v>1677174832</v>
      </c>
      <c r="G25" s="46">
        <f t="shared" si="4"/>
        <v>69403782</v>
      </c>
      <c r="H25" s="46">
        <f t="shared" si="4"/>
        <v>80116435</v>
      </c>
      <c r="I25" s="46">
        <f t="shared" si="4"/>
        <v>129804294</v>
      </c>
      <c r="J25" s="46">
        <f t="shared" si="4"/>
        <v>279324511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279324511</v>
      </c>
      <c r="X25" s="46">
        <f t="shared" si="4"/>
        <v>414429376</v>
      </c>
      <c r="Y25" s="46">
        <f t="shared" si="4"/>
        <v>-135104865</v>
      </c>
      <c r="Z25" s="47">
        <f>+IF(X25&lt;&gt;0,+(Y25/X25)*100,0)</f>
        <v>-32.600214372834415</v>
      </c>
      <c r="AA25" s="44">
        <f>+AA5+AA9+AA15+AA19+AA24</f>
        <v>1677174832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172305760</v>
      </c>
      <c r="D28" s="19">
        <f>SUM(D29:D31)</f>
        <v>0</v>
      </c>
      <c r="E28" s="20">
        <f t="shared" si="5"/>
        <v>222750568</v>
      </c>
      <c r="F28" s="21">
        <f t="shared" si="5"/>
        <v>222750568</v>
      </c>
      <c r="G28" s="21">
        <f t="shared" si="5"/>
        <v>10976497</v>
      </c>
      <c r="H28" s="21">
        <f t="shared" si="5"/>
        <v>12114129</v>
      </c>
      <c r="I28" s="21">
        <f t="shared" si="5"/>
        <v>13763085</v>
      </c>
      <c r="J28" s="21">
        <f t="shared" si="5"/>
        <v>36853711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36853711</v>
      </c>
      <c r="X28" s="21">
        <f t="shared" si="5"/>
        <v>48479665</v>
      </c>
      <c r="Y28" s="21">
        <f t="shared" si="5"/>
        <v>-11625954</v>
      </c>
      <c r="Z28" s="4">
        <f>+IF(X28&lt;&gt;0,+(Y28/X28)*100,0)</f>
        <v>-23.98109392876374</v>
      </c>
      <c r="AA28" s="19">
        <f>SUM(AA29:AA31)</f>
        <v>222750568</v>
      </c>
    </row>
    <row r="29" spans="1:27" ht="12.75">
      <c r="A29" s="5" t="s">
        <v>33</v>
      </c>
      <c r="B29" s="3"/>
      <c r="C29" s="22">
        <v>37554925</v>
      </c>
      <c r="D29" s="22"/>
      <c r="E29" s="23">
        <v>69512778</v>
      </c>
      <c r="F29" s="24">
        <v>69512778</v>
      </c>
      <c r="G29" s="24">
        <v>3149346</v>
      </c>
      <c r="H29" s="24">
        <v>3227173</v>
      </c>
      <c r="I29" s="24">
        <v>4450733</v>
      </c>
      <c r="J29" s="24">
        <v>10827252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10827252</v>
      </c>
      <c r="X29" s="24">
        <v>9247758</v>
      </c>
      <c r="Y29" s="24">
        <v>1579494</v>
      </c>
      <c r="Z29" s="6">
        <v>17.08</v>
      </c>
      <c r="AA29" s="22">
        <v>69512778</v>
      </c>
    </row>
    <row r="30" spans="1:27" ht="12.75">
      <c r="A30" s="5" t="s">
        <v>34</v>
      </c>
      <c r="B30" s="3"/>
      <c r="C30" s="25">
        <v>66917534</v>
      </c>
      <c r="D30" s="25"/>
      <c r="E30" s="26">
        <v>76373785</v>
      </c>
      <c r="F30" s="27">
        <v>76373785</v>
      </c>
      <c r="G30" s="27">
        <v>1723770</v>
      </c>
      <c r="H30" s="27">
        <v>2255812</v>
      </c>
      <c r="I30" s="27">
        <v>2894799</v>
      </c>
      <c r="J30" s="27">
        <v>6874381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6874381</v>
      </c>
      <c r="X30" s="27">
        <v>17809837</v>
      </c>
      <c r="Y30" s="27">
        <v>-10935456</v>
      </c>
      <c r="Z30" s="7">
        <v>-61.4</v>
      </c>
      <c r="AA30" s="25">
        <v>76373785</v>
      </c>
    </row>
    <row r="31" spans="1:27" ht="12.75">
      <c r="A31" s="5" t="s">
        <v>35</v>
      </c>
      <c r="B31" s="3"/>
      <c r="C31" s="22">
        <v>67833301</v>
      </c>
      <c r="D31" s="22"/>
      <c r="E31" s="23">
        <v>76864005</v>
      </c>
      <c r="F31" s="24">
        <v>76864005</v>
      </c>
      <c r="G31" s="24">
        <v>6103381</v>
      </c>
      <c r="H31" s="24">
        <v>6631144</v>
      </c>
      <c r="I31" s="24">
        <v>6417553</v>
      </c>
      <c r="J31" s="24">
        <v>19152078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19152078</v>
      </c>
      <c r="X31" s="24">
        <v>21422070</v>
      </c>
      <c r="Y31" s="24">
        <v>-2269992</v>
      </c>
      <c r="Z31" s="6">
        <v>-10.6</v>
      </c>
      <c r="AA31" s="22">
        <v>76864005</v>
      </c>
    </row>
    <row r="32" spans="1:27" ht="12.75">
      <c r="A32" s="2" t="s">
        <v>36</v>
      </c>
      <c r="B32" s="3"/>
      <c r="C32" s="19">
        <f aca="true" t="shared" si="6" ref="C32:Y32">SUM(C33:C37)</f>
        <v>200417509</v>
      </c>
      <c r="D32" s="19">
        <f>SUM(D33:D37)</f>
        <v>0</v>
      </c>
      <c r="E32" s="20">
        <f t="shared" si="6"/>
        <v>221480146</v>
      </c>
      <c r="F32" s="21">
        <f t="shared" si="6"/>
        <v>221480146</v>
      </c>
      <c r="G32" s="21">
        <f t="shared" si="6"/>
        <v>8235363</v>
      </c>
      <c r="H32" s="21">
        <f t="shared" si="6"/>
        <v>10541855</v>
      </c>
      <c r="I32" s="21">
        <f t="shared" si="6"/>
        <v>11528050</v>
      </c>
      <c r="J32" s="21">
        <f t="shared" si="6"/>
        <v>30305268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30305268</v>
      </c>
      <c r="X32" s="21">
        <f t="shared" si="6"/>
        <v>46376324</v>
      </c>
      <c r="Y32" s="21">
        <f t="shared" si="6"/>
        <v>-16071056</v>
      </c>
      <c r="Z32" s="4">
        <f>+IF(X32&lt;&gt;0,+(Y32/X32)*100,0)</f>
        <v>-34.65357883906452</v>
      </c>
      <c r="AA32" s="19">
        <f>SUM(AA33:AA37)</f>
        <v>221480146</v>
      </c>
    </row>
    <row r="33" spans="1:27" ht="12.75">
      <c r="A33" s="5" t="s">
        <v>37</v>
      </c>
      <c r="B33" s="3"/>
      <c r="C33" s="22">
        <v>22181149</v>
      </c>
      <c r="D33" s="22"/>
      <c r="E33" s="23">
        <v>24563876</v>
      </c>
      <c r="F33" s="24">
        <v>24563876</v>
      </c>
      <c r="G33" s="24">
        <v>1220375</v>
      </c>
      <c r="H33" s="24">
        <v>1505011</v>
      </c>
      <c r="I33" s="24">
        <v>1536409</v>
      </c>
      <c r="J33" s="24">
        <v>4261795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4261795</v>
      </c>
      <c r="X33" s="24">
        <v>4615085</v>
      </c>
      <c r="Y33" s="24">
        <v>-353290</v>
      </c>
      <c r="Z33" s="6">
        <v>-7.66</v>
      </c>
      <c r="AA33" s="22">
        <v>24563876</v>
      </c>
    </row>
    <row r="34" spans="1:27" ht="12.75">
      <c r="A34" s="5" t="s">
        <v>38</v>
      </c>
      <c r="B34" s="3"/>
      <c r="C34" s="22">
        <v>22206061</v>
      </c>
      <c r="D34" s="22"/>
      <c r="E34" s="23">
        <v>24252458</v>
      </c>
      <c r="F34" s="24">
        <v>24252458</v>
      </c>
      <c r="G34" s="24">
        <v>474792</v>
      </c>
      <c r="H34" s="24">
        <v>1044633</v>
      </c>
      <c r="I34" s="24">
        <v>960870</v>
      </c>
      <c r="J34" s="24">
        <v>2480295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2480295</v>
      </c>
      <c r="X34" s="24">
        <v>4238234</v>
      </c>
      <c r="Y34" s="24">
        <v>-1757939</v>
      </c>
      <c r="Z34" s="6">
        <v>-41.48</v>
      </c>
      <c r="AA34" s="22">
        <v>24252458</v>
      </c>
    </row>
    <row r="35" spans="1:27" ht="12.75">
      <c r="A35" s="5" t="s">
        <v>39</v>
      </c>
      <c r="B35" s="3"/>
      <c r="C35" s="22">
        <v>107422258</v>
      </c>
      <c r="D35" s="22"/>
      <c r="E35" s="23">
        <v>100491608</v>
      </c>
      <c r="F35" s="24">
        <v>100491608</v>
      </c>
      <c r="G35" s="24">
        <v>3588091</v>
      </c>
      <c r="H35" s="24">
        <v>3591091</v>
      </c>
      <c r="I35" s="24">
        <v>4167707</v>
      </c>
      <c r="J35" s="24">
        <v>11346889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11346889</v>
      </c>
      <c r="X35" s="24">
        <v>13364645</v>
      </c>
      <c r="Y35" s="24">
        <v>-2017756</v>
      </c>
      <c r="Z35" s="6">
        <v>-15.1</v>
      </c>
      <c r="AA35" s="22">
        <v>100491608</v>
      </c>
    </row>
    <row r="36" spans="1:27" ht="12.75">
      <c r="A36" s="5" t="s">
        <v>40</v>
      </c>
      <c r="B36" s="3"/>
      <c r="C36" s="22">
        <v>38738835</v>
      </c>
      <c r="D36" s="22"/>
      <c r="E36" s="23">
        <v>59876021</v>
      </c>
      <c r="F36" s="24">
        <v>59876021</v>
      </c>
      <c r="G36" s="24">
        <v>2354942</v>
      </c>
      <c r="H36" s="24">
        <v>3685731</v>
      </c>
      <c r="I36" s="24">
        <v>4012794</v>
      </c>
      <c r="J36" s="24">
        <v>10053467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10053467</v>
      </c>
      <c r="X36" s="24">
        <v>21657414</v>
      </c>
      <c r="Y36" s="24">
        <v>-11603947</v>
      </c>
      <c r="Z36" s="6">
        <v>-53.58</v>
      </c>
      <c r="AA36" s="22">
        <v>59876021</v>
      </c>
    </row>
    <row r="37" spans="1:27" ht="12.75">
      <c r="A37" s="5" t="s">
        <v>41</v>
      </c>
      <c r="B37" s="3"/>
      <c r="C37" s="25">
        <v>9869206</v>
      </c>
      <c r="D37" s="25"/>
      <c r="E37" s="26">
        <v>12296183</v>
      </c>
      <c r="F37" s="27">
        <v>12296183</v>
      </c>
      <c r="G37" s="27">
        <v>597163</v>
      </c>
      <c r="H37" s="27">
        <v>715389</v>
      </c>
      <c r="I37" s="27">
        <v>850270</v>
      </c>
      <c r="J37" s="27">
        <v>2162822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2162822</v>
      </c>
      <c r="X37" s="27">
        <v>2500946</v>
      </c>
      <c r="Y37" s="27">
        <v>-338124</v>
      </c>
      <c r="Z37" s="7">
        <v>-13.52</v>
      </c>
      <c r="AA37" s="25">
        <v>12296183</v>
      </c>
    </row>
    <row r="38" spans="1:27" ht="12.75">
      <c r="A38" s="2" t="s">
        <v>42</v>
      </c>
      <c r="B38" s="8"/>
      <c r="C38" s="19">
        <f aca="true" t="shared" si="7" ref="C38:Y38">SUM(C39:C41)</f>
        <v>362365889</v>
      </c>
      <c r="D38" s="19">
        <f>SUM(D39:D41)</f>
        <v>0</v>
      </c>
      <c r="E38" s="20">
        <f t="shared" si="7"/>
        <v>392790577</v>
      </c>
      <c r="F38" s="21">
        <f t="shared" si="7"/>
        <v>392790577</v>
      </c>
      <c r="G38" s="21">
        <f t="shared" si="7"/>
        <v>10456162</v>
      </c>
      <c r="H38" s="21">
        <f t="shared" si="7"/>
        <v>23996224</v>
      </c>
      <c r="I38" s="21">
        <f t="shared" si="7"/>
        <v>15094894</v>
      </c>
      <c r="J38" s="21">
        <f t="shared" si="7"/>
        <v>49547280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49547280</v>
      </c>
      <c r="X38" s="21">
        <f t="shared" si="7"/>
        <v>89719322</v>
      </c>
      <c r="Y38" s="21">
        <f t="shared" si="7"/>
        <v>-40172042</v>
      </c>
      <c r="Z38" s="4">
        <f>+IF(X38&lt;&gt;0,+(Y38/X38)*100,0)</f>
        <v>-44.77524027655938</v>
      </c>
      <c r="AA38" s="19">
        <f>SUM(AA39:AA41)</f>
        <v>392790577</v>
      </c>
    </row>
    <row r="39" spans="1:27" ht="12.75">
      <c r="A39" s="5" t="s">
        <v>43</v>
      </c>
      <c r="B39" s="3"/>
      <c r="C39" s="22">
        <v>21278882</v>
      </c>
      <c r="D39" s="22"/>
      <c r="E39" s="23">
        <v>26449713</v>
      </c>
      <c r="F39" s="24">
        <v>26449713</v>
      </c>
      <c r="G39" s="24">
        <v>2341219</v>
      </c>
      <c r="H39" s="24">
        <v>1504161</v>
      </c>
      <c r="I39" s="24">
        <v>1714477</v>
      </c>
      <c r="J39" s="24">
        <v>5559857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5559857</v>
      </c>
      <c r="X39" s="24">
        <v>5922200</v>
      </c>
      <c r="Y39" s="24">
        <v>-362343</v>
      </c>
      <c r="Z39" s="6">
        <v>-6.12</v>
      </c>
      <c r="AA39" s="22">
        <v>26449713</v>
      </c>
    </row>
    <row r="40" spans="1:27" ht="12.75">
      <c r="A40" s="5" t="s">
        <v>44</v>
      </c>
      <c r="B40" s="3"/>
      <c r="C40" s="22">
        <v>335943046</v>
      </c>
      <c r="D40" s="22"/>
      <c r="E40" s="23">
        <v>360310977</v>
      </c>
      <c r="F40" s="24">
        <v>360310977</v>
      </c>
      <c r="G40" s="24">
        <v>3609802</v>
      </c>
      <c r="H40" s="24">
        <v>22149809</v>
      </c>
      <c r="I40" s="24">
        <v>13069205</v>
      </c>
      <c r="J40" s="24">
        <v>38828816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38828816</v>
      </c>
      <c r="X40" s="24">
        <v>82519311</v>
      </c>
      <c r="Y40" s="24">
        <v>-43690495</v>
      </c>
      <c r="Z40" s="6">
        <v>-52.95</v>
      </c>
      <c r="AA40" s="22">
        <v>360310977</v>
      </c>
    </row>
    <row r="41" spans="1:27" ht="12.75">
      <c r="A41" s="5" t="s">
        <v>45</v>
      </c>
      <c r="B41" s="3"/>
      <c r="C41" s="22">
        <v>5143961</v>
      </c>
      <c r="D41" s="22"/>
      <c r="E41" s="23">
        <v>6029887</v>
      </c>
      <c r="F41" s="24">
        <v>6029887</v>
      </c>
      <c r="G41" s="24">
        <v>4505141</v>
      </c>
      <c r="H41" s="24">
        <v>342254</v>
      </c>
      <c r="I41" s="24">
        <v>311212</v>
      </c>
      <c r="J41" s="24">
        <v>5158607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5158607</v>
      </c>
      <c r="X41" s="24">
        <v>1277811</v>
      </c>
      <c r="Y41" s="24">
        <v>3880796</v>
      </c>
      <c r="Z41" s="6">
        <v>303.71</v>
      </c>
      <c r="AA41" s="22">
        <v>6029887</v>
      </c>
    </row>
    <row r="42" spans="1:27" ht="12.75">
      <c r="A42" s="2" t="s">
        <v>46</v>
      </c>
      <c r="B42" s="8"/>
      <c r="C42" s="19">
        <f aca="true" t="shared" si="8" ref="C42:Y42">SUM(C43:C46)</f>
        <v>741410255</v>
      </c>
      <c r="D42" s="19">
        <f>SUM(D43:D46)</f>
        <v>0</v>
      </c>
      <c r="E42" s="20">
        <f t="shared" si="8"/>
        <v>786688837</v>
      </c>
      <c r="F42" s="21">
        <f t="shared" si="8"/>
        <v>786688837</v>
      </c>
      <c r="G42" s="21">
        <f t="shared" si="8"/>
        <v>7366244</v>
      </c>
      <c r="H42" s="21">
        <f t="shared" si="8"/>
        <v>70027170</v>
      </c>
      <c r="I42" s="21">
        <f t="shared" si="8"/>
        <v>69100541</v>
      </c>
      <c r="J42" s="21">
        <f t="shared" si="8"/>
        <v>146493955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146493955</v>
      </c>
      <c r="X42" s="21">
        <f t="shared" si="8"/>
        <v>214797657</v>
      </c>
      <c r="Y42" s="21">
        <f t="shared" si="8"/>
        <v>-68303702</v>
      </c>
      <c r="Z42" s="4">
        <f>+IF(X42&lt;&gt;0,+(Y42/X42)*100,0)</f>
        <v>-31.79909080665624</v>
      </c>
      <c r="AA42" s="19">
        <f>SUM(AA43:AA46)</f>
        <v>786688837</v>
      </c>
    </row>
    <row r="43" spans="1:27" ht="12.75">
      <c r="A43" s="5" t="s">
        <v>47</v>
      </c>
      <c r="B43" s="3"/>
      <c r="C43" s="22">
        <v>466846979</v>
      </c>
      <c r="D43" s="22"/>
      <c r="E43" s="23">
        <v>516098887</v>
      </c>
      <c r="F43" s="24">
        <v>516098887</v>
      </c>
      <c r="G43" s="24">
        <v>4409932</v>
      </c>
      <c r="H43" s="24">
        <v>53558691</v>
      </c>
      <c r="I43" s="24">
        <v>52656382</v>
      </c>
      <c r="J43" s="24">
        <v>110625005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110625005</v>
      </c>
      <c r="X43" s="24">
        <v>160692056</v>
      </c>
      <c r="Y43" s="24">
        <v>-50067051</v>
      </c>
      <c r="Z43" s="6">
        <v>-31.16</v>
      </c>
      <c r="AA43" s="22">
        <v>516098887</v>
      </c>
    </row>
    <row r="44" spans="1:27" ht="12.75">
      <c r="A44" s="5" t="s">
        <v>48</v>
      </c>
      <c r="B44" s="3"/>
      <c r="C44" s="22">
        <v>122380504</v>
      </c>
      <c r="D44" s="22"/>
      <c r="E44" s="23">
        <v>116942628</v>
      </c>
      <c r="F44" s="24">
        <v>116942628</v>
      </c>
      <c r="G44" s="24">
        <v>2547127</v>
      </c>
      <c r="H44" s="24">
        <v>6030779</v>
      </c>
      <c r="I44" s="24">
        <v>6879880</v>
      </c>
      <c r="J44" s="24">
        <v>15457786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15457786</v>
      </c>
      <c r="X44" s="24">
        <v>22584346</v>
      </c>
      <c r="Y44" s="24">
        <v>-7126560</v>
      </c>
      <c r="Z44" s="6">
        <v>-31.56</v>
      </c>
      <c r="AA44" s="22">
        <v>116942628</v>
      </c>
    </row>
    <row r="45" spans="1:27" ht="12.75">
      <c r="A45" s="5" t="s">
        <v>49</v>
      </c>
      <c r="B45" s="3"/>
      <c r="C45" s="25">
        <v>88622778</v>
      </c>
      <c r="D45" s="25"/>
      <c r="E45" s="26">
        <v>94487149</v>
      </c>
      <c r="F45" s="27">
        <v>94487149</v>
      </c>
      <c r="G45" s="27">
        <v>-2772263</v>
      </c>
      <c r="H45" s="27">
        <v>4983472</v>
      </c>
      <c r="I45" s="27">
        <v>5787791</v>
      </c>
      <c r="J45" s="27">
        <v>7999000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7999000</v>
      </c>
      <c r="X45" s="27">
        <v>18991973</v>
      </c>
      <c r="Y45" s="27">
        <v>-10992973</v>
      </c>
      <c r="Z45" s="7">
        <v>-57.88</v>
      </c>
      <c r="AA45" s="25">
        <v>94487149</v>
      </c>
    </row>
    <row r="46" spans="1:27" ht="12.75">
      <c r="A46" s="5" t="s">
        <v>50</v>
      </c>
      <c r="B46" s="3"/>
      <c r="C46" s="22">
        <v>63559994</v>
      </c>
      <c r="D46" s="22"/>
      <c r="E46" s="23">
        <v>59160173</v>
      </c>
      <c r="F46" s="24">
        <v>59160173</v>
      </c>
      <c r="G46" s="24">
        <v>3181448</v>
      </c>
      <c r="H46" s="24">
        <v>5454228</v>
      </c>
      <c r="I46" s="24">
        <v>3776488</v>
      </c>
      <c r="J46" s="24">
        <v>12412164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12412164</v>
      </c>
      <c r="X46" s="24">
        <v>12529282</v>
      </c>
      <c r="Y46" s="24">
        <v>-117118</v>
      </c>
      <c r="Z46" s="6">
        <v>-0.93</v>
      </c>
      <c r="AA46" s="22">
        <v>59160173</v>
      </c>
    </row>
    <row r="47" spans="1:27" ht="12.75">
      <c r="A47" s="2" t="s">
        <v>51</v>
      </c>
      <c r="B47" s="8" t="s">
        <v>52</v>
      </c>
      <c r="C47" s="19">
        <v>2776437</v>
      </c>
      <c r="D47" s="19"/>
      <c r="E47" s="20">
        <v>3416249</v>
      </c>
      <c r="F47" s="21">
        <v>3416249</v>
      </c>
      <c r="G47" s="21">
        <v>168380</v>
      </c>
      <c r="H47" s="21">
        <v>173338</v>
      </c>
      <c r="I47" s="21">
        <v>227326</v>
      </c>
      <c r="J47" s="21">
        <v>569044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569044</v>
      </c>
      <c r="X47" s="21">
        <v>958681</v>
      </c>
      <c r="Y47" s="21">
        <v>-389637</v>
      </c>
      <c r="Z47" s="4">
        <v>-40.64</v>
      </c>
      <c r="AA47" s="19">
        <v>3416249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1479275850</v>
      </c>
      <c r="D48" s="44">
        <f>+D28+D32+D38+D42+D47</f>
        <v>0</v>
      </c>
      <c r="E48" s="45">
        <f t="shared" si="9"/>
        <v>1627126377</v>
      </c>
      <c r="F48" s="46">
        <f t="shared" si="9"/>
        <v>1627126377</v>
      </c>
      <c r="G48" s="46">
        <f t="shared" si="9"/>
        <v>37202646</v>
      </c>
      <c r="H48" s="46">
        <f t="shared" si="9"/>
        <v>116852716</v>
      </c>
      <c r="I48" s="46">
        <f t="shared" si="9"/>
        <v>109713896</v>
      </c>
      <c r="J48" s="46">
        <f t="shared" si="9"/>
        <v>263769258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263769258</v>
      </c>
      <c r="X48" s="46">
        <f t="shared" si="9"/>
        <v>400331649</v>
      </c>
      <c r="Y48" s="46">
        <f t="shared" si="9"/>
        <v>-136562391</v>
      </c>
      <c r="Z48" s="47">
        <f>+IF(X48&lt;&gt;0,+(Y48/X48)*100,0)</f>
        <v>-34.11231446255202</v>
      </c>
      <c r="AA48" s="44">
        <f>+AA28+AA32+AA38+AA42+AA47</f>
        <v>1627126377</v>
      </c>
    </row>
    <row r="49" spans="1:27" ht="12.75">
      <c r="A49" s="14" t="s">
        <v>58</v>
      </c>
      <c r="B49" s="15"/>
      <c r="C49" s="48">
        <f aca="true" t="shared" si="10" ref="C49:Y49">+C25-C48</f>
        <v>108549024</v>
      </c>
      <c r="D49" s="48">
        <f>+D25-D48</f>
        <v>0</v>
      </c>
      <c r="E49" s="49">
        <f t="shared" si="10"/>
        <v>50048455</v>
      </c>
      <c r="F49" s="50">
        <f t="shared" si="10"/>
        <v>50048455</v>
      </c>
      <c r="G49" s="50">
        <f t="shared" si="10"/>
        <v>32201136</v>
      </c>
      <c r="H49" s="50">
        <f t="shared" si="10"/>
        <v>-36736281</v>
      </c>
      <c r="I49" s="50">
        <f t="shared" si="10"/>
        <v>20090398</v>
      </c>
      <c r="J49" s="50">
        <f t="shared" si="10"/>
        <v>15555253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15555253</v>
      </c>
      <c r="X49" s="50">
        <f>IF(F25=F48,0,X25-X48)</f>
        <v>14097727</v>
      </c>
      <c r="Y49" s="50">
        <f t="shared" si="10"/>
        <v>1457526</v>
      </c>
      <c r="Z49" s="51">
        <f>+IF(X49&lt;&gt;0,+(Y49/X49)*100,0)</f>
        <v>10.338730491801975</v>
      </c>
      <c r="AA49" s="48">
        <f>+AA25-AA48</f>
        <v>50048455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162143539</v>
      </c>
      <c r="D5" s="19">
        <f>SUM(D6:D8)</f>
        <v>0</v>
      </c>
      <c r="E5" s="20">
        <f t="shared" si="0"/>
        <v>216055327</v>
      </c>
      <c r="F5" s="21">
        <f t="shared" si="0"/>
        <v>230862196</v>
      </c>
      <c r="G5" s="21">
        <f t="shared" si="0"/>
        <v>101272354</v>
      </c>
      <c r="H5" s="21">
        <f t="shared" si="0"/>
        <v>2057514</v>
      </c>
      <c r="I5" s="21">
        <f t="shared" si="0"/>
        <v>1878347</v>
      </c>
      <c r="J5" s="21">
        <f t="shared" si="0"/>
        <v>105208215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105208215</v>
      </c>
      <c r="X5" s="21">
        <f t="shared" si="0"/>
        <v>51853278</v>
      </c>
      <c r="Y5" s="21">
        <f t="shared" si="0"/>
        <v>53354937</v>
      </c>
      <c r="Z5" s="4">
        <f>+IF(X5&lt;&gt;0,+(Y5/X5)*100,0)</f>
        <v>102.89597699107856</v>
      </c>
      <c r="AA5" s="19">
        <f>SUM(AA6:AA8)</f>
        <v>230862196</v>
      </c>
    </row>
    <row r="6" spans="1:27" ht="12.75">
      <c r="A6" s="5" t="s">
        <v>33</v>
      </c>
      <c r="B6" s="3"/>
      <c r="C6" s="22">
        <v>99554079</v>
      </c>
      <c r="D6" s="22"/>
      <c r="E6" s="23">
        <v>144903285</v>
      </c>
      <c r="F6" s="24">
        <v>159710154</v>
      </c>
      <c r="G6" s="24">
        <v>25558600</v>
      </c>
      <c r="H6" s="24">
        <v>2063223</v>
      </c>
      <c r="I6" s="24">
        <v>1887856</v>
      </c>
      <c r="J6" s="24">
        <v>29509679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29509679</v>
      </c>
      <c r="X6" s="24">
        <v>34776788</v>
      </c>
      <c r="Y6" s="24">
        <v>-5267109</v>
      </c>
      <c r="Z6" s="6">
        <v>-15.15</v>
      </c>
      <c r="AA6" s="22">
        <v>159710154</v>
      </c>
    </row>
    <row r="7" spans="1:27" ht="12.75">
      <c r="A7" s="5" t="s">
        <v>34</v>
      </c>
      <c r="B7" s="3"/>
      <c r="C7" s="25">
        <v>62589460</v>
      </c>
      <c r="D7" s="25"/>
      <c r="E7" s="26">
        <v>71152042</v>
      </c>
      <c r="F7" s="27">
        <v>71152042</v>
      </c>
      <c r="G7" s="27">
        <v>75713754</v>
      </c>
      <c r="H7" s="27">
        <v>-5709</v>
      </c>
      <c r="I7" s="27">
        <v>-9509</v>
      </c>
      <c r="J7" s="27">
        <v>75698536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75698536</v>
      </c>
      <c r="X7" s="27">
        <v>17076490</v>
      </c>
      <c r="Y7" s="27">
        <v>58622046</v>
      </c>
      <c r="Z7" s="7">
        <v>343.29</v>
      </c>
      <c r="AA7" s="25">
        <v>71152042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17179425</v>
      </c>
      <c r="D9" s="19">
        <f>SUM(D10:D14)</f>
        <v>0</v>
      </c>
      <c r="E9" s="20">
        <f t="shared" si="1"/>
        <v>29372891</v>
      </c>
      <c r="F9" s="21">
        <f t="shared" si="1"/>
        <v>29372891</v>
      </c>
      <c r="G9" s="21">
        <f t="shared" si="1"/>
        <v>461632</v>
      </c>
      <c r="H9" s="21">
        <f t="shared" si="1"/>
        <v>2422704</v>
      </c>
      <c r="I9" s="21">
        <f t="shared" si="1"/>
        <v>1889650</v>
      </c>
      <c r="J9" s="21">
        <f t="shared" si="1"/>
        <v>4773986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4773986</v>
      </c>
      <c r="X9" s="21">
        <f t="shared" si="1"/>
        <v>4890740</v>
      </c>
      <c r="Y9" s="21">
        <f t="shared" si="1"/>
        <v>-116754</v>
      </c>
      <c r="Z9" s="4">
        <f>+IF(X9&lt;&gt;0,+(Y9/X9)*100,0)</f>
        <v>-2.387246101816903</v>
      </c>
      <c r="AA9" s="19">
        <f>SUM(AA10:AA14)</f>
        <v>29372891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>
        <v>1821050</v>
      </c>
      <c r="D11" s="22"/>
      <c r="E11" s="23">
        <v>2436875</v>
      </c>
      <c r="F11" s="24">
        <v>2436875</v>
      </c>
      <c r="G11" s="24">
        <v>130001</v>
      </c>
      <c r="H11" s="24">
        <v>86561</v>
      </c>
      <c r="I11" s="24">
        <v>211712</v>
      </c>
      <c r="J11" s="24">
        <v>428274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428274</v>
      </c>
      <c r="X11" s="24">
        <v>584850</v>
      </c>
      <c r="Y11" s="24">
        <v>-156576</v>
      </c>
      <c r="Z11" s="6">
        <v>-26.77</v>
      </c>
      <c r="AA11" s="22">
        <v>2436875</v>
      </c>
    </row>
    <row r="12" spans="1:27" ht="12.75">
      <c r="A12" s="5" t="s">
        <v>39</v>
      </c>
      <c r="B12" s="3"/>
      <c r="C12" s="22">
        <v>15358375</v>
      </c>
      <c r="D12" s="22"/>
      <c r="E12" s="23">
        <v>26936016</v>
      </c>
      <c r="F12" s="24">
        <v>26936016</v>
      </c>
      <c r="G12" s="24">
        <v>331631</v>
      </c>
      <c r="H12" s="24">
        <v>2336143</v>
      </c>
      <c r="I12" s="24">
        <v>1677938</v>
      </c>
      <c r="J12" s="24">
        <v>4345712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4345712</v>
      </c>
      <c r="X12" s="24">
        <v>4305890</v>
      </c>
      <c r="Y12" s="24">
        <v>39822</v>
      </c>
      <c r="Z12" s="6">
        <v>0.92</v>
      </c>
      <c r="AA12" s="22">
        <v>26936016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308349785</v>
      </c>
      <c r="D19" s="19">
        <f>SUM(D20:D23)</f>
        <v>0</v>
      </c>
      <c r="E19" s="20">
        <f t="shared" si="3"/>
        <v>382519748</v>
      </c>
      <c r="F19" s="21">
        <f t="shared" si="3"/>
        <v>382519748</v>
      </c>
      <c r="G19" s="21">
        <f t="shared" si="3"/>
        <v>80820064</v>
      </c>
      <c r="H19" s="21">
        <f t="shared" si="3"/>
        <v>25458331</v>
      </c>
      <c r="I19" s="21">
        <f t="shared" si="3"/>
        <v>23809797</v>
      </c>
      <c r="J19" s="21">
        <f t="shared" si="3"/>
        <v>130088192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130088192</v>
      </c>
      <c r="X19" s="21">
        <f t="shared" si="3"/>
        <v>96942844</v>
      </c>
      <c r="Y19" s="21">
        <f t="shared" si="3"/>
        <v>33145348</v>
      </c>
      <c r="Z19" s="4">
        <f>+IF(X19&lt;&gt;0,+(Y19/X19)*100,0)</f>
        <v>34.19060823096958</v>
      </c>
      <c r="AA19" s="19">
        <f>SUM(AA20:AA23)</f>
        <v>382519748</v>
      </c>
    </row>
    <row r="20" spans="1:27" ht="12.75">
      <c r="A20" s="5" t="s">
        <v>47</v>
      </c>
      <c r="B20" s="3"/>
      <c r="C20" s="22">
        <v>196703977</v>
      </c>
      <c r="D20" s="22"/>
      <c r="E20" s="23">
        <v>232535540</v>
      </c>
      <c r="F20" s="24">
        <v>232535540</v>
      </c>
      <c r="G20" s="24">
        <v>19832016</v>
      </c>
      <c r="H20" s="24">
        <v>19909968</v>
      </c>
      <c r="I20" s="24">
        <v>18006407</v>
      </c>
      <c r="J20" s="24">
        <v>57748391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57748391</v>
      </c>
      <c r="X20" s="24">
        <v>61542596</v>
      </c>
      <c r="Y20" s="24">
        <v>-3794205</v>
      </c>
      <c r="Z20" s="6">
        <v>-6.17</v>
      </c>
      <c r="AA20" s="22">
        <v>232535540</v>
      </c>
    </row>
    <row r="21" spans="1:27" ht="12.75">
      <c r="A21" s="5" t="s">
        <v>48</v>
      </c>
      <c r="B21" s="3"/>
      <c r="C21" s="22">
        <v>60164912</v>
      </c>
      <c r="D21" s="22"/>
      <c r="E21" s="23">
        <v>81680569</v>
      </c>
      <c r="F21" s="24">
        <v>81680569</v>
      </c>
      <c r="G21" s="24">
        <v>5322939</v>
      </c>
      <c r="H21" s="24">
        <v>4983994</v>
      </c>
      <c r="I21" s="24">
        <v>5832576</v>
      </c>
      <c r="J21" s="24">
        <v>16139509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16139509</v>
      </c>
      <c r="X21" s="24">
        <v>19112976</v>
      </c>
      <c r="Y21" s="24">
        <v>-2973467</v>
      </c>
      <c r="Z21" s="6">
        <v>-15.56</v>
      </c>
      <c r="AA21" s="22">
        <v>81680569</v>
      </c>
    </row>
    <row r="22" spans="1:27" ht="12.75">
      <c r="A22" s="5" t="s">
        <v>49</v>
      </c>
      <c r="B22" s="3"/>
      <c r="C22" s="25">
        <v>32242894</v>
      </c>
      <c r="D22" s="25"/>
      <c r="E22" s="26">
        <v>41956289</v>
      </c>
      <c r="F22" s="27">
        <v>41956289</v>
      </c>
      <c r="G22" s="27">
        <v>32918391</v>
      </c>
      <c r="H22" s="27">
        <v>498060</v>
      </c>
      <c r="I22" s="27">
        <v>-2370</v>
      </c>
      <c r="J22" s="27">
        <v>33414081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33414081</v>
      </c>
      <c r="X22" s="27">
        <v>9963909</v>
      </c>
      <c r="Y22" s="27">
        <v>23450172</v>
      </c>
      <c r="Z22" s="7">
        <v>235.35</v>
      </c>
      <c r="AA22" s="25">
        <v>41956289</v>
      </c>
    </row>
    <row r="23" spans="1:27" ht="12.75">
      <c r="A23" s="5" t="s">
        <v>50</v>
      </c>
      <c r="B23" s="3"/>
      <c r="C23" s="22">
        <v>19238002</v>
      </c>
      <c r="D23" s="22"/>
      <c r="E23" s="23">
        <v>26347350</v>
      </c>
      <c r="F23" s="24">
        <v>26347350</v>
      </c>
      <c r="G23" s="24">
        <v>22746718</v>
      </c>
      <c r="H23" s="24">
        <v>66309</v>
      </c>
      <c r="I23" s="24">
        <v>-26816</v>
      </c>
      <c r="J23" s="24">
        <v>22786211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22786211</v>
      </c>
      <c r="X23" s="24">
        <v>6323363</v>
      </c>
      <c r="Y23" s="24">
        <v>16462848</v>
      </c>
      <c r="Z23" s="6">
        <v>260.35</v>
      </c>
      <c r="AA23" s="22">
        <v>26347350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487672749</v>
      </c>
      <c r="D25" s="44">
        <f>+D5+D9+D15+D19+D24</f>
        <v>0</v>
      </c>
      <c r="E25" s="45">
        <f t="shared" si="4"/>
        <v>627947966</v>
      </c>
      <c r="F25" s="46">
        <f t="shared" si="4"/>
        <v>642754835</v>
      </c>
      <c r="G25" s="46">
        <f t="shared" si="4"/>
        <v>182554050</v>
      </c>
      <c r="H25" s="46">
        <f t="shared" si="4"/>
        <v>29938549</v>
      </c>
      <c r="I25" s="46">
        <f t="shared" si="4"/>
        <v>27577794</v>
      </c>
      <c r="J25" s="46">
        <f t="shared" si="4"/>
        <v>240070393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240070393</v>
      </c>
      <c r="X25" s="46">
        <f t="shared" si="4"/>
        <v>153686862</v>
      </c>
      <c r="Y25" s="46">
        <f t="shared" si="4"/>
        <v>86383531</v>
      </c>
      <c r="Z25" s="47">
        <f>+IF(X25&lt;&gt;0,+(Y25/X25)*100,0)</f>
        <v>56.20749221882089</v>
      </c>
      <c r="AA25" s="44">
        <f>+AA5+AA9+AA15+AA19+AA24</f>
        <v>642754835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139404640</v>
      </c>
      <c r="D28" s="19">
        <f>SUM(D29:D31)</f>
        <v>0</v>
      </c>
      <c r="E28" s="20">
        <f t="shared" si="5"/>
        <v>157204685</v>
      </c>
      <c r="F28" s="21">
        <f t="shared" si="5"/>
        <v>159672309</v>
      </c>
      <c r="G28" s="21">
        <f t="shared" si="5"/>
        <v>19954626</v>
      </c>
      <c r="H28" s="21">
        <f t="shared" si="5"/>
        <v>9353082</v>
      </c>
      <c r="I28" s="21">
        <f t="shared" si="5"/>
        <v>11265511</v>
      </c>
      <c r="J28" s="21">
        <f t="shared" si="5"/>
        <v>40573219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40573219</v>
      </c>
      <c r="X28" s="21">
        <f t="shared" si="5"/>
        <v>37301267</v>
      </c>
      <c r="Y28" s="21">
        <f t="shared" si="5"/>
        <v>3271952</v>
      </c>
      <c r="Z28" s="4">
        <f>+IF(X28&lt;&gt;0,+(Y28/X28)*100,0)</f>
        <v>8.771691320833687</v>
      </c>
      <c r="AA28" s="19">
        <f>SUM(AA29:AA31)</f>
        <v>159672309</v>
      </c>
    </row>
    <row r="29" spans="1:27" ht="12.75">
      <c r="A29" s="5" t="s">
        <v>33</v>
      </c>
      <c r="B29" s="3"/>
      <c r="C29" s="22">
        <v>91091058</v>
      </c>
      <c r="D29" s="22"/>
      <c r="E29" s="23">
        <v>95263570</v>
      </c>
      <c r="F29" s="24">
        <v>95531104</v>
      </c>
      <c r="G29" s="24">
        <v>14764685</v>
      </c>
      <c r="H29" s="24">
        <v>4870358</v>
      </c>
      <c r="I29" s="24">
        <v>6699552</v>
      </c>
      <c r="J29" s="24">
        <v>26334595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26334595</v>
      </c>
      <c r="X29" s="24">
        <v>23031257</v>
      </c>
      <c r="Y29" s="24">
        <v>3303338</v>
      </c>
      <c r="Z29" s="6">
        <v>14.34</v>
      </c>
      <c r="AA29" s="22">
        <v>95531104</v>
      </c>
    </row>
    <row r="30" spans="1:27" ht="12.75">
      <c r="A30" s="5" t="s">
        <v>34</v>
      </c>
      <c r="B30" s="3"/>
      <c r="C30" s="25">
        <v>26221969</v>
      </c>
      <c r="D30" s="25"/>
      <c r="E30" s="26">
        <v>34927962</v>
      </c>
      <c r="F30" s="27">
        <v>36666864</v>
      </c>
      <c r="G30" s="27">
        <v>1457729</v>
      </c>
      <c r="H30" s="27">
        <v>2544073</v>
      </c>
      <c r="I30" s="27">
        <v>2848622</v>
      </c>
      <c r="J30" s="27">
        <v>6850424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6850424</v>
      </c>
      <c r="X30" s="27">
        <v>7810853</v>
      </c>
      <c r="Y30" s="27">
        <v>-960429</v>
      </c>
      <c r="Z30" s="7">
        <v>-12.3</v>
      </c>
      <c r="AA30" s="25">
        <v>36666864</v>
      </c>
    </row>
    <row r="31" spans="1:27" ht="12.75">
      <c r="A31" s="5" t="s">
        <v>35</v>
      </c>
      <c r="B31" s="3"/>
      <c r="C31" s="22">
        <v>22091613</v>
      </c>
      <c r="D31" s="22"/>
      <c r="E31" s="23">
        <v>27013153</v>
      </c>
      <c r="F31" s="24">
        <v>27474341</v>
      </c>
      <c r="G31" s="24">
        <v>3732212</v>
      </c>
      <c r="H31" s="24">
        <v>1938651</v>
      </c>
      <c r="I31" s="24">
        <v>1717337</v>
      </c>
      <c r="J31" s="24">
        <v>7388200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7388200</v>
      </c>
      <c r="X31" s="24">
        <v>6459157</v>
      </c>
      <c r="Y31" s="24">
        <v>929043</v>
      </c>
      <c r="Z31" s="6">
        <v>14.38</v>
      </c>
      <c r="AA31" s="22">
        <v>27474341</v>
      </c>
    </row>
    <row r="32" spans="1:27" ht="12.75">
      <c r="A32" s="2" t="s">
        <v>36</v>
      </c>
      <c r="B32" s="3"/>
      <c r="C32" s="19">
        <f aca="true" t="shared" si="6" ref="C32:Y32">SUM(C33:C37)</f>
        <v>63542632</v>
      </c>
      <c r="D32" s="19">
        <f>SUM(D33:D37)</f>
        <v>0</v>
      </c>
      <c r="E32" s="20">
        <f t="shared" si="6"/>
        <v>115448039</v>
      </c>
      <c r="F32" s="21">
        <f t="shared" si="6"/>
        <v>115448039</v>
      </c>
      <c r="G32" s="21">
        <f t="shared" si="6"/>
        <v>4334811</v>
      </c>
      <c r="H32" s="21">
        <f t="shared" si="6"/>
        <v>5453792</v>
      </c>
      <c r="I32" s="21">
        <f t="shared" si="6"/>
        <v>6169005</v>
      </c>
      <c r="J32" s="21">
        <f t="shared" si="6"/>
        <v>15957608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15957608</v>
      </c>
      <c r="X32" s="21">
        <f t="shared" si="6"/>
        <v>25727462</v>
      </c>
      <c r="Y32" s="21">
        <f t="shared" si="6"/>
        <v>-9769854</v>
      </c>
      <c r="Z32" s="4">
        <f>+IF(X32&lt;&gt;0,+(Y32/X32)*100,0)</f>
        <v>-37.97441815286716</v>
      </c>
      <c r="AA32" s="19">
        <f>SUM(AA33:AA37)</f>
        <v>115448039</v>
      </c>
    </row>
    <row r="33" spans="1:27" ht="12.75">
      <c r="A33" s="5" t="s">
        <v>37</v>
      </c>
      <c r="B33" s="3"/>
      <c r="C33" s="22">
        <v>20138216</v>
      </c>
      <c r="D33" s="22"/>
      <c r="E33" s="23">
        <v>23554096</v>
      </c>
      <c r="F33" s="24">
        <v>23554096</v>
      </c>
      <c r="G33" s="24">
        <v>975342</v>
      </c>
      <c r="H33" s="24">
        <v>1194573</v>
      </c>
      <c r="I33" s="24">
        <v>1633432</v>
      </c>
      <c r="J33" s="24">
        <v>3803347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3803347</v>
      </c>
      <c r="X33" s="24">
        <v>5940984</v>
      </c>
      <c r="Y33" s="24">
        <v>-2137637</v>
      </c>
      <c r="Z33" s="6">
        <v>-35.98</v>
      </c>
      <c r="AA33" s="22">
        <v>23554096</v>
      </c>
    </row>
    <row r="34" spans="1:27" ht="12.75">
      <c r="A34" s="5" t="s">
        <v>38</v>
      </c>
      <c r="B34" s="3"/>
      <c r="C34" s="22">
        <v>13308069</v>
      </c>
      <c r="D34" s="22"/>
      <c r="E34" s="23">
        <v>18676318</v>
      </c>
      <c r="F34" s="24">
        <v>18676318</v>
      </c>
      <c r="G34" s="24">
        <v>916751</v>
      </c>
      <c r="H34" s="24">
        <v>1191241</v>
      </c>
      <c r="I34" s="24">
        <v>1670859</v>
      </c>
      <c r="J34" s="24">
        <v>3778851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3778851</v>
      </c>
      <c r="X34" s="24">
        <v>4527916</v>
      </c>
      <c r="Y34" s="24">
        <v>-749065</v>
      </c>
      <c r="Z34" s="6">
        <v>-16.54</v>
      </c>
      <c r="AA34" s="22">
        <v>18676318</v>
      </c>
    </row>
    <row r="35" spans="1:27" ht="12.75">
      <c r="A35" s="5" t="s">
        <v>39</v>
      </c>
      <c r="B35" s="3"/>
      <c r="C35" s="22">
        <v>20736365</v>
      </c>
      <c r="D35" s="22"/>
      <c r="E35" s="23">
        <v>36319767</v>
      </c>
      <c r="F35" s="24">
        <v>36319767</v>
      </c>
      <c r="G35" s="24">
        <v>2027989</v>
      </c>
      <c r="H35" s="24">
        <v>2872879</v>
      </c>
      <c r="I35" s="24">
        <v>2391249</v>
      </c>
      <c r="J35" s="24">
        <v>7292117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7292117</v>
      </c>
      <c r="X35" s="24">
        <v>6403076</v>
      </c>
      <c r="Y35" s="24">
        <v>889041</v>
      </c>
      <c r="Z35" s="6">
        <v>13.88</v>
      </c>
      <c r="AA35" s="22">
        <v>36319767</v>
      </c>
    </row>
    <row r="36" spans="1:27" ht="12.75">
      <c r="A36" s="5" t="s">
        <v>40</v>
      </c>
      <c r="B36" s="3"/>
      <c r="C36" s="22">
        <v>9359982</v>
      </c>
      <c r="D36" s="22"/>
      <c r="E36" s="23">
        <v>36897858</v>
      </c>
      <c r="F36" s="24">
        <v>36897858</v>
      </c>
      <c r="G36" s="24">
        <v>414729</v>
      </c>
      <c r="H36" s="24">
        <v>195099</v>
      </c>
      <c r="I36" s="24">
        <v>473465</v>
      </c>
      <c r="J36" s="24">
        <v>1083293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1083293</v>
      </c>
      <c r="X36" s="24">
        <v>8855486</v>
      </c>
      <c r="Y36" s="24">
        <v>-7772193</v>
      </c>
      <c r="Z36" s="6">
        <v>-87.77</v>
      </c>
      <c r="AA36" s="22">
        <v>36897858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42130171</v>
      </c>
      <c r="D38" s="19">
        <f>SUM(D39:D41)</f>
        <v>0</v>
      </c>
      <c r="E38" s="20">
        <f t="shared" si="7"/>
        <v>35197392</v>
      </c>
      <c r="F38" s="21">
        <f t="shared" si="7"/>
        <v>35375531</v>
      </c>
      <c r="G38" s="21">
        <f t="shared" si="7"/>
        <v>1832984</v>
      </c>
      <c r="H38" s="21">
        <f t="shared" si="7"/>
        <v>1793730</v>
      </c>
      <c r="I38" s="21">
        <f t="shared" si="7"/>
        <v>3689233</v>
      </c>
      <c r="J38" s="21">
        <f t="shared" si="7"/>
        <v>7315947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7315947</v>
      </c>
      <c r="X38" s="21">
        <f t="shared" si="7"/>
        <v>8471374</v>
      </c>
      <c r="Y38" s="21">
        <f t="shared" si="7"/>
        <v>-1155427</v>
      </c>
      <c r="Z38" s="4">
        <f>+IF(X38&lt;&gt;0,+(Y38/X38)*100,0)</f>
        <v>-13.639192414359231</v>
      </c>
      <c r="AA38" s="19">
        <f>SUM(AA39:AA41)</f>
        <v>35375531</v>
      </c>
    </row>
    <row r="39" spans="1:27" ht="12.75">
      <c r="A39" s="5" t="s">
        <v>43</v>
      </c>
      <c r="B39" s="3"/>
      <c r="C39" s="22">
        <v>15885194</v>
      </c>
      <c r="D39" s="22"/>
      <c r="E39" s="23">
        <v>6374048</v>
      </c>
      <c r="F39" s="24">
        <v>6374048</v>
      </c>
      <c r="G39" s="24">
        <v>428158</v>
      </c>
      <c r="H39" s="24">
        <v>479088</v>
      </c>
      <c r="I39" s="24">
        <v>559109</v>
      </c>
      <c r="J39" s="24">
        <v>1466355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1466355</v>
      </c>
      <c r="X39" s="24">
        <v>1553771</v>
      </c>
      <c r="Y39" s="24">
        <v>-87416</v>
      </c>
      <c r="Z39" s="6">
        <v>-5.63</v>
      </c>
      <c r="AA39" s="22">
        <v>6374048</v>
      </c>
    </row>
    <row r="40" spans="1:27" ht="12.75">
      <c r="A40" s="5" t="s">
        <v>44</v>
      </c>
      <c r="B40" s="3"/>
      <c r="C40" s="22">
        <v>26244977</v>
      </c>
      <c r="D40" s="22"/>
      <c r="E40" s="23">
        <v>28823344</v>
      </c>
      <c r="F40" s="24">
        <v>29001483</v>
      </c>
      <c r="G40" s="24">
        <v>1404826</v>
      </c>
      <c r="H40" s="24">
        <v>1314642</v>
      </c>
      <c r="I40" s="24">
        <v>3130124</v>
      </c>
      <c r="J40" s="24">
        <v>5849592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5849592</v>
      </c>
      <c r="X40" s="24">
        <v>6917603</v>
      </c>
      <c r="Y40" s="24">
        <v>-1068011</v>
      </c>
      <c r="Z40" s="6">
        <v>-15.44</v>
      </c>
      <c r="AA40" s="22">
        <v>29001483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261337530</v>
      </c>
      <c r="D42" s="19">
        <f>SUM(D43:D46)</f>
        <v>0</v>
      </c>
      <c r="E42" s="20">
        <f t="shared" si="8"/>
        <v>278015341</v>
      </c>
      <c r="F42" s="21">
        <f t="shared" si="8"/>
        <v>278015341</v>
      </c>
      <c r="G42" s="21">
        <f t="shared" si="8"/>
        <v>6329070</v>
      </c>
      <c r="H42" s="21">
        <f t="shared" si="8"/>
        <v>24642149</v>
      </c>
      <c r="I42" s="21">
        <f t="shared" si="8"/>
        <v>25283219</v>
      </c>
      <c r="J42" s="21">
        <f t="shared" si="8"/>
        <v>56254438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56254438</v>
      </c>
      <c r="X42" s="21">
        <f t="shared" si="8"/>
        <v>66391329</v>
      </c>
      <c r="Y42" s="21">
        <f t="shared" si="8"/>
        <v>-10136891</v>
      </c>
      <c r="Z42" s="4">
        <f>+IF(X42&lt;&gt;0,+(Y42/X42)*100,0)</f>
        <v>-15.268395967792722</v>
      </c>
      <c r="AA42" s="19">
        <f>SUM(AA43:AA46)</f>
        <v>278015341</v>
      </c>
    </row>
    <row r="43" spans="1:27" ht="12.75">
      <c r="A43" s="5" t="s">
        <v>47</v>
      </c>
      <c r="B43" s="3"/>
      <c r="C43" s="22">
        <v>161325710</v>
      </c>
      <c r="D43" s="22"/>
      <c r="E43" s="23">
        <v>183973477</v>
      </c>
      <c r="F43" s="24">
        <v>183973477</v>
      </c>
      <c r="G43" s="24">
        <v>2485042</v>
      </c>
      <c r="H43" s="24">
        <v>19444547</v>
      </c>
      <c r="I43" s="24">
        <v>18948976</v>
      </c>
      <c r="J43" s="24">
        <v>40878565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40878565</v>
      </c>
      <c r="X43" s="24">
        <v>44009634</v>
      </c>
      <c r="Y43" s="24">
        <v>-3131069</v>
      </c>
      <c r="Z43" s="6">
        <v>-7.11</v>
      </c>
      <c r="AA43" s="22">
        <v>183973477</v>
      </c>
    </row>
    <row r="44" spans="1:27" ht="12.75">
      <c r="A44" s="5" t="s">
        <v>48</v>
      </c>
      <c r="B44" s="3"/>
      <c r="C44" s="22">
        <v>46851693</v>
      </c>
      <c r="D44" s="22"/>
      <c r="E44" s="23">
        <v>41500808</v>
      </c>
      <c r="F44" s="24">
        <v>41500808</v>
      </c>
      <c r="G44" s="24">
        <v>1469858</v>
      </c>
      <c r="H44" s="24">
        <v>1972093</v>
      </c>
      <c r="I44" s="24">
        <v>2924679</v>
      </c>
      <c r="J44" s="24">
        <v>6366630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6366630</v>
      </c>
      <c r="X44" s="24">
        <v>9888194</v>
      </c>
      <c r="Y44" s="24">
        <v>-3521564</v>
      </c>
      <c r="Z44" s="6">
        <v>-35.61</v>
      </c>
      <c r="AA44" s="22">
        <v>41500808</v>
      </c>
    </row>
    <row r="45" spans="1:27" ht="12.75">
      <c r="A45" s="5" t="s">
        <v>49</v>
      </c>
      <c r="B45" s="3"/>
      <c r="C45" s="25">
        <v>21549446</v>
      </c>
      <c r="D45" s="25"/>
      <c r="E45" s="26">
        <v>23280516</v>
      </c>
      <c r="F45" s="27">
        <v>23280516</v>
      </c>
      <c r="G45" s="27">
        <v>925183</v>
      </c>
      <c r="H45" s="27">
        <v>1335491</v>
      </c>
      <c r="I45" s="27">
        <v>1515339</v>
      </c>
      <c r="J45" s="27">
        <v>3776013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3776013</v>
      </c>
      <c r="X45" s="27">
        <v>5470972</v>
      </c>
      <c r="Y45" s="27">
        <v>-1694959</v>
      </c>
      <c r="Z45" s="7">
        <v>-30.98</v>
      </c>
      <c r="AA45" s="25">
        <v>23280516</v>
      </c>
    </row>
    <row r="46" spans="1:27" ht="12.75">
      <c r="A46" s="5" t="s">
        <v>50</v>
      </c>
      <c r="B46" s="3"/>
      <c r="C46" s="22">
        <v>31610681</v>
      </c>
      <c r="D46" s="22"/>
      <c r="E46" s="23">
        <v>29260540</v>
      </c>
      <c r="F46" s="24">
        <v>29260540</v>
      </c>
      <c r="G46" s="24">
        <v>1448987</v>
      </c>
      <c r="H46" s="24">
        <v>1890018</v>
      </c>
      <c r="I46" s="24">
        <v>1894225</v>
      </c>
      <c r="J46" s="24">
        <v>5233230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5233230</v>
      </c>
      <c r="X46" s="24">
        <v>7022529</v>
      </c>
      <c r="Y46" s="24">
        <v>-1789299</v>
      </c>
      <c r="Z46" s="6">
        <v>-25.48</v>
      </c>
      <c r="AA46" s="22">
        <v>29260540</v>
      </c>
    </row>
    <row r="47" spans="1:27" ht="12.75">
      <c r="A47" s="2" t="s">
        <v>51</v>
      </c>
      <c r="B47" s="8" t="s">
        <v>52</v>
      </c>
      <c r="C47" s="19">
        <v>3383014</v>
      </c>
      <c r="D47" s="19"/>
      <c r="E47" s="20">
        <v>4809874</v>
      </c>
      <c r="F47" s="21">
        <v>4809874</v>
      </c>
      <c r="G47" s="21"/>
      <c r="H47" s="21">
        <v>309105</v>
      </c>
      <c r="I47" s="21">
        <v>357399</v>
      </c>
      <c r="J47" s="21">
        <v>666504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666504</v>
      </c>
      <c r="X47" s="21">
        <v>1154370</v>
      </c>
      <c r="Y47" s="21">
        <v>-487866</v>
      </c>
      <c r="Z47" s="4">
        <v>-42.26</v>
      </c>
      <c r="AA47" s="19">
        <v>4809874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509797987</v>
      </c>
      <c r="D48" s="44">
        <f>+D28+D32+D38+D42+D47</f>
        <v>0</v>
      </c>
      <c r="E48" s="45">
        <f t="shared" si="9"/>
        <v>590675331</v>
      </c>
      <c r="F48" s="46">
        <f t="shared" si="9"/>
        <v>593321094</v>
      </c>
      <c r="G48" s="46">
        <f t="shared" si="9"/>
        <v>32451491</v>
      </c>
      <c r="H48" s="46">
        <f t="shared" si="9"/>
        <v>41551858</v>
      </c>
      <c r="I48" s="46">
        <f t="shared" si="9"/>
        <v>46764367</v>
      </c>
      <c r="J48" s="46">
        <f t="shared" si="9"/>
        <v>120767716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120767716</v>
      </c>
      <c r="X48" s="46">
        <f t="shared" si="9"/>
        <v>139045802</v>
      </c>
      <c r="Y48" s="46">
        <f t="shared" si="9"/>
        <v>-18278086</v>
      </c>
      <c r="Z48" s="47">
        <f>+IF(X48&lt;&gt;0,+(Y48/X48)*100,0)</f>
        <v>-13.14537061679863</v>
      </c>
      <c r="AA48" s="44">
        <f>+AA28+AA32+AA38+AA42+AA47</f>
        <v>593321094</v>
      </c>
    </row>
    <row r="49" spans="1:27" ht="12.75">
      <c r="A49" s="14" t="s">
        <v>58</v>
      </c>
      <c r="B49" s="15"/>
      <c r="C49" s="48">
        <f aca="true" t="shared" si="10" ref="C49:Y49">+C25-C48</f>
        <v>-22125238</v>
      </c>
      <c r="D49" s="48">
        <f>+D25-D48</f>
        <v>0</v>
      </c>
      <c r="E49" s="49">
        <f t="shared" si="10"/>
        <v>37272635</v>
      </c>
      <c r="F49" s="50">
        <f t="shared" si="10"/>
        <v>49433741</v>
      </c>
      <c r="G49" s="50">
        <f t="shared" si="10"/>
        <v>150102559</v>
      </c>
      <c r="H49" s="50">
        <f t="shared" si="10"/>
        <v>-11613309</v>
      </c>
      <c r="I49" s="50">
        <f t="shared" si="10"/>
        <v>-19186573</v>
      </c>
      <c r="J49" s="50">
        <f t="shared" si="10"/>
        <v>119302677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119302677</v>
      </c>
      <c r="X49" s="50">
        <f>IF(F25=F48,0,X25-X48)</f>
        <v>14641060</v>
      </c>
      <c r="Y49" s="50">
        <f t="shared" si="10"/>
        <v>104661617</v>
      </c>
      <c r="Z49" s="51">
        <f>+IF(X49&lt;&gt;0,+(Y49/X49)*100,0)</f>
        <v>714.8499971996563</v>
      </c>
      <c r="AA49" s="48">
        <f>+AA25-AA48</f>
        <v>49433741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165119517</v>
      </c>
      <c r="F5" s="21">
        <f t="shared" si="0"/>
        <v>165119517</v>
      </c>
      <c r="G5" s="21">
        <f t="shared" si="0"/>
        <v>141225362</v>
      </c>
      <c r="H5" s="21">
        <f t="shared" si="0"/>
        <v>1238226</v>
      </c>
      <c r="I5" s="21">
        <f t="shared" si="0"/>
        <v>1048493</v>
      </c>
      <c r="J5" s="21">
        <f t="shared" si="0"/>
        <v>143512081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143512081</v>
      </c>
      <c r="X5" s="21">
        <f t="shared" si="0"/>
        <v>146189750</v>
      </c>
      <c r="Y5" s="21">
        <f t="shared" si="0"/>
        <v>-2677669</v>
      </c>
      <c r="Z5" s="4">
        <f>+IF(X5&lt;&gt;0,+(Y5/X5)*100,0)</f>
        <v>-1.8316393591205948</v>
      </c>
      <c r="AA5" s="19">
        <f>SUM(AA6:AA8)</f>
        <v>165119517</v>
      </c>
    </row>
    <row r="6" spans="1:27" ht="12.75">
      <c r="A6" s="5" t="s">
        <v>33</v>
      </c>
      <c r="B6" s="3"/>
      <c r="C6" s="22"/>
      <c r="D6" s="22"/>
      <c r="E6" s="23">
        <v>10278846</v>
      </c>
      <c r="F6" s="24">
        <v>10278846</v>
      </c>
      <c r="G6" s="24">
        <v>928189</v>
      </c>
      <c r="H6" s="24">
        <v>631033</v>
      </c>
      <c r="I6" s="24">
        <v>654667</v>
      </c>
      <c r="J6" s="24">
        <v>2213889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2213889</v>
      </c>
      <c r="X6" s="24">
        <v>1042283</v>
      </c>
      <c r="Y6" s="24">
        <v>1171606</v>
      </c>
      <c r="Z6" s="6">
        <v>112.41</v>
      </c>
      <c r="AA6" s="22">
        <v>10278846</v>
      </c>
    </row>
    <row r="7" spans="1:27" ht="12.75">
      <c r="A7" s="5" t="s">
        <v>34</v>
      </c>
      <c r="B7" s="3"/>
      <c r="C7" s="25"/>
      <c r="D7" s="25"/>
      <c r="E7" s="26">
        <v>124568997</v>
      </c>
      <c r="F7" s="27">
        <v>124568997</v>
      </c>
      <c r="G7" s="27">
        <v>113354917</v>
      </c>
      <c r="H7" s="27">
        <v>197025</v>
      </c>
      <c r="I7" s="27">
        <v>176829</v>
      </c>
      <c r="J7" s="27">
        <v>113728771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113728771</v>
      </c>
      <c r="X7" s="27">
        <v>115872265</v>
      </c>
      <c r="Y7" s="27">
        <v>-2143494</v>
      </c>
      <c r="Z7" s="7">
        <v>-1.85</v>
      </c>
      <c r="AA7" s="25">
        <v>124568997</v>
      </c>
    </row>
    <row r="8" spans="1:27" ht="12.75">
      <c r="A8" s="5" t="s">
        <v>35</v>
      </c>
      <c r="B8" s="3"/>
      <c r="C8" s="22"/>
      <c r="D8" s="22"/>
      <c r="E8" s="23">
        <v>30271674</v>
      </c>
      <c r="F8" s="24">
        <v>30271674</v>
      </c>
      <c r="G8" s="24">
        <v>26942256</v>
      </c>
      <c r="H8" s="24">
        <v>410168</v>
      </c>
      <c r="I8" s="24">
        <v>216997</v>
      </c>
      <c r="J8" s="24">
        <v>27569421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27569421</v>
      </c>
      <c r="X8" s="24">
        <v>29275202</v>
      </c>
      <c r="Y8" s="24">
        <v>-1705781</v>
      </c>
      <c r="Z8" s="6">
        <v>-5.83</v>
      </c>
      <c r="AA8" s="22">
        <v>30271674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93739026</v>
      </c>
      <c r="F9" s="21">
        <f t="shared" si="1"/>
        <v>118913239</v>
      </c>
      <c r="G9" s="21">
        <f t="shared" si="1"/>
        <v>4631026</v>
      </c>
      <c r="H9" s="21">
        <f t="shared" si="1"/>
        <v>3621703</v>
      </c>
      <c r="I9" s="21">
        <f t="shared" si="1"/>
        <v>23933004</v>
      </c>
      <c r="J9" s="21">
        <f t="shared" si="1"/>
        <v>32185733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32185733</v>
      </c>
      <c r="X9" s="21">
        <f t="shared" si="1"/>
        <v>9828245</v>
      </c>
      <c r="Y9" s="21">
        <f t="shared" si="1"/>
        <v>22357488</v>
      </c>
      <c r="Z9" s="4">
        <f>+IF(X9&lt;&gt;0,+(Y9/X9)*100,0)</f>
        <v>227.48199704016332</v>
      </c>
      <c r="AA9" s="19">
        <f>SUM(AA10:AA14)</f>
        <v>118913239</v>
      </c>
    </row>
    <row r="10" spans="1:27" ht="12.75">
      <c r="A10" s="5" t="s">
        <v>37</v>
      </c>
      <c r="B10" s="3"/>
      <c r="C10" s="22"/>
      <c r="D10" s="22"/>
      <c r="E10" s="23">
        <v>10097377</v>
      </c>
      <c r="F10" s="24">
        <v>10757555</v>
      </c>
      <c r="G10" s="24">
        <v>530712</v>
      </c>
      <c r="H10" s="24">
        <v>828969</v>
      </c>
      <c r="I10" s="24">
        <v>1215292</v>
      </c>
      <c r="J10" s="24">
        <v>2574973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2574973</v>
      </c>
      <c r="X10" s="24">
        <v>2225731</v>
      </c>
      <c r="Y10" s="24">
        <v>349242</v>
      </c>
      <c r="Z10" s="6">
        <v>15.69</v>
      </c>
      <c r="AA10" s="22">
        <v>10757555</v>
      </c>
    </row>
    <row r="11" spans="1:27" ht="12.75">
      <c r="A11" s="5" t="s">
        <v>38</v>
      </c>
      <c r="B11" s="3"/>
      <c r="C11" s="22"/>
      <c r="D11" s="22"/>
      <c r="E11" s="23">
        <v>649573</v>
      </c>
      <c r="F11" s="24">
        <v>649573</v>
      </c>
      <c r="G11" s="24">
        <v>25817</v>
      </c>
      <c r="H11" s="24">
        <v>25817</v>
      </c>
      <c r="I11" s="24">
        <v>25817</v>
      </c>
      <c r="J11" s="24">
        <v>77451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77451</v>
      </c>
      <c r="X11" s="24">
        <v>95800</v>
      </c>
      <c r="Y11" s="24">
        <v>-18349</v>
      </c>
      <c r="Z11" s="6">
        <v>-19.15</v>
      </c>
      <c r="AA11" s="22">
        <v>649573</v>
      </c>
    </row>
    <row r="12" spans="1:27" ht="12.75">
      <c r="A12" s="5" t="s">
        <v>39</v>
      </c>
      <c r="B12" s="3"/>
      <c r="C12" s="22"/>
      <c r="D12" s="22"/>
      <c r="E12" s="23">
        <v>29285082</v>
      </c>
      <c r="F12" s="24">
        <v>29285082</v>
      </c>
      <c r="G12" s="24">
        <v>143910</v>
      </c>
      <c r="H12" s="24">
        <v>131667</v>
      </c>
      <c r="I12" s="24">
        <v>91546</v>
      </c>
      <c r="J12" s="24">
        <v>367123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367123</v>
      </c>
      <c r="X12" s="24">
        <v>3561918</v>
      </c>
      <c r="Y12" s="24">
        <v>-3194795</v>
      </c>
      <c r="Z12" s="6">
        <v>-89.69</v>
      </c>
      <c r="AA12" s="22">
        <v>29285082</v>
      </c>
    </row>
    <row r="13" spans="1:27" ht="12.75">
      <c r="A13" s="5" t="s">
        <v>40</v>
      </c>
      <c r="B13" s="3"/>
      <c r="C13" s="22"/>
      <c r="D13" s="22"/>
      <c r="E13" s="23">
        <v>53706994</v>
      </c>
      <c r="F13" s="24">
        <v>78221029</v>
      </c>
      <c r="G13" s="24">
        <v>3930587</v>
      </c>
      <c r="H13" s="24">
        <v>2635250</v>
      </c>
      <c r="I13" s="24">
        <v>22600349</v>
      </c>
      <c r="J13" s="24">
        <v>29166186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29166186</v>
      </c>
      <c r="X13" s="24">
        <v>3944796</v>
      </c>
      <c r="Y13" s="24">
        <v>25221390</v>
      </c>
      <c r="Z13" s="6">
        <v>639.36</v>
      </c>
      <c r="AA13" s="22">
        <v>78221029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5087444</v>
      </c>
      <c r="F15" s="21">
        <f t="shared" si="2"/>
        <v>5087444</v>
      </c>
      <c r="G15" s="21">
        <f t="shared" si="2"/>
        <v>165408</v>
      </c>
      <c r="H15" s="21">
        <f t="shared" si="2"/>
        <v>512566</v>
      </c>
      <c r="I15" s="21">
        <f t="shared" si="2"/>
        <v>191345</v>
      </c>
      <c r="J15" s="21">
        <f t="shared" si="2"/>
        <v>869319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869319</v>
      </c>
      <c r="X15" s="21">
        <f t="shared" si="2"/>
        <v>636838</v>
      </c>
      <c r="Y15" s="21">
        <f t="shared" si="2"/>
        <v>232481</v>
      </c>
      <c r="Z15" s="4">
        <f>+IF(X15&lt;&gt;0,+(Y15/X15)*100,0)</f>
        <v>36.505516316551464</v>
      </c>
      <c r="AA15" s="19">
        <f>SUM(AA16:AA18)</f>
        <v>5087444</v>
      </c>
    </row>
    <row r="16" spans="1:27" ht="12.75">
      <c r="A16" s="5" t="s">
        <v>43</v>
      </c>
      <c r="B16" s="3"/>
      <c r="C16" s="22"/>
      <c r="D16" s="22"/>
      <c r="E16" s="23">
        <v>2333444</v>
      </c>
      <c r="F16" s="24">
        <v>2333444</v>
      </c>
      <c r="G16" s="24">
        <v>165408</v>
      </c>
      <c r="H16" s="24">
        <v>512566</v>
      </c>
      <c r="I16" s="24">
        <v>191345</v>
      </c>
      <c r="J16" s="24">
        <v>869319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869319</v>
      </c>
      <c r="X16" s="24">
        <v>636838</v>
      </c>
      <c r="Y16" s="24">
        <v>232481</v>
      </c>
      <c r="Z16" s="6">
        <v>36.51</v>
      </c>
      <c r="AA16" s="22">
        <v>2333444</v>
      </c>
    </row>
    <row r="17" spans="1:27" ht="12.75">
      <c r="A17" s="5" t="s">
        <v>44</v>
      </c>
      <c r="B17" s="3"/>
      <c r="C17" s="22"/>
      <c r="D17" s="22"/>
      <c r="E17" s="23">
        <v>2754000</v>
      </c>
      <c r="F17" s="24">
        <v>2754000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2754000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304689460</v>
      </c>
      <c r="F19" s="21">
        <f t="shared" si="3"/>
        <v>307342003</v>
      </c>
      <c r="G19" s="21">
        <f t="shared" si="3"/>
        <v>108824409</v>
      </c>
      <c r="H19" s="21">
        <f t="shared" si="3"/>
        <v>17598526</v>
      </c>
      <c r="I19" s="21">
        <f t="shared" si="3"/>
        <v>16732329</v>
      </c>
      <c r="J19" s="21">
        <f t="shared" si="3"/>
        <v>143155264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143155264</v>
      </c>
      <c r="X19" s="21">
        <f t="shared" si="3"/>
        <v>134372276</v>
      </c>
      <c r="Y19" s="21">
        <f t="shared" si="3"/>
        <v>8782988</v>
      </c>
      <c r="Z19" s="4">
        <f>+IF(X19&lt;&gt;0,+(Y19/X19)*100,0)</f>
        <v>6.536309617915529</v>
      </c>
      <c r="AA19" s="19">
        <f>SUM(AA20:AA23)</f>
        <v>307342003</v>
      </c>
    </row>
    <row r="20" spans="1:27" ht="12.75">
      <c r="A20" s="5" t="s">
        <v>47</v>
      </c>
      <c r="B20" s="3"/>
      <c r="C20" s="22"/>
      <c r="D20" s="22"/>
      <c r="E20" s="23">
        <v>150030113</v>
      </c>
      <c r="F20" s="24">
        <v>150030113</v>
      </c>
      <c r="G20" s="24">
        <v>11380566</v>
      </c>
      <c r="H20" s="24">
        <v>11892858</v>
      </c>
      <c r="I20" s="24">
        <v>11296135</v>
      </c>
      <c r="J20" s="24">
        <v>34569559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34569559</v>
      </c>
      <c r="X20" s="24">
        <v>35117103</v>
      </c>
      <c r="Y20" s="24">
        <v>-547544</v>
      </c>
      <c r="Z20" s="6">
        <v>-1.56</v>
      </c>
      <c r="AA20" s="22">
        <v>150030113</v>
      </c>
    </row>
    <row r="21" spans="1:27" ht="12.75">
      <c r="A21" s="5" t="s">
        <v>48</v>
      </c>
      <c r="B21" s="3"/>
      <c r="C21" s="22"/>
      <c r="D21" s="22"/>
      <c r="E21" s="23">
        <v>74366456</v>
      </c>
      <c r="F21" s="24">
        <v>78511088</v>
      </c>
      <c r="G21" s="24">
        <v>9198063</v>
      </c>
      <c r="H21" s="24">
        <v>7261493</v>
      </c>
      <c r="I21" s="24">
        <v>6988294</v>
      </c>
      <c r="J21" s="24">
        <v>23447850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23447850</v>
      </c>
      <c r="X21" s="24">
        <v>18062842</v>
      </c>
      <c r="Y21" s="24">
        <v>5385008</v>
      </c>
      <c r="Z21" s="6">
        <v>29.81</v>
      </c>
      <c r="AA21" s="22">
        <v>78511088</v>
      </c>
    </row>
    <row r="22" spans="1:27" ht="12.75">
      <c r="A22" s="5" t="s">
        <v>49</v>
      </c>
      <c r="B22" s="3"/>
      <c r="C22" s="25"/>
      <c r="D22" s="25"/>
      <c r="E22" s="26">
        <v>46544210</v>
      </c>
      <c r="F22" s="27">
        <v>47320096</v>
      </c>
      <c r="G22" s="27">
        <v>54857366</v>
      </c>
      <c r="H22" s="27">
        <v>-970577</v>
      </c>
      <c r="I22" s="27">
        <v>-971995</v>
      </c>
      <c r="J22" s="27">
        <v>52914794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52914794</v>
      </c>
      <c r="X22" s="27">
        <v>47889252</v>
      </c>
      <c r="Y22" s="27">
        <v>5025542</v>
      </c>
      <c r="Z22" s="7">
        <v>10.49</v>
      </c>
      <c r="AA22" s="25">
        <v>47320096</v>
      </c>
    </row>
    <row r="23" spans="1:27" ht="12.75">
      <c r="A23" s="5" t="s">
        <v>50</v>
      </c>
      <c r="B23" s="3"/>
      <c r="C23" s="22"/>
      <c r="D23" s="22"/>
      <c r="E23" s="23">
        <v>33748681</v>
      </c>
      <c r="F23" s="24">
        <v>31480706</v>
      </c>
      <c r="G23" s="24">
        <v>33388414</v>
      </c>
      <c r="H23" s="24">
        <v>-585248</v>
      </c>
      <c r="I23" s="24">
        <v>-580105</v>
      </c>
      <c r="J23" s="24">
        <v>32223061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32223061</v>
      </c>
      <c r="X23" s="24">
        <v>33303079</v>
      </c>
      <c r="Y23" s="24">
        <v>-1080018</v>
      </c>
      <c r="Z23" s="6">
        <v>-3.24</v>
      </c>
      <c r="AA23" s="22">
        <v>31480706</v>
      </c>
    </row>
    <row r="24" spans="1:27" ht="12.75">
      <c r="A24" s="2" t="s">
        <v>51</v>
      </c>
      <c r="B24" s="8" t="s">
        <v>52</v>
      </c>
      <c r="C24" s="19"/>
      <c r="D24" s="19"/>
      <c r="E24" s="20">
        <v>1810754</v>
      </c>
      <c r="F24" s="21">
        <v>1810754</v>
      </c>
      <c r="G24" s="21">
        <v>176586</v>
      </c>
      <c r="H24" s="21">
        <v>393781</v>
      </c>
      <c r="I24" s="21">
        <v>104132</v>
      </c>
      <c r="J24" s="21">
        <v>674499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674499</v>
      </c>
      <c r="X24" s="21">
        <v>53729</v>
      </c>
      <c r="Y24" s="21">
        <v>620770</v>
      </c>
      <c r="Z24" s="4">
        <v>1155.37</v>
      </c>
      <c r="AA24" s="19">
        <v>1810754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570446201</v>
      </c>
      <c r="F25" s="46">
        <f t="shared" si="4"/>
        <v>598272957</v>
      </c>
      <c r="G25" s="46">
        <f t="shared" si="4"/>
        <v>255022791</v>
      </c>
      <c r="H25" s="46">
        <f t="shared" si="4"/>
        <v>23364802</v>
      </c>
      <c r="I25" s="46">
        <f t="shared" si="4"/>
        <v>42009303</v>
      </c>
      <c r="J25" s="46">
        <f t="shared" si="4"/>
        <v>320396896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320396896</v>
      </c>
      <c r="X25" s="46">
        <f t="shared" si="4"/>
        <v>291080838</v>
      </c>
      <c r="Y25" s="46">
        <f t="shared" si="4"/>
        <v>29316058</v>
      </c>
      <c r="Z25" s="47">
        <f>+IF(X25&lt;&gt;0,+(Y25/X25)*100,0)</f>
        <v>10.07144894917473</v>
      </c>
      <c r="AA25" s="44">
        <f>+AA5+AA9+AA15+AA19+AA24</f>
        <v>598272957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142234963</v>
      </c>
      <c r="F28" s="21">
        <f t="shared" si="5"/>
        <v>142254963</v>
      </c>
      <c r="G28" s="21">
        <f t="shared" si="5"/>
        <v>6335113</v>
      </c>
      <c r="H28" s="21">
        <f t="shared" si="5"/>
        <v>8964665</v>
      </c>
      <c r="I28" s="21">
        <f t="shared" si="5"/>
        <v>11923279</v>
      </c>
      <c r="J28" s="21">
        <f t="shared" si="5"/>
        <v>27223057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27223057</v>
      </c>
      <c r="X28" s="21">
        <f t="shared" si="5"/>
        <v>36214796</v>
      </c>
      <c r="Y28" s="21">
        <f t="shared" si="5"/>
        <v>-8991739</v>
      </c>
      <c r="Z28" s="4">
        <f>+IF(X28&lt;&gt;0,+(Y28/X28)*100,0)</f>
        <v>-24.828909708617438</v>
      </c>
      <c r="AA28" s="19">
        <f>SUM(AA29:AA31)</f>
        <v>142254963</v>
      </c>
    </row>
    <row r="29" spans="1:27" ht="12.75">
      <c r="A29" s="5" t="s">
        <v>33</v>
      </c>
      <c r="B29" s="3"/>
      <c r="C29" s="22"/>
      <c r="D29" s="22"/>
      <c r="E29" s="23">
        <v>36528844</v>
      </c>
      <c r="F29" s="24">
        <v>36538844</v>
      </c>
      <c r="G29" s="24">
        <v>2589552</v>
      </c>
      <c r="H29" s="24">
        <v>2743268</v>
      </c>
      <c r="I29" s="24">
        <v>5282793</v>
      </c>
      <c r="J29" s="24">
        <v>10615613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10615613</v>
      </c>
      <c r="X29" s="24">
        <v>7795858</v>
      </c>
      <c r="Y29" s="24">
        <v>2819755</v>
      </c>
      <c r="Z29" s="6">
        <v>36.17</v>
      </c>
      <c r="AA29" s="22">
        <v>36538844</v>
      </c>
    </row>
    <row r="30" spans="1:27" ht="12.75">
      <c r="A30" s="5" t="s">
        <v>34</v>
      </c>
      <c r="B30" s="3"/>
      <c r="C30" s="25"/>
      <c r="D30" s="25"/>
      <c r="E30" s="26">
        <v>41770562</v>
      </c>
      <c r="F30" s="27">
        <v>41780562</v>
      </c>
      <c r="G30" s="27">
        <v>1561001</v>
      </c>
      <c r="H30" s="27">
        <v>1563093</v>
      </c>
      <c r="I30" s="27">
        <v>2581231</v>
      </c>
      <c r="J30" s="27">
        <v>5705325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5705325</v>
      </c>
      <c r="X30" s="27">
        <v>11455948</v>
      </c>
      <c r="Y30" s="27">
        <v>-5750623</v>
      </c>
      <c r="Z30" s="7">
        <v>-50.2</v>
      </c>
      <c r="AA30" s="25">
        <v>41780562</v>
      </c>
    </row>
    <row r="31" spans="1:27" ht="12.75">
      <c r="A31" s="5" t="s">
        <v>35</v>
      </c>
      <c r="B31" s="3"/>
      <c r="C31" s="22"/>
      <c r="D31" s="22"/>
      <c r="E31" s="23">
        <v>63935557</v>
      </c>
      <c r="F31" s="24">
        <v>63935557</v>
      </c>
      <c r="G31" s="24">
        <v>2184560</v>
      </c>
      <c r="H31" s="24">
        <v>4658304</v>
      </c>
      <c r="I31" s="24">
        <v>4059255</v>
      </c>
      <c r="J31" s="24">
        <v>10902119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10902119</v>
      </c>
      <c r="X31" s="24">
        <v>16962990</v>
      </c>
      <c r="Y31" s="24">
        <v>-6060871</v>
      </c>
      <c r="Z31" s="6">
        <v>-35.73</v>
      </c>
      <c r="AA31" s="22">
        <v>63935557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119068353</v>
      </c>
      <c r="F32" s="21">
        <f t="shared" si="6"/>
        <v>119583750</v>
      </c>
      <c r="G32" s="21">
        <f t="shared" si="6"/>
        <v>6086086</v>
      </c>
      <c r="H32" s="21">
        <f t="shared" si="6"/>
        <v>7171041</v>
      </c>
      <c r="I32" s="21">
        <f t="shared" si="6"/>
        <v>10922628</v>
      </c>
      <c r="J32" s="21">
        <f t="shared" si="6"/>
        <v>24179755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24179755</v>
      </c>
      <c r="X32" s="21">
        <f t="shared" si="6"/>
        <v>24429263</v>
      </c>
      <c r="Y32" s="21">
        <f t="shared" si="6"/>
        <v>-249508</v>
      </c>
      <c r="Z32" s="4">
        <f>+IF(X32&lt;&gt;0,+(Y32/X32)*100,0)</f>
        <v>-1.0213488634511814</v>
      </c>
      <c r="AA32" s="19">
        <f>SUM(AA33:AA37)</f>
        <v>119583750</v>
      </c>
    </row>
    <row r="33" spans="1:27" ht="12.75">
      <c r="A33" s="5" t="s">
        <v>37</v>
      </c>
      <c r="B33" s="3"/>
      <c r="C33" s="22"/>
      <c r="D33" s="22"/>
      <c r="E33" s="23">
        <v>17588225</v>
      </c>
      <c r="F33" s="24">
        <v>17588225</v>
      </c>
      <c r="G33" s="24">
        <v>779902</v>
      </c>
      <c r="H33" s="24">
        <v>916495</v>
      </c>
      <c r="I33" s="24">
        <v>1425201</v>
      </c>
      <c r="J33" s="24">
        <v>3121598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3121598</v>
      </c>
      <c r="X33" s="24">
        <v>3875905</v>
      </c>
      <c r="Y33" s="24">
        <v>-754307</v>
      </c>
      <c r="Z33" s="6">
        <v>-19.46</v>
      </c>
      <c r="AA33" s="22">
        <v>17588225</v>
      </c>
    </row>
    <row r="34" spans="1:27" ht="12.75">
      <c r="A34" s="5" t="s">
        <v>38</v>
      </c>
      <c r="B34" s="3"/>
      <c r="C34" s="22"/>
      <c r="D34" s="22"/>
      <c r="E34" s="23">
        <v>19592848</v>
      </c>
      <c r="F34" s="24">
        <v>19592848</v>
      </c>
      <c r="G34" s="24">
        <v>1073059</v>
      </c>
      <c r="H34" s="24">
        <v>1220373</v>
      </c>
      <c r="I34" s="24">
        <v>1543491</v>
      </c>
      <c r="J34" s="24">
        <v>3836923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3836923</v>
      </c>
      <c r="X34" s="24">
        <v>4109908</v>
      </c>
      <c r="Y34" s="24">
        <v>-272985</v>
      </c>
      <c r="Z34" s="6">
        <v>-6.64</v>
      </c>
      <c r="AA34" s="22">
        <v>19592848</v>
      </c>
    </row>
    <row r="35" spans="1:27" ht="12.75">
      <c r="A35" s="5" t="s">
        <v>39</v>
      </c>
      <c r="B35" s="3"/>
      <c r="C35" s="22"/>
      <c r="D35" s="22"/>
      <c r="E35" s="23">
        <v>50666241</v>
      </c>
      <c r="F35" s="24">
        <v>51026241</v>
      </c>
      <c r="G35" s="24">
        <v>2674909</v>
      </c>
      <c r="H35" s="24">
        <v>2602332</v>
      </c>
      <c r="I35" s="24">
        <v>3185676</v>
      </c>
      <c r="J35" s="24">
        <v>8462917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8462917</v>
      </c>
      <c r="X35" s="24">
        <v>8792877</v>
      </c>
      <c r="Y35" s="24">
        <v>-329960</v>
      </c>
      <c r="Z35" s="6">
        <v>-3.75</v>
      </c>
      <c r="AA35" s="22">
        <v>51026241</v>
      </c>
    </row>
    <row r="36" spans="1:27" ht="12.75">
      <c r="A36" s="5" t="s">
        <v>40</v>
      </c>
      <c r="B36" s="3"/>
      <c r="C36" s="22"/>
      <c r="D36" s="22"/>
      <c r="E36" s="23">
        <v>31221039</v>
      </c>
      <c r="F36" s="24">
        <v>31376436</v>
      </c>
      <c r="G36" s="24">
        <v>1558216</v>
      </c>
      <c r="H36" s="24">
        <v>2431841</v>
      </c>
      <c r="I36" s="24">
        <v>4768260</v>
      </c>
      <c r="J36" s="24">
        <v>8758317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8758317</v>
      </c>
      <c r="X36" s="24">
        <v>7650573</v>
      </c>
      <c r="Y36" s="24">
        <v>1107744</v>
      </c>
      <c r="Z36" s="6">
        <v>14.48</v>
      </c>
      <c r="AA36" s="22">
        <v>31376436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53209203</v>
      </c>
      <c r="F38" s="21">
        <f t="shared" si="7"/>
        <v>53209203</v>
      </c>
      <c r="G38" s="21">
        <f t="shared" si="7"/>
        <v>1590782</v>
      </c>
      <c r="H38" s="21">
        <f t="shared" si="7"/>
        <v>1897312</v>
      </c>
      <c r="I38" s="21">
        <f t="shared" si="7"/>
        <v>3298407</v>
      </c>
      <c r="J38" s="21">
        <f t="shared" si="7"/>
        <v>6786501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6786501</v>
      </c>
      <c r="X38" s="21">
        <f t="shared" si="7"/>
        <v>7819914</v>
      </c>
      <c r="Y38" s="21">
        <f t="shared" si="7"/>
        <v>-1033413</v>
      </c>
      <c r="Z38" s="4">
        <f>+IF(X38&lt;&gt;0,+(Y38/X38)*100,0)</f>
        <v>-13.215145332800335</v>
      </c>
      <c r="AA38" s="19">
        <f>SUM(AA39:AA41)</f>
        <v>53209203</v>
      </c>
    </row>
    <row r="39" spans="1:27" ht="12.75">
      <c r="A39" s="5" t="s">
        <v>43</v>
      </c>
      <c r="B39" s="3"/>
      <c r="C39" s="22"/>
      <c r="D39" s="22"/>
      <c r="E39" s="23">
        <v>23837471</v>
      </c>
      <c r="F39" s="24">
        <v>23837471</v>
      </c>
      <c r="G39" s="24">
        <v>1084249</v>
      </c>
      <c r="H39" s="24">
        <v>1340431</v>
      </c>
      <c r="I39" s="24">
        <v>1473835</v>
      </c>
      <c r="J39" s="24">
        <v>3898515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3898515</v>
      </c>
      <c r="X39" s="24">
        <v>4233754</v>
      </c>
      <c r="Y39" s="24">
        <v>-335239</v>
      </c>
      <c r="Z39" s="6">
        <v>-7.92</v>
      </c>
      <c r="AA39" s="22">
        <v>23837471</v>
      </c>
    </row>
    <row r="40" spans="1:27" ht="12.75">
      <c r="A40" s="5" t="s">
        <v>44</v>
      </c>
      <c r="B40" s="3"/>
      <c r="C40" s="22"/>
      <c r="D40" s="22"/>
      <c r="E40" s="23">
        <v>29371732</v>
      </c>
      <c r="F40" s="24">
        <v>29371732</v>
      </c>
      <c r="G40" s="24">
        <v>506533</v>
      </c>
      <c r="H40" s="24">
        <v>556881</v>
      </c>
      <c r="I40" s="24">
        <v>1824572</v>
      </c>
      <c r="J40" s="24">
        <v>2887986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2887986</v>
      </c>
      <c r="X40" s="24">
        <v>3586160</v>
      </c>
      <c r="Y40" s="24">
        <v>-698174</v>
      </c>
      <c r="Z40" s="6">
        <v>-19.47</v>
      </c>
      <c r="AA40" s="22">
        <v>29371732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199367467</v>
      </c>
      <c r="F42" s="21">
        <f t="shared" si="8"/>
        <v>199367467</v>
      </c>
      <c r="G42" s="21">
        <f t="shared" si="8"/>
        <v>14668545</v>
      </c>
      <c r="H42" s="21">
        <f t="shared" si="8"/>
        <v>16552546</v>
      </c>
      <c r="I42" s="21">
        <f t="shared" si="8"/>
        <v>20077585</v>
      </c>
      <c r="J42" s="21">
        <f t="shared" si="8"/>
        <v>51298676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51298676</v>
      </c>
      <c r="X42" s="21">
        <f t="shared" si="8"/>
        <v>56986059</v>
      </c>
      <c r="Y42" s="21">
        <f t="shared" si="8"/>
        <v>-5687383</v>
      </c>
      <c r="Z42" s="4">
        <f>+IF(X42&lt;&gt;0,+(Y42/X42)*100,0)</f>
        <v>-9.980305884988468</v>
      </c>
      <c r="AA42" s="19">
        <f>SUM(AA43:AA46)</f>
        <v>199367467</v>
      </c>
    </row>
    <row r="43" spans="1:27" ht="12.75">
      <c r="A43" s="5" t="s">
        <v>47</v>
      </c>
      <c r="B43" s="3"/>
      <c r="C43" s="22"/>
      <c r="D43" s="22"/>
      <c r="E43" s="23">
        <v>126585488</v>
      </c>
      <c r="F43" s="24">
        <v>126585488</v>
      </c>
      <c r="G43" s="24">
        <v>12200570</v>
      </c>
      <c r="H43" s="24">
        <v>13706650</v>
      </c>
      <c r="I43" s="24">
        <v>13943577</v>
      </c>
      <c r="J43" s="24">
        <v>39850797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39850797</v>
      </c>
      <c r="X43" s="24">
        <v>41387160</v>
      </c>
      <c r="Y43" s="24">
        <v>-1536363</v>
      </c>
      <c r="Z43" s="6">
        <v>-3.71</v>
      </c>
      <c r="AA43" s="22">
        <v>126585488</v>
      </c>
    </row>
    <row r="44" spans="1:27" ht="12.75">
      <c r="A44" s="5" t="s">
        <v>48</v>
      </c>
      <c r="B44" s="3"/>
      <c r="C44" s="22"/>
      <c r="D44" s="22"/>
      <c r="E44" s="23">
        <v>30600812</v>
      </c>
      <c r="F44" s="24">
        <v>30600812</v>
      </c>
      <c r="G44" s="24">
        <v>864806</v>
      </c>
      <c r="H44" s="24">
        <v>903809</v>
      </c>
      <c r="I44" s="24">
        <v>2761523</v>
      </c>
      <c r="J44" s="24">
        <v>4530138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4530138</v>
      </c>
      <c r="X44" s="24">
        <v>6073590</v>
      </c>
      <c r="Y44" s="24">
        <v>-1543452</v>
      </c>
      <c r="Z44" s="6">
        <v>-25.41</v>
      </c>
      <c r="AA44" s="22">
        <v>30600812</v>
      </c>
    </row>
    <row r="45" spans="1:27" ht="12.75">
      <c r="A45" s="5" t="s">
        <v>49</v>
      </c>
      <c r="B45" s="3"/>
      <c r="C45" s="25"/>
      <c r="D45" s="25"/>
      <c r="E45" s="26">
        <v>18068767</v>
      </c>
      <c r="F45" s="27">
        <v>18068767</v>
      </c>
      <c r="G45" s="27">
        <v>493330</v>
      </c>
      <c r="H45" s="27">
        <v>514619</v>
      </c>
      <c r="I45" s="27">
        <v>1390160</v>
      </c>
      <c r="J45" s="27">
        <v>2398109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2398109</v>
      </c>
      <c r="X45" s="27">
        <v>3972781</v>
      </c>
      <c r="Y45" s="27">
        <v>-1574672</v>
      </c>
      <c r="Z45" s="7">
        <v>-39.64</v>
      </c>
      <c r="AA45" s="25">
        <v>18068767</v>
      </c>
    </row>
    <row r="46" spans="1:27" ht="12.75">
      <c r="A46" s="5" t="s">
        <v>50</v>
      </c>
      <c r="B46" s="3"/>
      <c r="C46" s="22"/>
      <c r="D46" s="22"/>
      <c r="E46" s="23">
        <v>24112400</v>
      </c>
      <c r="F46" s="24">
        <v>24112400</v>
      </c>
      <c r="G46" s="24">
        <v>1109839</v>
      </c>
      <c r="H46" s="24">
        <v>1427468</v>
      </c>
      <c r="I46" s="24">
        <v>1982325</v>
      </c>
      <c r="J46" s="24">
        <v>4519632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4519632</v>
      </c>
      <c r="X46" s="24">
        <v>5552528</v>
      </c>
      <c r="Y46" s="24">
        <v>-1032896</v>
      </c>
      <c r="Z46" s="6">
        <v>-18.6</v>
      </c>
      <c r="AA46" s="22">
        <v>24112400</v>
      </c>
    </row>
    <row r="47" spans="1:27" ht="12.75">
      <c r="A47" s="2" t="s">
        <v>51</v>
      </c>
      <c r="B47" s="8" t="s">
        <v>52</v>
      </c>
      <c r="C47" s="19"/>
      <c r="D47" s="19"/>
      <c r="E47" s="20">
        <v>8508360</v>
      </c>
      <c r="F47" s="21">
        <v>8508360</v>
      </c>
      <c r="G47" s="21">
        <v>971086</v>
      </c>
      <c r="H47" s="21">
        <v>446598</v>
      </c>
      <c r="I47" s="21">
        <v>146294</v>
      </c>
      <c r="J47" s="21">
        <v>1563978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1563978</v>
      </c>
      <c r="X47" s="21">
        <v>1998353</v>
      </c>
      <c r="Y47" s="21">
        <v>-434375</v>
      </c>
      <c r="Z47" s="4">
        <v>-21.74</v>
      </c>
      <c r="AA47" s="19">
        <v>8508360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522388346</v>
      </c>
      <c r="F48" s="46">
        <f t="shared" si="9"/>
        <v>522923743</v>
      </c>
      <c r="G48" s="46">
        <f t="shared" si="9"/>
        <v>29651612</v>
      </c>
      <c r="H48" s="46">
        <f t="shared" si="9"/>
        <v>35032162</v>
      </c>
      <c r="I48" s="46">
        <f t="shared" si="9"/>
        <v>46368193</v>
      </c>
      <c r="J48" s="46">
        <f t="shared" si="9"/>
        <v>111051967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111051967</v>
      </c>
      <c r="X48" s="46">
        <f t="shared" si="9"/>
        <v>127448385</v>
      </c>
      <c r="Y48" s="46">
        <f t="shared" si="9"/>
        <v>-16396418</v>
      </c>
      <c r="Z48" s="47">
        <f>+IF(X48&lt;&gt;0,+(Y48/X48)*100,0)</f>
        <v>-12.86514379919369</v>
      </c>
      <c r="AA48" s="44">
        <f>+AA28+AA32+AA38+AA42+AA47</f>
        <v>522923743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48057855</v>
      </c>
      <c r="F49" s="50">
        <f t="shared" si="10"/>
        <v>75349214</v>
      </c>
      <c r="G49" s="50">
        <f t="shared" si="10"/>
        <v>225371179</v>
      </c>
      <c r="H49" s="50">
        <f t="shared" si="10"/>
        <v>-11667360</v>
      </c>
      <c r="I49" s="50">
        <f t="shared" si="10"/>
        <v>-4358890</v>
      </c>
      <c r="J49" s="50">
        <f t="shared" si="10"/>
        <v>209344929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209344929</v>
      </c>
      <c r="X49" s="50">
        <f>IF(F25=F48,0,X25-X48)</f>
        <v>163632453</v>
      </c>
      <c r="Y49" s="50">
        <f t="shared" si="10"/>
        <v>45712476</v>
      </c>
      <c r="Z49" s="51">
        <f>+IF(X49&lt;&gt;0,+(Y49/X49)*100,0)</f>
        <v>27.936069625503933</v>
      </c>
      <c r="AA49" s="48">
        <f>+AA25-AA48</f>
        <v>75349214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205463660</v>
      </c>
      <c r="D5" s="19">
        <f>SUM(D6:D8)</f>
        <v>0</v>
      </c>
      <c r="E5" s="20">
        <f t="shared" si="0"/>
        <v>231461750</v>
      </c>
      <c r="F5" s="21">
        <f t="shared" si="0"/>
        <v>231461750</v>
      </c>
      <c r="G5" s="21">
        <f t="shared" si="0"/>
        <v>196066162</v>
      </c>
      <c r="H5" s="21">
        <f t="shared" si="0"/>
        <v>701882</v>
      </c>
      <c r="I5" s="21">
        <f t="shared" si="0"/>
        <v>1381470</v>
      </c>
      <c r="J5" s="21">
        <f t="shared" si="0"/>
        <v>198149514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198149514</v>
      </c>
      <c r="X5" s="21">
        <f t="shared" si="0"/>
        <v>164344600</v>
      </c>
      <c r="Y5" s="21">
        <f t="shared" si="0"/>
        <v>33804914</v>
      </c>
      <c r="Z5" s="4">
        <f>+IF(X5&lt;&gt;0,+(Y5/X5)*100,0)</f>
        <v>20.569531338419395</v>
      </c>
      <c r="AA5" s="19">
        <f>SUM(AA6:AA8)</f>
        <v>231461750</v>
      </c>
    </row>
    <row r="6" spans="1:27" ht="12.75">
      <c r="A6" s="5" t="s">
        <v>33</v>
      </c>
      <c r="B6" s="3"/>
      <c r="C6" s="22">
        <v>12502467</v>
      </c>
      <c r="D6" s="22"/>
      <c r="E6" s="23">
        <v>10431000</v>
      </c>
      <c r="F6" s="24">
        <v>10431000</v>
      </c>
      <c r="G6" s="24">
        <v>4141463</v>
      </c>
      <c r="H6" s="24">
        <v>111675</v>
      </c>
      <c r="I6" s="24">
        <v>439035</v>
      </c>
      <c r="J6" s="24">
        <v>4692173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4692173</v>
      </c>
      <c r="X6" s="24">
        <v>4192600</v>
      </c>
      <c r="Y6" s="24">
        <v>499573</v>
      </c>
      <c r="Z6" s="6">
        <v>11.92</v>
      </c>
      <c r="AA6" s="22">
        <v>10431000</v>
      </c>
    </row>
    <row r="7" spans="1:27" ht="12.75">
      <c r="A7" s="5" t="s">
        <v>34</v>
      </c>
      <c r="B7" s="3"/>
      <c r="C7" s="25">
        <v>188857535</v>
      </c>
      <c r="D7" s="25"/>
      <c r="E7" s="26">
        <v>205667500</v>
      </c>
      <c r="F7" s="27">
        <v>205667500</v>
      </c>
      <c r="G7" s="27">
        <v>191543056</v>
      </c>
      <c r="H7" s="27">
        <v>311360</v>
      </c>
      <c r="I7" s="27">
        <v>566163</v>
      </c>
      <c r="J7" s="27">
        <v>192420579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192420579</v>
      </c>
      <c r="X7" s="27">
        <v>158525800</v>
      </c>
      <c r="Y7" s="27">
        <v>33894779</v>
      </c>
      <c r="Z7" s="7">
        <v>21.38</v>
      </c>
      <c r="AA7" s="25">
        <v>205667500</v>
      </c>
    </row>
    <row r="8" spans="1:27" ht="12.75">
      <c r="A8" s="5" t="s">
        <v>35</v>
      </c>
      <c r="B8" s="3"/>
      <c r="C8" s="22">
        <v>4103658</v>
      </c>
      <c r="D8" s="22"/>
      <c r="E8" s="23">
        <v>15363250</v>
      </c>
      <c r="F8" s="24">
        <v>15363250</v>
      </c>
      <c r="G8" s="24">
        <v>381643</v>
      </c>
      <c r="H8" s="24">
        <v>278847</v>
      </c>
      <c r="I8" s="24">
        <v>376272</v>
      </c>
      <c r="J8" s="24">
        <v>1036762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1036762</v>
      </c>
      <c r="X8" s="24">
        <v>1626200</v>
      </c>
      <c r="Y8" s="24">
        <v>-589438</v>
      </c>
      <c r="Z8" s="6">
        <v>-36.25</v>
      </c>
      <c r="AA8" s="22">
        <v>15363250</v>
      </c>
    </row>
    <row r="9" spans="1:27" ht="12.75">
      <c r="A9" s="2" t="s">
        <v>36</v>
      </c>
      <c r="B9" s="3"/>
      <c r="C9" s="19">
        <f aca="true" t="shared" si="1" ref="C9:Y9">SUM(C10:C14)</f>
        <v>185164442</v>
      </c>
      <c r="D9" s="19">
        <f>SUM(D10:D14)</f>
        <v>0</v>
      </c>
      <c r="E9" s="20">
        <f t="shared" si="1"/>
        <v>179286716</v>
      </c>
      <c r="F9" s="21">
        <f t="shared" si="1"/>
        <v>179286716</v>
      </c>
      <c r="G9" s="21">
        <f t="shared" si="1"/>
        <v>10777839</v>
      </c>
      <c r="H9" s="21">
        <f t="shared" si="1"/>
        <v>14134972</v>
      </c>
      <c r="I9" s="21">
        <f t="shared" si="1"/>
        <v>6565300</v>
      </c>
      <c r="J9" s="21">
        <f t="shared" si="1"/>
        <v>31478111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31478111</v>
      </c>
      <c r="X9" s="21">
        <f t="shared" si="1"/>
        <v>12178600</v>
      </c>
      <c r="Y9" s="21">
        <f t="shared" si="1"/>
        <v>19299511</v>
      </c>
      <c r="Z9" s="4">
        <f>+IF(X9&lt;&gt;0,+(Y9/X9)*100,0)</f>
        <v>158.47068628577998</v>
      </c>
      <c r="AA9" s="19">
        <f>SUM(AA10:AA14)</f>
        <v>179286716</v>
      </c>
    </row>
    <row r="10" spans="1:27" ht="12.75">
      <c r="A10" s="5" t="s">
        <v>37</v>
      </c>
      <c r="B10" s="3"/>
      <c r="C10" s="22">
        <v>7248228</v>
      </c>
      <c r="D10" s="22"/>
      <c r="E10" s="23">
        <v>10513300</v>
      </c>
      <c r="F10" s="24">
        <v>10513300</v>
      </c>
      <c r="G10" s="24">
        <v>85678</v>
      </c>
      <c r="H10" s="24">
        <v>301089</v>
      </c>
      <c r="I10" s="24">
        <v>277957</v>
      </c>
      <c r="J10" s="24">
        <v>664724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664724</v>
      </c>
      <c r="X10" s="24">
        <v>962600</v>
      </c>
      <c r="Y10" s="24">
        <v>-297876</v>
      </c>
      <c r="Z10" s="6">
        <v>-30.94</v>
      </c>
      <c r="AA10" s="22">
        <v>10513300</v>
      </c>
    </row>
    <row r="11" spans="1:27" ht="12.75">
      <c r="A11" s="5" t="s">
        <v>38</v>
      </c>
      <c r="B11" s="3"/>
      <c r="C11" s="22">
        <v>1020765</v>
      </c>
      <c r="D11" s="22"/>
      <c r="E11" s="23">
        <v>1271900</v>
      </c>
      <c r="F11" s="24">
        <v>1271900</v>
      </c>
      <c r="G11" s="24">
        <v>88846</v>
      </c>
      <c r="H11" s="24">
        <v>88846</v>
      </c>
      <c r="I11" s="24">
        <v>88846</v>
      </c>
      <c r="J11" s="24">
        <v>266538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266538</v>
      </c>
      <c r="X11" s="24">
        <v>208300</v>
      </c>
      <c r="Y11" s="24">
        <v>58238</v>
      </c>
      <c r="Z11" s="6">
        <v>27.96</v>
      </c>
      <c r="AA11" s="22">
        <v>1271900</v>
      </c>
    </row>
    <row r="12" spans="1:27" ht="12.75">
      <c r="A12" s="5" t="s">
        <v>39</v>
      </c>
      <c r="B12" s="3"/>
      <c r="C12" s="22">
        <v>89953941</v>
      </c>
      <c r="D12" s="22"/>
      <c r="E12" s="23">
        <v>90759616</v>
      </c>
      <c r="F12" s="24">
        <v>90759616</v>
      </c>
      <c r="G12" s="24">
        <v>1603009</v>
      </c>
      <c r="H12" s="24">
        <v>1878515</v>
      </c>
      <c r="I12" s="24">
        <v>1677634</v>
      </c>
      <c r="J12" s="24">
        <v>5159158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5159158</v>
      </c>
      <c r="X12" s="24">
        <v>4525000</v>
      </c>
      <c r="Y12" s="24">
        <v>634158</v>
      </c>
      <c r="Z12" s="6">
        <v>14.01</v>
      </c>
      <c r="AA12" s="22">
        <v>90759616</v>
      </c>
    </row>
    <row r="13" spans="1:27" ht="12.75">
      <c r="A13" s="5" t="s">
        <v>40</v>
      </c>
      <c r="B13" s="3"/>
      <c r="C13" s="22">
        <v>86941508</v>
      </c>
      <c r="D13" s="22"/>
      <c r="E13" s="23">
        <v>76741900</v>
      </c>
      <c r="F13" s="24">
        <v>76741900</v>
      </c>
      <c r="G13" s="24">
        <v>9000306</v>
      </c>
      <c r="H13" s="24">
        <v>11866522</v>
      </c>
      <c r="I13" s="24">
        <v>4520863</v>
      </c>
      <c r="J13" s="24">
        <v>25387691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25387691</v>
      </c>
      <c r="X13" s="24">
        <v>6482700</v>
      </c>
      <c r="Y13" s="24">
        <v>18904991</v>
      </c>
      <c r="Z13" s="6">
        <v>291.62</v>
      </c>
      <c r="AA13" s="22">
        <v>76741900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9846355</v>
      </c>
      <c r="D15" s="19">
        <f>SUM(D16:D18)</f>
        <v>0</v>
      </c>
      <c r="E15" s="20">
        <f t="shared" si="2"/>
        <v>9206433</v>
      </c>
      <c r="F15" s="21">
        <f t="shared" si="2"/>
        <v>9206433</v>
      </c>
      <c r="G15" s="21">
        <f t="shared" si="2"/>
        <v>1110968</v>
      </c>
      <c r="H15" s="21">
        <f t="shared" si="2"/>
        <v>742187</v>
      </c>
      <c r="I15" s="21">
        <f t="shared" si="2"/>
        <v>1072665</v>
      </c>
      <c r="J15" s="21">
        <f t="shared" si="2"/>
        <v>2925820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2925820</v>
      </c>
      <c r="X15" s="21">
        <f t="shared" si="2"/>
        <v>1828700</v>
      </c>
      <c r="Y15" s="21">
        <f t="shared" si="2"/>
        <v>1097120</v>
      </c>
      <c r="Z15" s="4">
        <f>+IF(X15&lt;&gt;0,+(Y15/X15)*100,0)</f>
        <v>59.99453163449445</v>
      </c>
      <c r="AA15" s="19">
        <f>SUM(AA16:AA18)</f>
        <v>9206433</v>
      </c>
    </row>
    <row r="16" spans="1:27" ht="12.75">
      <c r="A16" s="5" t="s">
        <v>43</v>
      </c>
      <c r="B16" s="3"/>
      <c r="C16" s="22">
        <v>3296384</v>
      </c>
      <c r="D16" s="22"/>
      <c r="E16" s="23">
        <v>3809600</v>
      </c>
      <c r="F16" s="24">
        <v>3809600</v>
      </c>
      <c r="G16" s="24">
        <v>747106</v>
      </c>
      <c r="H16" s="24">
        <v>366768</v>
      </c>
      <c r="I16" s="24">
        <v>661272</v>
      </c>
      <c r="J16" s="24">
        <v>1775146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1775146</v>
      </c>
      <c r="X16" s="24">
        <v>662300</v>
      </c>
      <c r="Y16" s="24">
        <v>1112846</v>
      </c>
      <c r="Z16" s="6">
        <v>168.03</v>
      </c>
      <c r="AA16" s="22">
        <v>3809600</v>
      </c>
    </row>
    <row r="17" spans="1:27" ht="12.75">
      <c r="A17" s="5" t="s">
        <v>44</v>
      </c>
      <c r="B17" s="3"/>
      <c r="C17" s="22">
        <v>6549971</v>
      </c>
      <c r="D17" s="22"/>
      <c r="E17" s="23">
        <v>5396833</v>
      </c>
      <c r="F17" s="24">
        <v>5396833</v>
      </c>
      <c r="G17" s="24">
        <v>363862</v>
      </c>
      <c r="H17" s="24">
        <v>375419</v>
      </c>
      <c r="I17" s="24">
        <v>411393</v>
      </c>
      <c r="J17" s="24">
        <v>1150674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1150674</v>
      </c>
      <c r="X17" s="24">
        <v>1166400</v>
      </c>
      <c r="Y17" s="24">
        <v>-15726</v>
      </c>
      <c r="Z17" s="6">
        <v>-1.35</v>
      </c>
      <c r="AA17" s="22">
        <v>5396833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384005687</v>
      </c>
      <c r="D19" s="19">
        <f>SUM(D20:D23)</f>
        <v>0</v>
      </c>
      <c r="E19" s="20">
        <f t="shared" si="3"/>
        <v>407901702</v>
      </c>
      <c r="F19" s="21">
        <f t="shared" si="3"/>
        <v>407901702</v>
      </c>
      <c r="G19" s="21">
        <f t="shared" si="3"/>
        <v>100676343</v>
      </c>
      <c r="H19" s="21">
        <f t="shared" si="3"/>
        <v>24321298</v>
      </c>
      <c r="I19" s="21">
        <f t="shared" si="3"/>
        <v>20948252</v>
      </c>
      <c r="J19" s="21">
        <f t="shared" si="3"/>
        <v>145945893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145945893</v>
      </c>
      <c r="X19" s="21">
        <f t="shared" si="3"/>
        <v>145868700</v>
      </c>
      <c r="Y19" s="21">
        <f t="shared" si="3"/>
        <v>77193</v>
      </c>
      <c r="Z19" s="4">
        <f>+IF(X19&lt;&gt;0,+(Y19/X19)*100,0)</f>
        <v>0.05291950912018822</v>
      </c>
      <c r="AA19" s="19">
        <f>SUM(AA20:AA23)</f>
        <v>407901702</v>
      </c>
    </row>
    <row r="20" spans="1:27" ht="12.75">
      <c r="A20" s="5" t="s">
        <v>47</v>
      </c>
      <c r="B20" s="3"/>
      <c r="C20" s="22">
        <v>239879548</v>
      </c>
      <c r="D20" s="22"/>
      <c r="E20" s="23">
        <v>250559400</v>
      </c>
      <c r="F20" s="24">
        <v>250559400</v>
      </c>
      <c r="G20" s="24">
        <v>34402644</v>
      </c>
      <c r="H20" s="24">
        <v>20230224</v>
      </c>
      <c r="I20" s="24">
        <v>16120963</v>
      </c>
      <c r="J20" s="24">
        <v>70753831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70753831</v>
      </c>
      <c r="X20" s="24">
        <v>71251400</v>
      </c>
      <c r="Y20" s="24">
        <v>-497569</v>
      </c>
      <c r="Z20" s="6">
        <v>-0.7</v>
      </c>
      <c r="AA20" s="22">
        <v>250559400</v>
      </c>
    </row>
    <row r="21" spans="1:27" ht="12.75">
      <c r="A21" s="5" t="s">
        <v>48</v>
      </c>
      <c r="B21" s="3"/>
      <c r="C21" s="22">
        <v>77204845</v>
      </c>
      <c r="D21" s="22"/>
      <c r="E21" s="23">
        <v>95392501</v>
      </c>
      <c r="F21" s="24">
        <v>95392501</v>
      </c>
      <c r="G21" s="24">
        <v>24544539</v>
      </c>
      <c r="H21" s="24">
        <v>3817204</v>
      </c>
      <c r="I21" s="24">
        <v>4539138</v>
      </c>
      <c r="J21" s="24">
        <v>32900881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32900881</v>
      </c>
      <c r="X21" s="24">
        <v>38506000</v>
      </c>
      <c r="Y21" s="24">
        <v>-5605119</v>
      </c>
      <c r="Z21" s="6">
        <v>-14.56</v>
      </c>
      <c r="AA21" s="22">
        <v>95392501</v>
      </c>
    </row>
    <row r="22" spans="1:27" ht="12.75">
      <c r="A22" s="5" t="s">
        <v>49</v>
      </c>
      <c r="B22" s="3"/>
      <c r="C22" s="25">
        <v>36432424</v>
      </c>
      <c r="D22" s="25"/>
      <c r="E22" s="26">
        <v>29433301</v>
      </c>
      <c r="F22" s="27">
        <v>29433301</v>
      </c>
      <c r="G22" s="27">
        <v>17789304</v>
      </c>
      <c r="H22" s="27">
        <v>108837</v>
      </c>
      <c r="I22" s="27">
        <v>142526</v>
      </c>
      <c r="J22" s="27">
        <v>18040667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18040667</v>
      </c>
      <c r="X22" s="27">
        <v>15734300</v>
      </c>
      <c r="Y22" s="27">
        <v>2306367</v>
      </c>
      <c r="Z22" s="7">
        <v>14.66</v>
      </c>
      <c r="AA22" s="25">
        <v>29433301</v>
      </c>
    </row>
    <row r="23" spans="1:27" ht="12.75">
      <c r="A23" s="5" t="s">
        <v>50</v>
      </c>
      <c r="B23" s="3"/>
      <c r="C23" s="22">
        <v>30488870</v>
      </c>
      <c r="D23" s="22"/>
      <c r="E23" s="23">
        <v>32516500</v>
      </c>
      <c r="F23" s="24">
        <v>32516500</v>
      </c>
      <c r="G23" s="24">
        <v>23939856</v>
      </c>
      <c r="H23" s="24">
        <v>165033</v>
      </c>
      <c r="I23" s="24">
        <v>145625</v>
      </c>
      <c r="J23" s="24">
        <v>24250514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24250514</v>
      </c>
      <c r="X23" s="24">
        <v>20377000</v>
      </c>
      <c r="Y23" s="24">
        <v>3873514</v>
      </c>
      <c r="Z23" s="6">
        <v>19.01</v>
      </c>
      <c r="AA23" s="22">
        <v>32516500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784480144</v>
      </c>
      <c r="D25" s="44">
        <f>+D5+D9+D15+D19+D24</f>
        <v>0</v>
      </c>
      <c r="E25" s="45">
        <f t="shared" si="4"/>
        <v>827856601</v>
      </c>
      <c r="F25" s="46">
        <f t="shared" si="4"/>
        <v>827856601</v>
      </c>
      <c r="G25" s="46">
        <f t="shared" si="4"/>
        <v>308631312</v>
      </c>
      <c r="H25" s="46">
        <f t="shared" si="4"/>
        <v>39900339</v>
      </c>
      <c r="I25" s="46">
        <f t="shared" si="4"/>
        <v>29967687</v>
      </c>
      <c r="J25" s="46">
        <f t="shared" si="4"/>
        <v>378499338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378499338</v>
      </c>
      <c r="X25" s="46">
        <f t="shared" si="4"/>
        <v>324220600</v>
      </c>
      <c r="Y25" s="46">
        <f t="shared" si="4"/>
        <v>54278738</v>
      </c>
      <c r="Z25" s="47">
        <f>+IF(X25&lt;&gt;0,+(Y25/X25)*100,0)</f>
        <v>16.741298362904764</v>
      </c>
      <c r="AA25" s="44">
        <f>+AA5+AA9+AA15+AA19+AA24</f>
        <v>827856601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134747613</v>
      </c>
      <c r="D28" s="19">
        <f>SUM(D29:D31)</f>
        <v>0</v>
      </c>
      <c r="E28" s="20">
        <f t="shared" si="5"/>
        <v>163426169</v>
      </c>
      <c r="F28" s="21">
        <f t="shared" si="5"/>
        <v>163426169</v>
      </c>
      <c r="G28" s="21">
        <f t="shared" si="5"/>
        <v>9778189</v>
      </c>
      <c r="H28" s="21">
        <f t="shared" si="5"/>
        <v>9127445</v>
      </c>
      <c r="I28" s="21">
        <f t="shared" si="5"/>
        <v>18795800</v>
      </c>
      <c r="J28" s="21">
        <f t="shared" si="5"/>
        <v>37701434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37701434</v>
      </c>
      <c r="X28" s="21">
        <f t="shared" si="5"/>
        <v>-13979935</v>
      </c>
      <c r="Y28" s="21">
        <f t="shared" si="5"/>
        <v>51681369</v>
      </c>
      <c r="Z28" s="4">
        <f>+IF(X28&lt;&gt;0,+(Y28/X28)*100,0)</f>
        <v>-369.6824699113408</v>
      </c>
      <c r="AA28" s="19">
        <f>SUM(AA29:AA31)</f>
        <v>163426169</v>
      </c>
    </row>
    <row r="29" spans="1:27" ht="12.75">
      <c r="A29" s="5" t="s">
        <v>33</v>
      </c>
      <c r="B29" s="3"/>
      <c r="C29" s="22">
        <v>41303909</v>
      </c>
      <c r="D29" s="22"/>
      <c r="E29" s="23">
        <v>41395769</v>
      </c>
      <c r="F29" s="24">
        <v>41395769</v>
      </c>
      <c r="G29" s="24">
        <v>2253766</v>
      </c>
      <c r="H29" s="24">
        <v>1570286</v>
      </c>
      <c r="I29" s="24">
        <v>10133617</v>
      </c>
      <c r="J29" s="24">
        <v>13957669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13957669</v>
      </c>
      <c r="X29" s="24">
        <v>-5941765</v>
      </c>
      <c r="Y29" s="24">
        <v>19899434</v>
      </c>
      <c r="Z29" s="6">
        <v>-334.91</v>
      </c>
      <c r="AA29" s="22">
        <v>41395769</v>
      </c>
    </row>
    <row r="30" spans="1:27" ht="12.75">
      <c r="A30" s="5" t="s">
        <v>34</v>
      </c>
      <c r="B30" s="3"/>
      <c r="C30" s="25">
        <v>21743939</v>
      </c>
      <c r="D30" s="25"/>
      <c r="E30" s="26">
        <v>38625864</v>
      </c>
      <c r="F30" s="27">
        <v>38625864</v>
      </c>
      <c r="G30" s="27">
        <v>2067258</v>
      </c>
      <c r="H30" s="27">
        <v>2756180</v>
      </c>
      <c r="I30" s="27">
        <v>3345257</v>
      </c>
      <c r="J30" s="27">
        <v>8168695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8168695</v>
      </c>
      <c r="X30" s="27">
        <v>-2384980</v>
      </c>
      <c r="Y30" s="27">
        <v>10553675</v>
      </c>
      <c r="Z30" s="7">
        <v>-442.51</v>
      </c>
      <c r="AA30" s="25">
        <v>38625864</v>
      </c>
    </row>
    <row r="31" spans="1:27" ht="12.75">
      <c r="A31" s="5" t="s">
        <v>35</v>
      </c>
      <c r="B31" s="3"/>
      <c r="C31" s="22">
        <v>71699765</v>
      </c>
      <c r="D31" s="22"/>
      <c r="E31" s="23">
        <v>83404536</v>
      </c>
      <c r="F31" s="24">
        <v>83404536</v>
      </c>
      <c r="G31" s="24">
        <v>5457165</v>
      </c>
      <c r="H31" s="24">
        <v>4800979</v>
      </c>
      <c r="I31" s="24">
        <v>5316926</v>
      </c>
      <c r="J31" s="24">
        <v>15575070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15575070</v>
      </c>
      <c r="X31" s="24">
        <v>-5653190</v>
      </c>
      <c r="Y31" s="24">
        <v>21228260</v>
      </c>
      <c r="Z31" s="6">
        <v>-375.51</v>
      </c>
      <c r="AA31" s="22">
        <v>83404536</v>
      </c>
    </row>
    <row r="32" spans="1:27" ht="12.75">
      <c r="A32" s="2" t="s">
        <v>36</v>
      </c>
      <c r="B32" s="3"/>
      <c r="C32" s="19">
        <f aca="true" t="shared" si="6" ref="C32:Y32">SUM(C33:C37)</f>
        <v>215799109</v>
      </c>
      <c r="D32" s="19">
        <f>SUM(D33:D37)</f>
        <v>0</v>
      </c>
      <c r="E32" s="20">
        <f t="shared" si="6"/>
        <v>172387520</v>
      </c>
      <c r="F32" s="21">
        <f t="shared" si="6"/>
        <v>172387520</v>
      </c>
      <c r="G32" s="21">
        <f t="shared" si="6"/>
        <v>6233822</v>
      </c>
      <c r="H32" s="21">
        <f t="shared" si="6"/>
        <v>8999455</v>
      </c>
      <c r="I32" s="21">
        <f t="shared" si="6"/>
        <v>8903952</v>
      </c>
      <c r="J32" s="21">
        <f t="shared" si="6"/>
        <v>24137229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24137229</v>
      </c>
      <c r="X32" s="21">
        <f t="shared" si="6"/>
        <v>-13099295</v>
      </c>
      <c r="Y32" s="21">
        <f t="shared" si="6"/>
        <v>37236524</v>
      </c>
      <c r="Z32" s="4">
        <f>+IF(X32&lt;&gt;0,+(Y32/X32)*100,0)</f>
        <v>-284.2635729632778</v>
      </c>
      <c r="AA32" s="19">
        <f>SUM(AA33:AA37)</f>
        <v>172387520</v>
      </c>
    </row>
    <row r="33" spans="1:27" ht="12.75">
      <c r="A33" s="5" t="s">
        <v>37</v>
      </c>
      <c r="B33" s="3"/>
      <c r="C33" s="22">
        <v>15219672</v>
      </c>
      <c r="D33" s="22"/>
      <c r="E33" s="23">
        <v>21705316</v>
      </c>
      <c r="F33" s="24">
        <v>21705316</v>
      </c>
      <c r="G33" s="24">
        <v>1130069</v>
      </c>
      <c r="H33" s="24">
        <v>1229857</v>
      </c>
      <c r="I33" s="24">
        <v>1335673</v>
      </c>
      <c r="J33" s="24">
        <v>3695599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3695599</v>
      </c>
      <c r="X33" s="24">
        <v>-1637175</v>
      </c>
      <c r="Y33" s="24">
        <v>5332774</v>
      </c>
      <c r="Z33" s="6">
        <v>-325.73</v>
      </c>
      <c r="AA33" s="22">
        <v>21705316</v>
      </c>
    </row>
    <row r="34" spans="1:27" ht="12.75">
      <c r="A34" s="5" t="s">
        <v>38</v>
      </c>
      <c r="B34" s="3"/>
      <c r="C34" s="22">
        <v>13752374</v>
      </c>
      <c r="D34" s="22"/>
      <c r="E34" s="23">
        <v>14709792</v>
      </c>
      <c r="F34" s="24">
        <v>14709792</v>
      </c>
      <c r="G34" s="24">
        <v>819719</v>
      </c>
      <c r="H34" s="24">
        <v>1052117</v>
      </c>
      <c r="I34" s="24">
        <v>1181494</v>
      </c>
      <c r="J34" s="24">
        <v>3053330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3053330</v>
      </c>
      <c r="X34" s="24">
        <v>-1227415</v>
      </c>
      <c r="Y34" s="24">
        <v>4280745</v>
      </c>
      <c r="Z34" s="6">
        <v>-348.76</v>
      </c>
      <c r="AA34" s="22">
        <v>14709792</v>
      </c>
    </row>
    <row r="35" spans="1:27" ht="12.75">
      <c r="A35" s="5" t="s">
        <v>39</v>
      </c>
      <c r="B35" s="3"/>
      <c r="C35" s="22">
        <v>103963546</v>
      </c>
      <c r="D35" s="22"/>
      <c r="E35" s="23">
        <v>99790264</v>
      </c>
      <c r="F35" s="24">
        <v>99790264</v>
      </c>
      <c r="G35" s="24">
        <v>2092999</v>
      </c>
      <c r="H35" s="24">
        <v>2820884</v>
      </c>
      <c r="I35" s="24">
        <v>2610396</v>
      </c>
      <c r="J35" s="24">
        <v>7524279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7524279</v>
      </c>
      <c r="X35" s="24">
        <v>-3382905</v>
      </c>
      <c r="Y35" s="24">
        <v>10907184</v>
      </c>
      <c r="Z35" s="6">
        <v>-322.42</v>
      </c>
      <c r="AA35" s="22">
        <v>99790264</v>
      </c>
    </row>
    <row r="36" spans="1:27" ht="12.75">
      <c r="A36" s="5" t="s">
        <v>40</v>
      </c>
      <c r="B36" s="3"/>
      <c r="C36" s="22">
        <v>76341366</v>
      </c>
      <c r="D36" s="22"/>
      <c r="E36" s="23">
        <v>31517138</v>
      </c>
      <c r="F36" s="24">
        <v>31517138</v>
      </c>
      <c r="G36" s="24">
        <v>1860400</v>
      </c>
      <c r="H36" s="24">
        <v>3546289</v>
      </c>
      <c r="I36" s="24">
        <v>3420512</v>
      </c>
      <c r="J36" s="24">
        <v>8827201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8827201</v>
      </c>
      <c r="X36" s="24">
        <v>-6474800</v>
      </c>
      <c r="Y36" s="24">
        <v>15302001</v>
      </c>
      <c r="Z36" s="6">
        <v>-236.33</v>
      </c>
      <c r="AA36" s="22">
        <v>31517138</v>
      </c>
    </row>
    <row r="37" spans="1:27" ht="12.75">
      <c r="A37" s="5" t="s">
        <v>41</v>
      </c>
      <c r="B37" s="3"/>
      <c r="C37" s="25">
        <v>6522151</v>
      </c>
      <c r="D37" s="25"/>
      <c r="E37" s="26">
        <v>4665010</v>
      </c>
      <c r="F37" s="27">
        <v>4665010</v>
      </c>
      <c r="G37" s="27">
        <v>330635</v>
      </c>
      <c r="H37" s="27">
        <v>350308</v>
      </c>
      <c r="I37" s="27">
        <v>355877</v>
      </c>
      <c r="J37" s="27">
        <v>1036820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1036820</v>
      </c>
      <c r="X37" s="27">
        <v>-377000</v>
      </c>
      <c r="Y37" s="27">
        <v>1413820</v>
      </c>
      <c r="Z37" s="7">
        <v>-375.02</v>
      </c>
      <c r="AA37" s="25">
        <v>4665010</v>
      </c>
    </row>
    <row r="38" spans="1:27" ht="12.75">
      <c r="A38" s="2" t="s">
        <v>42</v>
      </c>
      <c r="B38" s="8"/>
      <c r="C38" s="19">
        <f aca="true" t="shared" si="7" ref="C38:Y38">SUM(C39:C41)</f>
        <v>56511361</v>
      </c>
      <c r="D38" s="19">
        <f>SUM(D39:D41)</f>
        <v>0</v>
      </c>
      <c r="E38" s="20">
        <f t="shared" si="7"/>
        <v>74135732</v>
      </c>
      <c r="F38" s="21">
        <f t="shared" si="7"/>
        <v>74135732</v>
      </c>
      <c r="G38" s="21">
        <f t="shared" si="7"/>
        <v>2392603</v>
      </c>
      <c r="H38" s="21">
        <f t="shared" si="7"/>
        <v>3234501</v>
      </c>
      <c r="I38" s="21">
        <f t="shared" si="7"/>
        <v>3716243</v>
      </c>
      <c r="J38" s="21">
        <f t="shared" si="7"/>
        <v>9343347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9343347</v>
      </c>
      <c r="X38" s="21">
        <f t="shared" si="7"/>
        <v>-4322450</v>
      </c>
      <c r="Y38" s="21">
        <f t="shared" si="7"/>
        <v>13665797</v>
      </c>
      <c r="Z38" s="4">
        <f>+IF(X38&lt;&gt;0,+(Y38/X38)*100,0)</f>
        <v>-316.1585906141193</v>
      </c>
      <c r="AA38" s="19">
        <f>SUM(AA39:AA41)</f>
        <v>74135732</v>
      </c>
    </row>
    <row r="39" spans="1:27" ht="12.75">
      <c r="A39" s="5" t="s">
        <v>43</v>
      </c>
      <c r="B39" s="3"/>
      <c r="C39" s="22">
        <v>12575550</v>
      </c>
      <c r="D39" s="22"/>
      <c r="E39" s="23">
        <v>13988790</v>
      </c>
      <c r="F39" s="24">
        <v>13988790</v>
      </c>
      <c r="G39" s="24">
        <v>1194331</v>
      </c>
      <c r="H39" s="24">
        <v>933190</v>
      </c>
      <c r="I39" s="24">
        <v>1588597</v>
      </c>
      <c r="J39" s="24">
        <v>3716118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3716118</v>
      </c>
      <c r="X39" s="24">
        <v>-1030700</v>
      </c>
      <c r="Y39" s="24">
        <v>4746818</v>
      </c>
      <c r="Z39" s="6">
        <v>-460.54</v>
      </c>
      <c r="AA39" s="22">
        <v>13988790</v>
      </c>
    </row>
    <row r="40" spans="1:27" ht="12.75">
      <c r="A40" s="5" t="s">
        <v>44</v>
      </c>
      <c r="B40" s="3"/>
      <c r="C40" s="22">
        <v>42357530</v>
      </c>
      <c r="D40" s="22"/>
      <c r="E40" s="23">
        <v>58286922</v>
      </c>
      <c r="F40" s="24">
        <v>58286922</v>
      </c>
      <c r="G40" s="24">
        <v>1083482</v>
      </c>
      <c r="H40" s="24">
        <v>2133050</v>
      </c>
      <c r="I40" s="24">
        <v>2007257</v>
      </c>
      <c r="J40" s="24">
        <v>5223789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5223789</v>
      </c>
      <c r="X40" s="24">
        <v>-3149350</v>
      </c>
      <c r="Y40" s="24">
        <v>8373139</v>
      </c>
      <c r="Z40" s="6">
        <v>-265.87</v>
      </c>
      <c r="AA40" s="22">
        <v>58286922</v>
      </c>
    </row>
    <row r="41" spans="1:27" ht="12.75">
      <c r="A41" s="5" t="s">
        <v>45</v>
      </c>
      <c r="B41" s="3"/>
      <c r="C41" s="22">
        <v>1578281</v>
      </c>
      <c r="D41" s="22"/>
      <c r="E41" s="23">
        <v>1860020</v>
      </c>
      <c r="F41" s="24">
        <v>1860020</v>
      </c>
      <c r="G41" s="24">
        <v>114790</v>
      </c>
      <c r="H41" s="24">
        <v>168261</v>
      </c>
      <c r="I41" s="24">
        <v>120389</v>
      </c>
      <c r="J41" s="24">
        <v>403440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403440</v>
      </c>
      <c r="X41" s="24">
        <v>-142400</v>
      </c>
      <c r="Y41" s="24">
        <v>545840</v>
      </c>
      <c r="Z41" s="6">
        <v>-383.31</v>
      </c>
      <c r="AA41" s="22">
        <v>1860020</v>
      </c>
    </row>
    <row r="42" spans="1:27" ht="12.75">
      <c r="A42" s="2" t="s">
        <v>46</v>
      </c>
      <c r="B42" s="8"/>
      <c r="C42" s="19">
        <f aca="true" t="shared" si="8" ref="C42:Y42">SUM(C43:C46)</f>
        <v>295111634</v>
      </c>
      <c r="D42" s="19">
        <f>SUM(D43:D46)</f>
        <v>0</v>
      </c>
      <c r="E42" s="20">
        <f t="shared" si="8"/>
        <v>329420548</v>
      </c>
      <c r="F42" s="21">
        <f t="shared" si="8"/>
        <v>329420548</v>
      </c>
      <c r="G42" s="21">
        <f t="shared" si="8"/>
        <v>5535142</v>
      </c>
      <c r="H42" s="21">
        <f t="shared" si="8"/>
        <v>29665882</v>
      </c>
      <c r="I42" s="21">
        <f t="shared" si="8"/>
        <v>31088273</v>
      </c>
      <c r="J42" s="21">
        <f t="shared" si="8"/>
        <v>66289297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66289297</v>
      </c>
      <c r="X42" s="21">
        <f t="shared" si="8"/>
        <v>-56802770</v>
      </c>
      <c r="Y42" s="21">
        <f t="shared" si="8"/>
        <v>123092067</v>
      </c>
      <c r="Z42" s="4">
        <f>+IF(X42&lt;&gt;0,+(Y42/X42)*100,0)</f>
        <v>-216.70081758336784</v>
      </c>
      <c r="AA42" s="19">
        <f>SUM(AA43:AA46)</f>
        <v>329420548</v>
      </c>
    </row>
    <row r="43" spans="1:27" ht="12.75">
      <c r="A43" s="5" t="s">
        <v>47</v>
      </c>
      <c r="B43" s="3"/>
      <c r="C43" s="22">
        <v>181626289</v>
      </c>
      <c r="D43" s="22"/>
      <c r="E43" s="23">
        <v>194372244</v>
      </c>
      <c r="F43" s="24">
        <v>194372244</v>
      </c>
      <c r="G43" s="24">
        <v>883112</v>
      </c>
      <c r="H43" s="24">
        <v>22803919</v>
      </c>
      <c r="I43" s="24">
        <v>21389847</v>
      </c>
      <c r="J43" s="24">
        <v>45076878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45076878</v>
      </c>
      <c r="X43" s="24">
        <v>-43258200</v>
      </c>
      <c r="Y43" s="24">
        <v>88335078</v>
      </c>
      <c r="Z43" s="6">
        <v>-204.2</v>
      </c>
      <c r="AA43" s="22">
        <v>194372244</v>
      </c>
    </row>
    <row r="44" spans="1:27" ht="12.75">
      <c r="A44" s="5" t="s">
        <v>48</v>
      </c>
      <c r="B44" s="3"/>
      <c r="C44" s="22">
        <v>59934790</v>
      </c>
      <c r="D44" s="22"/>
      <c r="E44" s="23">
        <v>69096447</v>
      </c>
      <c r="F44" s="24">
        <v>69096447</v>
      </c>
      <c r="G44" s="24">
        <v>2840742</v>
      </c>
      <c r="H44" s="24">
        <v>3833243</v>
      </c>
      <c r="I44" s="24">
        <v>4601272</v>
      </c>
      <c r="J44" s="24">
        <v>11275257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11275257</v>
      </c>
      <c r="X44" s="24">
        <v>-7121670</v>
      </c>
      <c r="Y44" s="24">
        <v>18396927</v>
      </c>
      <c r="Z44" s="6">
        <v>-258.32</v>
      </c>
      <c r="AA44" s="22">
        <v>69096447</v>
      </c>
    </row>
    <row r="45" spans="1:27" ht="12.75">
      <c r="A45" s="5" t="s">
        <v>49</v>
      </c>
      <c r="B45" s="3"/>
      <c r="C45" s="25">
        <v>25251429</v>
      </c>
      <c r="D45" s="25"/>
      <c r="E45" s="26">
        <v>37258643</v>
      </c>
      <c r="F45" s="27">
        <v>37258643</v>
      </c>
      <c r="G45" s="27">
        <v>858905</v>
      </c>
      <c r="H45" s="27">
        <v>1219757</v>
      </c>
      <c r="I45" s="27">
        <v>2180623</v>
      </c>
      <c r="J45" s="27">
        <v>4259285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4259285</v>
      </c>
      <c r="X45" s="27">
        <v>-3184650</v>
      </c>
      <c r="Y45" s="27">
        <v>7443935</v>
      </c>
      <c r="Z45" s="7">
        <v>-233.74</v>
      </c>
      <c r="AA45" s="25">
        <v>37258643</v>
      </c>
    </row>
    <row r="46" spans="1:27" ht="12.75">
      <c r="A46" s="5" t="s">
        <v>50</v>
      </c>
      <c r="B46" s="3"/>
      <c r="C46" s="22">
        <v>28299126</v>
      </c>
      <c r="D46" s="22"/>
      <c r="E46" s="23">
        <v>28693214</v>
      </c>
      <c r="F46" s="24">
        <v>28693214</v>
      </c>
      <c r="G46" s="24">
        <v>952383</v>
      </c>
      <c r="H46" s="24">
        <v>1808963</v>
      </c>
      <c r="I46" s="24">
        <v>2916531</v>
      </c>
      <c r="J46" s="24">
        <v>5677877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5677877</v>
      </c>
      <c r="X46" s="24">
        <v>-3238250</v>
      </c>
      <c r="Y46" s="24">
        <v>8916127</v>
      </c>
      <c r="Z46" s="6">
        <v>-275.34</v>
      </c>
      <c r="AA46" s="22">
        <v>28693214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702169717</v>
      </c>
      <c r="D48" s="44">
        <f>+D28+D32+D38+D42+D47</f>
        <v>0</v>
      </c>
      <c r="E48" s="45">
        <f t="shared" si="9"/>
        <v>739369969</v>
      </c>
      <c r="F48" s="46">
        <f t="shared" si="9"/>
        <v>739369969</v>
      </c>
      <c r="G48" s="46">
        <f t="shared" si="9"/>
        <v>23939756</v>
      </c>
      <c r="H48" s="46">
        <f t="shared" si="9"/>
        <v>51027283</v>
      </c>
      <c r="I48" s="46">
        <f t="shared" si="9"/>
        <v>62504268</v>
      </c>
      <c r="J48" s="46">
        <f t="shared" si="9"/>
        <v>137471307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137471307</v>
      </c>
      <c r="X48" s="46">
        <f t="shared" si="9"/>
        <v>-88204450</v>
      </c>
      <c r="Y48" s="46">
        <f t="shared" si="9"/>
        <v>225675757</v>
      </c>
      <c r="Z48" s="47">
        <f>+IF(X48&lt;&gt;0,+(Y48/X48)*100,0)</f>
        <v>-255.85529641645067</v>
      </c>
      <c r="AA48" s="44">
        <f>+AA28+AA32+AA38+AA42+AA47</f>
        <v>739369969</v>
      </c>
    </row>
    <row r="49" spans="1:27" ht="12.75">
      <c r="A49" s="14" t="s">
        <v>58</v>
      </c>
      <c r="B49" s="15"/>
      <c r="C49" s="48">
        <f aca="true" t="shared" si="10" ref="C49:Y49">+C25-C48</f>
        <v>82310427</v>
      </c>
      <c r="D49" s="48">
        <f>+D25-D48</f>
        <v>0</v>
      </c>
      <c r="E49" s="49">
        <f t="shared" si="10"/>
        <v>88486632</v>
      </c>
      <c r="F49" s="50">
        <f t="shared" si="10"/>
        <v>88486632</v>
      </c>
      <c r="G49" s="50">
        <f t="shared" si="10"/>
        <v>284691556</v>
      </c>
      <c r="H49" s="50">
        <f t="shared" si="10"/>
        <v>-11126944</v>
      </c>
      <c r="I49" s="50">
        <f t="shared" si="10"/>
        <v>-32536581</v>
      </c>
      <c r="J49" s="50">
        <f t="shared" si="10"/>
        <v>241028031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241028031</v>
      </c>
      <c r="X49" s="50">
        <f>IF(F25=F48,0,X25-X48)</f>
        <v>412425050</v>
      </c>
      <c r="Y49" s="50">
        <f t="shared" si="10"/>
        <v>-171397019</v>
      </c>
      <c r="Z49" s="51">
        <f>+IF(X49&lt;&gt;0,+(Y49/X49)*100,0)</f>
        <v>-41.55834350992986</v>
      </c>
      <c r="AA49" s="48">
        <f>+AA25-AA48</f>
        <v>88486632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180039489</v>
      </c>
      <c r="D5" s="19">
        <f>SUM(D6:D8)</f>
        <v>0</v>
      </c>
      <c r="E5" s="20">
        <f t="shared" si="0"/>
        <v>176268137</v>
      </c>
      <c r="F5" s="21">
        <f t="shared" si="0"/>
        <v>176268137</v>
      </c>
      <c r="G5" s="21">
        <f t="shared" si="0"/>
        <v>61416093</v>
      </c>
      <c r="H5" s="21">
        <f t="shared" si="0"/>
        <v>3748199</v>
      </c>
      <c r="I5" s="21">
        <f t="shared" si="0"/>
        <v>4292112</v>
      </c>
      <c r="J5" s="21">
        <f t="shared" si="0"/>
        <v>69456404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69456404</v>
      </c>
      <c r="X5" s="21">
        <f t="shared" si="0"/>
        <v>93852000</v>
      </c>
      <c r="Y5" s="21">
        <f t="shared" si="0"/>
        <v>-24395596</v>
      </c>
      <c r="Z5" s="4">
        <f>+IF(X5&lt;&gt;0,+(Y5/X5)*100,0)</f>
        <v>-25.993687934194266</v>
      </c>
      <c r="AA5" s="19">
        <f>SUM(AA6:AA8)</f>
        <v>176268137</v>
      </c>
    </row>
    <row r="6" spans="1:27" ht="12.75">
      <c r="A6" s="5" t="s">
        <v>33</v>
      </c>
      <c r="B6" s="3"/>
      <c r="C6" s="22">
        <v>180039489</v>
      </c>
      <c r="D6" s="22"/>
      <c r="E6" s="23">
        <v>175765095</v>
      </c>
      <c r="F6" s="24">
        <v>175765095</v>
      </c>
      <c r="G6" s="24">
        <v>61254843</v>
      </c>
      <c r="H6" s="24">
        <v>3765173</v>
      </c>
      <c r="I6" s="24">
        <v>4292112</v>
      </c>
      <c r="J6" s="24">
        <v>69312128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69312128</v>
      </c>
      <c r="X6" s="24">
        <v>93349000</v>
      </c>
      <c r="Y6" s="24">
        <v>-24036872</v>
      </c>
      <c r="Z6" s="6">
        <v>-25.75</v>
      </c>
      <c r="AA6" s="22">
        <v>175765095</v>
      </c>
    </row>
    <row r="7" spans="1:27" ht="12.75">
      <c r="A7" s="5" t="s">
        <v>34</v>
      </c>
      <c r="B7" s="3"/>
      <c r="C7" s="25"/>
      <c r="D7" s="25"/>
      <c r="E7" s="26"/>
      <c r="F7" s="27"/>
      <c r="G7" s="27"/>
      <c r="H7" s="27">
        <v>-16974</v>
      </c>
      <c r="I7" s="27"/>
      <c r="J7" s="27">
        <v>-16974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-16974</v>
      </c>
      <c r="X7" s="27"/>
      <c r="Y7" s="27">
        <v>-16974</v>
      </c>
      <c r="Z7" s="7">
        <v>0</v>
      </c>
      <c r="AA7" s="25"/>
    </row>
    <row r="8" spans="1:27" ht="12.75">
      <c r="A8" s="5" t="s">
        <v>35</v>
      </c>
      <c r="B8" s="3"/>
      <c r="C8" s="22"/>
      <c r="D8" s="22"/>
      <c r="E8" s="23">
        <v>503042</v>
      </c>
      <c r="F8" s="24">
        <v>503042</v>
      </c>
      <c r="G8" s="24">
        <v>161250</v>
      </c>
      <c r="H8" s="24"/>
      <c r="I8" s="24"/>
      <c r="J8" s="24">
        <v>161250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161250</v>
      </c>
      <c r="X8" s="24">
        <v>503000</v>
      </c>
      <c r="Y8" s="24">
        <v>-341750</v>
      </c>
      <c r="Z8" s="6">
        <v>-67.94</v>
      </c>
      <c r="AA8" s="22">
        <v>503042</v>
      </c>
    </row>
    <row r="9" spans="1:27" ht="12.75">
      <c r="A9" s="2" t="s">
        <v>36</v>
      </c>
      <c r="B9" s="3"/>
      <c r="C9" s="19">
        <f aca="true" t="shared" si="1" ref="C9:Y9">SUM(C10:C14)</f>
        <v>6814992</v>
      </c>
      <c r="D9" s="19">
        <f>SUM(D10:D14)</f>
        <v>0</v>
      </c>
      <c r="E9" s="20">
        <f t="shared" si="1"/>
        <v>6484959</v>
      </c>
      <c r="F9" s="21">
        <f t="shared" si="1"/>
        <v>6484959</v>
      </c>
      <c r="G9" s="21">
        <f t="shared" si="1"/>
        <v>386952</v>
      </c>
      <c r="H9" s="21">
        <f t="shared" si="1"/>
        <v>321905</v>
      </c>
      <c r="I9" s="21">
        <f t="shared" si="1"/>
        <v>322281</v>
      </c>
      <c r="J9" s="21">
        <f t="shared" si="1"/>
        <v>1031138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1031138</v>
      </c>
      <c r="X9" s="21">
        <f t="shared" si="1"/>
        <v>1250000</v>
      </c>
      <c r="Y9" s="21">
        <f t="shared" si="1"/>
        <v>-218862</v>
      </c>
      <c r="Z9" s="4">
        <f>+IF(X9&lt;&gt;0,+(Y9/X9)*100,0)</f>
        <v>-17.508960000000002</v>
      </c>
      <c r="AA9" s="19">
        <f>SUM(AA10:AA14)</f>
        <v>6484959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>
        <v>6572793</v>
      </c>
      <c r="D11" s="22"/>
      <c r="E11" s="23">
        <v>6287952</v>
      </c>
      <c r="F11" s="24">
        <v>6287952</v>
      </c>
      <c r="G11" s="24">
        <v>371257</v>
      </c>
      <c r="H11" s="24">
        <v>302500</v>
      </c>
      <c r="I11" s="24">
        <v>298282</v>
      </c>
      <c r="J11" s="24">
        <v>972039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972039</v>
      </c>
      <c r="X11" s="24">
        <v>1200000</v>
      </c>
      <c r="Y11" s="24">
        <v>-227961</v>
      </c>
      <c r="Z11" s="6">
        <v>-19</v>
      </c>
      <c r="AA11" s="22">
        <v>6287952</v>
      </c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242199</v>
      </c>
      <c r="D14" s="25"/>
      <c r="E14" s="26">
        <v>197007</v>
      </c>
      <c r="F14" s="27">
        <v>197007</v>
      </c>
      <c r="G14" s="27">
        <v>15695</v>
      </c>
      <c r="H14" s="27">
        <v>19405</v>
      </c>
      <c r="I14" s="27">
        <v>23999</v>
      </c>
      <c r="J14" s="27">
        <v>59099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59099</v>
      </c>
      <c r="X14" s="27">
        <v>50000</v>
      </c>
      <c r="Y14" s="27">
        <v>9099</v>
      </c>
      <c r="Z14" s="7">
        <v>18.2</v>
      </c>
      <c r="AA14" s="25">
        <v>197007</v>
      </c>
    </row>
    <row r="15" spans="1:27" ht="12.75">
      <c r="A15" s="2" t="s">
        <v>42</v>
      </c>
      <c r="B15" s="8"/>
      <c r="C15" s="19">
        <f aca="true" t="shared" si="2" ref="C15:Y15">SUM(C16:C18)</f>
        <v>160864662</v>
      </c>
      <c r="D15" s="19">
        <f>SUM(D16:D18)</f>
        <v>0</v>
      </c>
      <c r="E15" s="20">
        <f t="shared" si="2"/>
        <v>132155000</v>
      </c>
      <c r="F15" s="21">
        <f t="shared" si="2"/>
        <v>132155000</v>
      </c>
      <c r="G15" s="21">
        <f t="shared" si="2"/>
        <v>35088</v>
      </c>
      <c r="H15" s="21">
        <f t="shared" si="2"/>
        <v>8022</v>
      </c>
      <c r="I15" s="21">
        <f t="shared" si="2"/>
        <v>13751</v>
      </c>
      <c r="J15" s="21">
        <f t="shared" si="2"/>
        <v>56861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56861</v>
      </c>
      <c r="X15" s="21">
        <f t="shared" si="2"/>
        <v>14000</v>
      </c>
      <c r="Y15" s="21">
        <f t="shared" si="2"/>
        <v>42861</v>
      </c>
      <c r="Z15" s="4">
        <f>+IF(X15&lt;&gt;0,+(Y15/X15)*100,0)</f>
        <v>306.15000000000003</v>
      </c>
      <c r="AA15" s="19">
        <f>SUM(AA16:AA18)</f>
        <v>132155000</v>
      </c>
    </row>
    <row r="16" spans="1:27" ht="12.75">
      <c r="A16" s="5" t="s">
        <v>43</v>
      </c>
      <c r="B16" s="3"/>
      <c r="C16" s="22">
        <v>10000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>
        <v>160732598</v>
      </c>
      <c r="D17" s="22"/>
      <c r="E17" s="23">
        <v>132000000</v>
      </c>
      <c r="F17" s="24">
        <v>132000000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132000000</v>
      </c>
    </row>
    <row r="18" spans="1:27" ht="12.75">
      <c r="A18" s="5" t="s">
        <v>45</v>
      </c>
      <c r="B18" s="3"/>
      <c r="C18" s="22">
        <v>122064</v>
      </c>
      <c r="D18" s="22"/>
      <c r="E18" s="23">
        <v>155000</v>
      </c>
      <c r="F18" s="24">
        <v>155000</v>
      </c>
      <c r="G18" s="24">
        <v>35088</v>
      </c>
      <c r="H18" s="24">
        <v>8022</v>
      </c>
      <c r="I18" s="24">
        <v>13751</v>
      </c>
      <c r="J18" s="24">
        <v>56861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56861</v>
      </c>
      <c r="X18" s="24">
        <v>14000</v>
      </c>
      <c r="Y18" s="24">
        <v>42861</v>
      </c>
      <c r="Z18" s="6">
        <v>306.15</v>
      </c>
      <c r="AA18" s="22">
        <v>155000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347719143</v>
      </c>
      <c r="D25" s="44">
        <f>+D5+D9+D15+D19+D24</f>
        <v>0</v>
      </c>
      <c r="E25" s="45">
        <f t="shared" si="4"/>
        <v>314908096</v>
      </c>
      <c r="F25" s="46">
        <f t="shared" si="4"/>
        <v>314908096</v>
      </c>
      <c r="G25" s="46">
        <f t="shared" si="4"/>
        <v>61838133</v>
      </c>
      <c r="H25" s="46">
        <f t="shared" si="4"/>
        <v>4078126</v>
      </c>
      <c r="I25" s="46">
        <f t="shared" si="4"/>
        <v>4628144</v>
      </c>
      <c r="J25" s="46">
        <f t="shared" si="4"/>
        <v>70544403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70544403</v>
      </c>
      <c r="X25" s="46">
        <f t="shared" si="4"/>
        <v>95116000</v>
      </c>
      <c r="Y25" s="46">
        <f t="shared" si="4"/>
        <v>-24571597</v>
      </c>
      <c r="Z25" s="47">
        <f>+IF(X25&lt;&gt;0,+(Y25/X25)*100,0)</f>
        <v>-25.83329513436225</v>
      </c>
      <c r="AA25" s="44">
        <f>+AA5+AA9+AA15+AA19+AA24</f>
        <v>314908096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82570805</v>
      </c>
      <c r="D28" s="19">
        <f>SUM(D29:D31)</f>
        <v>0</v>
      </c>
      <c r="E28" s="20">
        <f t="shared" si="5"/>
        <v>93647547</v>
      </c>
      <c r="F28" s="21">
        <f t="shared" si="5"/>
        <v>93647547</v>
      </c>
      <c r="G28" s="21">
        <f t="shared" si="5"/>
        <v>4327353</v>
      </c>
      <c r="H28" s="21">
        <f t="shared" si="5"/>
        <v>4570865</v>
      </c>
      <c r="I28" s="21">
        <f t="shared" si="5"/>
        <v>6573170</v>
      </c>
      <c r="J28" s="21">
        <f t="shared" si="5"/>
        <v>15471388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15471388</v>
      </c>
      <c r="X28" s="21">
        <f t="shared" si="5"/>
        <v>17740000</v>
      </c>
      <c r="Y28" s="21">
        <f t="shared" si="5"/>
        <v>-2268612</v>
      </c>
      <c r="Z28" s="4">
        <f>+IF(X28&lt;&gt;0,+(Y28/X28)*100,0)</f>
        <v>-12.788117249154455</v>
      </c>
      <c r="AA28" s="19">
        <f>SUM(AA29:AA31)</f>
        <v>93647547</v>
      </c>
    </row>
    <row r="29" spans="1:27" ht="12.75">
      <c r="A29" s="5" t="s">
        <v>33</v>
      </c>
      <c r="B29" s="3"/>
      <c r="C29" s="22">
        <v>35066505</v>
      </c>
      <c r="D29" s="22"/>
      <c r="E29" s="23">
        <v>38228855</v>
      </c>
      <c r="F29" s="24">
        <v>38228855</v>
      </c>
      <c r="G29" s="24">
        <v>1275168</v>
      </c>
      <c r="H29" s="24">
        <v>798471</v>
      </c>
      <c r="I29" s="24">
        <v>2012551</v>
      </c>
      <c r="J29" s="24">
        <v>4086190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4086190</v>
      </c>
      <c r="X29" s="24">
        <v>9040000</v>
      </c>
      <c r="Y29" s="24">
        <v>-4953810</v>
      </c>
      <c r="Z29" s="6">
        <v>-54.8</v>
      </c>
      <c r="AA29" s="22">
        <v>38228855</v>
      </c>
    </row>
    <row r="30" spans="1:27" ht="12.75">
      <c r="A30" s="5" t="s">
        <v>34</v>
      </c>
      <c r="B30" s="3"/>
      <c r="C30" s="25">
        <v>19672716</v>
      </c>
      <c r="D30" s="25"/>
      <c r="E30" s="26">
        <v>22123508</v>
      </c>
      <c r="F30" s="27">
        <v>22123508</v>
      </c>
      <c r="G30" s="27">
        <v>1091015</v>
      </c>
      <c r="H30" s="27">
        <v>1347170</v>
      </c>
      <c r="I30" s="27">
        <v>2171731</v>
      </c>
      <c r="J30" s="27">
        <v>4609916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4609916</v>
      </c>
      <c r="X30" s="27">
        <v>3500000</v>
      </c>
      <c r="Y30" s="27">
        <v>1109916</v>
      </c>
      <c r="Z30" s="7">
        <v>31.71</v>
      </c>
      <c r="AA30" s="25">
        <v>22123508</v>
      </c>
    </row>
    <row r="31" spans="1:27" ht="12.75">
      <c r="A31" s="5" t="s">
        <v>35</v>
      </c>
      <c r="B31" s="3"/>
      <c r="C31" s="22">
        <v>27831584</v>
      </c>
      <c r="D31" s="22"/>
      <c r="E31" s="23">
        <v>33295184</v>
      </c>
      <c r="F31" s="24">
        <v>33295184</v>
      </c>
      <c r="G31" s="24">
        <v>1961170</v>
      </c>
      <c r="H31" s="24">
        <v>2425224</v>
      </c>
      <c r="I31" s="24">
        <v>2388888</v>
      </c>
      <c r="J31" s="24">
        <v>6775282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6775282</v>
      </c>
      <c r="X31" s="24">
        <v>5200000</v>
      </c>
      <c r="Y31" s="24">
        <v>1575282</v>
      </c>
      <c r="Z31" s="6">
        <v>30.29</v>
      </c>
      <c r="AA31" s="22">
        <v>33295184</v>
      </c>
    </row>
    <row r="32" spans="1:27" ht="12.75">
      <c r="A32" s="2" t="s">
        <v>36</v>
      </c>
      <c r="B32" s="3"/>
      <c r="C32" s="19">
        <f aca="true" t="shared" si="6" ref="C32:Y32">SUM(C33:C37)</f>
        <v>74999095</v>
      </c>
      <c r="D32" s="19">
        <f>SUM(D33:D37)</f>
        <v>0</v>
      </c>
      <c r="E32" s="20">
        <f t="shared" si="6"/>
        <v>66080368</v>
      </c>
      <c r="F32" s="21">
        <f t="shared" si="6"/>
        <v>66080368</v>
      </c>
      <c r="G32" s="21">
        <f t="shared" si="6"/>
        <v>3742878</v>
      </c>
      <c r="H32" s="21">
        <f t="shared" si="6"/>
        <v>5052432</v>
      </c>
      <c r="I32" s="21">
        <f t="shared" si="6"/>
        <v>5460320</v>
      </c>
      <c r="J32" s="21">
        <f t="shared" si="6"/>
        <v>14255630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14255630</v>
      </c>
      <c r="X32" s="21">
        <f t="shared" si="6"/>
        <v>13050000</v>
      </c>
      <c r="Y32" s="21">
        <f t="shared" si="6"/>
        <v>1205630</v>
      </c>
      <c r="Z32" s="4">
        <f>+IF(X32&lt;&gt;0,+(Y32/X32)*100,0)</f>
        <v>9.238544061302683</v>
      </c>
      <c r="AA32" s="19">
        <f>SUM(AA33:AA37)</f>
        <v>66080368</v>
      </c>
    </row>
    <row r="33" spans="1:27" ht="12.7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2.75">
      <c r="A34" s="5" t="s">
        <v>38</v>
      </c>
      <c r="B34" s="3"/>
      <c r="C34" s="22">
        <v>9600765</v>
      </c>
      <c r="D34" s="22"/>
      <c r="E34" s="23">
        <v>12731333</v>
      </c>
      <c r="F34" s="24">
        <v>12731333</v>
      </c>
      <c r="G34" s="24">
        <v>518361</v>
      </c>
      <c r="H34" s="24">
        <v>797130</v>
      </c>
      <c r="I34" s="24">
        <v>942425</v>
      </c>
      <c r="J34" s="24">
        <v>2257916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2257916</v>
      </c>
      <c r="X34" s="24">
        <v>3300000</v>
      </c>
      <c r="Y34" s="24">
        <v>-1042084</v>
      </c>
      <c r="Z34" s="6">
        <v>-31.58</v>
      </c>
      <c r="AA34" s="22">
        <v>12731333</v>
      </c>
    </row>
    <row r="35" spans="1:27" ht="12.75">
      <c r="A35" s="5" t="s">
        <v>39</v>
      </c>
      <c r="B35" s="3"/>
      <c r="C35" s="22">
        <v>37252903</v>
      </c>
      <c r="D35" s="22"/>
      <c r="E35" s="23">
        <v>25501200</v>
      </c>
      <c r="F35" s="24">
        <v>25501200</v>
      </c>
      <c r="G35" s="24">
        <v>1400100</v>
      </c>
      <c r="H35" s="24">
        <v>2233455</v>
      </c>
      <c r="I35" s="24">
        <v>2447752</v>
      </c>
      <c r="J35" s="24">
        <v>6081307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6081307</v>
      </c>
      <c r="X35" s="24">
        <v>2850000</v>
      </c>
      <c r="Y35" s="24">
        <v>3231307</v>
      </c>
      <c r="Z35" s="6">
        <v>113.38</v>
      </c>
      <c r="AA35" s="22">
        <v>25501200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28145427</v>
      </c>
      <c r="D37" s="25"/>
      <c r="E37" s="26">
        <v>27847835</v>
      </c>
      <c r="F37" s="27">
        <v>27847835</v>
      </c>
      <c r="G37" s="27">
        <v>1824417</v>
      </c>
      <c r="H37" s="27">
        <v>2021847</v>
      </c>
      <c r="I37" s="27">
        <v>2070143</v>
      </c>
      <c r="J37" s="27">
        <v>5916407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5916407</v>
      </c>
      <c r="X37" s="27">
        <v>6900000</v>
      </c>
      <c r="Y37" s="27">
        <v>-983593</v>
      </c>
      <c r="Z37" s="7">
        <v>-14.25</v>
      </c>
      <c r="AA37" s="25">
        <v>27847835</v>
      </c>
    </row>
    <row r="38" spans="1:27" ht="12.75">
      <c r="A38" s="2" t="s">
        <v>42</v>
      </c>
      <c r="B38" s="8"/>
      <c r="C38" s="19">
        <f aca="true" t="shared" si="7" ref="C38:Y38">SUM(C39:C41)</f>
        <v>156419142</v>
      </c>
      <c r="D38" s="19">
        <f>SUM(D39:D41)</f>
        <v>0</v>
      </c>
      <c r="E38" s="20">
        <f t="shared" si="7"/>
        <v>147012536</v>
      </c>
      <c r="F38" s="21">
        <f t="shared" si="7"/>
        <v>147012536</v>
      </c>
      <c r="G38" s="21">
        <f t="shared" si="7"/>
        <v>639471</v>
      </c>
      <c r="H38" s="21">
        <f t="shared" si="7"/>
        <v>640544</v>
      </c>
      <c r="I38" s="21">
        <f t="shared" si="7"/>
        <v>681913</v>
      </c>
      <c r="J38" s="21">
        <f t="shared" si="7"/>
        <v>1961928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1961928</v>
      </c>
      <c r="X38" s="21">
        <f t="shared" si="7"/>
        <v>2360000</v>
      </c>
      <c r="Y38" s="21">
        <f t="shared" si="7"/>
        <v>-398072</v>
      </c>
      <c r="Z38" s="4">
        <f>+IF(X38&lt;&gt;0,+(Y38/X38)*100,0)</f>
        <v>-16.867457627118643</v>
      </c>
      <c r="AA38" s="19">
        <f>SUM(AA39:AA41)</f>
        <v>147012536</v>
      </c>
    </row>
    <row r="39" spans="1:27" ht="12.75">
      <c r="A39" s="5" t="s">
        <v>43</v>
      </c>
      <c r="B39" s="3"/>
      <c r="C39" s="22">
        <v>7936393</v>
      </c>
      <c r="D39" s="22"/>
      <c r="E39" s="23">
        <v>10787347</v>
      </c>
      <c r="F39" s="24">
        <v>10787347</v>
      </c>
      <c r="G39" s="24">
        <v>511568</v>
      </c>
      <c r="H39" s="24">
        <v>493085</v>
      </c>
      <c r="I39" s="24">
        <v>611132</v>
      </c>
      <c r="J39" s="24">
        <v>1615785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1615785</v>
      </c>
      <c r="X39" s="24">
        <v>2000000</v>
      </c>
      <c r="Y39" s="24">
        <v>-384215</v>
      </c>
      <c r="Z39" s="6">
        <v>-19.21</v>
      </c>
      <c r="AA39" s="22">
        <v>10787347</v>
      </c>
    </row>
    <row r="40" spans="1:27" ht="12.75">
      <c r="A40" s="5" t="s">
        <v>44</v>
      </c>
      <c r="B40" s="3"/>
      <c r="C40" s="22">
        <v>146332530</v>
      </c>
      <c r="D40" s="22"/>
      <c r="E40" s="23">
        <v>134364000</v>
      </c>
      <c r="F40" s="24">
        <v>134364000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>
        <v>134364000</v>
      </c>
    </row>
    <row r="41" spans="1:27" ht="12.75">
      <c r="A41" s="5" t="s">
        <v>45</v>
      </c>
      <c r="B41" s="3"/>
      <c r="C41" s="22">
        <v>2150219</v>
      </c>
      <c r="D41" s="22"/>
      <c r="E41" s="23">
        <v>1861189</v>
      </c>
      <c r="F41" s="24">
        <v>1861189</v>
      </c>
      <c r="G41" s="24">
        <v>127903</v>
      </c>
      <c r="H41" s="24">
        <v>147459</v>
      </c>
      <c r="I41" s="24">
        <v>70781</v>
      </c>
      <c r="J41" s="24">
        <v>346143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346143</v>
      </c>
      <c r="X41" s="24">
        <v>360000</v>
      </c>
      <c r="Y41" s="24">
        <v>-13857</v>
      </c>
      <c r="Z41" s="6">
        <v>-3.85</v>
      </c>
      <c r="AA41" s="22">
        <v>1861189</v>
      </c>
    </row>
    <row r="42" spans="1:27" ht="12.75">
      <c r="A42" s="2" t="s">
        <v>46</v>
      </c>
      <c r="B42" s="8"/>
      <c r="C42" s="19">
        <f aca="true" t="shared" si="8" ref="C42:Y42">SUM(C43:C46)</f>
        <v>3234455</v>
      </c>
      <c r="D42" s="19">
        <f>SUM(D43:D46)</f>
        <v>0</v>
      </c>
      <c r="E42" s="20">
        <f t="shared" si="8"/>
        <v>2734543</v>
      </c>
      <c r="F42" s="21">
        <f t="shared" si="8"/>
        <v>2734543</v>
      </c>
      <c r="G42" s="21">
        <f t="shared" si="8"/>
        <v>184675</v>
      </c>
      <c r="H42" s="21">
        <f t="shared" si="8"/>
        <v>188505</v>
      </c>
      <c r="I42" s="21">
        <f t="shared" si="8"/>
        <v>205162</v>
      </c>
      <c r="J42" s="21">
        <f t="shared" si="8"/>
        <v>578342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578342</v>
      </c>
      <c r="X42" s="21">
        <f t="shared" si="8"/>
        <v>630000</v>
      </c>
      <c r="Y42" s="21">
        <f t="shared" si="8"/>
        <v>-51658</v>
      </c>
      <c r="Z42" s="4">
        <f>+IF(X42&lt;&gt;0,+(Y42/X42)*100,0)</f>
        <v>-8.19968253968254</v>
      </c>
      <c r="AA42" s="19">
        <f>SUM(AA43:AA46)</f>
        <v>2734543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>
        <v>823444</v>
      </c>
      <c r="D44" s="22"/>
      <c r="E44" s="23">
        <v>850150</v>
      </c>
      <c r="F44" s="24">
        <v>850150</v>
      </c>
      <c r="G44" s="24">
        <v>63991</v>
      </c>
      <c r="H44" s="24">
        <v>67820</v>
      </c>
      <c r="I44" s="24">
        <v>64697</v>
      </c>
      <c r="J44" s="24">
        <v>196508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196508</v>
      </c>
      <c r="X44" s="24">
        <v>180000</v>
      </c>
      <c r="Y44" s="24">
        <v>16508</v>
      </c>
      <c r="Z44" s="6">
        <v>9.17</v>
      </c>
      <c r="AA44" s="22">
        <v>850150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2411011</v>
      </c>
      <c r="D46" s="22"/>
      <c r="E46" s="23">
        <v>1884393</v>
      </c>
      <c r="F46" s="24">
        <v>1884393</v>
      </c>
      <c r="G46" s="24">
        <v>120684</v>
      </c>
      <c r="H46" s="24">
        <v>120685</v>
      </c>
      <c r="I46" s="24">
        <v>140465</v>
      </c>
      <c r="J46" s="24">
        <v>381834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381834</v>
      </c>
      <c r="X46" s="24">
        <v>450000</v>
      </c>
      <c r="Y46" s="24">
        <v>-68166</v>
      </c>
      <c r="Z46" s="6">
        <v>-15.15</v>
      </c>
      <c r="AA46" s="22">
        <v>1884393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317223497</v>
      </c>
      <c r="D48" s="44">
        <f>+D28+D32+D38+D42+D47</f>
        <v>0</v>
      </c>
      <c r="E48" s="45">
        <f t="shared" si="9"/>
        <v>309474994</v>
      </c>
      <c r="F48" s="46">
        <f t="shared" si="9"/>
        <v>309474994</v>
      </c>
      <c r="G48" s="46">
        <f t="shared" si="9"/>
        <v>8894377</v>
      </c>
      <c r="H48" s="46">
        <f t="shared" si="9"/>
        <v>10452346</v>
      </c>
      <c r="I48" s="46">
        <f t="shared" si="9"/>
        <v>12920565</v>
      </c>
      <c r="J48" s="46">
        <f t="shared" si="9"/>
        <v>32267288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32267288</v>
      </c>
      <c r="X48" s="46">
        <f t="shared" si="9"/>
        <v>33780000</v>
      </c>
      <c r="Y48" s="46">
        <f t="shared" si="9"/>
        <v>-1512712</v>
      </c>
      <c r="Z48" s="47">
        <f>+IF(X48&lt;&gt;0,+(Y48/X48)*100,0)</f>
        <v>-4.478129070455891</v>
      </c>
      <c r="AA48" s="44">
        <f>+AA28+AA32+AA38+AA42+AA47</f>
        <v>309474994</v>
      </c>
    </row>
    <row r="49" spans="1:27" ht="12.75">
      <c r="A49" s="14" t="s">
        <v>58</v>
      </c>
      <c r="B49" s="15"/>
      <c r="C49" s="48">
        <f aca="true" t="shared" si="10" ref="C49:Y49">+C25-C48</f>
        <v>30495646</v>
      </c>
      <c r="D49" s="48">
        <f>+D25-D48</f>
        <v>0</v>
      </c>
      <c r="E49" s="49">
        <f t="shared" si="10"/>
        <v>5433102</v>
      </c>
      <c r="F49" s="50">
        <f t="shared" si="10"/>
        <v>5433102</v>
      </c>
      <c r="G49" s="50">
        <f t="shared" si="10"/>
        <v>52943756</v>
      </c>
      <c r="H49" s="50">
        <f t="shared" si="10"/>
        <v>-6374220</v>
      </c>
      <c r="I49" s="50">
        <f t="shared" si="10"/>
        <v>-8292421</v>
      </c>
      <c r="J49" s="50">
        <f t="shared" si="10"/>
        <v>38277115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38277115</v>
      </c>
      <c r="X49" s="50">
        <f>IF(F25=F48,0,X25-X48)</f>
        <v>61336000</v>
      </c>
      <c r="Y49" s="50">
        <f t="shared" si="10"/>
        <v>-23058885</v>
      </c>
      <c r="Z49" s="51">
        <f>+IF(X49&lt;&gt;0,+(Y49/X49)*100,0)</f>
        <v>-37.59437361419069</v>
      </c>
      <c r="AA49" s="48">
        <f>+AA25-AA48</f>
        <v>5433102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29463500</v>
      </c>
      <c r="F5" s="21">
        <f t="shared" si="0"/>
        <v>29463500</v>
      </c>
      <c r="G5" s="21">
        <f t="shared" si="0"/>
        <v>8835180</v>
      </c>
      <c r="H5" s="21">
        <f t="shared" si="0"/>
        <v>-242347</v>
      </c>
      <c r="I5" s="21">
        <f t="shared" si="0"/>
        <v>33056</v>
      </c>
      <c r="J5" s="21">
        <f t="shared" si="0"/>
        <v>8625889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8625889</v>
      </c>
      <c r="X5" s="21">
        <f t="shared" si="0"/>
        <v>0</v>
      </c>
      <c r="Y5" s="21">
        <f t="shared" si="0"/>
        <v>8625889</v>
      </c>
      <c r="Z5" s="4">
        <f>+IF(X5&lt;&gt;0,+(Y5/X5)*100,0)</f>
        <v>0</v>
      </c>
      <c r="AA5" s="19">
        <f>SUM(AA6:AA8)</f>
        <v>29463500</v>
      </c>
    </row>
    <row r="6" spans="1:27" ht="12.75">
      <c r="A6" s="5" t="s">
        <v>33</v>
      </c>
      <c r="B6" s="3"/>
      <c r="C6" s="22"/>
      <c r="D6" s="22"/>
      <c r="E6" s="23">
        <v>14646500</v>
      </c>
      <c r="F6" s="24">
        <v>14646500</v>
      </c>
      <c r="G6" s="24">
        <v>5219475</v>
      </c>
      <c r="H6" s="24">
        <v>-447702</v>
      </c>
      <c r="I6" s="24">
        <v>-159971</v>
      </c>
      <c r="J6" s="24">
        <v>4611802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4611802</v>
      </c>
      <c r="X6" s="24"/>
      <c r="Y6" s="24">
        <v>4611802</v>
      </c>
      <c r="Z6" s="6">
        <v>0</v>
      </c>
      <c r="AA6" s="22">
        <v>14646500</v>
      </c>
    </row>
    <row r="7" spans="1:27" ht="12.75">
      <c r="A7" s="5" t="s">
        <v>34</v>
      </c>
      <c r="B7" s="3"/>
      <c r="C7" s="25"/>
      <c r="D7" s="25"/>
      <c r="E7" s="26">
        <v>12271600</v>
      </c>
      <c r="F7" s="27">
        <v>12271600</v>
      </c>
      <c r="G7" s="27">
        <v>3510770</v>
      </c>
      <c r="H7" s="27">
        <v>84561</v>
      </c>
      <c r="I7" s="27">
        <v>-12870</v>
      </c>
      <c r="J7" s="27">
        <v>3582461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3582461</v>
      </c>
      <c r="X7" s="27"/>
      <c r="Y7" s="27">
        <v>3582461</v>
      </c>
      <c r="Z7" s="7">
        <v>0</v>
      </c>
      <c r="AA7" s="25">
        <v>12271600</v>
      </c>
    </row>
    <row r="8" spans="1:27" ht="12.75">
      <c r="A8" s="5" t="s">
        <v>35</v>
      </c>
      <c r="B8" s="3"/>
      <c r="C8" s="22"/>
      <c r="D8" s="22"/>
      <c r="E8" s="23">
        <v>2545400</v>
      </c>
      <c r="F8" s="24">
        <v>2545400</v>
      </c>
      <c r="G8" s="24">
        <v>104935</v>
      </c>
      <c r="H8" s="24">
        <v>120794</v>
      </c>
      <c r="I8" s="24">
        <v>205897</v>
      </c>
      <c r="J8" s="24">
        <v>431626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431626</v>
      </c>
      <c r="X8" s="24"/>
      <c r="Y8" s="24">
        <v>431626</v>
      </c>
      <c r="Z8" s="6">
        <v>0</v>
      </c>
      <c r="AA8" s="22">
        <v>2545400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38153000</v>
      </c>
      <c r="F9" s="21">
        <f t="shared" si="1"/>
        <v>38153000</v>
      </c>
      <c r="G9" s="21">
        <f t="shared" si="1"/>
        <v>112749</v>
      </c>
      <c r="H9" s="21">
        <f t="shared" si="1"/>
        <v>6536847</v>
      </c>
      <c r="I9" s="21">
        <f t="shared" si="1"/>
        <v>6207734</v>
      </c>
      <c r="J9" s="21">
        <f t="shared" si="1"/>
        <v>12857330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12857330</v>
      </c>
      <c r="X9" s="21">
        <f t="shared" si="1"/>
        <v>0</v>
      </c>
      <c r="Y9" s="21">
        <f t="shared" si="1"/>
        <v>12857330</v>
      </c>
      <c r="Z9" s="4">
        <f>+IF(X9&lt;&gt;0,+(Y9/X9)*100,0)</f>
        <v>0</v>
      </c>
      <c r="AA9" s="19">
        <f>SUM(AA10:AA14)</f>
        <v>38153000</v>
      </c>
    </row>
    <row r="10" spans="1:27" ht="12.75">
      <c r="A10" s="5" t="s">
        <v>37</v>
      </c>
      <c r="B10" s="3"/>
      <c r="C10" s="22"/>
      <c r="D10" s="22"/>
      <c r="E10" s="23">
        <v>993800</v>
      </c>
      <c r="F10" s="24">
        <v>993800</v>
      </c>
      <c r="G10" s="24">
        <v>558</v>
      </c>
      <c r="H10" s="24">
        <v>327358</v>
      </c>
      <c r="I10" s="24">
        <v>2350</v>
      </c>
      <c r="J10" s="24">
        <v>330266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330266</v>
      </c>
      <c r="X10" s="24"/>
      <c r="Y10" s="24">
        <v>330266</v>
      </c>
      <c r="Z10" s="6">
        <v>0</v>
      </c>
      <c r="AA10" s="22">
        <v>993800</v>
      </c>
    </row>
    <row r="11" spans="1:27" ht="12.75">
      <c r="A11" s="5" t="s">
        <v>38</v>
      </c>
      <c r="B11" s="3"/>
      <c r="C11" s="22"/>
      <c r="D11" s="22"/>
      <c r="E11" s="23">
        <v>2600</v>
      </c>
      <c r="F11" s="24">
        <v>2600</v>
      </c>
      <c r="G11" s="24"/>
      <c r="H11" s="24">
        <v>292</v>
      </c>
      <c r="I11" s="24"/>
      <c r="J11" s="24">
        <v>292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292</v>
      </c>
      <c r="X11" s="24"/>
      <c r="Y11" s="24">
        <v>292</v>
      </c>
      <c r="Z11" s="6">
        <v>0</v>
      </c>
      <c r="AA11" s="22">
        <v>2600</v>
      </c>
    </row>
    <row r="12" spans="1:27" ht="12.75">
      <c r="A12" s="5" t="s">
        <v>39</v>
      </c>
      <c r="B12" s="3"/>
      <c r="C12" s="22"/>
      <c r="D12" s="22"/>
      <c r="E12" s="23">
        <v>37144900</v>
      </c>
      <c r="F12" s="24">
        <v>37144900</v>
      </c>
      <c r="G12" s="24">
        <v>111278</v>
      </c>
      <c r="H12" s="24">
        <v>6208288</v>
      </c>
      <c r="I12" s="24">
        <v>6204414</v>
      </c>
      <c r="J12" s="24">
        <v>12523980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12523980</v>
      </c>
      <c r="X12" s="24"/>
      <c r="Y12" s="24">
        <v>12523980</v>
      </c>
      <c r="Z12" s="6">
        <v>0</v>
      </c>
      <c r="AA12" s="22">
        <v>37144900</v>
      </c>
    </row>
    <row r="13" spans="1:27" ht="12.75">
      <c r="A13" s="5" t="s">
        <v>40</v>
      </c>
      <c r="B13" s="3"/>
      <c r="C13" s="22"/>
      <c r="D13" s="22"/>
      <c r="E13" s="23">
        <v>11700</v>
      </c>
      <c r="F13" s="24">
        <v>11700</v>
      </c>
      <c r="G13" s="24">
        <v>909</v>
      </c>
      <c r="H13" s="24">
        <v>909</v>
      </c>
      <c r="I13" s="24">
        <v>891</v>
      </c>
      <c r="J13" s="24">
        <v>2709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2709</v>
      </c>
      <c r="X13" s="24"/>
      <c r="Y13" s="24">
        <v>2709</v>
      </c>
      <c r="Z13" s="6">
        <v>0</v>
      </c>
      <c r="AA13" s="22">
        <v>11700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>
        <v>4</v>
      </c>
      <c r="H14" s="27"/>
      <c r="I14" s="27">
        <v>79</v>
      </c>
      <c r="J14" s="27">
        <v>83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83</v>
      </c>
      <c r="X14" s="27"/>
      <c r="Y14" s="27">
        <v>83</v>
      </c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1059400</v>
      </c>
      <c r="F15" s="21">
        <f t="shared" si="2"/>
        <v>1059400</v>
      </c>
      <c r="G15" s="21">
        <f t="shared" si="2"/>
        <v>2727</v>
      </c>
      <c r="H15" s="21">
        <f t="shared" si="2"/>
        <v>7067</v>
      </c>
      <c r="I15" s="21">
        <f t="shared" si="2"/>
        <v>2026</v>
      </c>
      <c r="J15" s="21">
        <f t="shared" si="2"/>
        <v>11820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11820</v>
      </c>
      <c r="X15" s="21">
        <f t="shared" si="2"/>
        <v>0</v>
      </c>
      <c r="Y15" s="21">
        <f t="shared" si="2"/>
        <v>11820</v>
      </c>
      <c r="Z15" s="4">
        <f>+IF(X15&lt;&gt;0,+(Y15/X15)*100,0)</f>
        <v>0</v>
      </c>
      <c r="AA15" s="19">
        <f>SUM(AA16:AA18)</f>
        <v>1059400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1059400</v>
      </c>
      <c r="F17" s="24">
        <v>1059400</v>
      </c>
      <c r="G17" s="24">
        <v>2727</v>
      </c>
      <c r="H17" s="24">
        <v>7067</v>
      </c>
      <c r="I17" s="24">
        <v>2026</v>
      </c>
      <c r="J17" s="24">
        <v>11820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11820</v>
      </c>
      <c r="X17" s="24"/>
      <c r="Y17" s="24">
        <v>11820</v>
      </c>
      <c r="Z17" s="6">
        <v>0</v>
      </c>
      <c r="AA17" s="22">
        <v>1059400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18178000</v>
      </c>
      <c r="F19" s="21">
        <f t="shared" si="3"/>
        <v>18178000</v>
      </c>
      <c r="G19" s="21">
        <f t="shared" si="3"/>
        <v>1615979</v>
      </c>
      <c r="H19" s="21">
        <f t="shared" si="3"/>
        <v>1715775</v>
      </c>
      <c r="I19" s="21">
        <f t="shared" si="3"/>
        <v>1731448</v>
      </c>
      <c r="J19" s="21">
        <f t="shared" si="3"/>
        <v>5063202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5063202</v>
      </c>
      <c r="X19" s="21">
        <f t="shared" si="3"/>
        <v>0</v>
      </c>
      <c r="Y19" s="21">
        <f t="shared" si="3"/>
        <v>5063202</v>
      </c>
      <c r="Z19" s="4">
        <f>+IF(X19&lt;&gt;0,+(Y19/X19)*100,0)</f>
        <v>0</v>
      </c>
      <c r="AA19" s="19">
        <f>SUM(AA20:AA23)</f>
        <v>18178000</v>
      </c>
    </row>
    <row r="20" spans="1:27" ht="12.75">
      <c r="A20" s="5" t="s">
        <v>47</v>
      </c>
      <c r="B20" s="3"/>
      <c r="C20" s="22"/>
      <c r="D20" s="22"/>
      <c r="E20" s="23">
        <v>11366600</v>
      </c>
      <c r="F20" s="24">
        <v>11366600</v>
      </c>
      <c r="G20" s="24">
        <v>1051048</v>
      </c>
      <c r="H20" s="24">
        <v>1110077</v>
      </c>
      <c r="I20" s="24">
        <v>1153052</v>
      </c>
      <c r="J20" s="24">
        <v>3314177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3314177</v>
      </c>
      <c r="X20" s="24"/>
      <c r="Y20" s="24">
        <v>3314177</v>
      </c>
      <c r="Z20" s="6">
        <v>0</v>
      </c>
      <c r="AA20" s="22">
        <v>11366600</v>
      </c>
    </row>
    <row r="21" spans="1:27" ht="12.75">
      <c r="A21" s="5" t="s">
        <v>48</v>
      </c>
      <c r="B21" s="3"/>
      <c r="C21" s="22"/>
      <c r="D21" s="22"/>
      <c r="E21" s="23">
        <v>2745900</v>
      </c>
      <c r="F21" s="24">
        <v>2745900</v>
      </c>
      <c r="G21" s="24">
        <v>191124</v>
      </c>
      <c r="H21" s="24">
        <v>217223</v>
      </c>
      <c r="I21" s="24">
        <v>201205</v>
      </c>
      <c r="J21" s="24">
        <v>609552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609552</v>
      </c>
      <c r="X21" s="24"/>
      <c r="Y21" s="24">
        <v>609552</v>
      </c>
      <c r="Z21" s="6">
        <v>0</v>
      </c>
      <c r="AA21" s="22">
        <v>2745900</v>
      </c>
    </row>
    <row r="22" spans="1:27" ht="12.75">
      <c r="A22" s="5" t="s">
        <v>49</v>
      </c>
      <c r="B22" s="3"/>
      <c r="C22" s="25"/>
      <c r="D22" s="25"/>
      <c r="E22" s="26">
        <v>2117400</v>
      </c>
      <c r="F22" s="27">
        <v>2117400</v>
      </c>
      <c r="G22" s="27">
        <v>199243</v>
      </c>
      <c r="H22" s="27">
        <v>216435</v>
      </c>
      <c r="I22" s="27">
        <v>207006</v>
      </c>
      <c r="J22" s="27">
        <v>622684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622684</v>
      </c>
      <c r="X22" s="27"/>
      <c r="Y22" s="27">
        <v>622684</v>
      </c>
      <c r="Z22" s="7">
        <v>0</v>
      </c>
      <c r="AA22" s="25">
        <v>2117400</v>
      </c>
    </row>
    <row r="23" spans="1:27" ht="12.75">
      <c r="A23" s="5" t="s">
        <v>50</v>
      </c>
      <c r="B23" s="3"/>
      <c r="C23" s="22"/>
      <c r="D23" s="22"/>
      <c r="E23" s="23">
        <v>1948100</v>
      </c>
      <c r="F23" s="24">
        <v>1948100</v>
      </c>
      <c r="G23" s="24">
        <v>174564</v>
      </c>
      <c r="H23" s="24">
        <v>172040</v>
      </c>
      <c r="I23" s="24">
        <v>170185</v>
      </c>
      <c r="J23" s="24">
        <v>516789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516789</v>
      </c>
      <c r="X23" s="24"/>
      <c r="Y23" s="24">
        <v>516789</v>
      </c>
      <c r="Z23" s="6">
        <v>0</v>
      </c>
      <c r="AA23" s="22">
        <v>1948100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86853900</v>
      </c>
      <c r="F25" s="46">
        <f t="shared" si="4"/>
        <v>86853900</v>
      </c>
      <c r="G25" s="46">
        <f t="shared" si="4"/>
        <v>10566635</v>
      </c>
      <c r="H25" s="46">
        <f t="shared" si="4"/>
        <v>8017342</v>
      </c>
      <c r="I25" s="46">
        <f t="shared" si="4"/>
        <v>7974264</v>
      </c>
      <c r="J25" s="46">
        <f t="shared" si="4"/>
        <v>26558241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26558241</v>
      </c>
      <c r="X25" s="46">
        <f t="shared" si="4"/>
        <v>0</v>
      </c>
      <c r="Y25" s="46">
        <f t="shared" si="4"/>
        <v>26558241</v>
      </c>
      <c r="Z25" s="47">
        <f>+IF(X25&lt;&gt;0,+(Y25/X25)*100,0)</f>
        <v>0</v>
      </c>
      <c r="AA25" s="44">
        <f>+AA5+AA9+AA15+AA19+AA24</f>
        <v>86853900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30741900</v>
      </c>
      <c r="F28" s="21">
        <f t="shared" si="5"/>
        <v>30741900</v>
      </c>
      <c r="G28" s="21">
        <f t="shared" si="5"/>
        <v>1497245</v>
      </c>
      <c r="H28" s="21">
        <f t="shared" si="5"/>
        <v>1483680</v>
      </c>
      <c r="I28" s="21">
        <f t="shared" si="5"/>
        <v>2142456</v>
      </c>
      <c r="J28" s="21">
        <f t="shared" si="5"/>
        <v>5123381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5123381</v>
      </c>
      <c r="X28" s="21">
        <f t="shared" si="5"/>
        <v>0</v>
      </c>
      <c r="Y28" s="21">
        <f t="shared" si="5"/>
        <v>5123381</v>
      </c>
      <c r="Z28" s="4">
        <f>+IF(X28&lt;&gt;0,+(Y28/X28)*100,0)</f>
        <v>0</v>
      </c>
      <c r="AA28" s="19">
        <f>SUM(AA29:AA31)</f>
        <v>30741900</v>
      </c>
    </row>
    <row r="29" spans="1:27" ht="12.75">
      <c r="A29" s="5" t="s">
        <v>33</v>
      </c>
      <c r="B29" s="3"/>
      <c r="C29" s="22"/>
      <c r="D29" s="22"/>
      <c r="E29" s="23">
        <v>11772800</v>
      </c>
      <c r="F29" s="24">
        <v>11772800</v>
      </c>
      <c r="G29" s="24">
        <v>781555</v>
      </c>
      <c r="H29" s="24">
        <v>391129</v>
      </c>
      <c r="I29" s="24">
        <v>1019093</v>
      </c>
      <c r="J29" s="24">
        <v>2191777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2191777</v>
      </c>
      <c r="X29" s="24"/>
      <c r="Y29" s="24">
        <v>2191777</v>
      </c>
      <c r="Z29" s="6">
        <v>0</v>
      </c>
      <c r="AA29" s="22">
        <v>11772800</v>
      </c>
    </row>
    <row r="30" spans="1:27" ht="12.75">
      <c r="A30" s="5" t="s">
        <v>34</v>
      </c>
      <c r="B30" s="3"/>
      <c r="C30" s="25"/>
      <c r="D30" s="25"/>
      <c r="E30" s="26">
        <v>10062600</v>
      </c>
      <c r="F30" s="27">
        <v>10062600</v>
      </c>
      <c r="G30" s="27">
        <v>420379</v>
      </c>
      <c r="H30" s="27">
        <v>635993</v>
      </c>
      <c r="I30" s="27">
        <v>716276</v>
      </c>
      <c r="J30" s="27">
        <v>1772648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1772648</v>
      </c>
      <c r="X30" s="27"/>
      <c r="Y30" s="27">
        <v>1772648</v>
      </c>
      <c r="Z30" s="7">
        <v>0</v>
      </c>
      <c r="AA30" s="25">
        <v>10062600</v>
      </c>
    </row>
    <row r="31" spans="1:27" ht="12.75">
      <c r="A31" s="5" t="s">
        <v>35</v>
      </c>
      <c r="B31" s="3"/>
      <c r="C31" s="22"/>
      <c r="D31" s="22"/>
      <c r="E31" s="23">
        <v>8906500</v>
      </c>
      <c r="F31" s="24">
        <v>8906500</v>
      </c>
      <c r="G31" s="24">
        <v>295311</v>
      </c>
      <c r="H31" s="24">
        <v>456558</v>
      </c>
      <c r="I31" s="24">
        <v>407087</v>
      </c>
      <c r="J31" s="24">
        <v>1158956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1158956</v>
      </c>
      <c r="X31" s="24"/>
      <c r="Y31" s="24">
        <v>1158956</v>
      </c>
      <c r="Z31" s="6">
        <v>0</v>
      </c>
      <c r="AA31" s="22">
        <v>8906500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37957400</v>
      </c>
      <c r="F32" s="21">
        <f t="shared" si="6"/>
        <v>37957400</v>
      </c>
      <c r="G32" s="21">
        <f t="shared" si="6"/>
        <v>375632</v>
      </c>
      <c r="H32" s="21">
        <f t="shared" si="6"/>
        <v>4654068</v>
      </c>
      <c r="I32" s="21">
        <f t="shared" si="6"/>
        <v>4924780</v>
      </c>
      <c r="J32" s="21">
        <f t="shared" si="6"/>
        <v>9954480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9954480</v>
      </c>
      <c r="X32" s="21">
        <f t="shared" si="6"/>
        <v>0</v>
      </c>
      <c r="Y32" s="21">
        <f t="shared" si="6"/>
        <v>9954480</v>
      </c>
      <c r="Z32" s="4">
        <f>+IF(X32&lt;&gt;0,+(Y32/X32)*100,0)</f>
        <v>0</v>
      </c>
      <c r="AA32" s="19">
        <f>SUM(AA33:AA37)</f>
        <v>37957400</v>
      </c>
    </row>
    <row r="33" spans="1:27" ht="12.75">
      <c r="A33" s="5" t="s">
        <v>37</v>
      </c>
      <c r="B33" s="3"/>
      <c r="C33" s="22"/>
      <c r="D33" s="22"/>
      <c r="E33" s="23">
        <v>1389200</v>
      </c>
      <c r="F33" s="24">
        <v>1389200</v>
      </c>
      <c r="G33" s="24">
        <v>94659</v>
      </c>
      <c r="H33" s="24">
        <v>105555</v>
      </c>
      <c r="I33" s="24">
        <v>109948</v>
      </c>
      <c r="J33" s="24">
        <v>310162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310162</v>
      </c>
      <c r="X33" s="24"/>
      <c r="Y33" s="24">
        <v>310162</v>
      </c>
      <c r="Z33" s="6">
        <v>0</v>
      </c>
      <c r="AA33" s="22">
        <v>1389200</v>
      </c>
    </row>
    <row r="34" spans="1:27" ht="12.75">
      <c r="A34" s="5" t="s">
        <v>38</v>
      </c>
      <c r="B34" s="3"/>
      <c r="C34" s="22"/>
      <c r="D34" s="22"/>
      <c r="E34" s="23">
        <v>1230200</v>
      </c>
      <c r="F34" s="24">
        <v>1230200</v>
      </c>
      <c r="G34" s="24">
        <v>1121</v>
      </c>
      <c r="H34" s="24">
        <v>2775</v>
      </c>
      <c r="I34" s="24">
        <v>2446</v>
      </c>
      <c r="J34" s="24">
        <v>6342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6342</v>
      </c>
      <c r="X34" s="24"/>
      <c r="Y34" s="24">
        <v>6342</v>
      </c>
      <c r="Z34" s="6">
        <v>0</v>
      </c>
      <c r="AA34" s="22">
        <v>1230200</v>
      </c>
    </row>
    <row r="35" spans="1:27" ht="12.75">
      <c r="A35" s="5" t="s">
        <v>39</v>
      </c>
      <c r="B35" s="3"/>
      <c r="C35" s="22"/>
      <c r="D35" s="22"/>
      <c r="E35" s="23">
        <v>35147900</v>
      </c>
      <c r="F35" s="24">
        <v>35147900</v>
      </c>
      <c r="G35" s="24">
        <v>279852</v>
      </c>
      <c r="H35" s="24">
        <v>4544922</v>
      </c>
      <c r="I35" s="24">
        <v>4808429</v>
      </c>
      <c r="J35" s="24">
        <v>9633203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9633203</v>
      </c>
      <c r="X35" s="24"/>
      <c r="Y35" s="24">
        <v>9633203</v>
      </c>
      <c r="Z35" s="6">
        <v>0</v>
      </c>
      <c r="AA35" s="22">
        <v>35147900</v>
      </c>
    </row>
    <row r="36" spans="1:27" ht="12.75">
      <c r="A36" s="5" t="s">
        <v>40</v>
      </c>
      <c r="B36" s="3"/>
      <c r="C36" s="22"/>
      <c r="D36" s="22"/>
      <c r="E36" s="23">
        <v>190100</v>
      </c>
      <c r="F36" s="24">
        <v>190100</v>
      </c>
      <c r="G36" s="24"/>
      <c r="H36" s="24">
        <v>816</v>
      </c>
      <c r="I36" s="24">
        <v>3957</v>
      </c>
      <c r="J36" s="24">
        <v>4773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4773</v>
      </c>
      <c r="X36" s="24"/>
      <c r="Y36" s="24">
        <v>4773</v>
      </c>
      <c r="Z36" s="6">
        <v>0</v>
      </c>
      <c r="AA36" s="22">
        <v>190100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11686200</v>
      </c>
      <c r="F38" s="21">
        <f t="shared" si="7"/>
        <v>11686200</v>
      </c>
      <c r="G38" s="21">
        <f t="shared" si="7"/>
        <v>457572</v>
      </c>
      <c r="H38" s="21">
        <f t="shared" si="7"/>
        <v>521671</v>
      </c>
      <c r="I38" s="21">
        <f t="shared" si="7"/>
        <v>556297</v>
      </c>
      <c r="J38" s="21">
        <f t="shared" si="7"/>
        <v>1535540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1535540</v>
      </c>
      <c r="X38" s="21">
        <f t="shared" si="7"/>
        <v>0</v>
      </c>
      <c r="Y38" s="21">
        <f t="shared" si="7"/>
        <v>1535540</v>
      </c>
      <c r="Z38" s="4">
        <f>+IF(X38&lt;&gt;0,+(Y38/X38)*100,0)</f>
        <v>0</v>
      </c>
      <c r="AA38" s="19">
        <f>SUM(AA39:AA41)</f>
        <v>11686200</v>
      </c>
    </row>
    <row r="39" spans="1:27" ht="12.75">
      <c r="A39" s="5" t="s">
        <v>43</v>
      </c>
      <c r="B39" s="3"/>
      <c r="C39" s="22"/>
      <c r="D39" s="22"/>
      <c r="E39" s="23">
        <v>951800</v>
      </c>
      <c r="F39" s="24">
        <v>951800</v>
      </c>
      <c r="G39" s="24">
        <v>65800</v>
      </c>
      <c r="H39" s="24">
        <v>76745</v>
      </c>
      <c r="I39" s="24">
        <v>74344</v>
      </c>
      <c r="J39" s="24">
        <v>216889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216889</v>
      </c>
      <c r="X39" s="24"/>
      <c r="Y39" s="24">
        <v>216889</v>
      </c>
      <c r="Z39" s="6">
        <v>0</v>
      </c>
      <c r="AA39" s="22">
        <v>951800</v>
      </c>
    </row>
    <row r="40" spans="1:27" ht="12.75">
      <c r="A40" s="5" t="s">
        <v>44</v>
      </c>
      <c r="B40" s="3"/>
      <c r="C40" s="22"/>
      <c r="D40" s="22"/>
      <c r="E40" s="23">
        <v>10734400</v>
      </c>
      <c r="F40" s="24">
        <v>10734400</v>
      </c>
      <c r="G40" s="24">
        <v>391772</v>
      </c>
      <c r="H40" s="24">
        <v>444926</v>
      </c>
      <c r="I40" s="24">
        <v>481953</v>
      </c>
      <c r="J40" s="24">
        <v>1318651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1318651</v>
      </c>
      <c r="X40" s="24"/>
      <c r="Y40" s="24">
        <v>1318651</v>
      </c>
      <c r="Z40" s="6">
        <v>0</v>
      </c>
      <c r="AA40" s="22">
        <v>10734400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15212400</v>
      </c>
      <c r="F42" s="21">
        <f t="shared" si="8"/>
        <v>15212400</v>
      </c>
      <c r="G42" s="21">
        <f t="shared" si="8"/>
        <v>990275</v>
      </c>
      <c r="H42" s="21">
        <f t="shared" si="8"/>
        <v>1296103</v>
      </c>
      <c r="I42" s="21">
        <f t="shared" si="8"/>
        <v>402409</v>
      </c>
      <c r="J42" s="21">
        <f t="shared" si="8"/>
        <v>2688787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2688787</v>
      </c>
      <c r="X42" s="21">
        <f t="shared" si="8"/>
        <v>0</v>
      </c>
      <c r="Y42" s="21">
        <f t="shared" si="8"/>
        <v>2688787</v>
      </c>
      <c r="Z42" s="4">
        <f>+IF(X42&lt;&gt;0,+(Y42/X42)*100,0)</f>
        <v>0</v>
      </c>
      <c r="AA42" s="19">
        <f>SUM(AA43:AA46)</f>
        <v>15212400</v>
      </c>
    </row>
    <row r="43" spans="1:27" ht="12.75">
      <c r="A43" s="5" t="s">
        <v>47</v>
      </c>
      <c r="B43" s="3"/>
      <c r="C43" s="22"/>
      <c r="D43" s="22"/>
      <c r="E43" s="23">
        <v>9291500</v>
      </c>
      <c r="F43" s="24">
        <v>9291500</v>
      </c>
      <c r="G43" s="24">
        <v>819115</v>
      </c>
      <c r="H43" s="24">
        <v>966099</v>
      </c>
      <c r="I43" s="24">
        <v>143900</v>
      </c>
      <c r="J43" s="24">
        <v>1929114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1929114</v>
      </c>
      <c r="X43" s="24"/>
      <c r="Y43" s="24">
        <v>1929114</v>
      </c>
      <c r="Z43" s="6">
        <v>0</v>
      </c>
      <c r="AA43" s="22">
        <v>9291500</v>
      </c>
    </row>
    <row r="44" spans="1:27" ht="12.75">
      <c r="A44" s="5" t="s">
        <v>48</v>
      </c>
      <c r="B44" s="3"/>
      <c r="C44" s="22"/>
      <c r="D44" s="22"/>
      <c r="E44" s="23">
        <v>2453700</v>
      </c>
      <c r="F44" s="24">
        <v>2453700</v>
      </c>
      <c r="G44" s="24">
        <v>63320</v>
      </c>
      <c r="H44" s="24">
        <v>75265</v>
      </c>
      <c r="I44" s="24">
        <v>96291</v>
      </c>
      <c r="J44" s="24">
        <v>234876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234876</v>
      </c>
      <c r="X44" s="24"/>
      <c r="Y44" s="24">
        <v>234876</v>
      </c>
      <c r="Z44" s="6">
        <v>0</v>
      </c>
      <c r="AA44" s="22">
        <v>2453700</v>
      </c>
    </row>
    <row r="45" spans="1:27" ht="12.75">
      <c r="A45" s="5" t="s">
        <v>49</v>
      </c>
      <c r="B45" s="3"/>
      <c r="C45" s="25"/>
      <c r="D45" s="25"/>
      <c r="E45" s="26">
        <v>2012900</v>
      </c>
      <c r="F45" s="27">
        <v>2012900</v>
      </c>
      <c r="G45" s="27">
        <v>59802</v>
      </c>
      <c r="H45" s="27">
        <v>71268</v>
      </c>
      <c r="I45" s="27">
        <v>90672</v>
      </c>
      <c r="J45" s="27">
        <v>221742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221742</v>
      </c>
      <c r="X45" s="27"/>
      <c r="Y45" s="27">
        <v>221742</v>
      </c>
      <c r="Z45" s="7">
        <v>0</v>
      </c>
      <c r="AA45" s="25">
        <v>2012900</v>
      </c>
    </row>
    <row r="46" spans="1:27" ht="12.75">
      <c r="A46" s="5" t="s">
        <v>50</v>
      </c>
      <c r="B46" s="3"/>
      <c r="C46" s="22"/>
      <c r="D46" s="22"/>
      <c r="E46" s="23">
        <v>1454300</v>
      </c>
      <c r="F46" s="24">
        <v>1454300</v>
      </c>
      <c r="G46" s="24">
        <v>48038</v>
      </c>
      <c r="H46" s="24">
        <v>183471</v>
      </c>
      <c r="I46" s="24">
        <v>71546</v>
      </c>
      <c r="J46" s="24">
        <v>303055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303055</v>
      </c>
      <c r="X46" s="24"/>
      <c r="Y46" s="24">
        <v>303055</v>
      </c>
      <c r="Z46" s="6">
        <v>0</v>
      </c>
      <c r="AA46" s="22">
        <v>1454300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>
        <v>1866</v>
      </c>
      <c r="I47" s="21">
        <v>1866</v>
      </c>
      <c r="J47" s="21">
        <v>3732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3732</v>
      </c>
      <c r="X47" s="21"/>
      <c r="Y47" s="21">
        <v>3732</v>
      </c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95597900</v>
      </c>
      <c r="F48" s="46">
        <f t="shared" si="9"/>
        <v>95597900</v>
      </c>
      <c r="G48" s="46">
        <f t="shared" si="9"/>
        <v>3320724</v>
      </c>
      <c r="H48" s="46">
        <f t="shared" si="9"/>
        <v>7957388</v>
      </c>
      <c r="I48" s="46">
        <f t="shared" si="9"/>
        <v>8027808</v>
      </c>
      <c r="J48" s="46">
        <f t="shared" si="9"/>
        <v>19305920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19305920</v>
      </c>
      <c r="X48" s="46">
        <f t="shared" si="9"/>
        <v>0</v>
      </c>
      <c r="Y48" s="46">
        <f t="shared" si="9"/>
        <v>19305920</v>
      </c>
      <c r="Z48" s="47">
        <f>+IF(X48&lt;&gt;0,+(Y48/X48)*100,0)</f>
        <v>0</v>
      </c>
      <c r="AA48" s="44">
        <f>+AA28+AA32+AA38+AA42+AA47</f>
        <v>95597900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-8744000</v>
      </c>
      <c r="F49" s="50">
        <f t="shared" si="10"/>
        <v>-8744000</v>
      </c>
      <c r="G49" s="50">
        <f t="shared" si="10"/>
        <v>7245911</v>
      </c>
      <c r="H49" s="50">
        <f t="shared" si="10"/>
        <v>59954</v>
      </c>
      <c r="I49" s="50">
        <f t="shared" si="10"/>
        <v>-53544</v>
      </c>
      <c r="J49" s="50">
        <f t="shared" si="10"/>
        <v>7252321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7252321</v>
      </c>
      <c r="X49" s="50">
        <f>IF(F25=F48,0,X25-X48)</f>
        <v>0</v>
      </c>
      <c r="Y49" s="50">
        <f t="shared" si="10"/>
        <v>7252321</v>
      </c>
      <c r="Z49" s="51">
        <f>+IF(X49&lt;&gt;0,+(Y49/X49)*100,0)</f>
        <v>0</v>
      </c>
      <c r="AA49" s="48">
        <f>+AA25-AA48</f>
        <v>-8744000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35610800</v>
      </c>
      <c r="F5" s="21">
        <f t="shared" si="0"/>
        <v>35610800</v>
      </c>
      <c r="G5" s="21">
        <f t="shared" si="0"/>
        <v>7982817</v>
      </c>
      <c r="H5" s="21">
        <f t="shared" si="0"/>
        <v>2846264</v>
      </c>
      <c r="I5" s="21">
        <f t="shared" si="0"/>
        <v>3109694</v>
      </c>
      <c r="J5" s="21">
        <f t="shared" si="0"/>
        <v>13938775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13938775</v>
      </c>
      <c r="X5" s="21">
        <f t="shared" si="0"/>
        <v>8873949</v>
      </c>
      <c r="Y5" s="21">
        <f t="shared" si="0"/>
        <v>5064826</v>
      </c>
      <c r="Z5" s="4">
        <f>+IF(X5&lt;&gt;0,+(Y5/X5)*100,0)</f>
        <v>57.0752209641953</v>
      </c>
      <c r="AA5" s="19">
        <f>SUM(AA6:AA8)</f>
        <v>35610800</v>
      </c>
    </row>
    <row r="6" spans="1:27" ht="12.75">
      <c r="A6" s="5" t="s">
        <v>33</v>
      </c>
      <c r="B6" s="3"/>
      <c r="C6" s="22"/>
      <c r="D6" s="22"/>
      <c r="E6" s="23">
        <v>2718000</v>
      </c>
      <c r="F6" s="24">
        <v>2718000</v>
      </c>
      <c r="G6" s="24">
        <v>6747000</v>
      </c>
      <c r="H6" s="24">
        <v>7585</v>
      </c>
      <c r="I6" s="24"/>
      <c r="J6" s="24">
        <v>6754585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6754585</v>
      </c>
      <c r="X6" s="24">
        <v>679500</v>
      </c>
      <c r="Y6" s="24">
        <v>6075085</v>
      </c>
      <c r="Z6" s="6">
        <v>894.05</v>
      </c>
      <c r="AA6" s="22">
        <v>2718000</v>
      </c>
    </row>
    <row r="7" spans="1:27" ht="12.75">
      <c r="A7" s="5" t="s">
        <v>34</v>
      </c>
      <c r="B7" s="3"/>
      <c r="C7" s="25"/>
      <c r="D7" s="25"/>
      <c r="E7" s="26">
        <v>31876300</v>
      </c>
      <c r="F7" s="27">
        <v>31876300</v>
      </c>
      <c r="G7" s="27">
        <v>1211768</v>
      </c>
      <c r="H7" s="27">
        <v>2826362</v>
      </c>
      <c r="I7" s="27">
        <v>3084761</v>
      </c>
      <c r="J7" s="27">
        <v>7122891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7122891</v>
      </c>
      <c r="X7" s="27">
        <v>7940325</v>
      </c>
      <c r="Y7" s="27">
        <v>-817434</v>
      </c>
      <c r="Z7" s="7">
        <v>-10.29</v>
      </c>
      <c r="AA7" s="25">
        <v>31876300</v>
      </c>
    </row>
    <row r="8" spans="1:27" ht="12.75">
      <c r="A8" s="5" t="s">
        <v>35</v>
      </c>
      <c r="B8" s="3"/>
      <c r="C8" s="22"/>
      <c r="D8" s="22"/>
      <c r="E8" s="23">
        <v>1016500</v>
      </c>
      <c r="F8" s="24">
        <v>1016500</v>
      </c>
      <c r="G8" s="24">
        <v>24049</v>
      </c>
      <c r="H8" s="24">
        <v>12317</v>
      </c>
      <c r="I8" s="24">
        <v>24933</v>
      </c>
      <c r="J8" s="24">
        <v>61299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61299</v>
      </c>
      <c r="X8" s="24">
        <v>254124</v>
      </c>
      <c r="Y8" s="24">
        <v>-192825</v>
      </c>
      <c r="Z8" s="6">
        <v>-75.88</v>
      </c>
      <c r="AA8" s="22">
        <v>1016500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7438300</v>
      </c>
      <c r="F9" s="21">
        <f t="shared" si="1"/>
        <v>7438300</v>
      </c>
      <c r="G9" s="21">
        <f t="shared" si="1"/>
        <v>21956</v>
      </c>
      <c r="H9" s="21">
        <f t="shared" si="1"/>
        <v>1107665</v>
      </c>
      <c r="I9" s="21">
        <f t="shared" si="1"/>
        <v>1187242</v>
      </c>
      <c r="J9" s="21">
        <f t="shared" si="1"/>
        <v>2316863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2316863</v>
      </c>
      <c r="X9" s="21">
        <f t="shared" si="1"/>
        <v>1859577</v>
      </c>
      <c r="Y9" s="21">
        <f t="shared" si="1"/>
        <v>457286</v>
      </c>
      <c r="Z9" s="4">
        <f>+IF(X9&lt;&gt;0,+(Y9/X9)*100,0)</f>
        <v>24.59086125500584</v>
      </c>
      <c r="AA9" s="19">
        <f>SUM(AA10:AA14)</f>
        <v>7438300</v>
      </c>
    </row>
    <row r="10" spans="1:27" ht="12.75">
      <c r="A10" s="5" t="s">
        <v>37</v>
      </c>
      <c r="B10" s="3"/>
      <c r="C10" s="22"/>
      <c r="D10" s="22"/>
      <c r="E10" s="23">
        <v>2185500</v>
      </c>
      <c r="F10" s="24">
        <v>2185500</v>
      </c>
      <c r="G10" s="24">
        <v>18183</v>
      </c>
      <c r="H10" s="24">
        <v>197170</v>
      </c>
      <c r="I10" s="24">
        <v>331682</v>
      </c>
      <c r="J10" s="24">
        <v>547035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547035</v>
      </c>
      <c r="X10" s="24">
        <v>546375</v>
      </c>
      <c r="Y10" s="24">
        <v>660</v>
      </c>
      <c r="Z10" s="6">
        <v>0.12</v>
      </c>
      <c r="AA10" s="22">
        <v>2185500</v>
      </c>
    </row>
    <row r="11" spans="1:27" ht="12.75">
      <c r="A11" s="5" t="s">
        <v>38</v>
      </c>
      <c r="B11" s="3"/>
      <c r="C11" s="22"/>
      <c r="D11" s="22"/>
      <c r="E11" s="23">
        <v>282800</v>
      </c>
      <c r="F11" s="24">
        <v>282800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70701</v>
      </c>
      <c r="Y11" s="24">
        <v>-70701</v>
      </c>
      <c r="Z11" s="6">
        <v>-100</v>
      </c>
      <c r="AA11" s="22">
        <v>282800</v>
      </c>
    </row>
    <row r="12" spans="1:27" ht="12.75">
      <c r="A12" s="5" t="s">
        <v>39</v>
      </c>
      <c r="B12" s="3"/>
      <c r="C12" s="22"/>
      <c r="D12" s="22"/>
      <c r="E12" s="23">
        <v>4970000</v>
      </c>
      <c r="F12" s="24">
        <v>4970000</v>
      </c>
      <c r="G12" s="24">
        <v>3773</v>
      </c>
      <c r="H12" s="24">
        <v>910495</v>
      </c>
      <c r="I12" s="24">
        <v>855560</v>
      </c>
      <c r="J12" s="24">
        <v>1769828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1769828</v>
      </c>
      <c r="X12" s="24">
        <v>1242501</v>
      </c>
      <c r="Y12" s="24">
        <v>527327</v>
      </c>
      <c r="Z12" s="6">
        <v>42.44</v>
      </c>
      <c r="AA12" s="22">
        <v>4970000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2027000</v>
      </c>
      <c r="F15" s="21">
        <f t="shared" si="2"/>
        <v>2027000</v>
      </c>
      <c r="G15" s="21">
        <f t="shared" si="2"/>
        <v>51384</v>
      </c>
      <c r="H15" s="21">
        <f t="shared" si="2"/>
        <v>0</v>
      </c>
      <c r="I15" s="21">
        <f t="shared" si="2"/>
        <v>0</v>
      </c>
      <c r="J15" s="21">
        <f t="shared" si="2"/>
        <v>51384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51384</v>
      </c>
      <c r="X15" s="21">
        <f t="shared" si="2"/>
        <v>506751</v>
      </c>
      <c r="Y15" s="21">
        <f t="shared" si="2"/>
        <v>-455367</v>
      </c>
      <c r="Z15" s="4">
        <f>+IF(X15&lt;&gt;0,+(Y15/X15)*100,0)</f>
        <v>-89.8601088108361</v>
      </c>
      <c r="AA15" s="19">
        <f>SUM(AA16:AA18)</f>
        <v>2027000</v>
      </c>
    </row>
    <row r="16" spans="1:27" ht="12.75">
      <c r="A16" s="5" t="s">
        <v>43</v>
      </c>
      <c r="B16" s="3"/>
      <c r="C16" s="22"/>
      <c r="D16" s="22"/>
      <c r="E16" s="23">
        <v>300000</v>
      </c>
      <c r="F16" s="24">
        <v>300000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75000</v>
      </c>
      <c r="Y16" s="24">
        <v>-75000</v>
      </c>
      <c r="Z16" s="6">
        <v>-100</v>
      </c>
      <c r="AA16" s="22">
        <v>300000</v>
      </c>
    </row>
    <row r="17" spans="1:27" ht="12.75">
      <c r="A17" s="5" t="s">
        <v>44</v>
      </c>
      <c r="B17" s="3"/>
      <c r="C17" s="22"/>
      <c r="D17" s="22"/>
      <c r="E17" s="23">
        <v>1727000</v>
      </c>
      <c r="F17" s="24">
        <v>1727000</v>
      </c>
      <c r="G17" s="24">
        <v>51384</v>
      </c>
      <c r="H17" s="24"/>
      <c r="I17" s="24"/>
      <c r="J17" s="24">
        <v>51384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51384</v>
      </c>
      <c r="X17" s="24">
        <v>431751</v>
      </c>
      <c r="Y17" s="24">
        <v>-380367</v>
      </c>
      <c r="Z17" s="6">
        <v>-88.1</v>
      </c>
      <c r="AA17" s="22">
        <v>1727000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28217500</v>
      </c>
      <c r="F19" s="21">
        <f t="shared" si="3"/>
        <v>28217500</v>
      </c>
      <c r="G19" s="21">
        <f t="shared" si="3"/>
        <v>1810995</v>
      </c>
      <c r="H19" s="21">
        <f t="shared" si="3"/>
        <v>1696436</v>
      </c>
      <c r="I19" s="21">
        <f t="shared" si="3"/>
        <v>1765455</v>
      </c>
      <c r="J19" s="21">
        <f t="shared" si="3"/>
        <v>5272886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5272886</v>
      </c>
      <c r="X19" s="21">
        <f t="shared" si="3"/>
        <v>7054374</v>
      </c>
      <c r="Y19" s="21">
        <f t="shared" si="3"/>
        <v>-1781488</v>
      </c>
      <c r="Z19" s="4">
        <f>+IF(X19&lt;&gt;0,+(Y19/X19)*100,0)</f>
        <v>-25.253665314597722</v>
      </c>
      <c r="AA19" s="19">
        <f>SUM(AA20:AA23)</f>
        <v>28217500</v>
      </c>
    </row>
    <row r="20" spans="1:27" ht="12.75">
      <c r="A20" s="5" t="s">
        <v>47</v>
      </c>
      <c r="B20" s="3"/>
      <c r="C20" s="22"/>
      <c r="D20" s="22"/>
      <c r="E20" s="23">
        <v>16879000</v>
      </c>
      <c r="F20" s="24">
        <v>16879000</v>
      </c>
      <c r="G20" s="24">
        <v>1115684</v>
      </c>
      <c r="H20" s="24">
        <v>1115780</v>
      </c>
      <c r="I20" s="24">
        <v>1173345</v>
      </c>
      <c r="J20" s="24">
        <v>3404809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3404809</v>
      </c>
      <c r="X20" s="24">
        <v>4219749</v>
      </c>
      <c r="Y20" s="24">
        <v>-814940</v>
      </c>
      <c r="Z20" s="6">
        <v>-19.31</v>
      </c>
      <c r="AA20" s="22">
        <v>16879000</v>
      </c>
    </row>
    <row r="21" spans="1:27" ht="12.75">
      <c r="A21" s="5" t="s">
        <v>48</v>
      </c>
      <c r="B21" s="3"/>
      <c r="C21" s="22"/>
      <c r="D21" s="22"/>
      <c r="E21" s="23">
        <v>4859000</v>
      </c>
      <c r="F21" s="24">
        <v>4859000</v>
      </c>
      <c r="G21" s="24">
        <v>344942</v>
      </c>
      <c r="H21" s="24">
        <v>236947</v>
      </c>
      <c r="I21" s="24">
        <v>256885</v>
      </c>
      <c r="J21" s="24">
        <v>838774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838774</v>
      </c>
      <c r="X21" s="24">
        <v>1214751</v>
      </c>
      <c r="Y21" s="24">
        <v>-375977</v>
      </c>
      <c r="Z21" s="6">
        <v>-30.95</v>
      </c>
      <c r="AA21" s="22">
        <v>4859000</v>
      </c>
    </row>
    <row r="22" spans="1:27" ht="12.75">
      <c r="A22" s="5" t="s">
        <v>49</v>
      </c>
      <c r="B22" s="3"/>
      <c r="C22" s="25"/>
      <c r="D22" s="25"/>
      <c r="E22" s="26">
        <v>4035700</v>
      </c>
      <c r="F22" s="27">
        <v>4035700</v>
      </c>
      <c r="G22" s="27">
        <v>219300</v>
      </c>
      <c r="H22" s="27">
        <v>216115</v>
      </c>
      <c r="I22" s="27">
        <v>209796</v>
      </c>
      <c r="J22" s="27">
        <v>645211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645211</v>
      </c>
      <c r="X22" s="27">
        <v>1008924</v>
      </c>
      <c r="Y22" s="27">
        <v>-363713</v>
      </c>
      <c r="Z22" s="7">
        <v>-36.05</v>
      </c>
      <c r="AA22" s="25">
        <v>4035700</v>
      </c>
    </row>
    <row r="23" spans="1:27" ht="12.75">
      <c r="A23" s="5" t="s">
        <v>50</v>
      </c>
      <c r="B23" s="3"/>
      <c r="C23" s="22"/>
      <c r="D23" s="22"/>
      <c r="E23" s="23">
        <v>2443800</v>
      </c>
      <c r="F23" s="24">
        <v>2443800</v>
      </c>
      <c r="G23" s="24">
        <v>131069</v>
      </c>
      <c r="H23" s="24">
        <v>127594</v>
      </c>
      <c r="I23" s="24">
        <v>125429</v>
      </c>
      <c r="J23" s="24">
        <v>384092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384092</v>
      </c>
      <c r="X23" s="24">
        <v>610950</v>
      </c>
      <c r="Y23" s="24">
        <v>-226858</v>
      </c>
      <c r="Z23" s="6">
        <v>-37.13</v>
      </c>
      <c r="AA23" s="22">
        <v>2443800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73293600</v>
      </c>
      <c r="F25" s="46">
        <f t="shared" si="4"/>
        <v>73293600</v>
      </c>
      <c r="G25" s="46">
        <f t="shared" si="4"/>
        <v>9867152</v>
      </c>
      <c r="H25" s="46">
        <f t="shared" si="4"/>
        <v>5650365</v>
      </c>
      <c r="I25" s="46">
        <f t="shared" si="4"/>
        <v>6062391</v>
      </c>
      <c r="J25" s="46">
        <f t="shared" si="4"/>
        <v>21579908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21579908</v>
      </c>
      <c r="X25" s="46">
        <f t="shared" si="4"/>
        <v>18294651</v>
      </c>
      <c r="Y25" s="46">
        <f t="shared" si="4"/>
        <v>3285257</v>
      </c>
      <c r="Z25" s="47">
        <f>+IF(X25&lt;&gt;0,+(Y25/X25)*100,0)</f>
        <v>17.957472924736308</v>
      </c>
      <c r="AA25" s="44">
        <f>+AA5+AA9+AA15+AA19+AA24</f>
        <v>73293600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31066956</v>
      </c>
      <c r="F28" s="21">
        <f t="shared" si="5"/>
        <v>31066956</v>
      </c>
      <c r="G28" s="21">
        <f t="shared" si="5"/>
        <v>1169378</v>
      </c>
      <c r="H28" s="21">
        <f t="shared" si="5"/>
        <v>1757794</v>
      </c>
      <c r="I28" s="21">
        <f t="shared" si="5"/>
        <v>1723658</v>
      </c>
      <c r="J28" s="21">
        <f t="shared" si="5"/>
        <v>4650830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4650830</v>
      </c>
      <c r="X28" s="21">
        <f t="shared" si="5"/>
        <v>5214987</v>
      </c>
      <c r="Y28" s="21">
        <f t="shared" si="5"/>
        <v>-564157</v>
      </c>
      <c r="Z28" s="4">
        <f>+IF(X28&lt;&gt;0,+(Y28/X28)*100,0)</f>
        <v>-10.817994368921726</v>
      </c>
      <c r="AA28" s="19">
        <f>SUM(AA29:AA31)</f>
        <v>31066956</v>
      </c>
    </row>
    <row r="29" spans="1:27" ht="12.75">
      <c r="A29" s="5" t="s">
        <v>33</v>
      </c>
      <c r="B29" s="3"/>
      <c r="C29" s="22"/>
      <c r="D29" s="22"/>
      <c r="E29" s="23">
        <v>5895750</v>
      </c>
      <c r="F29" s="24">
        <v>5895750</v>
      </c>
      <c r="G29" s="24">
        <v>395663</v>
      </c>
      <c r="H29" s="24">
        <v>408050</v>
      </c>
      <c r="I29" s="24">
        <v>463176</v>
      </c>
      <c r="J29" s="24">
        <v>1266889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1266889</v>
      </c>
      <c r="X29" s="24">
        <v>1445187</v>
      </c>
      <c r="Y29" s="24">
        <v>-178298</v>
      </c>
      <c r="Z29" s="6">
        <v>-12.34</v>
      </c>
      <c r="AA29" s="22">
        <v>5895750</v>
      </c>
    </row>
    <row r="30" spans="1:27" ht="12.75">
      <c r="A30" s="5" t="s">
        <v>34</v>
      </c>
      <c r="B30" s="3"/>
      <c r="C30" s="25"/>
      <c r="D30" s="25"/>
      <c r="E30" s="26">
        <v>21027376</v>
      </c>
      <c r="F30" s="27">
        <v>21027376</v>
      </c>
      <c r="G30" s="27">
        <v>579534</v>
      </c>
      <c r="H30" s="27">
        <v>584345</v>
      </c>
      <c r="I30" s="27">
        <v>907054</v>
      </c>
      <c r="J30" s="27">
        <v>2070933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2070933</v>
      </c>
      <c r="X30" s="27">
        <v>2733843</v>
      </c>
      <c r="Y30" s="27">
        <v>-662910</v>
      </c>
      <c r="Z30" s="7">
        <v>-24.25</v>
      </c>
      <c r="AA30" s="25">
        <v>21027376</v>
      </c>
    </row>
    <row r="31" spans="1:27" ht="12.75">
      <c r="A31" s="5" t="s">
        <v>35</v>
      </c>
      <c r="B31" s="3"/>
      <c r="C31" s="22"/>
      <c r="D31" s="22"/>
      <c r="E31" s="23">
        <v>4143830</v>
      </c>
      <c r="F31" s="24">
        <v>4143830</v>
      </c>
      <c r="G31" s="24">
        <v>194181</v>
      </c>
      <c r="H31" s="24">
        <v>765399</v>
      </c>
      <c r="I31" s="24">
        <v>353428</v>
      </c>
      <c r="J31" s="24">
        <v>1313008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1313008</v>
      </c>
      <c r="X31" s="24">
        <v>1035957</v>
      </c>
      <c r="Y31" s="24">
        <v>277051</v>
      </c>
      <c r="Z31" s="6">
        <v>26.74</v>
      </c>
      <c r="AA31" s="22">
        <v>4143830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9045585</v>
      </c>
      <c r="F32" s="21">
        <f t="shared" si="6"/>
        <v>9045585</v>
      </c>
      <c r="G32" s="21">
        <f t="shared" si="6"/>
        <v>298444</v>
      </c>
      <c r="H32" s="21">
        <f t="shared" si="6"/>
        <v>1102348</v>
      </c>
      <c r="I32" s="21">
        <f t="shared" si="6"/>
        <v>1058409</v>
      </c>
      <c r="J32" s="21">
        <f t="shared" si="6"/>
        <v>2459201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2459201</v>
      </c>
      <c r="X32" s="21">
        <f t="shared" si="6"/>
        <v>2261394</v>
      </c>
      <c r="Y32" s="21">
        <f t="shared" si="6"/>
        <v>197807</v>
      </c>
      <c r="Z32" s="4">
        <f>+IF(X32&lt;&gt;0,+(Y32/X32)*100,0)</f>
        <v>8.747126772247562</v>
      </c>
      <c r="AA32" s="19">
        <f>SUM(AA33:AA37)</f>
        <v>9045585</v>
      </c>
    </row>
    <row r="33" spans="1:27" ht="12.75">
      <c r="A33" s="5" t="s">
        <v>37</v>
      </c>
      <c r="B33" s="3"/>
      <c r="C33" s="22"/>
      <c r="D33" s="22"/>
      <c r="E33" s="23">
        <v>2912485</v>
      </c>
      <c r="F33" s="24">
        <v>2912485</v>
      </c>
      <c r="G33" s="24">
        <v>177377</v>
      </c>
      <c r="H33" s="24">
        <v>243733</v>
      </c>
      <c r="I33" s="24">
        <v>204705</v>
      </c>
      <c r="J33" s="24">
        <v>625815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625815</v>
      </c>
      <c r="X33" s="24">
        <v>728121</v>
      </c>
      <c r="Y33" s="24">
        <v>-102306</v>
      </c>
      <c r="Z33" s="6">
        <v>-14.05</v>
      </c>
      <c r="AA33" s="22">
        <v>2912485</v>
      </c>
    </row>
    <row r="34" spans="1:27" ht="12.75">
      <c r="A34" s="5" t="s">
        <v>38</v>
      </c>
      <c r="B34" s="3"/>
      <c r="C34" s="22"/>
      <c r="D34" s="22"/>
      <c r="E34" s="23">
        <v>990520</v>
      </c>
      <c r="F34" s="24">
        <v>990520</v>
      </c>
      <c r="G34" s="24">
        <v>27156</v>
      </c>
      <c r="H34" s="24">
        <v>31480</v>
      </c>
      <c r="I34" s="24">
        <v>39114</v>
      </c>
      <c r="J34" s="24">
        <v>97750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97750</v>
      </c>
      <c r="X34" s="24">
        <v>247629</v>
      </c>
      <c r="Y34" s="24">
        <v>-149879</v>
      </c>
      <c r="Z34" s="6">
        <v>-60.53</v>
      </c>
      <c r="AA34" s="22">
        <v>990520</v>
      </c>
    </row>
    <row r="35" spans="1:27" ht="12.75">
      <c r="A35" s="5" t="s">
        <v>39</v>
      </c>
      <c r="B35" s="3"/>
      <c r="C35" s="22"/>
      <c r="D35" s="22"/>
      <c r="E35" s="23">
        <v>5142580</v>
      </c>
      <c r="F35" s="24">
        <v>5142580</v>
      </c>
      <c r="G35" s="24">
        <v>93911</v>
      </c>
      <c r="H35" s="24">
        <v>827135</v>
      </c>
      <c r="I35" s="24">
        <v>814590</v>
      </c>
      <c r="J35" s="24">
        <v>1735636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1735636</v>
      </c>
      <c r="X35" s="24">
        <v>1285644</v>
      </c>
      <c r="Y35" s="24">
        <v>449992</v>
      </c>
      <c r="Z35" s="6">
        <v>35</v>
      </c>
      <c r="AA35" s="22">
        <v>5142580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4004140</v>
      </c>
      <c r="F38" s="21">
        <f t="shared" si="7"/>
        <v>4004140</v>
      </c>
      <c r="G38" s="21">
        <f t="shared" si="7"/>
        <v>232210</v>
      </c>
      <c r="H38" s="21">
        <f t="shared" si="7"/>
        <v>253003</v>
      </c>
      <c r="I38" s="21">
        <f t="shared" si="7"/>
        <v>215254</v>
      </c>
      <c r="J38" s="21">
        <f t="shared" si="7"/>
        <v>700467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700467</v>
      </c>
      <c r="X38" s="21">
        <f t="shared" si="7"/>
        <v>1001034</v>
      </c>
      <c r="Y38" s="21">
        <f t="shared" si="7"/>
        <v>-300567</v>
      </c>
      <c r="Z38" s="4">
        <f>+IF(X38&lt;&gt;0,+(Y38/X38)*100,0)</f>
        <v>-30.025653474307568</v>
      </c>
      <c r="AA38" s="19">
        <f>SUM(AA39:AA41)</f>
        <v>4004140</v>
      </c>
    </row>
    <row r="39" spans="1:27" ht="12.75">
      <c r="A39" s="5" t="s">
        <v>43</v>
      </c>
      <c r="B39" s="3"/>
      <c r="C39" s="22"/>
      <c r="D39" s="22"/>
      <c r="E39" s="23">
        <v>499180</v>
      </c>
      <c r="F39" s="24">
        <v>499180</v>
      </c>
      <c r="G39" s="24"/>
      <c r="H39" s="24">
        <v>4500</v>
      </c>
      <c r="I39" s="24"/>
      <c r="J39" s="24">
        <v>4500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4500</v>
      </c>
      <c r="X39" s="24">
        <v>124794</v>
      </c>
      <c r="Y39" s="24">
        <v>-120294</v>
      </c>
      <c r="Z39" s="6">
        <v>-96.39</v>
      </c>
      <c r="AA39" s="22">
        <v>499180</v>
      </c>
    </row>
    <row r="40" spans="1:27" ht="12.75">
      <c r="A40" s="5" t="s">
        <v>44</v>
      </c>
      <c r="B40" s="3"/>
      <c r="C40" s="22"/>
      <c r="D40" s="22"/>
      <c r="E40" s="23">
        <v>3504960</v>
      </c>
      <c r="F40" s="24">
        <v>3504960</v>
      </c>
      <c r="G40" s="24">
        <v>232210</v>
      </c>
      <c r="H40" s="24">
        <v>248503</v>
      </c>
      <c r="I40" s="24">
        <v>215254</v>
      </c>
      <c r="J40" s="24">
        <v>695967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695967</v>
      </c>
      <c r="X40" s="24">
        <v>876240</v>
      </c>
      <c r="Y40" s="24">
        <v>-180273</v>
      </c>
      <c r="Z40" s="6">
        <v>-20.57</v>
      </c>
      <c r="AA40" s="22">
        <v>3504960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20473283</v>
      </c>
      <c r="F42" s="21">
        <f t="shared" si="8"/>
        <v>20473283</v>
      </c>
      <c r="G42" s="21">
        <f t="shared" si="8"/>
        <v>1700949</v>
      </c>
      <c r="H42" s="21">
        <f t="shared" si="8"/>
        <v>1857675</v>
      </c>
      <c r="I42" s="21">
        <f t="shared" si="8"/>
        <v>820523</v>
      </c>
      <c r="J42" s="21">
        <f t="shared" si="8"/>
        <v>4379147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4379147</v>
      </c>
      <c r="X42" s="21">
        <f t="shared" si="8"/>
        <v>5118318</v>
      </c>
      <c r="Y42" s="21">
        <f t="shared" si="8"/>
        <v>-739171</v>
      </c>
      <c r="Z42" s="4">
        <f>+IF(X42&lt;&gt;0,+(Y42/X42)*100,0)</f>
        <v>-14.441677910594846</v>
      </c>
      <c r="AA42" s="19">
        <f>SUM(AA43:AA46)</f>
        <v>20473283</v>
      </c>
    </row>
    <row r="43" spans="1:27" ht="12.75">
      <c r="A43" s="5" t="s">
        <v>47</v>
      </c>
      <c r="B43" s="3"/>
      <c r="C43" s="22"/>
      <c r="D43" s="22"/>
      <c r="E43" s="23">
        <v>13475848</v>
      </c>
      <c r="F43" s="24">
        <v>13475848</v>
      </c>
      <c r="G43" s="24">
        <v>1251173</v>
      </c>
      <c r="H43" s="24">
        <v>1321758</v>
      </c>
      <c r="I43" s="24">
        <v>352287</v>
      </c>
      <c r="J43" s="24">
        <v>2925218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2925218</v>
      </c>
      <c r="X43" s="24">
        <v>3368961</v>
      </c>
      <c r="Y43" s="24">
        <v>-443743</v>
      </c>
      <c r="Z43" s="6">
        <v>-13.17</v>
      </c>
      <c r="AA43" s="22">
        <v>13475848</v>
      </c>
    </row>
    <row r="44" spans="1:27" ht="12.75">
      <c r="A44" s="5" t="s">
        <v>48</v>
      </c>
      <c r="B44" s="3"/>
      <c r="C44" s="22"/>
      <c r="D44" s="22"/>
      <c r="E44" s="23">
        <v>2495220</v>
      </c>
      <c r="F44" s="24">
        <v>2495220</v>
      </c>
      <c r="G44" s="24">
        <v>149947</v>
      </c>
      <c r="H44" s="24">
        <v>221427</v>
      </c>
      <c r="I44" s="24">
        <v>146689</v>
      </c>
      <c r="J44" s="24">
        <v>518063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518063</v>
      </c>
      <c r="X44" s="24">
        <v>623805</v>
      </c>
      <c r="Y44" s="24">
        <v>-105742</v>
      </c>
      <c r="Z44" s="6">
        <v>-16.95</v>
      </c>
      <c r="AA44" s="22">
        <v>2495220</v>
      </c>
    </row>
    <row r="45" spans="1:27" ht="12.75">
      <c r="A45" s="5" t="s">
        <v>49</v>
      </c>
      <c r="B45" s="3"/>
      <c r="C45" s="25"/>
      <c r="D45" s="25"/>
      <c r="E45" s="26">
        <v>2666165</v>
      </c>
      <c r="F45" s="27">
        <v>2666165</v>
      </c>
      <c r="G45" s="27">
        <v>170602</v>
      </c>
      <c r="H45" s="27">
        <v>201772</v>
      </c>
      <c r="I45" s="27">
        <v>192031</v>
      </c>
      <c r="J45" s="27">
        <v>564405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564405</v>
      </c>
      <c r="X45" s="27">
        <v>666540</v>
      </c>
      <c r="Y45" s="27">
        <v>-102135</v>
      </c>
      <c r="Z45" s="7">
        <v>-15.32</v>
      </c>
      <c r="AA45" s="25">
        <v>2666165</v>
      </c>
    </row>
    <row r="46" spans="1:27" ht="12.75">
      <c r="A46" s="5" t="s">
        <v>50</v>
      </c>
      <c r="B46" s="3"/>
      <c r="C46" s="22"/>
      <c r="D46" s="22"/>
      <c r="E46" s="23">
        <v>1836050</v>
      </c>
      <c r="F46" s="24">
        <v>1836050</v>
      </c>
      <c r="G46" s="24">
        <v>129227</v>
      </c>
      <c r="H46" s="24">
        <v>112718</v>
      </c>
      <c r="I46" s="24">
        <v>129516</v>
      </c>
      <c r="J46" s="24">
        <v>371461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371461</v>
      </c>
      <c r="X46" s="24">
        <v>459012</v>
      </c>
      <c r="Y46" s="24">
        <v>-87551</v>
      </c>
      <c r="Z46" s="6">
        <v>-19.07</v>
      </c>
      <c r="AA46" s="22">
        <v>1836050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64589964</v>
      </c>
      <c r="F48" s="46">
        <f t="shared" si="9"/>
        <v>64589964</v>
      </c>
      <c r="G48" s="46">
        <f t="shared" si="9"/>
        <v>3400981</v>
      </c>
      <c r="H48" s="46">
        <f t="shared" si="9"/>
        <v>4970820</v>
      </c>
      <c r="I48" s="46">
        <f t="shared" si="9"/>
        <v>3817844</v>
      </c>
      <c r="J48" s="46">
        <f t="shared" si="9"/>
        <v>12189645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12189645</v>
      </c>
      <c r="X48" s="46">
        <f t="shared" si="9"/>
        <v>13595733</v>
      </c>
      <c r="Y48" s="46">
        <f t="shared" si="9"/>
        <v>-1406088</v>
      </c>
      <c r="Z48" s="47">
        <f>+IF(X48&lt;&gt;0,+(Y48/X48)*100,0)</f>
        <v>-10.342127195348718</v>
      </c>
      <c r="AA48" s="44">
        <f>+AA28+AA32+AA38+AA42+AA47</f>
        <v>64589964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8703636</v>
      </c>
      <c r="F49" s="50">
        <f t="shared" si="10"/>
        <v>8703636</v>
      </c>
      <c r="G49" s="50">
        <f t="shared" si="10"/>
        <v>6466171</v>
      </c>
      <c r="H49" s="50">
        <f t="shared" si="10"/>
        <v>679545</v>
      </c>
      <c r="I49" s="50">
        <f t="shared" si="10"/>
        <v>2244547</v>
      </c>
      <c r="J49" s="50">
        <f t="shared" si="10"/>
        <v>9390263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9390263</v>
      </c>
      <c r="X49" s="50">
        <f>IF(F25=F48,0,X25-X48)</f>
        <v>4698918</v>
      </c>
      <c r="Y49" s="50">
        <f t="shared" si="10"/>
        <v>4691345</v>
      </c>
      <c r="Z49" s="51">
        <f>+IF(X49&lt;&gt;0,+(Y49/X49)*100,0)</f>
        <v>99.83883523823995</v>
      </c>
      <c r="AA49" s="48">
        <f>+AA25-AA48</f>
        <v>8703636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70462075</v>
      </c>
      <c r="D5" s="19">
        <f>SUM(D6:D8)</f>
        <v>0</v>
      </c>
      <c r="E5" s="20">
        <f t="shared" si="0"/>
        <v>69362672</v>
      </c>
      <c r="F5" s="21">
        <f t="shared" si="0"/>
        <v>66295132</v>
      </c>
      <c r="G5" s="21">
        <f t="shared" si="0"/>
        <v>47900408</v>
      </c>
      <c r="H5" s="21">
        <f t="shared" si="0"/>
        <v>364322</v>
      </c>
      <c r="I5" s="21">
        <f t="shared" si="0"/>
        <v>750428</v>
      </c>
      <c r="J5" s="21">
        <f t="shared" si="0"/>
        <v>49015158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49015158</v>
      </c>
      <c r="X5" s="21">
        <f t="shared" si="0"/>
        <v>19638962</v>
      </c>
      <c r="Y5" s="21">
        <f t="shared" si="0"/>
        <v>29376196</v>
      </c>
      <c r="Z5" s="4">
        <f>+IF(X5&lt;&gt;0,+(Y5/X5)*100,0)</f>
        <v>149.58120495370378</v>
      </c>
      <c r="AA5" s="19">
        <f>SUM(AA6:AA8)</f>
        <v>66295132</v>
      </c>
    </row>
    <row r="6" spans="1:27" ht="12.75">
      <c r="A6" s="5" t="s">
        <v>33</v>
      </c>
      <c r="B6" s="3"/>
      <c r="C6" s="22">
        <v>30361147</v>
      </c>
      <c r="D6" s="22"/>
      <c r="E6" s="23">
        <v>30339756</v>
      </c>
      <c r="F6" s="24">
        <v>30339756</v>
      </c>
      <c r="G6" s="24">
        <v>16450689</v>
      </c>
      <c r="H6" s="24">
        <v>39302</v>
      </c>
      <c r="I6" s="24">
        <v>325492</v>
      </c>
      <c r="J6" s="24">
        <v>16815483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16815483</v>
      </c>
      <c r="X6" s="24">
        <v>10124900</v>
      </c>
      <c r="Y6" s="24">
        <v>6690583</v>
      </c>
      <c r="Z6" s="6">
        <v>66.08</v>
      </c>
      <c r="AA6" s="22">
        <v>30339756</v>
      </c>
    </row>
    <row r="7" spans="1:27" ht="12.75">
      <c r="A7" s="5" t="s">
        <v>34</v>
      </c>
      <c r="B7" s="3"/>
      <c r="C7" s="25">
        <v>38544370</v>
      </c>
      <c r="D7" s="25"/>
      <c r="E7" s="26">
        <v>37411676</v>
      </c>
      <c r="F7" s="27">
        <v>34344136</v>
      </c>
      <c r="G7" s="27">
        <v>31416535</v>
      </c>
      <c r="H7" s="27">
        <v>289730</v>
      </c>
      <c r="I7" s="27">
        <v>391117</v>
      </c>
      <c r="J7" s="27">
        <v>32097382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32097382</v>
      </c>
      <c r="X7" s="27">
        <v>9411252</v>
      </c>
      <c r="Y7" s="27">
        <v>22686130</v>
      </c>
      <c r="Z7" s="7">
        <v>241.05</v>
      </c>
      <c r="AA7" s="25">
        <v>34344136</v>
      </c>
    </row>
    <row r="8" spans="1:27" ht="12.75">
      <c r="A8" s="5" t="s">
        <v>35</v>
      </c>
      <c r="B8" s="3"/>
      <c r="C8" s="22">
        <v>1556558</v>
      </c>
      <c r="D8" s="22"/>
      <c r="E8" s="23">
        <v>1611240</v>
      </c>
      <c r="F8" s="24">
        <v>1611240</v>
      </c>
      <c r="G8" s="24">
        <v>33184</v>
      </c>
      <c r="H8" s="24">
        <v>35290</v>
      </c>
      <c r="I8" s="24">
        <v>33819</v>
      </c>
      <c r="J8" s="24">
        <v>102293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102293</v>
      </c>
      <c r="X8" s="24">
        <v>102810</v>
      </c>
      <c r="Y8" s="24">
        <v>-517</v>
      </c>
      <c r="Z8" s="6">
        <v>-0.5</v>
      </c>
      <c r="AA8" s="22">
        <v>1611240</v>
      </c>
    </row>
    <row r="9" spans="1:27" ht="12.75">
      <c r="A9" s="2" t="s">
        <v>36</v>
      </c>
      <c r="B9" s="3"/>
      <c r="C9" s="19">
        <f aca="true" t="shared" si="1" ref="C9:Y9">SUM(C10:C14)</f>
        <v>93269755</v>
      </c>
      <c r="D9" s="19">
        <f>SUM(D10:D14)</f>
        <v>0</v>
      </c>
      <c r="E9" s="20">
        <f t="shared" si="1"/>
        <v>78846840</v>
      </c>
      <c r="F9" s="21">
        <f t="shared" si="1"/>
        <v>78943065</v>
      </c>
      <c r="G9" s="21">
        <f t="shared" si="1"/>
        <v>2836071</v>
      </c>
      <c r="H9" s="21">
        <f t="shared" si="1"/>
        <v>1756905</v>
      </c>
      <c r="I9" s="21">
        <f t="shared" si="1"/>
        <v>1973347</v>
      </c>
      <c r="J9" s="21">
        <f t="shared" si="1"/>
        <v>6566323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6566323</v>
      </c>
      <c r="X9" s="21">
        <f t="shared" si="1"/>
        <v>19711708</v>
      </c>
      <c r="Y9" s="21">
        <f t="shared" si="1"/>
        <v>-13145385</v>
      </c>
      <c r="Z9" s="4">
        <f>+IF(X9&lt;&gt;0,+(Y9/X9)*100,0)</f>
        <v>-66.68820885536657</v>
      </c>
      <c r="AA9" s="19">
        <f>SUM(AA10:AA14)</f>
        <v>78943065</v>
      </c>
    </row>
    <row r="10" spans="1:27" ht="12.75">
      <c r="A10" s="5" t="s">
        <v>37</v>
      </c>
      <c r="B10" s="3"/>
      <c r="C10" s="22">
        <v>7437151</v>
      </c>
      <c r="D10" s="22"/>
      <c r="E10" s="23">
        <v>6901350</v>
      </c>
      <c r="F10" s="24">
        <v>6997575</v>
      </c>
      <c r="G10" s="24">
        <v>54647</v>
      </c>
      <c r="H10" s="24">
        <v>870814</v>
      </c>
      <c r="I10" s="24">
        <v>617476</v>
      </c>
      <c r="J10" s="24">
        <v>1542937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1542937</v>
      </c>
      <c r="X10" s="24">
        <v>1725337</v>
      </c>
      <c r="Y10" s="24">
        <v>-182400</v>
      </c>
      <c r="Z10" s="6">
        <v>-10.57</v>
      </c>
      <c r="AA10" s="22">
        <v>6997575</v>
      </c>
    </row>
    <row r="11" spans="1:27" ht="12.75">
      <c r="A11" s="5" t="s">
        <v>38</v>
      </c>
      <c r="B11" s="3"/>
      <c r="C11" s="22">
        <v>1281064</v>
      </c>
      <c r="D11" s="22"/>
      <c r="E11" s="23">
        <v>13811928</v>
      </c>
      <c r="F11" s="24">
        <v>13811928</v>
      </c>
      <c r="G11" s="24">
        <v>125500</v>
      </c>
      <c r="H11" s="24">
        <v>50709</v>
      </c>
      <c r="I11" s="24">
        <v>54589</v>
      </c>
      <c r="J11" s="24">
        <v>230798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230798</v>
      </c>
      <c r="X11" s="24">
        <v>3452982</v>
      </c>
      <c r="Y11" s="24">
        <v>-3222184</v>
      </c>
      <c r="Z11" s="6">
        <v>-93.32</v>
      </c>
      <c r="AA11" s="22">
        <v>13811928</v>
      </c>
    </row>
    <row r="12" spans="1:27" ht="12.75">
      <c r="A12" s="5" t="s">
        <v>39</v>
      </c>
      <c r="B12" s="3"/>
      <c r="C12" s="22">
        <v>59110944</v>
      </c>
      <c r="D12" s="22"/>
      <c r="E12" s="23">
        <v>49401050</v>
      </c>
      <c r="F12" s="24">
        <v>49401050</v>
      </c>
      <c r="G12" s="24">
        <v>650566</v>
      </c>
      <c r="H12" s="24">
        <v>822341</v>
      </c>
      <c r="I12" s="24">
        <v>1289558</v>
      </c>
      <c r="J12" s="24">
        <v>2762465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2762465</v>
      </c>
      <c r="X12" s="24">
        <v>12350262</v>
      </c>
      <c r="Y12" s="24">
        <v>-9587797</v>
      </c>
      <c r="Z12" s="6">
        <v>-77.63</v>
      </c>
      <c r="AA12" s="22">
        <v>49401050</v>
      </c>
    </row>
    <row r="13" spans="1:27" ht="12.75">
      <c r="A13" s="5" t="s">
        <v>40</v>
      </c>
      <c r="B13" s="3"/>
      <c r="C13" s="22">
        <v>25440596</v>
      </c>
      <c r="D13" s="22"/>
      <c r="E13" s="23">
        <v>8732512</v>
      </c>
      <c r="F13" s="24">
        <v>8732512</v>
      </c>
      <c r="G13" s="24">
        <v>2005358</v>
      </c>
      <c r="H13" s="24">
        <v>13041</v>
      </c>
      <c r="I13" s="24">
        <v>11724</v>
      </c>
      <c r="J13" s="24">
        <v>2030123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2030123</v>
      </c>
      <c r="X13" s="24">
        <v>2183127</v>
      </c>
      <c r="Y13" s="24">
        <v>-153004</v>
      </c>
      <c r="Z13" s="6">
        <v>-7.01</v>
      </c>
      <c r="AA13" s="22">
        <v>8732512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3778401</v>
      </c>
      <c r="D15" s="19">
        <f>SUM(D16:D18)</f>
        <v>0</v>
      </c>
      <c r="E15" s="20">
        <f t="shared" si="2"/>
        <v>4070592</v>
      </c>
      <c r="F15" s="21">
        <f t="shared" si="2"/>
        <v>7870592</v>
      </c>
      <c r="G15" s="21">
        <f t="shared" si="2"/>
        <v>99522</v>
      </c>
      <c r="H15" s="21">
        <f t="shared" si="2"/>
        <v>140926</v>
      </c>
      <c r="I15" s="21">
        <f t="shared" si="2"/>
        <v>257942</v>
      </c>
      <c r="J15" s="21">
        <f t="shared" si="2"/>
        <v>498390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498390</v>
      </c>
      <c r="X15" s="21">
        <f t="shared" si="2"/>
        <v>1017648</v>
      </c>
      <c r="Y15" s="21">
        <f t="shared" si="2"/>
        <v>-519258</v>
      </c>
      <c r="Z15" s="4">
        <f>+IF(X15&lt;&gt;0,+(Y15/X15)*100,0)</f>
        <v>-51.025305410122165</v>
      </c>
      <c r="AA15" s="19">
        <f>SUM(AA16:AA18)</f>
        <v>7870592</v>
      </c>
    </row>
    <row r="16" spans="1:27" ht="12.75">
      <c r="A16" s="5" t="s">
        <v>43</v>
      </c>
      <c r="B16" s="3"/>
      <c r="C16" s="22">
        <v>719256</v>
      </c>
      <c r="D16" s="22"/>
      <c r="E16" s="23">
        <v>402000</v>
      </c>
      <c r="F16" s="24">
        <v>402000</v>
      </c>
      <c r="G16" s="24">
        <v>31204</v>
      </c>
      <c r="H16" s="24">
        <v>23935</v>
      </c>
      <c r="I16" s="24">
        <v>30518</v>
      </c>
      <c r="J16" s="24">
        <v>85657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85657</v>
      </c>
      <c r="X16" s="24">
        <v>100500</v>
      </c>
      <c r="Y16" s="24">
        <v>-14843</v>
      </c>
      <c r="Z16" s="6">
        <v>-14.77</v>
      </c>
      <c r="AA16" s="22">
        <v>402000</v>
      </c>
    </row>
    <row r="17" spans="1:27" ht="12.75">
      <c r="A17" s="5" t="s">
        <v>44</v>
      </c>
      <c r="B17" s="3"/>
      <c r="C17" s="22">
        <v>3059145</v>
      </c>
      <c r="D17" s="22"/>
      <c r="E17" s="23">
        <v>3668592</v>
      </c>
      <c r="F17" s="24">
        <v>7468592</v>
      </c>
      <c r="G17" s="24">
        <v>68318</v>
      </c>
      <c r="H17" s="24">
        <v>116991</v>
      </c>
      <c r="I17" s="24">
        <v>227424</v>
      </c>
      <c r="J17" s="24">
        <v>412733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412733</v>
      </c>
      <c r="X17" s="24">
        <v>917148</v>
      </c>
      <c r="Y17" s="24">
        <v>-504415</v>
      </c>
      <c r="Z17" s="6">
        <v>-55</v>
      </c>
      <c r="AA17" s="22">
        <v>7468592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142599460</v>
      </c>
      <c r="D19" s="19">
        <f>SUM(D20:D23)</f>
        <v>0</v>
      </c>
      <c r="E19" s="20">
        <f t="shared" si="3"/>
        <v>141956870</v>
      </c>
      <c r="F19" s="21">
        <f t="shared" si="3"/>
        <v>151518761</v>
      </c>
      <c r="G19" s="21">
        <f t="shared" si="3"/>
        <v>12435531</v>
      </c>
      <c r="H19" s="21">
        <f t="shared" si="3"/>
        <v>11156964</v>
      </c>
      <c r="I19" s="21">
        <f t="shared" si="3"/>
        <v>9537521</v>
      </c>
      <c r="J19" s="21">
        <f t="shared" si="3"/>
        <v>33130016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33130016</v>
      </c>
      <c r="X19" s="21">
        <f t="shared" si="3"/>
        <v>36521675</v>
      </c>
      <c r="Y19" s="21">
        <f t="shared" si="3"/>
        <v>-3391659</v>
      </c>
      <c r="Z19" s="4">
        <f>+IF(X19&lt;&gt;0,+(Y19/X19)*100,0)</f>
        <v>-9.286701664148755</v>
      </c>
      <c r="AA19" s="19">
        <f>SUM(AA20:AA23)</f>
        <v>151518761</v>
      </c>
    </row>
    <row r="20" spans="1:27" ht="12.75">
      <c r="A20" s="5" t="s">
        <v>47</v>
      </c>
      <c r="B20" s="3"/>
      <c r="C20" s="22">
        <v>83114866</v>
      </c>
      <c r="D20" s="22"/>
      <c r="E20" s="23">
        <v>84318711</v>
      </c>
      <c r="F20" s="24">
        <v>92356711</v>
      </c>
      <c r="G20" s="24">
        <v>7462081</v>
      </c>
      <c r="H20" s="24">
        <v>7905397</v>
      </c>
      <c r="I20" s="24">
        <v>6653915</v>
      </c>
      <c r="J20" s="24">
        <v>22021393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22021393</v>
      </c>
      <c r="X20" s="24">
        <v>21133194</v>
      </c>
      <c r="Y20" s="24">
        <v>888199</v>
      </c>
      <c r="Z20" s="6">
        <v>4.2</v>
      </c>
      <c r="AA20" s="22">
        <v>92356711</v>
      </c>
    </row>
    <row r="21" spans="1:27" ht="12.75">
      <c r="A21" s="5" t="s">
        <v>48</v>
      </c>
      <c r="B21" s="3"/>
      <c r="C21" s="22">
        <v>27282563</v>
      </c>
      <c r="D21" s="22"/>
      <c r="E21" s="23">
        <v>25709348</v>
      </c>
      <c r="F21" s="24">
        <v>27233239</v>
      </c>
      <c r="G21" s="24">
        <v>1266366</v>
      </c>
      <c r="H21" s="24">
        <v>1195478</v>
      </c>
      <c r="I21" s="24">
        <v>1115275</v>
      </c>
      <c r="J21" s="24">
        <v>3577119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3577119</v>
      </c>
      <c r="X21" s="24">
        <v>7054488</v>
      </c>
      <c r="Y21" s="24">
        <v>-3477369</v>
      </c>
      <c r="Z21" s="6">
        <v>-49.29</v>
      </c>
      <c r="AA21" s="22">
        <v>27233239</v>
      </c>
    </row>
    <row r="22" spans="1:27" ht="12.75">
      <c r="A22" s="5" t="s">
        <v>49</v>
      </c>
      <c r="B22" s="3"/>
      <c r="C22" s="25">
        <v>24156686</v>
      </c>
      <c r="D22" s="25"/>
      <c r="E22" s="26">
        <v>23570116</v>
      </c>
      <c r="F22" s="27">
        <v>23570116</v>
      </c>
      <c r="G22" s="27">
        <v>2710116</v>
      </c>
      <c r="H22" s="27">
        <v>1454737</v>
      </c>
      <c r="I22" s="27">
        <v>1170289</v>
      </c>
      <c r="J22" s="27">
        <v>5335142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5335142</v>
      </c>
      <c r="X22" s="27">
        <v>6167577</v>
      </c>
      <c r="Y22" s="27">
        <v>-832435</v>
      </c>
      <c r="Z22" s="7">
        <v>-13.5</v>
      </c>
      <c r="AA22" s="25">
        <v>23570116</v>
      </c>
    </row>
    <row r="23" spans="1:27" ht="12.75">
      <c r="A23" s="5" t="s">
        <v>50</v>
      </c>
      <c r="B23" s="3"/>
      <c r="C23" s="22">
        <v>8045345</v>
      </c>
      <c r="D23" s="22"/>
      <c r="E23" s="23">
        <v>8358695</v>
      </c>
      <c r="F23" s="24">
        <v>8358695</v>
      </c>
      <c r="G23" s="24">
        <v>996968</v>
      </c>
      <c r="H23" s="24">
        <v>601352</v>
      </c>
      <c r="I23" s="24">
        <v>598042</v>
      </c>
      <c r="J23" s="24">
        <v>2196362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2196362</v>
      </c>
      <c r="X23" s="24">
        <v>2166416</v>
      </c>
      <c r="Y23" s="24">
        <v>29946</v>
      </c>
      <c r="Z23" s="6">
        <v>1.38</v>
      </c>
      <c r="AA23" s="22">
        <v>8358695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310109691</v>
      </c>
      <c r="D25" s="44">
        <f>+D5+D9+D15+D19+D24</f>
        <v>0</v>
      </c>
      <c r="E25" s="45">
        <f t="shared" si="4"/>
        <v>294236974</v>
      </c>
      <c r="F25" s="46">
        <f t="shared" si="4"/>
        <v>304627550</v>
      </c>
      <c r="G25" s="46">
        <f t="shared" si="4"/>
        <v>63271532</v>
      </c>
      <c r="H25" s="46">
        <f t="shared" si="4"/>
        <v>13419117</v>
      </c>
      <c r="I25" s="46">
        <f t="shared" si="4"/>
        <v>12519238</v>
      </c>
      <c r="J25" s="46">
        <f t="shared" si="4"/>
        <v>89209887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89209887</v>
      </c>
      <c r="X25" s="46">
        <f t="shared" si="4"/>
        <v>76889993</v>
      </c>
      <c r="Y25" s="46">
        <f t="shared" si="4"/>
        <v>12319894</v>
      </c>
      <c r="Z25" s="47">
        <f>+IF(X25&lt;&gt;0,+(Y25/X25)*100,0)</f>
        <v>16.022753442050643</v>
      </c>
      <c r="AA25" s="44">
        <f>+AA5+AA9+AA15+AA19+AA24</f>
        <v>304627550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60104311</v>
      </c>
      <c r="D28" s="19">
        <f>SUM(D29:D31)</f>
        <v>0</v>
      </c>
      <c r="E28" s="20">
        <f t="shared" si="5"/>
        <v>50025016</v>
      </c>
      <c r="F28" s="21">
        <f t="shared" si="5"/>
        <v>50757476</v>
      </c>
      <c r="G28" s="21">
        <f t="shared" si="5"/>
        <v>4007938</v>
      </c>
      <c r="H28" s="21">
        <f t="shared" si="5"/>
        <v>3536042</v>
      </c>
      <c r="I28" s="21">
        <f t="shared" si="5"/>
        <v>3776368</v>
      </c>
      <c r="J28" s="21">
        <f t="shared" si="5"/>
        <v>11320348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11320348</v>
      </c>
      <c r="X28" s="21">
        <f t="shared" si="5"/>
        <v>12206254</v>
      </c>
      <c r="Y28" s="21">
        <f t="shared" si="5"/>
        <v>-885906</v>
      </c>
      <c r="Z28" s="4">
        <f>+IF(X28&lt;&gt;0,+(Y28/X28)*100,0)</f>
        <v>-7.257804073223448</v>
      </c>
      <c r="AA28" s="19">
        <f>SUM(AA29:AA31)</f>
        <v>50757476</v>
      </c>
    </row>
    <row r="29" spans="1:27" ht="12.75">
      <c r="A29" s="5" t="s">
        <v>33</v>
      </c>
      <c r="B29" s="3"/>
      <c r="C29" s="22">
        <v>15672749</v>
      </c>
      <c r="D29" s="22"/>
      <c r="E29" s="23">
        <v>15306644</v>
      </c>
      <c r="F29" s="24">
        <v>15306644</v>
      </c>
      <c r="G29" s="24">
        <v>1216080</v>
      </c>
      <c r="H29" s="24">
        <v>1023065</v>
      </c>
      <c r="I29" s="24">
        <v>942975</v>
      </c>
      <c r="J29" s="24">
        <v>3182120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3182120</v>
      </c>
      <c r="X29" s="24">
        <v>3826661</v>
      </c>
      <c r="Y29" s="24">
        <v>-644541</v>
      </c>
      <c r="Z29" s="6">
        <v>-16.84</v>
      </c>
      <c r="AA29" s="22">
        <v>15306644</v>
      </c>
    </row>
    <row r="30" spans="1:27" ht="12.75">
      <c r="A30" s="5" t="s">
        <v>34</v>
      </c>
      <c r="B30" s="3"/>
      <c r="C30" s="25">
        <v>27651098</v>
      </c>
      <c r="D30" s="25"/>
      <c r="E30" s="26">
        <v>18773425</v>
      </c>
      <c r="F30" s="27">
        <v>19505885</v>
      </c>
      <c r="G30" s="27">
        <v>1258037</v>
      </c>
      <c r="H30" s="27">
        <v>1475291</v>
      </c>
      <c r="I30" s="27">
        <v>1967379</v>
      </c>
      <c r="J30" s="27">
        <v>4700707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4700707</v>
      </c>
      <c r="X30" s="27">
        <v>4693356</v>
      </c>
      <c r="Y30" s="27">
        <v>7351</v>
      </c>
      <c r="Z30" s="7">
        <v>0.16</v>
      </c>
      <c r="AA30" s="25">
        <v>19505885</v>
      </c>
    </row>
    <row r="31" spans="1:27" ht="12.75">
      <c r="A31" s="5" t="s">
        <v>35</v>
      </c>
      <c r="B31" s="3"/>
      <c r="C31" s="22">
        <v>16780464</v>
      </c>
      <c r="D31" s="22"/>
      <c r="E31" s="23">
        <v>15944947</v>
      </c>
      <c r="F31" s="24">
        <v>15944947</v>
      </c>
      <c r="G31" s="24">
        <v>1533821</v>
      </c>
      <c r="H31" s="24">
        <v>1037686</v>
      </c>
      <c r="I31" s="24">
        <v>866014</v>
      </c>
      <c r="J31" s="24">
        <v>3437521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3437521</v>
      </c>
      <c r="X31" s="24">
        <v>3686237</v>
      </c>
      <c r="Y31" s="24">
        <v>-248716</v>
      </c>
      <c r="Z31" s="6">
        <v>-6.75</v>
      </c>
      <c r="AA31" s="22">
        <v>15944947</v>
      </c>
    </row>
    <row r="32" spans="1:27" ht="12.75">
      <c r="A32" s="2" t="s">
        <v>36</v>
      </c>
      <c r="B32" s="3"/>
      <c r="C32" s="19">
        <f aca="true" t="shared" si="6" ref="C32:Y32">SUM(C33:C37)</f>
        <v>109856548</v>
      </c>
      <c r="D32" s="19">
        <f>SUM(D33:D37)</f>
        <v>0</v>
      </c>
      <c r="E32" s="20">
        <f t="shared" si="6"/>
        <v>74062290</v>
      </c>
      <c r="F32" s="21">
        <f t="shared" si="6"/>
        <v>74151515</v>
      </c>
      <c r="G32" s="21">
        <f t="shared" si="6"/>
        <v>4121979</v>
      </c>
      <c r="H32" s="21">
        <f t="shared" si="6"/>
        <v>2376926</v>
      </c>
      <c r="I32" s="21">
        <f t="shared" si="6"/>
        <v>2481535</v>
      </c>
      <c r="J32" s="21">
        <f t="shared" si="6"/>
        <v>8980440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8980440</v>
      </c>
      <c r="X32" s="21">
        <f t="shared" si="6"/>
        <v>18515572</v>
      </c>
      <c r="Y32" s="21">
        <f t="shared" si="6"/>
        <v>-9535132</v>
      </c>
      <c r="Z32" s="4">
        <f>+IF(X32&lt;&gt;0,+(Y32/X32)*100,0)</f>
        <v>-51.49790673493641</v>
      </c>
      <c r="AA32" s="19">
        <f>SUM(AA33:AA37)</f>
        <v>74151515</v>
      </c>
    </row>
    <row r="33" spans="1:27" ht="12.75">
      <c r="A33" s="5" t="s">
        <v>37</v>
      </c>
      <c r="B33" s="3"/>
      <c r="C33" s="22">
        <v>10299417</v>
      </c>
      <c r="D33" s="22"/>
      <c r="E33" s="23">
        <v>10920976</v>
      </c>
      <c r="F33" s="24">
        <v>11010201</v>
      </c>
      <c r="G33" s="24">
        <v>762956</v>
      </c>
      <c r="H33" s="24">
        <v>871364</v>
      </c>
      <c r="I33" s="24">
        <v>809194</v>
      </c>
      <c r="J33" s="24">
        <v>2443514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2443514</v>
      </c>
      <c r="X33" s="24">
        <v>2730244</v>
      </c>
      <c r="Y33" s="24">
        <v>-286730</v>
      </c>
      <c r="Z33" s="6">
        <v>-10.5</v>
      </c>
      <c r="AA33" s="22">
        <v>11010201</v>
      </c>
    </row>
    <row r="34" spans="1:27" ht="12.75">
      <c r="A34" s="5" t="s">
        <v>38</v>
      </c>
      <c r="B34" s="3"/>
      <c r="C34" s="22">
        <v>7167022</v>
      </c>
      <c r="D34" s="22"/>
      <c r="E34" s="23">
        <v>7729302</v>
      </c>
      <c r="F34" s="24">
        <v>7729302</v>
      </c>
      <c r="G34" s="24">
        <v>459590</v>
      </c>
      <c r="H34" s="24">
        <v>581006</v>
      </c>
      <c r="I34" s="24">
        <v>562667</v>
      </c>
      <c r="J34" s="24">
        <v>1603263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1603263</v>
      </c>
      <c r="X34" s="24">
        <v>1932325</v>
      </c>
      <c r="Y34" s="24">
        <v>-329062</v>
      </c>
      <c r="Z34" s="6">
        <v>-17.03</v>
      </c>
      <c r="AA34" s="22">
        <v>7729302</v>
      </c>
    </row>
    <row r="35" spans="1:27" ht="12.75">
      <c r="A35" s="5" t="s">
        <v>39</v>
      </c>
      <c r="B35" s="3"/>
      <c r="C35" s="22">
        <v>65757445</v>
      </c>
      <c r="D35" s="22"/>
      <c r="E35" s="23">
        <v>45422538</v>
      </c>
      <c r="F35" s="24">
        <v>45422538</v>
      </c>
      <c r="G35" s="24">
        <v>794350</v>
      </c>
      <c r="H35" s="24">
        <v>848157</v>
      </c>
      <c r="I35" s="24">
        <v>1034689</v>
      </c>
      <c r="J35" s="24">
        <v>2677196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2677196</v>
      </c>
      <c r="X35" s="24">
        <v>11355635</v>
      </c>
      <c r="Y35" s="24">
        <v>-8678439</v>
      </c>
      <c r="Z35" s="6">
        <v>-76.42</v>
      </c>
      <c r="AA35" s="22">
        <v>45422538</v>
      </c>
    </row>
    <row r="36" spans="1:27" ht="12.75">
      <c r="A36" s="5" t="s">
        <v>40</v>
      </c>
      <c r="B36" s="3"/>
      <c r="C36" s="22">
        <v>26632664</v>
      </c>
      <c r="D36" s="22"/>
      <c r="E36" s="23">
        <v>9989474</v>
      </c>
      <c r="F36" s="24">
        <v>9989474</v>
      </c>
      <c r="G36" s="24">
        <v>2105083</v>
      </c>
      <c r="H36" s="24">
        <v>76399</v>
      </c>
      <c r="I36" s="24">
        <v>74985</v>
      </c>
      <c r="J36" s="24">
        <v>2256467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2256467</v>
      </c>
      <c r="X36" s="24">
        <v>2497368</v>
      </c>
      <c r="Y36" s="24">
        <v>-240901</v>
      </c>
      <c r="Z36" s="6">
        <v>-9.65</v>
      </c>
      <c r="AA36" s="22">
        <v>9989474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24126056</v>
      </c>
      <c r="D38" s="19">
        <f>SUM(D39:D41)</f>
        <v>0</v>
      </c>
      <c r="E38" s="20">
        <f t="shared" si="7"/>
        <v>28357783</v>
      </c>
      <c r="F38" s="21">
        <f t="shared" si="7"/>
        <v>28357783</v>
      </c>
      <c r="G38" s="21">
        <f t="shared" si="7"/>
        <v>1671211</v>
      </c>
      <c r="H38" s="21">
        <f t="shared" si="7"/>
        <v>2023717</v>
      </c>
      <c r="I38" s="21">
        <f t="shared" si="7"/>
        <v>1863304</v>
      </c>
      <c r="J38" s="21">
        <f t="shared" si="7"/>
        <v>5558232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5558232</v>
      </c>
      <c r="X38" s="21">
        <f t="shared" si="7"/>
        <v>7089446</v>
      </c>
      <c r="Y38" s="21">
        <f t="shared" si="7"/>
        <v>-1531214</v>
      </c>
      <c r="Z38" s="4">
        <f>+IF(X38&lt;&gt;0,+(Y38/X38)*100,0)</f>
        <v>-21.59850008026015</v>
      </c>
      <c r="AA38" s="19">
        <f>SUM(AA39:AA41)</f>
        <v>28357783</v>
      </c>
    </row>
    <row r="39" spans="1:27" ht="12.75">
      <c r="A39" s="5" t="s">
        <v>43</v>
      </c>
      <c r="B39" s="3"/>
      <c r="C39" s="22">
        <v>4513063</v>
      </c>
      <c r="D39" s="22"/>
      <c r="E39" s="23">
        <v>5102952</v>
      </c>
      <c r="F39" s="24">
        <v>5102952</v>
      </c>
      <c r="G39" s="24">
        <v>349235</v>
      </c>
      <c r="H39" s="24">
        <v>412940</v>
      </c>
      <c r="I39" s="24">
        <v>400078</v>
      </c>
      <c r="J39" s="24">
        <v>1162253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1162253</v>
      </c>
      <c r="X39" s="24">
        <v>1275738</v>
      </c>
      <c r="Y39" s="24">
        <v>-113485</v>
      </c>
      <c r="Z39" s="6">
        <v>-8.9</v>
      </c>
      <c r="AA39" s="22">
        <v>5102952</v>
      </c>
    </row>
    <row r="40" spans="1:27" ht="12.75">
      <c r="A40" s="5" t="s">
        <v>44</v>
      </c>
      <c r="B40" s="3"/>
      <c r="C40" s="22">
        <v>19612993</v>
      </c>
      <c r="D40" s="22"/>
      <c r="E40" s="23">
        <v>23254831</v>
      </c>
      <c r="F40" s="24">
        <v>23254831</v>
      </c>
      <c r="G40" s="24">
        <v>1321976</v>
      </c>
      <c r="H40" s="24">
        <v>1610777</v>
      </c>
      <c r="I40" s="24">
        <v>1463226</v>
      </c>
      <c r="J40" s="24">
        <v>4395979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4395979</v>
      </c>
      <c r="X40" s="24">
        <v>5813708</v>
      </c>
      <c r="Y40" s="24">
        <v>-1417729</v>
      </c>
      <c r="Z40" s="6">
        <v>-24.39</v>
      </c>
      <c r="AA40" s="22">
        <v>23254831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124876120</v>
      </c>
      <c r="D42" s="19">
        <f>SUM(D43:D46)</f>
        <v>0</v>
      </c>
      <c r="E42" s="20">
        <f t="shared" si="8"/>
        <v>124859697</v>
      </c>
      <c r="F42" s="21">
        <f t="shared" si="8"/>
        <v>125238679</v>
      </c>
      <c r="G42" s="21">
        <f t="shared" si="8"/>
        <v>4943948</v>
      </c>
      <c r="H42" s="21">
        <f t="shared" si="8"/>
        <v>12079090</v>
      </c>
      <c r="I42" s="21">
        <f t="shared" si="8"/>
        <v>12125191</v>
      </c>
      <c r="J42" s="21">
        <f t="shared" si="8"/>
        <v>29148229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29148229</v>
      </c>
      <c r="X42" s="21">
        <f t="shared" si="8"/>
        <v>31214924</v>
      </c>
      <c r="Y42" s="21">
        <f t="shared" si="8"/>
        <v>-2066695</v>
      </c>
      <c r="Z42" s="4">
        <f>+IF(X42&lt;&gt;0,+(Y42/X42)*100,0)</f>
        <v>-6.620855460035719</v>
      </c>
      <c r="AA42" s="19">
        <f>SUM(AA43:AA46)</f>
        <v>125238679</v>
      </c>
    </row>
    <row r="43" spans="1:27" ht="12.75">
      <c r="A43" s="5" t="s">
        <v>47</v>
      </c>
      <c r="B43" s="3"/>
      <c r="C43" s="22">
        <v>74419835</v>
      </c>
      <c r="D43" s="22"/>
      <c r="E43" s="23">
        <v>76279004</v>
      </c>
      <c r="F43" s="24">
        <v>76657986</v>
      </c>
      <c r="G43" s="24">
        <v>1956673</v>
      </c>
      <c r="H43" s="24">
        <v>8858016</v>
      </c>
      <c r="I43" s="24">
        <v>8657298</v>
      </c>
      <c r="J43" s="24">
        <v>19471987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19471987</v>
      </c>
      <c r="X43" s="24">
        <v>19069751</v>
      </c>
      <c r="Y43" s="24">
        <v>402236</v>
      </c>
      <c r="Z43" s="6">
        <v>2.11</v>
      </c>
      <c r="AA43" s="22">
        <v>76657986</v>
      </c>
    </row>
    <row r="44" spans="1:27" ht="12.75">
      <c r="A44" s="5" t="s">
        <v>48</v>
      </c>
      <c r="B44" s="3"/>
      <c r="C44" s="22">
        <v>27942374</v>
      </c>
      <c r="D44" s="22"/>
      <c r="E44" s="23">
        <v>24113496</v>
      </c>
      <c r="F44" s="24">
        <v>24113496</v>
      </c>
      <c r="G44" s="24">
        <v>1313033</v>
      </c>
      <c r="H44" s="24">
        <v>1521275</v>
      </c>
      <c r="I44" s="24">
        <v>1714640</v>
      </c>
      <c r="J44" s="24">
        <v>4548948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4548948</v>
      </c>
      <c r="X44" s="24">
        <v>6028374</v>
      </c>
      <c r="Y44" s="24">
        <v>-1479426</v>
      </c>
      <c r="Z44" s="6">
        <v>-24.54</v>
      </c>
      <c r="AA44" s="22">
        <v>24113496</v>
      </c>
    </row>
    <row r="45" spans="1:27" ht="12.75">
      <c r="A45" s="5" t="s">
        <v>49</v>
      </c>
      <c r="B45" s="3"/>
      <c r="C45" s="25">
        <v>9160226</v>
      </c>
      <c r="D45" s="25"/>
      <c r="E45" s="26">
        <v>10718424</v>
      </c>
      <c r="F45" s="27">
        <v>10718424</v>
      </c>
      <c r="G45" s="27">
        <v>869665</v>
      </c>
      <c r="H45" s="27">
        <v>778765</v>
      </c>
      <c r="I45" s="27">
        <v>788563</v>
      </c>
      <c r="J45" s="27">
        <v>2436993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2436993</v>
      </c>
      <c r="X45" s="27">
        <v>2679606</v>
      </c>
      <c r="Y45" s="27">
        <v>-242613</v>
      </c>
      <c r="Z45" s="7">
        <v>-9.05</v>
      </c>
      <c r="AA45" s="25">
        <v>10718424</v>
      </c>
    </row>
    <row r="46" spans="1:27" ht="12.75">
      <c r="A46" s="5" t="s">
        <v>50</v>
      </c>
      <c r="B46" s="3"/>
      <c r="C46" s="22">
        <v>13353685</v>
      </c>
      <c r="D46" s="22"/>
      <c r="E46" s="23">
        <v>13748773</v>
      </c>
      <c r="F46" s="24">
        <v>13748773</v>
      </c>
      <c r="G46" s="24">
        <v>804577</v>
      </c>
      <c r="H46" s="24">
        <v>921034</v>
      </c>
      <c r="I46" s="24">
        <v>964690</v>
      </c>
      <c r="J46" s="24">
        <v>2690301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2690301</v>
      </c>
      <c r="X46" s="24">
        <v>3437193</v>
      </c>
      <c r="Y46" s="24">
        <v>-746892</v>
      </c>
      <c r="Z46" s="6">
        <v>-21.73</v>
      </c>
      <c r="AA46" s="22">
        <v>13748773</v>
      </c>
    </row>
    <row r="47" spans="1:27" ht="12.75">
      <c r="A47" s="2" t="s">
        <v>51</v>
      </c>
      <c r="B47" s="8" t="s">
        <v>52</v>
      </c>
      <c r="C47" s="19">
        <v>369518</v>
      </c>
      <c r="D47" s="19"/>
      <c r="E47" s="20">
        <v>455407</v>
      </c>
      <c r="F47" s="21">
        <v>455407</v>
      </c>
      <c r="G47" s="21">
        <v>32687</v>
      </c>
      <c r="H47" s="21">
        <v>14537</v>
      </c>
      <c r="I47" s="21">
        <v>38010</v>
      </c>
      <c r="J47" s="21">
        <v>85234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85234</v>
      </c>
      <c r="X47" s="21">
        <v>113853</v>
      </c>
      <c r="Y47" s="21">
        <v>-28619</v>
      </c>
      <c r="Z47" s="4">
        <v>-25.14</v>
      </c>
      <c r="AA47" s="19">
        <v>455407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319332553</v>
      </c>
      <c r="D48" s="44">
        <f>+D28+D32+D38+D42+D47</f>
        <v>0</v>
      </c>
      <c r="E48" s="45">
        <f t="shared" si="9"/>
        <v>277760193</v>
      </c>
      <c r="F48" s="46">
        <f t="shared" si="9"/>
        <v>278960860</v>
      </c>
      <c r="G48" s="46">
        <f t="shared" si="9"/>
        <v>14777763</v>
      </c>
      <c r="H48" s="46">
        <f t="shared" si="9"/>
        <v>20030312</v>
      </c>
      <c r="I48" s="46">
        <f t="shared" si="9"/>
        <v>20284408</v>
      </c>
      <c r="J48" s="46">
        <f t="shared" si="9"/>
        <v>55092483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55092483</v>
      </c>
      <c r="X48" s="46">
        <f t="shared" si="9"/>
        <v>69140049</v>
      </c>
      <c r="Y48" s="46">
        <f t="shared" si="9"/>
        <v>-14047566</v>
      </c>
      <c r="Z48" s="47">
        <f>+IF(X48&lt;&gt;0,+(Y48/X48)*100,0)</f>
        <v>-20.317552855653894</v>
      </c>
      <c r="AA48" s="44">
        <f>+AA28+AA32+AA38+AA42+AA47</f>
        <v>278960860</v>
      </c>
    </row>
    <row r="49" spans="1:27" ht="12.75">
      <c r="A49" s="14" t="s">
        <v>58</v>
      </c>
      <c r="B49" s="15"/>
      <c r="C49" s="48">
        <f aca="true" t="shared" si="10" ref="C49:Y49">+C25-C48</f>
        <v>-9222862</v>
      </c>
      <c r="D49" s="48">
        <f>+D25-D48</f>
        <v>0</v>
      </c>
      <c r="E49" s="49">
        <f t="shared" si="10"/>
        <v>16476781</v>
      </c>
      <c r="F49" s="50">
        <f t="shared" si="10"/>
        <v>25666690</v>
      </c>
      <c r="G49" s="50">
        <f t="shared" si="10"/>
        <v>48493769</v>
      </c>
      <c r="H49" s="50">
        <f t="shared" si="10"/>
        <v>-6611195</v>
      </c>
      <c r="I49" s="50">
        <f t="shared" si="10"/>
        <v>-7765170</v>
      </c>
      <c r="J49" s="50">
        <f t="shared" si="10"/>
        <v>34117404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34117404</v>
      </c>
      <c r="X49" s="50">
        <f>IF(F25=F48,0,X25-X48)</f>
        <v>7749944</v>
      </c>
      <c r="Y49" s="50">
        <f t="shared" si="10"/>
        <v>26367460</v>
      </c>
      <c r="Z49" s="51">
        <f>+IF(X49&lt;&gt;0,+(Y49/X49)*100,0)</f>
        <v>340.2277487424425</v>
      </c>
      <c r="AA49" s="48">
        <f>+AA25-AA48</f>
        <v>25666690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56505008</v>
      </c>
      <c r="D5" s="19">
        <f>SUM(D6:D8)</f>
        <v>0</v>
      </c>
      <c r="E5" s="20">
        <f t="shared" si="0"/>
        <v>47997777</v>
      </c>
      <c r="F5" s="21">
        <f t="shared" si="0"/>
        <v>47997777</v>
      </c>
      <c r="G5" s="21">
        <f t="shared" si="0"/>
        <v>9040026</v>
      </c>
      <c r="H5" s="21">
        <f t="shared" si="0"/>
        <v>4900274</v>
      </c>
      <c r="I5" s="21">
        <f t="shared" si="0"/>
        <v>3227459</v>
      </c>
      <c r="J5" s="21">
        <f t="shared" si="0"/>
        <v>17167759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17167759</v>
      </c>
      <c r="X5" s="21">
        <f t="shared" si="0"/>
        <v>15429991</v>
      </c>
      <c r="Y5" s="21">
        <f t="shared" si="0"/>
        <v>1737768</v>
      </c>
      <c r="Z5" s="4">
        <f>+IF(X5&lt;&gt;0,+(Y5/X5)*100,0)</f>
        <v>11.262274877542055</v>
      </c>
      <c r="AA5" s="19">
        <f>SUM(AA6:AA8)</f>
        <v>47997777</v>
      </c>
    </row>
    <row r="6" spans="1:27" ht="12.75">
      <c r="A6" s="5" t="s">
        <v>33</v>
      </c>
      <c r="B6" s="3"/>
      <c r="C6" s="22">
        <v>2670500</v>
      </c>
      <c r="D6" s="22"/>
      <c r="E6" s="23">
        <v>1293000</v>
      </c>
      <c r="F6" s="24">
        <v>1293000</v>
      </c>
      <c r="G6" s="24">
        <v>1173000</v>
      </c>
      <c r="H6" s="24"/>
      <c r="I6" s="24"/>
      <c r="J6" s="24">
        <v>1173000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1173000</v>
      </c>
      <c r="X6" s="24">
        <v>469201</v>
      </c>
      <c r="Y6" s="24">
        <v>703799</v>
      </c>
      <c r="Z6" s="6">
        <v>150</v>
      </c>
      <c r="AA6" s="22">
        <v>1293000</v>
      </c>
    </row>
    <row r="7" spans="1:27" ht="12.75">
      <c r="A7" s="5" t="s">
        <v>34</v>
      </c>
      <c r="B7" s="3"/>
      <c r="C7" s="25">
        <v>52008075</v>
      </c>
      <c r="D7" s="25"/>
      <c r="E7" s="26">
        <v>45787595</v>
      </c>
      <c r="F7" s="27">
        <v>45787595</v>
      </c>
      <c r="G7" s="27">
        <v>7834789</v>
      </c>
      <c r="H7" s="27">
        <v>4841468</v>
      </c>
      <c r="I7" s="27">
        <v>3177815</v>
      </c>
      <c r="J7" s="27">
        <v>15854072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15854072</v>
      </c>
      <c r="X7" s="27">
        <v>14796949</v>
      </c>
      <c r="Y7" s="27">
        <v>1057123</v>
      </c>
      <c r="Z7" s="7">
        <v>7.14</v>
      </c>
      <c r="AA7" s="25">
        <v>45787595</v>
      </c>
    </row>
    <row r="8" spans="1:27" ht="12.75">
      <c r="A8" s="5" t="s">
        <v>35</v>
      </c>
      <c r="B8" s="3"/>
      <c r="C8" s="22">
        <v>1826433</v>
      </c>
      <c r="D8" s="22"/>
      <c r="E8" s="23">
        <v>917182</v>
      </c>
      <c r="F8" s="24">
        <v>917182</v>
      </c>
      <c r="G8" s="24">
        <v>32237</v>
      </c>
      <c r="H8" s="24">
        <v>58806</v>
      </c>
      <c r="I8" s="24">
        <v>49644</v>
      </c>
      <c r="J8" s="24">
        <v>140687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140687</v>
      </c>
      <c r="X8" s="24">
        <v>163841</v>
      </c>
      <c r="Y8" s="24">
        <v>-23154</v>
      </c>
      <c r="Z8" s="6">
        <v>-14.13</v>
      </c>
      <c r="AA8" s="22">
        <v>917182</v>
      </c>
    </row>
    <row r="9" spans="1:27" ht="12.75">
      <c r="A9" s="2" t="s">
        <v>36</v>
      </c>
      <c r="B9" s="3"/>
      <c r="C9" s="19">
        <f aca="true" t="shared" si="1" ref="C9:Y9">SUM(C10:C14)</f>
        <v>54442713</v>
      </c>
      <c r="D9" s="19">
        <f>SUM(D10:D14)</f>
        <v>0</v>
      </c>
      <c r="E9" s="20">
        <f t="shared" si="1"/>
        <v>22981652</v>
      </c>
      <c r="F9" s="21">
        <f t="shared" si="1"/>
        <v>22981652</v>
      </c>
      <c r="G9" s="21">
        <f t="shared" si="1"/>
        <v>1555541</v>
      </c>
      <c r="H9" s="21">
        <f t="shared" si="1"/>
        <v>2304259</v>
      </c>
      <c r="I9" s="21">
        <f t="shared" si="1"/>
        <v>4464670</v>
      </c>
      <c r="J9" s="21">
        <f t="shared" si="1"/>
        <v>8324470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8324470</v>
      </c>
      <c r="X9" s="21">
        <f t="shared" si="1"/>
        <v>4799895</v>
      </c>
      <c r="Y9" s="21">
        <f t="shared" si="1"/>
        <v>3524575</v>
      </c>
      <c r="Z9" s="4">
        <f>+IF(X9&lt;&gt;0,+(Y9/X9)*100,0)</f>
        <v>73.43025212009846</v>
      </c>
      <c r="AA9" s="19">
        <f>SUM(AA10:AA14)</f>
        <v>22981652</v>
      </c>
    </row>
    <row r="10" spans="1:27" ht="12.75">
      <c r="A10" s="5" t="s">
        <v>37</v>
      </c>
      <c r="B10" s="3"/>
      <c r="C10" s="22">
        <v>54442713</v>
      </c>
      <c r="D10" s="22"/>
      <c r="E10" s="23">
        <v>14802652</v>
      </c>
      <c r="F10" s="24">
        <v>14802652</v>
      </c>
      <c r="G10" s="24">
        <v>1555541</v>
      </c>
      <c r="H10" s="24">
        <v>2304259</v>
      </c>
      <c r="I10" s="24">
        <v>4464670</v>
      </c>
      <c r="J10" s="24">
        <v>8324470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8324470</v>
      </c>
      <c r="X10" s="24">
        <v>3943895</v>
      </c>
      <c r="Y10" s="24">
        <v>4380575</v>
      </c>
      <c r="Z10" s="6">
        <v>111.07</v>
      </c>
      <c r="AA10" s="22">
        <v>14802652</v>
      </c>
    </row>
    <row r="11" spans="1:27" ht="12.75">
      <c r="A11" s="5" t="s">
        <v>38</v>
      </c>
      <c r="B11" s="3"/>
      <c r="C11" s="22"/>
      <c r="D11" s="22"/>
      <c r="E11" s="23">
        <v>7679000</v>
      </c>
      <c r="F11" s="24">
        <v>7679000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856000</v>
      </c>
      <c r="Y11" s="24">
        <v>-856000</v>
      </c>
      <c r="Z11" s="6">
        <v>-100</v>
      </c>
      <c r="AA11" s="22">
        <v>7679000</v>
      </c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>
        <v>500000</v>
      </c>
      <c r="F13" s="24">
        <v>500000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500000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62711</v>
      </c>
      <c r="D15" s="19">
        <f>SUM(D16:D18)</f>
        <v>0</v>
      </c>
      <c r="E15" s="20">
        <f t="shared" si="2"/>
        <v>7538013</v>
      </c>
      <c r="F15" s="21">
        <f t="shared" si="2"/>
        <v>7538013</v>
      </c>
      <c r="G15" s="21">
        <f t="shared" si="2"/>
        <v>82329</v>
      </c>
      <c r="H15" s="21">
        <f t="shared" si="2"/>
        <v>96765</v>
      </c>
      <c r="I15" s="21">
        <f t="shared" si="2"/>
        <v>985116</v>
      </c>
      <c r="J15" s="21">
        <f t="shared" si="2"/>
        <v>1164210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1164210</v>
      </c>
      <c r="X15" s="21">
        <f t="shared" si="2"/>
        <v>6272577</v>
      </c>
      <c r="Y15" s="21">
        <f t="shared" si="2"/>
        <v>-5108367</v>
      </c>
      <c r="Z15" s="4">
        <f>+IF(X15&lt;&gt;0,+(Y15/X15)*100,0)</f>
        <v>-81.43968579421185</v>
      </c>
      <c r="AA15" s="19">
        <f>SUM(AA16:AA18)</f>
        <v>7538013</v>
      </c>
    </row>
    <row r="16" spans="1:27" ht="12.75">
      <c r="A16" s="5" t="s">
        <v>43</v>
      </c>
      <c r="B16" s="3"/>
      <c r="C16" s="22"/>
      <c r="D16" s="22"/>
      <c r="E16" s="23">
        <v>2105436</v>
      </c>
      <c r="F16" s="24">
        <v>2105436</v>
      </c>
      <c r="G16" s="24">
        <v>82329</v>
      </c>
      <c r="H16" s="24">
        <v>96765</v>
      </c>
      <c r="I16" s="24">
        <v>985116</v>
      </c>
      <c r="J16" s="24">
        <v>1164210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1164210</v>
      </c>
      <c r="X16" s="24">
        <v>929000</v>
      </c>
      <c r="Y16" s="24">
        <v>235210</v>
      </c>
      <c r="Z16" s="6">
        <v>25.32</v>
      </c>
      <c r="AA16" s="22">
        <v>2105436</v>
      </c>
    </row>
    <row r="17" spans="1:27" ht="12.75">
      <c r="A17" s="5" t="s">
        <v>44</v>
      </c>
      <c r="B17" s="3"/>
      <c r="C17" s="22">
        <v>62711</v>
      </c>
      <c r="D17" s="22"/>
      <c r="E17" s="23">
        <v>5432577</v>
      </c>
      <c r="F17" s="24">
        <v>5432577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5343577</v>
      </c>
      <c r="Y17" s="24">
        <v>-5343577</v>
      </c>
      <c r="Z17" s="6">
        <v>-100</v>
      </c>
      <c r="AA17" s="22">
        <v>5432577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166423652</v>
      </c>
      <c r="D19" s="19">
        <f>SUM(D20:D23)</f>
        <v>0</v>
      </c>
      <c r="E19" s="20">
        <f t="shared" si="3"/>
        <v>187275198</v>
      </c>
      <c r="F19" s="21">
        <f t="shared" si="3"/>
        <v>187275198</v>
      </c>
      <c r="G19" s="21">
        <f t="shared" si="3"/>
        <v>22769548</v>
      </c>
      <c r="H19" s="21">
        <f t="shared" si="3"/>
        <v>12161648</v>
      </c>
      <c r="I19" s="21">
        <f t="shared" si="3"/>
        <v>8758819</v>
      </c>
      <c r="J19" s="21">
        <f t="shared" si="3"/>
        <v>43690015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43690015</v>
      </c>
      <c r="X19" s="21">
        <f t="shared" si="3"/>
        <v>73082641</v>
      </c>
      <c r="Y19" s="21">
        <f t="shared" si="3"/>
        <v>-29392626</v>
      </c>
      <c r="Z19" s="4">
        <f>+IF(X19&lt;&gt;0,+(Y19/X19)*100,0)</f>
        <v>-40.21834131582629</v>
      </c>
      <c r="AA19" s="19">
        <f>SUM(AA20:AA23)</f>
        <v>187275198</v>
      </c>
    </row>
    <row r="20" spans="1:27" ht="12.75">
      <c r="A20" s="5" t="s">
        <v>47</v>
      </c>
      <c r="B20" s="3"/>
      <c r="C20" s="22">
        <v>75947117</v>
      </c>
      <c r="D20" s="22"/>
      <c r="E20" s="23">
        <v>101655761</v>
      </c>
      <c r="F20" s="24">
        <v>101655761</v>
      </c>
      <c r="G20" s="24">
        <v>10775211</v>
      </c>
      <c r="H20" s="24">
        <v>8220097</v>
      </c>
      <c r="I20" s="24">
        <v>6202903</v>
      </c>
      <c r="J20" s="24">
        <v>25198211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25198211</v>
      </c>
      <c r="X20" s="24">
        <v>29454000</v>
      </c>
      <c r="Y20" s="24">
        <v>-4255789</v>
      </c>
      <c r="Z20" s="6">
        <v>-14.45</v>
      </c>
      <c r="AA20" s="22">
        <v>101655761</v>
      </c>
    </row>
    <row r="21" spans="1:27" ht="12.75">
      <c r="A21" s="5" t="s">
        <v>48</v>
      </c>
      <c r="B21" s="3"/>
      <c r="C21" s="22">
        <v>29918011</v>
      </c>
      <c r="D21" s="22"/>
      <c r="E21" s="23">
        <v>49491641</v>
      </c>
      <c r="F21" s="24">
        <v>49491641</v>
      </c>
      <c r="G21" s="24">
        <v>1464652</v>
      </c>
      <c r="H21" s="24">
        <v>2275177</v>
      </c>
      <c r="I21" s="24">
        <v>1483364</v>
      </c>
      <c r="J21" s="24">
        <v>5223193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5223193</v>
      </c>
      <c r="X21" s="24">
        <v>20679641</v>
      </c>
      <c r="Y21" s="24">
        <v>-15456448</v>
      </c>
      <c r="Z21" s="6">
        <v>-74.74</v>
      </c>
      <c r="AA21" s="22">
        <v>49491641</v>
      </c>
    </row>
    <row r="22" spans="1:27" ht="12.75">
      <c r="A22" s="5" t="s">
        <v>49</v>
      </c>
      <c r="B22" s="3"/>
      <c r="C22" s="25">
        <v>49056931</v>
      </c>
      <c r="D22" s="25"/>
      <c r="E22" s="26">
        <v>29257369</v>
      </c>
      <c r="F22" s="27">
        <v>29257369</v>
      </c>
      <c r="G22" s="27">
        <v>9899735</v>
      </c>
      <c r="H22" s="27">
        <v>949344</v>
      </c>
      <c r="I22" s="27">
        <v>501473</v>
      </c>
      <c r="J22" s="27">
        <v>11350552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11350552</v>
      </c>
      <c r="X22" s="27">
        <v>19500000</v>
      </c>
      <c r="Y22" s="27">
        <v>-8149448</v>
      </c>
      <c r="Z22" s="7">
        <v>-41.79</v>
      </c>
      <c r="AA22" s="25">
        <v>29257369</v>
      </c>
    </row>
    <row r="23" spans="1:27" ht="12.75">
      <c r="A23" s="5" t="s">
        <v>50</v>
      </c>
      <c r="B23" s="3"/>
      <c r="C23" s="22">
        <v>11501593</v>
      </c>
      <c r="D23" s="22"/>
      <c r="E23" s="23">
        <v>6870427</v>
      </c>
      <c r="F23" s="24">
        <v>6870427</v>
      </c>
      <c r="G23" s="24">
        <v>629950</v>
      </c>
      <c r="H23" s="24">
        <v>717030</v>
      </c>
      <c r="I23" s="24">
        <v>571079</v>
      </c>
      <c r="J23" s="24">
        <v>1918059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1918059</v>
      </c>
      <c r="X23" s="24">
        <v>3449000</v>
      </c>
      <c r="Y23" s="24">
        <v>-1530941</v>
      </c>
      <c r="Z23" s="6">
        <v>-44.39</v>
      </c>
      <c r="AA23" s="22">
        <v>6870427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277434084</v>
      </c>
      <c r="D25" s="44">
        <f>+D5+D9+D15+D19+D24</f>
        <v>0</v>
      </c>
      <c r="E25" s="45">
        <f t="shared" si="4"/>
        <v>265792640</v>
      </c>
      <c r="F25" s="46">
        <f t="shared" si="4"/>
        <v>265792640</v>
      </c>
      <c r="G25" s="46">
        <f t="shared" si="4"/>
        <v>33447444</v>
      </c>
      <c r="H25" s="46">
        <f t="shared" si="4"/>
        <v>19462946</v>
      </c>
      <c r="I25" s="46">
        <f t="shared" si="4"/>
        <v>17436064</v>
      </c>
      <c r="J25" s="46">
        <f t="shared" si="4"/>
        <v>70346454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70346454</v>
      </c>
      <c r="X25" s="46">
        <f t="shared" si="4"/>
        <v>99585104</v>
      </c>
      <c r="Y25" s="46">
        <f t="shared" si="4"/>
        <v>-29238650</v>
      </c>
      <c r="Z25" s="47">
        <f>+IF(X25&lt;&gt;0,+(Y25/X25)*100,0)</f>
        <v>-29.360465396511508</v>
      </c>
      <c r="AA25" s="44">
        <f>+AA5+AA9+AA15+AA19+AA24</f>
        <v>265792640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82097766</v>
      </c>
      <c r="D28" s="19">
        <f>SUM(D29:D31)</f>
        <v>0</v>
      </c>
      <c r="E28" s="20">
        <f t="shared" si="5"/>
        <v>67899939</v>
      </c>
      <c r="F28" s="21">
        <f t="shared" si="5"/>
        <v>67899939</v>
      </c>
      <c r="G28" s="21">
        <f t="shared" si="5"/>
        <v>4886950</v>
      </c>
      <c r="H28" s="21">
        <f t="shared" si="5"/>
        <v>4968821</v>
      </c>
      <c r="I28" s="21">
        <f t="shared" si="5"/>
        <v>5854821</v>
      </c>
      <c r="J28" s="21">
        <f t="shared" si="5"/>
        <v>15710592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15710592</v>
      </c>
      <c r="X28" s="21">
        <f t="shared" si="5"/>
        <v>16450216</v>
      </c>
      <c r="Y28" s="21">
        <f t="shared" si="5"/>
        <v>-739624</v>
      </c>
      <c r="Z28" s="4">
        <f>+IF(X28&lt;&gt;0,+(Y28/X28)*100,0)</f>
        <v>-4.496135491473182</v>
      </c>
      <c r="AA28" s="19">
        <f>SUM(AA29:AA31)</f>
        <v>67899939</v>
      </c>
    </row>
    <row r="29" spans="1:27" ht="12.75">
      <c r="A29" s="5" t="s">
        <v>33</v>
      </c>
      <c r="B29" s="3"/>
      <c r="C29" s="22">
        <v>10799481</v>
      </c>
      <c r="D29" s="22"/>
      <c r="E29" s="23">
        <v>9023475</v>
      </c>
      <c r="F29" s="24">
        <v>9023475</v>
      </c>
      <c r="G29" s="24">
        <v>711250</v>
      </c>
      <c r="H29" s="24">
        <v>562454</v>
      </c>
      <c r="I29" s="24">
        <v>571534</v>
      </c>
      <c r="J29" s="24">
        <v>1845238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1845238</v>
      </c>
      <c r="X29" s="24">
        <v>2361996</v>
      </c>
      <c r="Y29" s="24">
        <v>-516758</v>
      </c>
      <c r="Z29" s="6">
        <v>-21.88</v>
      </c>
      <c r="AA29" s="22">
        <v>9023475</v>
      </c>
    </row>
    <row r="30" spans="1:27" ht="12.75">
      <c r="A30" s="5" t="s">
        <v>34</v>
      </c>
      <c r="B30" s="3"/>
      <c r="C30" s="25">
        <v>49048002</v>
      </c>
      <c r="D30" s="25"/>
      <c r="E30" s="26">
        <v>38573212</v>
      </c>
      <c r="F30" s="27">
        <v>38573212</v>
      </c>
      <c r="G30" s="27">
        <v>2445770</v>
      </c>
      <c r="H30" s="27">
        <v>2779821</v>
      </c>
      <c r="I30" s="27">
        <v>3975222</v>
      </c>
      <c r="J30" s="27">
        <v>9200813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9200813</v>
      </c>
      <c r="X30" s="27">
        <v>9331211</v>
      </c>
      <c r="Y30" s="27">
        <v>-130398</v>
      </c>
      <c r="Z30" s="7">
        <v>-1.4</v>
      </c>
      <c r="AA30" s="25">
        <v>38573212</v>
      </c>
    </row>
    <row r="31" spans="1:27" ht="12.75">
      <c r="A31" s="5" t="s">
        <v>35</v>
      </c>
      <c r="B31" s="3"/>
      <c r="C31" s="22">
        <v>22250283</v>
      </c>
      <c r="D31" s="22"/>
      <c r="E31" s="23">
        <v>20303252</v>
      </c>
      <c r="F31" s="24">
        <v>20303252</v>
      </c>
      <c r="G31" s="24">
        <v>1729930</v>
      </c>
      <c r="H31" s="24">
        <v>1626546</v>
      </c>
      <c r="I31" s="24">
        <v>1308065</v>
      </c>
      <c r="J31" s="24">
        <v>4664541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4664541</v>
      </c>
      <c r="X31" s="24">
        <v>4757009</v>
      </c>
      <c r="Y31" s="24">
        <v>-92468</v>
      </c>
      <c r="Z31" s="6">
        <v>-1.94</v>
      </c>
      <c r="AA31" s="22">
        <v>20303252</v>
      </c>
    </row>
    <row r="32" spans="1:27" ht="12.75">
      <c r="A32" s="2" t="s">
        <v>36</v>
      </c>
      <c r="B32" s="3"/>
      <c r="C32" s="19">
        <f aca="true" t="shared" si="6" ref="C32:Y32">SUM(C33:C37)</f>
        <v>59947687</v>
      </c>
      <c r="D32" s="19">
        <f>SUM(D33:D37)</f>
        <v>0</v>
      </c>
      <c r="E32" s="20">
        <f t="shared" si="6"/>
        <v>32578230</v>
      </c>
      <c r="F32" s="21">
        <f t="shared" si="6"/>
        <v>32578230</v>
      </c>
      <c r="G32" s="21">
        <f t="shared" si="6"/>
        <v>2401331</v>
      </c>
      <c r="H32" s="21">
        <f t="shared" si="6"/>
        <v>1921241</v>
      </c>
      <c r="I32" s="21">
        <f t="shared" si="6"/>
        <v>4864996</v>
      </c>
      <c r="J32" s="21">
        <f t="shared" si="6"/>
        <v>9187568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9187568</v>
      </c>
      <c r="X32" s="21">
        <f t="shared" si="6"/>
        <v>6038395</v>
      </c>
      <c r="Y32" s="21">
        <f t="shared" si="6"/>
        <v>3149173</v>
      </c>
      <c r="Z32" s="4">
        <f>+IF(X32&lt;&gt;0,+(Y32/X32)*100,0)</f>
        <v>52.15248422801092</v>
      </c>
      <c r="AA32" s="19">
        <f>SUM(AA33:AA37)</f>
        <v>32578230</v>
      </c>
    </row>
    <row r="33" spans="1:27" ht="12.75">
      <c r="A33" s="5" t="s">
        <v>37</v>
      </c>
      <c r="B33" s="3"/>
      <c r="C33" s="22">
        <v>59947687</v>
      </c>
      <c r="D33" s="22"/>
      <c r="E33" s="23">
        <v>31447770</v>
      </c>
      <c r="F33" s="24">
        <v>31447770</v>
      </c>
      <c r="G33" s="24">
        <v>2401331</v>
      </c>
      <c r="H33" s="24">
        <v>1921241</v>
      </c>
      <c r="I33" s="24">
        <v>4864996</v>
      </c>
      <c r="J33" s="24">
        <v>9187568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9187568</v>
      </c>
      <c r="X33" s="24">
        <v>5718395</v>
      </c>
      <c r="Y33" s="24">
        <v>3469173</v>
      </c>
      <c r="Z33" s="6">
        <v>60.67</v>
      </c>
      <c r="AA33" s="22">
        <v>31447770</v>
      </c>
    </row>
    <row r="34" spans="1:27" ht="12.75">
      <c r="A34" s="5" t="s">
        <v>38</v>
      </c>
      <c r="B34" s="3"/>
      <c r="C34" s="22"/>
      <c r="D34" s="22"/>
      <c r="E34" s="23">
        <v>630460</v>
      </c>
      <c r="F34" s="24">
        <v>630460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>
        <v>630460</v>
      </c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>
        <v>500000</v>
      </c>
      <c r="F36" s="24">
        <v>500000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320000</v>
      </c>
      <c r="Y36" s="24">
        <v>-320000</v>
      </c>
      <c r="Z36" s="6">
        <v>-100</v>
      </c>
      <c r="AA36" s="22">
        <v>500000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6241514</v>
      </c>
      <c r="D38" s="19">
        <f>SUM(D39:D41)</f>
        <v>0</v>
      </c>
      <c r="E38" s="20">
        <f t="shared" si="7"/>
        <v>9890285</v>
      </c>
      <c r="F38" s="21">
        <f t="shared" si="7"/>
        <v>9890285</v>
      </c>
      <c r="G38" s="21">
        <f t="shared" si="7"/>
        <v>3179332</v>
      </c>
      <c r="H38" s="21">
        <f t="shared" si="7"/>
        <v>3307876</v>
      </c>
      <c r="I38" s="21">
        <f t="shared" si="7"/>
        <v>3498166</v>
      </c>
      <c r="J38" s="21">
        <f t="shared" si="7"/>
        <v>9985374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9985374</v>
      </c>
      <c r="X38" s="21">
        <f t="shared" si="7"/>
        <v>2412000</v>
      </c>
      <c r="Y38" s="21">
        <f t="shared" si="7"/>
        <v>7573374</v>
      </c>
      <c r="Z38" s="4">
        <f>+IF(X38&lt;&gt;0,+(Y38/X38)*100,0)</f>
        <v>313.98731343283583</v>
      </c>
      <c r="AA38" s="19">
        <f>SUM(AA39:AA41)</f>
        <v>9890285</v>
      </c>
    </row>
    <row r="39" spans="1:27" ht="12.75">
      <c r="A39" s="5" t="s">
        <v>43</v>
      </c>
      <c r="B39" s="3"/>
      <c r="C39" s="22"/>
      <c r="D39" s="22"/>
      <c r="E39" s="23">
        <v>67500</v>
      </c>
      <c r="F39" s="24">
        <v>67500</v>
      </c>
      <c r="G39" s="24">
        <v>2638544</v>
      </c>
      <c r="H39" s="24">
        <v>2725290</v>
      </c>
      <c r="I39" s="24">
        <v>2776144</v>
      </c>
      <c r="J39" s="24">
        <v>8139978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8139978</v>
      </c>
      <c r="X39" s="24">
        <v>68000</v>
      </c>
      <c r="Y39" s="24">
        <v>8071978</v>
      </c>
      <c r="Z39" s="6">
        <v>11870.56</v>
      </c>
      <c r="AA39" s="22">
        <v>67500</v>
      </c>
    </row>
    <row r="40" spans="1:27" ht="12.75">
      <c r="A40" s="5" t="s">
        <v>44</v>
      </c>
      <c r="B40" s="3"/>
      <c r="C40" s="22">
        <v>6241514</v>
      </c>
      <c r="D40" s="22"/>
      <c r="E40" s="23">
        <v>9822785</v>
      </c>
      <c r="F40" s="24">
        <v>9822785</v>
      </c>
      <c r="G40" s="24">
        <v>540788</v>
      </c>
      <c r="H40" s="24">
        <v>582586</v>
      </c>
      <c r="I40" s="24">
        <v>722022</v>
      </c>
      <c r="J40" s="24">
        <v>1845396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1845396</v>
      </c>
      <c r="X40" s="24">
        <v>2344000</v>
      </c>
      <c r="Y40" s="24">
        <v>-498604</v>
      </c>
      <c r="Z40" s="6">
        <v>-21.27</v>
      </c>
      <c r="AA40" s="22">
        <v>9822785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112391492</v>
      </c>
      <c r="D42" s="19">
        <f>SUM(D43:D46)</f>
        <v>0</v>
      </c>
      <c r="E42" s="20">
        <f t="shared" si="8"/>
        <v>119737415</v>
      </c>
      <c r="F42" s="21">
        <f t="shared" si="8"/>
        <v>119737415</v>
      </c>
      <c r="G42" s="21">
        <f t="shared" si="8"/>
        <v>4927921</v>
      </c>
      <c r="H42" s="21">
        <f t="shared" si="8"/>
        <v>8177412</v>
      </c>
      <c r="I42" s="21">
        <f t="shared" si="8"/>
        <v>8915722</v>
      </c>
      <c r="J42" s="21">
        <f t="shared" si="8"/>
        <v>22021055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22021055</v>
      </c>
      <c r="X42" s="21">
        <f t="shared" si="8"/>
        <v>28242000</v>
      </c>
      <c r="Y42" s="21">
        <f t="shared" si="8"/>
        <v>-6220945</v>
      </c>
      <c r="Z42" s="4">
        <f>+IF(X42&lt;&gt;0,+(Y42/X42)*100,0)</f>
        <v>-22.0272820621769</v>
      </c>
      <c r="AA42" s="19">
        <f>SUM(AA43:AA46)</f>
        <v>119737415</v>
      </c>
    </row>
    <row r="43" spans="1:27" ht="12.75">
      <c r="A43" s="5" t="s">
        <v>47</v>
      </c>
      <c r="B43" s="3"/>
      <c r="C43" s="22">
        <v>67262640</v>
      </c>
      <c r="D43" s="22"/>
      <c r="E43" s="23">
        <v>71532665</v>
      </c>
      <c r="F43" s="24">
        <v>71532665</v>
      </c>
      <c r="G43" s="24">
        <v>4339568</v>
      </c>
      <c r="H43" s="24">
        <v>7056286</v>
      </c>
      <c r="I43" s="24">
        <v>7739073</v>
      </c>
      <c r="J43" s="24">
        <v>19134927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19134927</v>
      </c>
      <c r="X43" s="24">
        <v>12800000</v>
      </c>
      <c r="Y43" s="24">
        <v>6334927</v>
      </c>
      <c r="Z43" s="6">
        <v>49.49</v>
      </c>
      <c r="AA43" s="22">
        <v>71532665</v>
      </c>
    </row>
    <row r="44" spans="1:27" ht="12.75">
      <c r="A44" s="5" t="s">
        <v>48</v>
      </c>
      <c r="B44" s="3"/>
      <c r="C44" s="22">
        <v>38642702</v>
      </c>
      <c r="D44" s="22"/>
      <c r="E44" s="23">
        <v>41688767</v>
      </c>
      <c r="F44" s="24">
        <v>41688767</v>
      </c>
      <c r="G44" s="24">
        <v>294234</v>
      </c>
      <c r="H44" s="24">
        <v>532368</v>
      </c>
      <c r="I44" s="24">
        <v>605535</v>
      </c>
      <c r="J44" s="24">
        <v>1432137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1432137</v>
      </c>
      <c r="X44" s="24">
        <v>11258000</v>
      </c>
      <c r="Y44" s="24">
        <v>-9825863</v>
      </c>
      <c r="Z44" s="6">
        <v>-87.28</v>
      </c>
      <c r="AA44" s="22">
        <v>41688767</v>
      </c>
    </row>
    <row r="45" spans="1:27" ht="12.75">
      <c r="A45" s="5" t="s">
        <v>49</v>
      </c>
      <c r="B45" s="3"/>
      <c r="C45" s="25">
        <v>3008052</v>
      </c>
      <c r="D45" s="25"/>
      <c r="E45" s="26">
        <v>3539155</v>
      </c>
      <c r="F45" s="27">
        <v>3539155</v>
      </c>
      <c r="G45" s="27">
        <v>164693</v>
      </c>
      <c r="H45" s="27">
        <v>442994</v>
      </c>
      <c r="I45" s="27">
        <v>298980</v>
      </c>
      <c r="J45" s="27">
        <v>906667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906667</v>
      </c>
      <c r="X45" s="27">
        <v>1884000</v>
      </c>
      <c r="Y45" s="27">
        <v>-977333</v>
      </c>
      <c r="Z45" s="7">
        <v>-51.88</v>
      </c>
      <c r="AA45" s="25">
        <v>3539155</v>
      </c>
    </row>
    <row r="46" spans="1:27" ht="12.75">
      <c r="A46" s="5" t="s">
        <v>50</v>
      </c>
      <c r="B46" s="3"/>
      <c r="C46" s="22">
        <v>3478098</v>
      </c>
      <c r="D46" s="22"/>
      <c r="E46" s="23">
        <v>2976828</v>
      </c>
      <c r="F46" s="24">
        <v>2976828</v>
      </c>
      <c r="G46" s="24">
        <v>129426</v>
      </c>
      <c r="H46" s="24">
        <v>145764</v>
      </c>
      <c r="I46" s="24">
        <v>272134</v>
      </c>
      <c r="J46" s="24">
        <v>547324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547324</v>
      </c>
      <c r="X46" s="24">
        <v>2300000</v>
      </c>
      <c r="Y46" s="24">
        <v>-1752676</v>
      </c>
      <c r="Z46" s="6">
        <v>-76.2</v>
      </c>
      <c r="AA46" s="22">
        <v>2976828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260678459</v>
      </c>
      <c r="D48" s="44">
        <f>+D28+D32+D38+D42+D47</f>
        <v>0</v>
      </c>
      <c r="E48" s="45">
        <f t="shared" si="9"/>
        <v>230105869</v>
      </c>
      <c r="F48" s="46">
        <f t="shared" si="9"/>
        <v>230105869</v>
      </c>
      <c r="G48" s="46">
        <f t="shared" si="9"/>
        <v>15395534</v>
      </c>
      <c r="H48" s="46">
        <f t="shared" si="9"/>
        <v>18375350</v>
      </c>
      <c r="I48" s="46">
        <f t="shared" si="9"/>
        <v>23133705</v>
      </c>
      <c r="J48" s="46">
        <f t="shared" si="9"/>
        <v>56904589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56904589</v>
      </c>
      <c r="X48" s="46">
        <f t="shared" si="9"/>
        <v>53142611</v>
      </c>
      <c r="Y48" s="46">
        <f t="shared" si="9"/>
        <v>3761978</v>
      </c>
      <c r="Z48" s="47">
        <f>+IF(X48&lt;&gt;0,+(Y48/X48)*100,0)</f>
        <v>7.079023648273511</v>
      </c>
      <c r="AA48" s="44">
        <f>+AA28+AA32+AA38+AA42+AA47</f>
        <v>230105869</v>
      </c>
    </row>
    <row r="49" spans="1:27" ht="12.75">
      <c r="A49" s="14" t="s">
        <v>58</v>
      </c>
      <c r="B49" s="15"/>
      <c r="C49" s="48">
        <f aca="true" t="shared" si="10" ref="C49:Y49">+C25-C48</f>
        <v>16755625</v>
      </c>
      <c r="D49" s="48">
        <f>+D25-D48</f>
        <v>0</v>
      </c>
      <c r="E49" s="49">
        <f t="shared" si="10"/>
        <v>35686771</v>
      </c>
      <c r="F49" s="50">
        <f t="shared" si="10"/>
        <v>35686771</v>
      </c>
      <c r="G49" s="50">
        <f t="shared" si="10"/>
        <v>18051910</v>
      </c>
      <c r="H49" s="50">
        <f t="shared" si="10"/>
        <v>1087596</v>
      </c>
      <c r="I49" s="50">
        <f t="shared" si="10"/>
        <v>-5697641</v>
      </c>
      <c r="J49" s="50">
        <f t="shared" si="10"/>
        <v>13441865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13441865</v>
      </c>
      <c r="X49" s="50">
        <f>IF(F25=F48,0,X25-X48)</f>
        <v>46442493</v>
      </c>
      <c r="Y49" s="50">
        <f t="shared" si="10"/>
        <v>-33000628</v>
      </c>
      <c r="Z49" s="51">
        <f>+IF(X49&lt;&gt;0,+(Y49/X49)*100,0)</f>
        <v>-71.05696931471788</v>
      </c>
      <c r="AA49" s="48">
        <f>+AA25-AA48</f>
        <v>35686771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80820372</v>
      </c>
      <c r="D5" s="19">
        <f>SUM(D6:D8)</f>
        <v>0</v>
      </c>
      <c r="E5" s="20">
        <f t="shared" si="0"/>
        <v>34932945</v>
      </c>
      <c r="F5" s="21">
        <f t="shared" si="0"/>
        <v>34932945</v>
      </c>
      <c r="G5" s="21">
        <f t="shared" si="0"/>
        <v>8471007</v>
      </c>
      <c r="H5" s="21">
        <f t="shared" si="0"/>
        <v>0</v>
      </c>
      <c r="I5" s="21">
        <f t="shared" si="0"/>
        <v>457788</v>
      </c>
      <c r="J5" s="21">
        <f t="shared" si="0"/>
        <v>8928795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8928795</v>
      </c>
      <c r="X5" s="21">
        <f t="shared" si="0"/>
        <v>8733237</v>
      </c>
      <c r="Y5" s="21">
        <f t="shared" si="0"/>
        <v>195558</v>
      </c>
      <c r="Z5" s="4">
        <f>+IF(X5&lt;&gt;0,+(Y5/X5)*100,0)</f>
        <v>2.239238440454553</v>
      </c>
      <c r="AA5" s="19">
        <f>SUM(AA6:AA8)</f>
        <v>34932945</v>
      </c>
    </row>
    <row r="6" spans="1:27" ht="12.75">
      <c r="A6" s="5" t="s">
        <v>33</v>
      </c>
      <c r="B6" s="3"/>
      <c r="C6" s="22">
        <v>80820372</v>
      </c>
      <c r="D6" s="22"/>
      <c r="E6" s="23">
        <v>11170621</v>
      </c>
      <c r="F6" s="24">
        <v>11170621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2792655</v>
      </c>
      <c r="Y6" s="24">
        <v>-2792655</v>
      </c>
      <c r="Z6" s="6">
        <v>-100</v>
      </c>
      <c r="AA6" s="22">
        <v>11170621</v>
      </c>
    </row>
    <row r="7" spans="1:27" ht="12.75">
      <c r="A7" s="5" t="s">
        <v>34</v>
      </c>
      <c r="B7" s="3"/>
      <c r="C7" s="25"/>
      <c r="D7" s="25"/>
      <c r="E7" s="26">
        <v>9424221</v>
      </c>
      <c r="F7" s="27">
        <v>9424221</v>
      </c>
      <c r="G7" s="27">
        <v>8179275</v>
      </c>
      <c r="H7" s="27"/>
      <c r="I7" s="27">
        <v>162964</v>
      </c>
      <c r="J7" s="27">
        <v>8342239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8342239</v>
      </c>
      <c r="X7" s="27">
        <v>2356056</v>
      </c>
      <c r="Y7" s="27">
        <v>5986183</v>
      </c>
      <c r="Z7" s="7">
        <v>254.08</v>
      </c>
      <c r="AA7" s="25">
        <v>9424221</v>
      </c>
    </row>
    <row r="8" spans="1:27" ht="12.75">
      <c r="A8" s="5" t="s">
        <v>35</v>
      </c>
      <c r="B8" s="3"/>
      <c r="C8" s="22"/>
      <c r="D8" s="22"/>
      <c r="E8" s="23">
        <v>14338103</v>
      </c>
      <c r="F8" s="24">
        <v>14338103</v>
      </c>
      <c r="G8" s="24">
        <v>291732</v>
      </c>
      <c r="H8" s="24"/>
      <c r="I8" s="24">
        <v>294824</v>
      </c>
      <c r="J8" s="24">
        <v>586556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586556</v>
      </c>
      <c r="X8" s="24">
        <v>3584526</v>
      </c>
      <c r="Y8" s="24">
        <v>-2997970</v>
      </c>
      <c r="Z8" s="6">
        <v>-83.64</v>
      </c>
      <c r="AA8" s="22">
        <v>14338103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3167738</v>
      </c>
      <c r="F9" s="21">
        <f t="shared" si="1"/>
        <v>3167738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791934</v>
      </c>
      <c r="Y9" s="21">
        <f t="shared" si="1"/>
        <v>-791934</v>
      </c>
      <c r="Z9" s="4">
        <f>+IF(X9&lt;&gt;0,+(Y9/X9)*100,0)</f>
        <v>-100</v>
      </c>
      <c r="AA9" s="19">
        <f>SUM(AA10:AA14)</f>
        <v>3167738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1040811</v>
      </c>
      <c r="F12" s="24">
        <v>1040811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260202</v>
      </c>
      <c r="Y12" s="24">
        <v>-260202</v>
      </c>
      <c r="Z12" s="6">
        <v>-100</v>
      </c>
      <c r="AA12" s="22">
        <v>1040811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>
        <v>2126927</v>
      </c>
      <c r="F14" s="27">
        <v>2126927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531732</v>
      </c>
      <c r="Y14" s="27">
        <v>-531732</v>
      </c>
      <c r="Z14" s="7">
        <v>-100</v>
      </c>
      <c r="AA14" s="25">
        <v>2126927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38070259</v>
      </c>
      <c r="F15" s="21">
        <f t="shared" si="2"/>
        <v>38070259</v>
      </c>
      <c r="G15" s="21">
        <f t="shared" si="2"/>
        <v>3061351</v>
      </c>
      <c r="H15" s="21">
        <f t="shared" si="2"/>
        <v>0</v>
      </c>
      <c r="I15" s="21">
        <f t="shared" si="2"/>
        <v>0</v>
      </c>
      <c r="J15" s="21">
        <f t="shared" si="2"/>
        <v>3061351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3061351</v>
      </c>
      <c r="X15" s="21">
        <f t="shared" si="2"/>
        <v>9517566</v>
      </c>
      <c r="Y15" s="21">
        <f t="shared" si="2"/>
        <v>-6456215</v>
      </c>
      <c r="Z15" s="4">
        <f>+IF(X15&lt;&gt;0,+(Y15/X15)*100,0)</f>
        <v>-67.83472791257765</v>
      </c>
      <c r="AA15" s="19">
        <f>SUM(AA16:AA18)</f>
        <v>38070259</v>
      </c>
    </row>
    <row r="16" spans="1:27" ht="12.75">
      <c r="A16" s="5" t="s">
        <v>43</v>
      </c>
      <c r="B16" s="3"/>
      <c r="C16" s="22"/>
      <c r="D16" s="22"/>
      <c r="E16" s="23">
        <v>960259</v>
      </c>
      <c r="F16" s="24">
        <v>960259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240066</v>
      </c>
      <c r="Y16" s="24">
        <v>-240066</v>
      </c>
      <c r="Z16" s="6">
        <v>-100</v>
      </c>
      <c r="AA16" s="22">
        <v>960259</v>
      </c>
    </row>
    <row r="17" spans="1:27" ht="12.75">
      <c r="A17" s="5" t="s">
        <v>44</v>
      </c>
      <c r="B17" s="3"/>
      <c r="C17" s="22"/>
      <c r="D17" s="22"/>
      <c r="E17" s="23">
        <v>37110000</v>
      </c>
      <c r="F17" s="24">
        <v>37110000</v>
      </c>
      <c r="G17" s="24">
        <v>3061351</v>
      </c>
      <c r="H17" s="24"/>
      <c r="I17" s="24"/>
      <c r="J17" s="24">
        <v>3061351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3061351</v>
      </c>
      <c r="X17" s="24">
        <v>9277500</v>
      </c>
      <c r="Y17" s="24">
        <v>-6216149</v>
      </c>
      <c r="Z17" s="6">
        <v>-67</v>
      </c>
      <c r="AA17" s="22">
        <v>37110000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>
        <v>889442</v>
      </c>
      <c r="F24" s="21">
        <v>889442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222360</v>
      </c>
      <c r="Y24" s="21">
        <v>-222360</v>
      </c>
      <c r="Z24" s="4">
        <v>-100</v>
      </c>
      <c r="AA24" s="19">
        <v>889442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80820372</v>
      </c>
      <c r="D25" s="44">
        <f>+D5+D9+D15+D19+D24</f>
        <v>0</v>
      </c>
      <c r="E25" s="45">
        <f t="shared" si="4"/>
        <v>77060384</v>
      </c>
      <c r="F25" s="46">
        <f t="shared" si="4"/>
        <v>77060384</v>
      </c>
      <c r="G25" s="46">
        <f t="shared" si="4"/>
        <v>11532358</v>
      </c>
      <c r="H25" s="46">
        <f t="shared" si="4"/>
        <v>0</v>
      </c>
      <c r="I25" s="46">
        <f t="shared" si="4"/>
        <v>457788</v>
      </c>
      <c r="J25" s="46">
        <f t="shared" si="4"/>
        <v>11990146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11990146</v>
      </c>
      <c r="X25" s="46">
        <f t="shared" si="4"/>
        <v>19265097</v>
      </c>
      <c r="Y25" s="46">
        <f t="shared" si="4"/>
        <v>-7274951</v>
      </c>
      <c r="Z25" s="47">
        <f>+IF(X25&lt;&gt;0,+(Y25/X25)*100,0)</f>
        <v>-37.76233776554564</v>
      </c>
      <c r="AA25" s="44">
        <f>+AA5+AA9+AA15+AA19+AA24</f>
        <v>77060384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79102330</v>
      </c>
      <c r="D28" s="19">
        <f>SUM(D29:D31)</f>
        <v>0</v>
      </c>
      <c r="E28" s="20">
        <f t="shared" si="5"/>
        <v>33946762</v>
      </c>
      <c r="F28" s="21">
        <f t="shared" si="5"/>
        <v>33946762</v>
      </c>
      <c r="G28" s="21">
        <f t="shared" si="5"/>
        <v>3572315</v>
      </c>
      <c r="H28" s="21">
        <f t="shared" si="5"/>
        <v>0</v>
      </c>
      <c r="I28" s="21">
        <f t="shared" si="5"/>
        <v>2522645</v>
      </c>
      <c r="J28" s="21">
        <f t="shared" si="5"/>
        <v>6094960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6094960</v>
      </c>
      <c r="X28" s="21">
        <f t="shared" si="5"/>
        <v>8486688</v>
      </c>
      <c r="Y28" s="21">
        <f t="shared" si="5"/>
        <v>-2391728</v>
      </c>
      <c r="Z28" s="4">
        <f>+IF(X28&lt;&gt;0,+(Y28/X28)*100,0)</f>
        <v>-28.18211297504987</v>
      </c>
      <c r="AA28" s="19">
        <f>SUM(AA29:AA31)</f>
        <v>33946762</v>
      </c>
    </row>
    <row r="29" spans="1:27" ht="12.75">
      <c r="A29" s="5" t="s">
        <v>33</v>
      </c>
      <c r="B29" s="3"/>
      <c r="C29" s="22">
        <v>79102330</v>
      </c>
      <c r="D29" s="22"/>
      <c r="E29" s="23">
        <v>11825058</v>
      </c>
      <c r="F29" s="24">
        <v>11825058</v>
      </c>
      <c r="G29" s="24">
        <v>1212570</v>
      </c>
      <c r="H29" s="24"/>
      <c r="I29" s="24">
        <v>600980</v>
      </c>
      <c r="J29" s="24">
        <v>1813550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1813550</v>
      </c>
      <c r="X29" s="24">
        <v>2956263</v>
      </c>
      <c r="Y29" s="24">
        <v>-1142713</v>
      </c>
      <c r="Z29" s="6">
        <v>-38.65</v>
      </c>
      <c r="AA29" s="22">
        <v>11825058</v>
      </c>
    </row>
    <row r="30" spans="1:27" ht="12.75">
      <c r="A30" s="5" t="s">
        <v>34</v>
      </c>
      <c r="B30" s="3"/>
      <c r="C30" s="25"/>
      <c r="D30" s="25"/>
      <c r="E30" s="26">
        <v>7541316</v>
      </c>
      <c r="F30" s="27">
        <v>7541316</v>
      </c>
      <c r="G30" s="27">
        <v>1602843</v>
      </c>
      <c r="H30" s="27"/>
      <c r="I30" s="27">
        <v>1202490</v>
      </c>
      <c r="J30" s="27">
        <v>2805333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2805333</v>
      </c>
      <c r="X30" s="27">
        <v>1885329</v>
      </c>
      <c r="Y30" s="27">
        <v>920004</v>
      </c>
      <c r="Z30" s="7">
        <v>48.8</v>
      </c>
      <c r="AA30" s="25">
        <v>7541316</v>
      </c>
    </row>
    <row r="31" spans="1:27" ht="12.75">
      <c r="A31" s="5" t="s">
        <v>35</v>
      </c>
      <c r="B31" s="3"/>
      <c r="C31" s="22"/>
      <c r="D31" s="22"/>
      <c r="E31" s="23">
        <v>14580388</v>
      </c>
      <c r="F31" s="24">
        <v>14580388</v>
      </c>
      <c r="G31" s="24">
        <v>756902</v>
      </c>
      <c r="H31" s="24"/>
      <c r="I31" s="24">
        <v>719175</v>
      </c>
      <c r="J31" s="24">
        <v>1476077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1476077</v>
      </c>
      <c r="X31" s="24">
        <v>3645096</v>
      </c>
      <c r="Y31" s="24">
        <v>-2169019</v>
      </c>
      <c r="Z31" s="6">
        <v>-59.51</v>
      </c>
      <c r="AA31" s="22">
        <v>14580388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3864067</v>
      </c>
      <c r="F32" s="21">
        <f t="shared" si="6"/>
        <v>3864067</v>
      </c>
      <c r="G32" s="21">
        <f t="shared" si="6"/>
        <v>206052</v>
      </c>
      <c r="H32" s="21">
        <f t="shared" si="6"/>
        <v>0</v>
      </c>
      <c r="I32" s="21">
        <f t="shared" si="6"/>
        <v>234671</v>
      </c>
      <c r="J32" s="21">
        <f t="shared" si="6"/>
        <v>440723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440723</v>
      </c>
      <c r="X32" s="21">
        <f t="shared" si="6"/>
        <v>966018</v>
      </c>
      <c r="Y32" s="21">
        <f t="shared" si="6"/>
        <v>-525295</v>
      </c>
      <c r="Z32" s="4">
        <f>+IF(X32&lt;&gt;0,+(Y32/X32)*100,0)</f>
        <v>-54.37735114666601</v>
      </c>
      <c r="AA32" s="19">
        <f>SUM(AA33:AA37)</f>
        <v>3864067</v>
      </c>
    </row>
    <row r="33" spans="1:27" ht="12.7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1012894</v>
      </c>
      <c r="F35" s="24">
        <v>1012894</v>
      </c>
      <c r="G35" s="24">
        <v>60851</v>
      </c>
      <c r="H35" s="24"/>
      <c r="I35" s="24">
        <v>66997</v>
      </c>
      <c r="J35" s="24">
        <v>127848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127848</v>
      </c>
      <c r="X35" s="24">
        <v>253224</v>
      </c>
      <c r="Y35" s="24">
        <v>-125376</v>
      </c>
      <c r="Z35" s="6">
        <v>-49.51</v>
      </c>
      <c r="AA35" s="22">
        <v>1012894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2851173</v>
      </c>
      <c r="F37" s="27">
        <v>2851173</v>
      </c>
      <c r="G37" s="27">
        <v>145201</v>
      </c>
      <c r="H37" s="27"/>
      <c r="I37" s="27">
        <v>167674</v>
      </c>
      <c r="J37" s="27">
        <v>312875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312875</v>
      </c>
      <c r="X37" s="27">
        <v>712794</v>
      </c>
      <c r="Y37" s="27">
        <v>-399919</v>
      </c>
      <c r="Z37" s="7">
        <v>-56.11</v>
      </c>
      <c r="AA37" s="25">
        <v>2851173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38063665</v>
      </c>
      <c r="F38" s="21">
        <f t="shared" si="7"/>
        <v>38063665</v>
      </c>
      <c r="G38" s="21">
        <f t="shared" si="7"/>
        <v>2392164</v>
      </c>
      <c r="H38" s="21">
        <f t="shared" si="7"/>
        <v>0</v>
      </c>
      <c r="I38" s="21">
        <f t="shared" si="7"/>
        <v>2589585</v>
      </c>
      <c r="J38" s="21">
        <f t="shared" si="7"/>
        <v>4981749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4981749</v>
      </c>
      <c r="X38" s="21">
        <f t="shared" si="7"/>
        <v>9515916</v>
      </c>
      <c r="Y38" s="21">
        <f t="shared" si="7"/>
        <v>-4534167</v>
      </c>
      <c r="Z38" s="4">
        <f>+IF(X38&lt;&gt;0,+(Y38/X38)*100,0)</f>
        <v>-47.648245318685035</v>
      </c>
      <c r="AA38" s="19">
        <f>SUM(AA39:AA41)</f>
        <v>38063665</v>
      </c>
    </row>
    <row r="39" spans="1:27" ht="12.75">
      <c r="A39" s="5" t="s">
        <v>43</v>
      </c>
      <c r="B39" s="3"/>
      <c r="C39" s="22"/>
      <c r="D39" s="22"/>
      <c r="E39" s="23">
        <v>953665</v>
      </c>
      <c r="F39" s="24">
        <v>953665</v>
      </c>
      <c r="G39" s="24">
        <v>81187</v>
      </c>
      <c r="H39" s="24"/>
      <c r="I39" s="24">
        <v>67525</v>
      </c>
      <c r="J39" s="24">
        <v>148712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148712</v>
      </c>
      <c r="X39" s="24">
        <v>238416</v>
      </c>
      <c r="Y39" s="24">
        <v>-89704</v>
      </c>
      <c r="Z39" s="6">
        <v>-37.62</v>
      </c>
      <c r="AA39" s="22">
        <v>953665</v>
      </c>
    </row>
    <row r="40" spans="1:27" ht="12.75">
      <c r="A40" s="5" t="s">
        <v>44</v>
      </c>
      <c r="B40" s="3"/>
      <c r="C40" s="22"/>
      <c r="D40" s="22"/>
      <c r="E40" s="23">
        <v>37110000</v>
      </c>
      <c r="F40" s="24">
        <v>37110000</v>
      </c>
      <c r="G40" s="24">
        <v>2310977</v>
      </c>
      <c r="H40" s="24"/>
      <c r="I40" s="24">
        <v>2522060</v>
      </c>
      <c r="J40" s="24">
        <v>4833037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4833037</v>
      </c>
      <c r="X40" s="24">
        <v>9277500</v>
      </c>
      <c r="Y40" s="24">
        <v>-4444463</v>
      </c>
      <c r="Z40" s="6">
        <v>-47.91</v>
      </c>
      <c r="AA40" s="22">
        <v>37110000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>
        <v>955170</v>
      </c>
      <c r="F47" s="21">
        <v>955170</v>
      </c>
      <c r="G47" s="21">
        <v>98368</v>
      </c>
      <c r="H47" s="21"/>
      <c r="I47" s="21">
        <v>123672</v>
      </c>
      <c r="J47" s="21">
        <v>222040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222040</v>
      </c>
      <c r="X47" s="21">
        <v>238791</v>
      </c>
      <c r="Y47" s="21">
        <v>-16751</v>
      </c>
      <c r="Z47" s="4">
        <v>-7.01</v>
      </c>
      <c r="AA47" s="19">
        <v>955170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79102330</v>
      </c>
      <c r="D48" s="44">
        <f>+D28+D32+D38+D42+D47</f>
        <v>0</v>
      </c>
      <c r="E48" s="45">
        <f t="shared" si="9"/>
        <v>76829664</v>
      </c>
      <c r="F48" s="46">
        <f t="shared" si="9"/>
        <v>76829664</v>
      </c>
      <c r="G48" s="46">
        <f t="shared" si="9"/>
        <v>6268899</v>
      </c>
      <c r="H48" s="46">
        <f t="shared" si="9"/>
        <v>0</v>
      </c>
      <c r="I48" s="46">
        <f t="shared" si="9"/>
        <v>5470573</v>
      </c>
      <c r="J48" s="46">
        <f t="shared" si="9"/>
        <v>11739472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11739472</v>
      </c>
      <c r="X48" s="46">
        <f t="shared" si="9"/>
        <v>19207413</v>
      </c>
      <c r="Y48" s="46">
        <f t="shared" si="9"/>
        <v>-7467941</v>
      </c>
      <c r="Z48" s="47">
        <f>+IF(X48&lt;&gt;0,+(Y48/X48)*100,0)</f>
        <v>-38.88051451801447</v>
      </c>
      <c r="AA48" s="44">
        <f>+AA28+AA32+AA38+AA42+AA47</f>
        <v>76829664</v>
      </c>
    </row>
    <row r="49" spans="1:27" ht="12.75">
      <c r="A49" s="14" t="s">
        <v>58</v>
      </c>
      <c r="B49" s="15"/>
      <c r="C49" s="48">
        <f aca="true" t="shared" si="10" ref="C49:Y49">+C25-C48</f>
        <v>1718042</v>
      </c>
      <c r="D49" s="48">
        <f>+D25-D48</f>
        <v>0</v>
      </c>
      <c r="E49" s="49">
        <f t="shared" si="10"/>
        <v>230720</v>
      </c>
      <c r="F49" s="50">
        <f t="shared" si="10"/>
        <v>230720</v>
      </c>
      <c r="G49" s="50">
        <f t="shared" si="10"/>
        <v>5263459</v>
      </c>
      <c r="H49" s="50">
        <f t="shared" si="10"/>
        <v>0</v>
      </c>
      <c r="I49" s="50">
        <f t="shared" si="10"/>
        <v>-5012785</v>
      </c>
      <c r="J49" s="50">
        <f t="shared" si="10"/>
        <v>250674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250674</v>
      </c>
      <c r="X49" s="50">
        <f>IF(F25=F48,0,X25-X48)</f>
        <v>57684</v>
      </c>
      <c r="Y49" s="50">
        <f t="shared" si="10"/>
        <v>192990</v>
      </c>
      <c r="Z49" s="51">
        <f>+IF(X49&lt;&gt;0,+(Y49/X49)*100,0)</f>
        <v>334.56417724152277</v>
      </c>
      <c r="AA49" s="48">
        <f>+AA25-AA48</f>
        <v>230720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15611081865</v>
      </c>
      <c r="D5" s="19">
        <f>SUM(D6:D8)</f>
        <v>0</v>
      </c>
      <c r="E5" s="20">
        <f t="shared" si="0"/>
        <v>16906484780</v>
      </c>
      <c r="F5" s="21">
        <f t="shared" si="0"/>
        <v>16844581720</v>
      </c>
      <c r="G5" s="21">
        <f t="shared" si="0"/>
        <v>3483502688</v>
      </c>
      <c r="H5" s="21">
        <f t="shared" si="0"/>
        <v>1657477330</v>
      </c>
      <c r="I5" s="21">
        <f t="shared" si="0"/>
        <v>977224131</v>
      </c>
      <c r="J5" s="21">
        <f t="shared" si="0"/>
        <v>6118204149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6118204149</v>
      </c>
      <c r="X5" s="21">
        <f t="shared" si="0"/>
        <v>5301550134</v>
      </c>
      <c r="Y5" s="21">
        <f t="shared" si="0"/>
        <v>816654015</v>
      </c>
      <c r="Z5" s="4">
        <f>+IF(X5&lt;&gt;0,+(Y5/X5)*100,0)</f>
        <v>15.404060970066457</v>
      </c>
      <c r="AA5" s="19">
        <f>SUM(AA6:AA8)</f>
        <v>16844581720</v>
      </c>
    </row>
    <row r="6" spans="1:27" ht="12.75">
      <c r="A6" s="5" t="s">
        <v>33</v>
      </c>
      <c r="B6" s="3"/>
      <c r="C6" s="22">
        <v>1020170868</v>
      </c>
      <c r="D6" s="22"/>
      <c r="E6" s="23">
        <v>1038866156</v>
      </c>
      <c r="F6" s="24">
        <v>1054022816</v>
      </c>
      <c r="G6" s="24">
        <v>354899840</v>
      </c>
      <c r="H6" s="24">
        <v>-82937932</v>
      </c>
      <c r="I6" s="24">
        <v>64665700</v>
      </c>
      <c r="J6" s="24">
        <v>336627608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336627608</v>
      </c>
      <c r="X6" s="24">
        <v>374144485</v>
      </c>
      <c r="Y6" s="24">
        <v>-37516877</v>
      </c>
      <c r="Z6" s="6">
        <v>-10.03</v>
      </c>
      <c r="AA6" s="22">
        <v>1054022816</v>
      </c>
    </row>
    <row r="7" spans="1:27" ht="12.75">
      <c r="A7" s="5" t="s">
        <v>34</v>
      </c>
      <c r="B7" s="3"/>
      <c r="C7" s="25">
        <v>14109053494</v>
      </c>
      <c r="D7" s="25"/>
      <c r="E7" s="26">
        <v>15332035619</v>
      </c>
      <c r="F7" s="27">
        <v>15241164812</v>
      </c>
      <c r="G7" s="27">
        <v>3080093386</v>
      </c>
      <c r="H7" s="27">
        <v>1719547904</v>
      </c>
      <c r="I7" s="27">
        <v>888708369</v>
      </c>
      <c r="J7" s="27">
        <v>5688349659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5688349659</v>
      </c>
      <c r="X7" s="27">
        <v>4831669673</v>
      </c>
      <c r="Y7" s="27">
        <v>856679986</v>
      </c>
      <c r="Z7" s="7">
        <v>17.73</v>
      </c>
      <c r="AA7" s="25">
        <v>15241164812</v>
      </c>
    </row>
    <row r="8" spans="1:27" ht="12.75">
      <c r="A8" s="5" t="s">
        <v>35</v>
      </c>
      <c r="B8" s="3"/>
      <c r="C8" s="22">
        <v>481857503</v>
      </c>
      <c r="D8" s="22"/>
      <c r="E8" s="23">
        <v>535583005</v>
      </c>
      <c r="F8" s="24">
        <v>549394092</v>
      </c>
      <c r="G8" s="24">
        <v>48509462</v>
      </c>
      <c r="H8" s="24">
        <v>20867358</v>
      </c>
      <c r="I8" s="24">
        <v>23850062</v>
      </c>
      <c r="J8" s="24">
        <v>93226882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93226882</v>
      </c>
      <c r="X8" s="24">
        <v>95735976</v>
      </c>
      <c r="Y8" s="24">
        <v>-2509094</v>
      </c>
      <c r="Z8" s="6">
        <v>-2.62</v>
      </c>
      <c r="AA8" s="22">
        <v>549394092</v>
      </c>
    </row>
    <row r="9" spans="1:27" ht="12.75">
      <c r="A9" s="2" t="s">
        <v>36</v>
      </c>
      <c r="B9" s="3"/>
      <c r="C9" s="19">
        <f aca="true" t="shared" si="1" ref="C9:Y9">SUM(C10:C14)</f>
        <v>4241351496</v>
      </c>
      <c r="D9" s="19">
        <f>SUM(D10:D14)</f>
        <v>0</v>
      </c>
      <c r="E9" s="20">
        <f t="shared" si="1"/>
        <v>5226863951</v>
      </c>
      <c r="F9" s="21">
        <f t="shared" si="1"/>
        <v>5705093556</v>
      </c>
      <c r="G9" s="21">
        <f t="shared" si="1"/>
        <v>171177728</v>
      </c>
      <c r="H9" s="21">
        <f t="shared" si="1"/>
        <v>284101908</v>
      </c>
      <c r="I9" s="21">
        <f t="shared" si="1"/>
        <v>280333131</v>
      </c>
      <c r="J9" s="21">
        <f t="shared" si="1"/>
        <v>735612767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735612767</v>
      </c>
      <c r="X9" s="21">
        <f t="shared" si="1"/>
        <v>931608814</v>
      </c>
      <c r="Y9" s="21">
        <f t="shared" si="1"/>
        <v>-195996047</v>
      </c>
      <c r="Z9" s="4">
        <f>+IF(X9&lt;&gt;0,+(Y9/X9)*100,0)</f>
        <v>-21.038449191829994</v>
      </c>
      <c r="AA9" s="19">
        <f>SUM(AA10:AA14)</f>
        <v>5705093556</v>
      </c>
    </row>
    <row r="10" spans="1:27" ht="12.75">
      <c r="A10" s="5" t="s">
        <v>37</v>
      </c>
      <c r="B10" s="3"/>
      <c r="C10" s="22">
        <v>299180165</v>
      </c>
      <c r="D10" s="22"/>
      <c r="E10" s="23">
        <v>367378488</v>
      </c>
      <c r="F10" s="24">
        <v>371479421</v>
      </c>
      <c r="G10" s="24">
        <v>16261261</v>
      </c>
      <c r="H10" s="24">
        <v>30510539</v>
      </c>
      <c r="I10" s="24">
        <v>29222453</v>
      </c>
      <c r="J10" s="24">
        <v>75994253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75994253</v>
      </c>
      <c r="X10" s="24">
        <v>89560488</v>
      </c>
      <c r="Y10" s="24">
        <v>-13566235</v>
      </c>
      <c r="Z10" s="6">
        <v>-15.15</v>
      </c>
      <c r="AA10" s="22">
        <v>371479421</v>
      </c>
    </row>
    <row r="11" spans="1:27" ht="12.75">
      <c r="A11" s="5" t="s">
        <v>38</v>
      </c>
      <c r="B11" s="3"/>
      <c r="C11" s="22">
        <v>189160348</v>
      </c>
      <c r="D11" s="22"/>
      <c r="E11" s="23">
        <v>274907679</v>
      </c>
      <c r="F11" s="24">
        <v>275840828</v>
      </c>
      <c r="G11" s="24">
        <v>5949901</v>
      </c>
      <c r="H11" s="24">
        <v>11462217</v>
      </c>
      <c r="I11" s="24">
        <v>16676685</v>
      </c>
      <c r="J11" s="24">
        <v>34088803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34088803</v>
      </c>
      <c r="X11" s="24">
        <v>43493339</v>
      </c>
      <c r="Y11" s="24">
        <v>-9404536</v>
      </c>
      <c r="Z11" s="6">
        <v>-21.62</v>
      </c>
      <c r="AA11" s="22">
        <v>275840828</v>
      </c>
    </row>
    <row r="12" spans="1:27" ht="12.75">
      <c r="A12" s="5" t="s">
        <v>39</v>
      </c>
      <c r="B12" s="3"/>
      <c r="C12" s="22">
        <v>1830101858</v>
      </c>
      <c r="D12" s="22"/>
      <c r="E12" s="23">
        <v>1948451425</v>
      </c>
      <c r="F12" s="24">
        <v>1953104603</v>
      </c>
      <c r="G12" s="24">
        <v>79631800</v>
      </c>
      <c r="H12" s="24">
        <v>111469372</v>
      </c>
      <c r="I12" s="24">
        <v>97003455</v>
      </c>
      <c r="J12" s="24">
        <v>288104627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288104627</v>
      </c>
      <c r="X12" s="24">
        <v>406635377</v>
      </c>
      <c r="Y12" s="24">
        <v>-118530750</v>
      </c>
      <c r="Z12" s="6">
        <v>-29.15</v>
      </c>
      <c r="AA12" s="22">
        <v>1953104603</v>
      </c>
    </row>
    <row r="13" spans="1:27" ht="12.75">
      <c r="A13" s="5" t="s">
        <v>40</v>
      </c>
      <c r="B13" s="3"/>
      <c r="C13" s="22">
        <v>1644710537</v>
      </c>
      <c r="D13" s="22"/>
      <c r="E13" s="23">
        <v>2326510235</v>
      </c>
      <c r="F13" s="24">
        <v>2795052580</v>
      </c>
      <c r="G13" s="24">
        <v>56347743</v>
      </c>
      <c r="H13" s="24">
        <v>77060586</v>
      </c>
      <c r="I13" s="24">
        <v>109597501</v>
      </c>
      <c r="J13" s="24">
        <v>243005830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243005830</v>
      </c>
      <c r="X13" s="24">
        <v>325846662</v>
      </c>
      <c r="Y13" s="24">
        <v>-82840832</v>
      </c>
      <c r="Z13" s="6">
        <v>-25.42</v>
      </c>
      <c r="AA13" s="22">
        <v>2795052580</v>
      </c>
    </row>
    <row r="14" spans="1:27" ht="12.75">
      <c r="A14" s="5" t="s">
        <v>41</v>
      </c>
      <c r="B14" s="3"/>
      <c r="C14" s="25">
        <v>278198588</v>
      </c>
      <c r="D14" s="25"/>
      <c r="E14" s="26">
        <v>309616124</v>
      </c>
      <c r="F14" s="27">
        <v>309616124</v>
      </c>
      <c r="G14" s="27">
        <v>12987023</v>
      </c>
      <c r="H14" s="27">
        <v>53599194</v>
      </c>
      <c r="I14" s="27">
        <v>27833037</v>
      </c>
      <c r="J14" s="27">
        <v>94419254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94419254</v>
      </c>
      <c r="X14" s="27">
        <v>66072948</v>
      </c>
      <c r="Y14" s="27">
        <v>28346306</v>
      </c>
      <c r="Z14" s="7">
        <v>42.9</v>
      </c>
      <c r="AA14" s="25">
        <v>309616124</v>
      </c>
    </row>
    <row r="15" spans="1:27" ht="12.75">
      <c r="A15" s="2" t="s">
        <v>42</v>
      </c>
      <c r="B15" s="8"/>
      <c r="C15" s="19">
        <f aca="true" t="shared" si="2" ref="C15:Y15">SUM(C16:C18)</f>
        <v>3307133284</v>
      </c>
      <c r="D15" s="19">
        <f>SUM(D16:D18)</f>
        <v>0</v>
      </c>
      <c r="E15" s="20">
        <f t="shared" si="2"/>
        <v>3091192257</v>
      </c>
      <c r="F15" s="21">
        <f t="shared" si="2"/>
        <v>3105882572</v>
      </c>
      <c r="G15" s="21">
        <f t="shared" si="2"/>
        <v>58445468</v>
      </c>
      <c r="H15" s="21">
        <f t="shared" si="2"/>
        <v>207582586</v>
      </c>
      <c r="I15" s="21">
        <f t="shared" si="2"/>
        <v>243307942</v>
      </c>
      <c r="J15" s="21">
        <f t="shared" si="2"/>
        <v>509335996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509335996</v>
      </c>
      <c r="X15" s="21">
        <f t="shared" si="2"/>
        <v>569847665</v>
      </c>
      <c r="Y15" s="21">
        <f t="shared" si="2"/>
        <v>-60511669</v>
      </c>
      <c r="Z15" s="4">
        <f>+IF(X15&lt;&gt;0,+(Y15/X15)*100,0)</f>
        <v>-10.618920233708424</v>
      </c>
      <c r="AA15" s="19">
        <f>SUM(AA16:AA18)</f>
        <v>3105882572</v>
      </c>
    </row>
    <row r="16" spans="1:27" ht="12.75">
      <c r="A16" s="5" t="s">
        <v>43</v>
      </c>
      <c r="B16" s="3"/>
      <c r="C16" s="22">
        <v>530912223</v>
      </c>
      <c r="D16" s="22"/>
      <c r="E16" s="23">
        <v>400286731</v>
      </c>
      <c r="F16" s="24">
        <v>401834408</v>
      </c>
      <c r="G16" s="24">
        <v>32821401</v>
      </c>
      <c r="H16" s="24">
        <v>33022366</v>
      </c>
      <c r="I16" s="24">
        <v>37200007</v>
      </c>
      <c r="J16" s="24">
        <v>103043774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103043774</v>
      </c>
      <c r="X16" s="24">
        <v>95979772</v>
      </c>
      <c r="Y16" s="24">
        <v>7064002</v>
      </c>
      <c r="Z16" s="6">
        <v>7.36</v>
      </c>
      <c r="AA16" s="22">
        <v>401834408</v>
      </c>
    </row>
    <row r="17" spans="1:27" ht="12.75">
      <c r="A17" s="5" t="s">
        <v>44</v>
      </c>
      <c r="B17" s="3"/>
      <c r="C17" s="22">
        <v>2763839435</v>
      </c>
      <c r="D17" s="22"/>
      <c r="E17" s="23">
        <v>2676659652</v>
      </c>
      <c r="F17" s="24">
        <v>2688614899</v>
      </c>
      <c r="G17" s="24">
        <v>25426461</v>
      </c>
      <c r="H17" s="24">
        <v>175289070</v>
      </c>
      <c r="I17" s="24">
        <v>213507828</v>
      </c>
      <c r="J17" s="24">
        <v>414223359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414223359</v>
      </c>
      <c r="X17" s="24">
        <v>473785185</v>
      </c>
      <c r="Y17" s="24">
        <v>-59561826</v>
      </c>
      <c r="Z17" s="6">
        <v>-12.57</v>
      </c>
      <c r="AA17" s="22">
        <v>2688614899</v>
      </c>
    </row>
    <row r="18" spans="1:27" ht="12.75">
      <c r="A18" s="5" t="s">
        <v>45</v>
      </c>
      <c r="B18" s="3"/>
      <c r="C18" s="22">
        <v>12381626</v>
      </c>
      <c r="D18" s="22"/>
      <c r="E18" s="23">
        <v>14245874</v>
      </c>
      <c r="F18" s="24">
        <v>15433265</v>
      </c>
      <c r="G18" s="24">
        <v>197606</v>
      </c>
      <c r="H18" s="24">
        <v>-728850</v>
      </c>
      <c r="I18" s="24">
        <v>-7399893</v>
      </c>
      <c r="J18" s="24">
        <v>-7931137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-7931137</v>
      </c>
      <c r="X18" s="24">
        <v>82708</v>
      </c>
      <c r="Y18" s="24">
        <v>-8013845</v>
      </c>
      <c r="Z18" s="6">
        <v>-9689.32</v>
      </c>
      <c r="AA18" s="22">
        <v>15433265</v>
      </c>
    </row>
    <row r="19" spans="1:27" ht="12.75">
      <c r="A19" s="2" t="s">
        <v>46</v>
      </c>
      <c r="B19" s="8"/>
      <c r="C19" s="19">
        <f aca="true" t="shared" si="3" ref="C19:Y19">SUM(C20:C23)</f>
        <v>25196601342</v>
      </c>
      <c r="D19" s="19">
        <f>SUM(D20:D23)</f>
        <v>0</v>
      </c>
      <c r="E19" s="20">
        <f t="shared" si="3"/>
        <v>28298184837</v>
      </c>
      <c r="F19" s="21">
        <f t="shared" si="3"/>
        <v>28410671568</v>
      </c>
      <c r="G19" s="21">
        <f t="shared" si="3"/>
        <v>2825409648</v>
      </c>
      <c r="H19" s="21">
        <f t="shared" si="3"/>
        <v>2233917880</v>
      </c>
      <c r="I19" s="21">
        <f t="shared" si="3"/>
        <v>2354293655</v>
      </c>
      <c r="J19" s="21">
        <f t="shared" si="3"/>
        <v>7413621183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7413621183</v>
      </c>
      <c r="X19" s="21">
        <f t="shared" si="3"/>
        <v>7129884762</v>
      </c>
      <c r="Y19" s="21">
        <f t="shared" si="3"/>
        <v>283736421</v>
      </c>
      <c r="Z19" s="4">
        <f>+IF(X19&lt;&gt;0,+(Y19/X19)*100,0)</f>
        <v>3.9795372642237385</v>
      </c>
      <c r="AA19" s="19">
        <f>SUM(AA20:AA23)</f>
        <v>28410671568</v>
      </c>
    </row>
    <row r="20" spans="1:27" ht="12.75">
      <c r="A20" s="5" t="s">
        <v>47</v>
      </c>
      <c r="B20" s="3"/>
      <c r="C20" s="22">
        <v>16018473912</v>
      </c>
      <c r="D20" s="22"/>
      <c r="E20" s="23">
        <v>18013829646</v>
      </c>
      <c r="F20" s="24">
        <v>18055363276</v>
      </c>
      <c r="G20" s="24">
        <v>1508846846</v>
      </c>
      <c r="H20" s="24">
        <v>1542618416</v>
      </c>
      <c r="I20" s="24">
        <v>1577212688</v>
      </c>
      <c r="J20" s="24">
        <v>4628677950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4628677950</v>
      </c>
      <c r="X20" s="24">
        <v>4698530712</v>
      </c>
      <c r="Y20" s="24">
        <v>-69852762</v>
      </c>
      <c r="Z20" s="6">
        <v>-1.49</v>
      </c>
      <c r="AA20" s="22">
        <v>18055363276</v>
      </c>
    </row>
    <row r="21" spans="1:27" ht="12.75">
      <c r="A21" s="5" t="s">
        <v>48</v>
      </c>
      <c r="B21" s="3"/>
      <c r="C21" s="22">
        <v>4576799315</v>
      </c>
      <c r="D21" s="22"/>
      <c r="E21" s="23">
        <v>5068762786</v>
      </c>
      <c r="F21" s="24">
        <v>5103560922</v>
      </c>
      <c r="G21" s="24">
        <v>383403716</v>
      </c>
      <c r="H21" s="24">
        <v>349491623</v>
      </c>
      <c r="I21" s="24">
        <v>381716462</v>
      </c>
      <c r="J21" s="24">
        <v>1114611801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1114611801</v>
      </c>
      <c r="X21" s="24">
        <v>1053529855</v>
      </c>
      <c r="Y21" s="24">
        <v>61081946</v>
      </c>
      <c r="Z21" s="6">
        <v>5.8</v>
      </c>
      <c r="AA21" s="22">
        <v>5103560922</v>
      </c>
    </row>
    <row r="22" spans="1:27" ht="12.75">
      <c r="A22" s="5" t="s">
        <v>49</v>
      </c>
      <c r="B22" s="3"/>
      <c r="C22" s="25">
        <v>2936648766</v>
      </c>
      <c r="D22" s="25"/>
      <c r="E22" s="26">
        <v>3222737295</v>
      </c>
      <c r="F22" s="27">
        <v>3260615652</v>
      </c>
      <c r="G22" s="27">
        <v>532624043</v>
      </c>
      <c r="H22" s="27">
        <v>208917157</v>
      </c>
      <c r="I22" s="27">
        <v>237141918</v>
      </c>
      <c r="J22" s="27">
        <v>978683118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978683118</v>
      </c>
      <c r="X22" s="27">
        <v>831794000</v>
      </c>
      <c r="Y22" s="27">
        <v>146889118</v>
      </c>
      <c r="Z22" s="7">
        <v>17.66</v>
      </c>
      <c r="AA22" s="25">
        <v>3260615652</v>
      </c>
    </row>
    <row r="23" spans="1:27" ht="12.75">
      <c r="A23" s="5" t="s">
        <v>50</v>
      </c>
      <c r="B23" s="3"/>
      <c r="C23" s="22">
        <v>1664679349</v>
      </c>
      <c r="D23" s="22"/>
      <c r="E23" s="23">
        <v>1992855110</v>
      </c>
      <c r="F23" s="24">
        <v>1991131718</v>
      </c>
      <c r="G23" s="24">
        <v>400535043</v>
      </c>
      <c r="H23" s="24">
        <v>132890684</v>
      </c>
      <c r="I23" s="24">
        <v>158222587</v>
      </c>
      <c r="J23" s="24">
        <v>691648314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691648314</v>
      </c>
      <c r="X23" s="24">
        <v>546030195</v>
      </c>
      <c r="Y23" s="24">
        <v>145618119</v>
      </c>
      <c r="Z23" s="6">
        <v>26.67</v>
      </c>
      <c r="AA23" s="22">
        <v>1991131718</v>
      </c>
    </row>
    <row r="24" spans="1:27" ht="12.75">
      <c r="A24" s="2" t="s">
        <v>51</v>
      </c>
      <c r="B24" s="8" t="s">
        <v>52</v>
      </c>
      <c r="C24" s="19">
        <v>245058551</v>
      </c>
      <c r="D24" s="19"/>
      <c r="E24" s="20">
        <v>238380920</v>
      </c>
      <c r="F24" s="21">
        <v>239518259</v>
      </c>
      <c r="G24" s="21">
        <v>10983256</v>
      </c>
      <c r="H24" s="21">
        <v>24198189</v>
      </c>
      <c r="I24" s="21">
        <v>26656810</v>
      </c>
      <c r="J24" s="21">
        <v>61838255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61838255</v>
      </c>
      <c r="X24" s="21">
        <v>58803105</v>
      </c>
      <c r="Y24" s="21">
        <v>3035150</v>
      </c>
      <c r="Z24" s="4">
        <v>5.16</v>
      </c>
      <c r="AA24" s="19">
        <v>239518259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48601226538</v>
      </c>
      <c r="D25" s="44">
        <f>+D5+D9+D15+D19+D24</f>
        <v>0</v>
      </c>
      <c r="E25" s="45">
        <f t="shared" si="4"/>
        <v>53761106745</v>
      </c>
      <c r="F25" s="46">
        <f t="shared" si="4"/>
        <v>54305747675</v>
      </c>
      <c r="G25" s="46">
        <f t="shared" si="4"/>
        <v>6549518788</v>
      </c>
      <c r="H25" s="46">
        <f t="shared" si="4"/>
        <v>4407277893</v>
      </c>
      <c r="I25" s="46">
        <f t="shared" si="4"/>
        <v>3881815669</v>
      </c>
      <c r="J25" s="46">
        <f t="shared" si="4"/>
        <v>14838612350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14838612350</v>
      </c>
      <c r="X25" s="46">
        <f t="shared" si="4"/>
        <v>13991694480</v>
      </c>
      <c r="Y25" s="46">
        <f t="shared" si="4"/>
        <v>846917870</v>
      </c>
      <c r="Z25" s="47">
        <f>+IF(X25&lt;&gt;0,+(Y25/X25)*100,0)</f>
        <v>6.053004310597268</v>
      </c>
      <c r="AA25" s="44">
        <f>+AA5+AA9+AA15+AA19+AA24</f>
        <v>54305747675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7677337266</v>
      </c>
      <c r="D28" s="19">
        <f>SUM(D29:D31)</f>
        <v>0</v>
      </c>
      <c r="E28" s="20">
        <f t="shared" si="5"/>
        <v>9665508294</v>
      </c>
      <c r="F28" s="21">
        <f t="shared" si="5"/>
        <v>9637640884</v>
      </c>
      <c r="G28" s="21">
        <f t="shared" si="5"/>
        <v>617404340</v>
      </c>
      <c r="H28" s="21">
        <f t="shared" si="5"/>
        <v>686966890</v>
      </c>
      <c r="I28" s="21">
        <f t="shared" si="5"/>
        <v>750820033</v>
      </c>
      <c r="J28" s="21">
        <f t="shared" si="5"/>
        <v>2055191263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2055191263</v>
      </c>
      <c r="X28" s="21">
        <f t="shared" si="5"/>
        <v>2174056775</v>
      </c>
      <c r="Y28" s="21">
        <f t="shared" si="5"/>
        <v>-118865512</v>
      </c>
      <c r="Z28" s="4">
        <f>+IF(X28&lt;&gt;0,+(Y28/X28)*100,0)</f>
        <v>-5.467452063205664</v>
      </c>
      <c r="AA28" s="19">
        <f>SUM(AA29:AA31)</f>
        <v>9637640884</v>
      </c>
    </row>
    <row r="29" spans="1:27" ht="12.75">
      <c r="A29" s="5" t="s">
        <v>33</v>
      </c>
      <c r="B29" s="3"/>
      <c r="C29" s="22">
        <v>1661079260</v>
      </c>
      <c r="D29" s="22"/>
      <c r="E29" s="23">
        <v>2091177720</v>
      </c>
      <c r="F29" s="24">
        <v>2054192324</v>
      </c>
      <c r="G29" s="24">
        <v>128443113</v>
      </c>
      <c r="H29" s="24">
        <v>123922179</v>
      </c>
      <c r="I29" s="24">
        <v>156687306</v>
      </c>
      <c r="J29" s="24">
        <v>409052598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409052598</v>
      </c>
      <c r="X29" s="24">
        <v>456498707</v>
      </c>
      <c r="Y29" s="24">
        <v>-47446109</v>
      </c>
      <c r="Z29" s="6">
        <v>-10.39</v>
      </c>
      <c r="AA29" s="22">
        <v>2054192324</v>
      </c>
    </row>
    <row r="30" spans="1:27" ht="12.75">
      <c r="A30" s="5" t="s">
        <v>34</v>
      </c>
      <c r="B30" s="3"/>
      <c r="C30" s="25">
        <v>3051420028</v>
      </c>
      <c r="D30" s="25"/>
      <c r="E30" s="26">
        <v>3883220751</v>
      </c>
      <c r="F30" s="27">
        <v>3885029421</v>
      </c>
      <c r="G30" s="27">
        <v>257303731</v>
      </c>
      <c r="H30" s="27">
        <v>260267572</v>
      </c>
      <c r="I30" s="27">
        <v>302244881</v>
      </c>
      <c r="J30" s="27">
        <v>819816184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819816184</v>
      </c>
      <c r="X30" s="27">
        <v>948026206</v>
      </c>
      <c r="Y30" s="27">
        <v>-128210022</v>
      </c>
      <c r="Z30" s="7">
        <v>-13.52</v>
      </c>
      <c r="AA30" s="25">
        <v>3885029421</v>
      </c>
    </row>
    <row r="31" spans="1:27" ht="12.75">
      <c r="A31" s="5" t="s">
        <v>35</v>
      </c>
      <c r="B31" s="3"/>
      <c r="C31" s="22">
        <v>2964837978</v>
      </c>
      <c r="D31" s="22"/>
      <c r="E31" s="23">
        <v>3691109823</v>
      </c>
      <c r="F31" s="24">
        <v>3698419139</v>
      </c>
      <c r="G31" s="24">
        <v>231657496</v>
      </c>
      <c r="H31" s="24">
        <v>302777139</v>
      </c>
      <c r="I31" s="24">
        <v>291887846</v>
      </c>
      <c r="J31" s="24">
        <v>826322481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826322481</v>
      </c>
      <c r="X31" s="24">
        <v>769531862</v>
      </c>
      <c r="Y31" s="24">
        <v>56790619</v>
      </c>
      <c r="Z31" s="6">
        <v>7.38</v>
      </c>
      <c r="AA31" s="22">
        <v>3698419139</v>
      </c>
    </row>
    <row r="32" spans="1:27" ht="12.75">
      <c r="A32" s="2" t="s">
        <v>36</v>
      </c>
      <c r="B32" s="3"/>
      <c r="C32" s="19">
        <f aca="true" t="shared" si="6" ref="C32:Y32">SUM(C33:C37)</f>
        <v>8591400785</v>
      </c>
      <c r="D32" s="19">
        <f>SUM(D33:D37)</f>
        <v>0</v>
      </c>
      <c r="E32" s="20">
        <f t="shared" si="6"/>
        <v>10730862397</v>
      </c>
      <c r="F32" s="21">
        <f t="shared" si="6"/>
        <v>11009615589</v>
      </c>
      <c r="G32" s="21">
        <f t="shared" si="6"/>
        <v>485924248</v>
      </c>
      <c r="H32" s="21">
        <f t="shared" si="6"/>
        <v>639857510</v>
      </c>
      <c r="I32" s="21">
        <f t="shared" si="6"/>
        <v>666366536</v>
      </c>
      <c r="J32" s="21">
        <f t="shared" si="6"/>
        <v>1792148294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1792148294</v>
      </c>
      <c r="X32" s="21">
        <f t="shared" si="6"/>
        <v>2057678435</v>
      </c>
      <c r="Y32" s="21">
        <f t="shared" si="6"/>
        <v>-265530141</v>
      </c>
      <c r="Z32" s="4">
        <f>+IF(X32&lt;&gt;0,+(Y32/X32)*100,0)</f>
        <v>-12.90435553405603</v>
      </c>
      <c r="AA32" s="19">
        <f>SUM(AA33:AA37)</f>
        <v>11009615589</v>
      </c>
    </row>
    <row r="33" spans="1:27" ht="12.75">
      <c r="A33" s="5" t="s">
        <v>37</v>
      </c>
      <c r="B33" s="3"/>
      <c r="C33" s="22">
        <v>925127043</v>
      </c>
      <c r="D33" s="22"/>
      <c r="E33" s="23">
        <v>1121467971</v>
      </c>
      <c r="F33" s="24">
        <v>1096791687</v>
      </c>
      <c r="G33" s="24">
        <v>71253662</v>
      </c>
      <c r="H33" s="24">
        <v>78488299</v>
      </c>
      <c r="I33" s="24">
        <v>84821270</v>
      </c>
      <c r="J33" s="24">
        <v>234563231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234563231</v>
      </c>
      <c r="X33" s="24">
        <v>247276364</v>
      </c>
      <c r="Y33" s="24">
        <v>-12713133</v>
      </c>
      <c r="Z33" s="6">
        <v>-5.14</v>
      </c>
      <c r="AA33" s="22">
        <v>1096791687</v>
      </c>
    </row>
    <row r="34" spans="1:27" ht="12.75">
      <c r="A34" s="5" t="s">
        <v>38</v>
      </c>
      <c r="B34" s="3"/>
      <c r="C34" s="22">
        <v>1630165680</v>
      </c>
      <c r="D34" s="22"/>
      <c r="E34" s="23">
        <v>2002370815</v>
      </c>
      <c r="F34" s="24">
        <v>2046362416</v>
      </c>
      <c r="G34" s="24">
        <v>99450569</v>
      </c>
      <c r="H34" s="24">
        <v>130930629</v>
      </c>
      <c r="I34" s="24">
        <v>134189655</v>
      </c>
      <c r="J34" s="24">
        <v>364570853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364570853</v>
      </c>
      <c r="X34" s="24">
        <v>437629690</v>
      </c>
      <c r="Y34" s="24">
        <v>-73058837</v>
      </c>
      <c r="Z34" s="6">
        <v>-16.69</v>
      </c>
      <c r="AA34" s="22">
        <v>2046362416</v>
      </c>
    </row>
    <row r="35" spans="1:27" ht="12.75">
      <c r="A35" s="5" t="s">
        <v>39</v>
      </c>
      <c r="B35" s="3"/>
      <c r="C35" s="22">
        <v>3479399133</v>
      </c>
      <c r="D35" s="22"/>
      <c r="E35" s="23">
        <v>3970030127</v>
      </c>
      <c r="F35" s="24">
        <v>3945577868</v>
      </c>
      <c r="G35" s="24">
        <v>166327917</v>
      </c>
      <c r="H35" s="24">
        <v>218964801</v>
      </c>
      <c r="I35" s="24">
        <v>224549038</v>
      </c>
      <c r="J35" s="24">
        <v>609841756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609841756</v>
      </c>
      <c r="X35" s="24">
        <v>650416079</v>
      </c>
      <c r="Y35" s="24">
        <v>-40574323</v>
      </c>
      <c r="Z35" s="6">
        <v>-6.24</v>
      </c>
      <c r="AA35" s="22">
        <v>3945577868</v>
      </c>
    </row>
    <row r="36" spans="1:27" ht="12.75">
      <c r="A36" s="5" t="s">
        <v>40</v>
      </c>
      <c r="B36" s="3"/>
      <c r="C36" s="22">
        <v>1693108454</v>
      </c>
      <c r="D36" s="22"/>
      <c r="E36" s="23">
        <v>2581297784</v>
      </c>
      <c r="F36" s="24">
        <v>2986095137</v>
      </c>
      <c r="G36" s="24">
        <v>98523624</v>
      </c>
      <c r="H36" s="24">
        <v>109236441</v>
      </c>
      <c r="I36" s="24">
        <v>137175473</v>
      </c>
      <c r="J36" s="24">
        <v>344935538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344935538</v>
      </c>
      <c r="X36" s="24">
        <v>473775138</v>
      </c>
      <c r="Y36" s="24">
        <v>-128839600</v>
      </c>
      <c r="Z36" s="6">
        <v>-27.19</v>
      </c>
      <c r="AA36" s="22">
        <v>2986095137</v>
      </c>
    </row>
    <row r="37" spans="1:27" ht="12.75">
      <c r="A37" s="5" t="s">
        <v>41</v>
      </c>
      <c r="B37" s="3"/>
      <c r="C37" s="25">
        <v>863600475</v>
      </c>
      <c r="D37" s="25"/>
      <c r="E37" s="26">
        <v>1055695700</v>
      </c>
      <c r="F37" s="27">
        <v>934788481</v>
      </c>
      <c r="G37" s="27">
        <v>50368476</v>
      </c>
      <c r="H37" s="27">
        <v>102237340</v>
      </c>
      <c r="I37" s="27">
        <v>85631100</v>
      </c>
      <c r="J37" s="27">
        <v>238236916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238236916</v>
      </c>
      <c r="X37" s="27">
        <v>248581164</v>
      </c>
      <c r="Y37" s="27">
        <v>-10344248</v>
      </c>
      <c r="Z37" s="7">
        <v>-4.16</v>
      </c>
      <c r="AA37" s="25">
        <v>934788481</v>
      </c>
    </row>
    <row r="38" spans="1:27" ht="12.75">
      <c r="A38" s="2" t="s">
        <v>42</v>
      </c>
      <c r="B38" s="8"/>
      <c r="C38" s="19">
        <f aca="true" t="shared" si="7" ref="C38:Y38">SUM(C39:C41)</f>
        <v>5431600874</v>
      </c>
      <c r="D38" s="19">
        <f>SUM(D39:D41)</f>
        <v>0</v>
      </c>
      <c r="E38" s="20">
        <f t="shared" si="7"/>
        <v>6115051249</v>
      </c>
      <c r="F38" s="21">
        <f t="shared" si="7"/>
        <v>6009994755</v>
      </c>
      <c r="G38" s="21">
        <f t="shared" si="7"/>
        <v>241430735</v>
      </c>
      <c r="H38" s="21">
        <f t="shared" si="7"/>
        <v>422593891</v>
      </c>
      <c r="I38" s="21">
        <f t="shared" si="7"/>
        <v>402808798</v>
      </c>
      <c r="J38" s="21">
        <f t="shared" si="7"/>
        <v>1066833424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1066833424</v>
      </c>
      <c r="X38" s="21">
        <f t="shared" si="7"/>
        <v>1151042551</v>
      </c>
      <c r="Y38" s="21">
        <f t="shared" si="7"/>
        <v>-84209127</v>
      </c>
      <c r="Z38" s="4">
        <f>+IF(X38&lt;&gt;0,+(Y38/X38)*100,0)</f>
        <v>-7.315900435378431</v>
      </c>
      <c r="AA38" s="19">
        <f>SUM(AA39:AA41)</f>
        <v>6009994755</v>
      </c>
    </row>
    <row r="39" spans="1:27" ht="12.75">
      <c r="A39" s="5" t="s">
        <v>43</v>
      </c>
      <c r="B39" s="3"/>
      <c r="C39" s="22">
        <v>1217812238</v>
      </c>
      <c r="D39" s="22"/>
      <c r="E39" s="23">
        <v>1306378772</v>
      </c>
      <c r="F39" s="24">
        <v>1268744215</v>
      </c>
      <c r="G39" s="24">
        <v>82447168</v>
      </c>
      <c r="H39" s="24">
        <v>99419626</v>
      </c>
      <c r="I39" s="24">
        <v>84934846</v>
      </c>
      <c r="J39" s="24">
        <v>266801640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266801640</v>
      </c>
      <c r="X39" s="24">
        <v>258475308</v>
      </c>
      <c r="Y39" s="24">
        <v>8326332</v>
      </c>
      <c r="Z39" s="6">
        <v>3.22</v>
      </c>
      <c r="AA39" s="22">
        <v>1268744215</v>
      </c>
    </row>
    <row r="40" spans="1:27" ht="12.75">
      <c r="A40" s="5" t="s">
        <v>44</v>
      </c>
      <c r="B40" s="3"/>
      <c r="C40" s="22">
        <v>4038062175</v>
      </c>
      <c r="D40" s="22"/>
      <c r="E40" s="23">
        <v>4609995172</v>
      </c>
      <c r="F40" s="24">
        <v>4541032398</v>
      </c>
      <c r="G40" s="24">
        <v>143990770</v>
      </c>
      <c r="H40" s="24">
        <v>309703848</v>
      </c>
      <c r="I40" s="24">
        <v>303908542</v>
      </c>
      <c r="J40" s="24">
        <v>757603160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757603160</v>
      </c>
      <c r="X40" s="24">
        <v>851243547</v>
      </c>
      <c r="Y40" s="24">
        <v>-93640387</v>
      </c>
      <c r="Z40" s="6">
        <v>-11</v>
      </c>
      <c r="AA40" s="22">
        <v>4541032398</v>
      </c>
    </row>
    <row r="41" spans="1:27" ht="12.75">
      <c r="A41" s="5" t="s">
        <v>45</v>
      </c>
      <c r="B41" s="3"/>
      <c r="C41" s="22">
        <v>175726461</v>
      </c>
      <c r="D41" s="22"/>
      <c r="E41" s="23">
        <v>198677305</v>
      </c>
      <c r="F41" s="24">
        <v>200218142</v>
      </c>
      <c r="G41" s="24">
        <v>14992797</v>
      </c>
      <c r="H41" s="24">
        <v>13470417</v>
      </c>
      <c r="I41" s="24">
        <v>13965410</v>
      </c>
      <c r="J41" s="24">
        <v>42428624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42428624</v>
      </c>
      <c r="X41" s="24">
        <v>41323696</v>
      </c>
      <c r="Y41" s="24">
        <v>1104928</v>
      </c>
      <c r="Z41" s="6">
        <v>2.67</v>
      </c>
      <c r="AA41" s="22">
        <v>200218142</v>
      </c>
    </row>
    <row r="42" spans="1:27" ht="12.75">
      <c r="A42" s="2" t="s">
        <v>46</v>
      </c>
      <c r="B42" s="8"/>
      <c r="C42" s="19">
        <f aca="true" t="shared" si="8" ref="C42:Y42">SUM(C43:C46)</f>
        <v>21296849292</v>
      </c>
      <c r="D42" s="19">
        <f>SUM(D43:D46)</f>
        <v>0</v>
      </c>
      <c r="E42" s="20">
        <f t="shared" si="8"/>
        <v>24570180369</v>
      </c>
      <c r="F42" s="21">
        <f t="shared" si="8"/>
        <v>24614782670</v>
      </c>
      <c r="G42" s="21">
        <f t="shared" si="8"/>
        <v>732680799</v>
      </c>
      <c r="H42" s="21">
        <f t="shared" si="8"/>
        <v>2338427821</v>
      </c>
      <c r="I42" s="21">
        <f t="shared" si="8"/>
        <v>2351104808</v>
      </c>
      <c r="J42" s="21">
        <f t="shared" si="8"/>
        <v>5422213428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5422213428</v>
      </c>
      <c r="X42" s="21">
        <f t="shared" si="8"/>
        <v>5527341183</v>
      </c>
      <c r="Y42" s="21">
        <f t="shared" si="8"/>
        <v>-105127755</v>
      </c>
      <c r="Z42" s="4">
        <f>+IF(X42&lt;&gt;0,+(Y42/X42)*100,0)</f>
        <v>-1.9019588536226606</v>
      </c>
      <c r="AA42" s="19">
        <f>SUM(AA43:AA46)</f>
        <v>24614782670</v>
      </c>
    </row>
    <row r="43" spans="1:27" ht="12.75">
      <c r="A43" s="5" t="s">
        <v>47</v>
      </c>
      <c r="B43" s="3"/>
      <c r="C43" s="22">
        <v>13093260320</v>
      </c>
      <c r="D43" s="22"/>
      <c r="E43" s="23">
        <v>15063621311</v>
      </c>
      <c r="F43" s="24">
        <v>15053080491</v>
      </c>
      <c r="G43" s="24">
        <v>283015121</v>
      </c>
      <c r="H43" s="24">
        <v>1683199961</v>
      </c>
      <c r="I43" s="24">
        <v>1637857802</v>
      </c>
      <c r="J43" s="24">
        <v>3604072884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3604072884</v>
      </c>
      <c r="X43" s="24">
        <v>3601088256</v>
      </c>
      <c r="Y43" s="24">
        <v>2984628</v>
      </c>
      <c r="Z43" s="6">
        <v>0.08</v>
      </c>
      <c r="AA43" s="22">
        <v>15053080491</v>
      </c>
    </row>
    <row r="44" spans="1:27" ht="12.75">
      <c r="A44" s="5" t="s">
        <v>48</v>
      </c>
      <c r="B44" s="3"/>
      <c r="C44" s="22">
        <v>3761595736</v>
      </c>
      <c r="D44" s="22"/>
      <c r="E44" s="23">
        <v>4034072935</v>
      </c>
      <c r="F44" s="24">
        <v>4014377851</v>
      </c>
      <c r="G44" s="24">
        <v>198806508</v>
      </c>
      <c r="H44" s="24">
        <v>278129451</v>
      </c>
      <c r="I44" s="24">
        <v>303578868</v>
      </c>
      <c r="J44" s="24">
        <v>780514827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780514827</v>
      </c>
      <c r="X44" s="24">
        <v>873007055</v>
      </c>
      <c r="Y44" s="24">
        <v>-92492228</v>
      </c>
      <c r="Z44" s="6">
        <v>-10.59</v>
      </c>
      <c r="AA44" s="22">
        <v>4014377851</v>
      </c>
    </row>
    <row r="45" spans="1:27" ht="12.75">
      <c r="A45" s="5" t="s">
        <v>49</v>
      </c>
      <c r="B45" s="3"/>
      <c r="C45" s="25">
        <v>2025147834</v>
      </c>
      <c r="D45" s="25"/>
      <c r="E45" s="26">
        <v>2485695292</v>
      </c>
      <c r="F45" s="27">
        <v>2561253991</v>
      </c>
      <c r="G45" s="27">
        <v>112967756</v>
      </c>
      <c r="H45" s="27">
        <v>173430084</v>
      </c>
      <c r="I45" s="27">
        <v>190616798</v>
      </c>
      <c r="J45" s="27">
        <v>477014638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477014638</v>
      </c>
      <c r="X45" s="27">
        <v>463636766</v>
      </c>
      <c r="Y45" s="27">
        <v>13377872</v>
      </c>
      <c r="Z45" s="7">
        <v>2.89</v>
      </c>
      <c r="AA45" s="25">
        <v>2561253991</v>
      </c>
    </row>
    <row r="46" spans="1:27" ht="12.75">
      <c r="A46" s="5" t="s">
        <v>50</v>
      </c>
      <c r="B46" s="3"/>
      <c r="C46" s="22">
        <v>2416845402</v>
      </c>
      <c r="D46" s="22"/>
      <c r="E46" s="23">
        <v>2986790831</v>
      </c>
      <c r="F46" s="24">
        <v>2986070337</v>
      </c>
      <c r="G46" s="24">
        <v>137891414</v>
      </c>
      <c r="H46" s="24">
        <v>203668325</v>
      </c>
      <c r="I46" s="24">
        <v>219051340</v>
      </c>
      <c r="J46" s="24">
        <v>560611079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560611079</v>
      </c>
      <c r="X46" s="24">
        <v>589609106</v>
      </c>
      <c r="Y46" s="24">
        <v>-28998027</v>
      </c>
      <c r="Z46" s="6">
        <v>-4.92</v>
      </c>
      <c r="AA46" s="22">
        <v>2986070337</v>
      </c>
    </row>
    <row r="47" spans="1:27" ht="12.75">
      <c r="A47" s="2" t="s">
        <v>51</v>
      </c>
      <c r="B47" s="8" t="s">
        <v>52</v>
      </c>
      <c r="C47" s="19">
        <v>272260153</v>
      </c>
      <c r="D47" s="19"/>
      <c r="E47" s="20">
        <v>352096907</v>
      </c>
      <c r="F47" s="21">
        <v>353128592</v>
      </c>
      <c r="G47" s="21">
        <v>16164428</v>
      </c>
      <c r="H47" s="21">
        <v>18420549</v>
      </c>
      <c r="I47" s="21">
        <v>30529919</v>
      </c>
      <c r="J47" s="21">
        <v>65114896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65114896</v>
      </c>
      <c r="X47" s="21">
        <v>86164294</v>
      </c>
      <c r="Y47" s="21">
        <v>-21049398</v>
      </c>
      <c r="Z47" s="4">
        <v>-24.43</v>
      </c>
      <c r="AA47" s="19">
        <v>353128592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43269448370</v>
      </c>
      <c r="D48" s="44">
        <f>+D28+D32+D38+D42+D47</f>
        <v>0</v>
      </c>
      <c r="E48" s="45">
        <f t="shared" si="9"/>
        <v>51433699216</v>
      </c>
      <c r="F48" s="46">
        <f t="shared" si="9"/>
        <v>51625162490</v>
      </c>
      <c r="G48" s="46">
        <f t="shared" si="9"/>
        <v>2093604550</v>
      </c>
      <c r="H48" s="46">
        <f t="shared" si="9"/>
        <v>4106266661</v>
      </c>
      <c r="I48" s="46">
        <f t="shared" si="9"/>
        <v>4201630094</v>
      </c>
      <c r="J48" s="46">
        <f t="shared" si="9"/>
        <v>10401501305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10401501305</v>
      </c>
      <c r="X48" s="46">
        <f t="shared" si="9"/>
        <v>10996283238</v>
      </c>
      <c r="Y48" s="46">
        <f t="shared" si="9"/>
        <v>-594781933</v>
      </c>
      <c r="Z48" s="47">
        <f>+IF(X48&lt;&gt;0,+(Y48/X48)*100,0)</f>
        <v>-5.408936093466602</v>
      </c>
      <c r="AA48" s="44">
        <f>+AA28+AA32+AA38+AA42+AA47</f>
        <v>51625162490</v>
      </c>
    </row>
    <row r="49" spans="1:27" ht="12.75">
      <c r="A49" s="14" t="s">
        <v>58</v>
      </c>
      <c r="B49" s="15"/>
      <c r="C49" s="48">
        <f aca="true" t="shared" si="10" ref="C49:Y49">+C25-C48</f>
        <v>5331778168</v>
      </c>
      <c r="D49" s="48">
        <f>+D25-D48</f>
        <v>0</v>
      </c>
      <c r="E49" s="49">
        <f t="shared" si="10"/>
        <v>2327407529</v>
      </c>
      <c r="F49" s="50">
        <f t="shared" si="10"/>
        <v>2680585185</v>
      </c>
      <c r="G49" s="50">
        <f t="shared" si="10"/>
        <v>4455914238</v>
      </c>
      <c r="H49" s="50">
        <f t="shared" si="10"/>
        <v>301011232</v>
      </c>
      <c r="I49" s="50">
        <f t="shared" si="10"/>
        <v>-319814425</v>
      </c>
      <c r="J49" s="50">
        <f t="shared" si="10"/>
        <v>4437111045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4437111045</v>
      </c>
      <c r="X49" s="50">
        <f>IF(F25=F48,0,X25-X48)</f>
        <v>2995411242</v>
      </c>
      <c r="Y49" s="50">
        <f t="shared" si="10"/>
        <v>1441699803</v>
      </c>
      <c r="Z49" s="51">
        <f>+IF(X49&lt;&gt;0,+(Y49/X49)*100,0)</f>
        <v>48.13027950170189</v>
      </c>
      <c r="AA49" s="48">
        <f>+AA25-AA48</f>
        <v>2680585185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83617787</v>
      </c>
      <c r="D5" s="19">
        <f>SUM(D6:D8)</f>
        <v>0</v>
      </c>
      <c r="E5" s="20">
        <f t="shared" si="0"/>
        <v>89192287</v>
      </c>
      <c r="F5" s="21">
        <f t="shared" si="0"/>
        <v>89192287</v>
      </c>
      <c r="G5" s="21">
        <f t="shared" si="0"/>
        <v>28527128</v>
      </c>
      <c r="H5" s="21">
        <f t="shared" si="0"/>
        <v>4674931</v>
      </c>
      <c r="I5" s="21">
        <f t="shared" si="0"/>
        <v>4540569</v>
      </c>
      <c r="J5" s="21">
        <f t="shared" si="0"/>
        <v>37742628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37742628</v>
      </c>
      <c r="X5" s="21">
        <f t="shared" si="0"/>
        <v>29884183</v>
      </c>
      <c r="Y5" s="21">
        <f t="shared" si="0"/>
        <v>7858445</v>
      </c>
      <c r="Z5" s="4">
        <f>+IF(X5&lt;&gt;0,+(Y5/X5)*100,0)</f>
        <v>26.296335422654852</v>
      </c>
      <c r="AA5" s="19">
        <f>SUM(AA6:AA8)</f>
        <v>89192287</v>
      </c>
    </row>
    <row r="6" spans="1:27" ht="12.75">
      <c r="A6" s="5" t="s">
        <v>33</v>
      </c>
      <c r="B6" s="3"/>
      <c r="C6" s="22">
        <v>18787537</v>
      </c>
      <c r="D6" s="22"/>
      <c r="E6" s="23">
        <v>23164000</v>
      </c>
      <c r="F6" s="24">
        <v>23164000</v>
      </c>
      <c r="G6" s="24">
        <v>13892000</v>
      </c>
      <c r="H6" s="24"/>
      <c r="I6" s="24"/>
      <c r="J6" s="24">
        <v>13892000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13892000</v>
      </c>
      <c r="X6" s="24">
        <v>5805000</v>
      </c>
      <c r="Y6" s="24">
        <v>8087000</v>
      </c>
      <c r="Z6" s="6">
        <v>139.31</v>
      </c>
      <c r="AA6" s="22">
        <v>23164000</v>
      </c>
    </row>
    <row r="7" spans="1:27" ht="12.75">
      <c r="A7" s="5" t="s">
        <v>34</v>
      </c>
      <c r="B7" s="3"/>
      <c r="C7" s="25">
        <v>63116074</v>
      </c>
      <c r="D7" s="25"/>
      <c r="E7" s="26">
        <v>65248287</v>
      </c>
      <c r="F7" s="27">
        <v>65248287</v>
      </c>
      <c r="G7" s="27">
        <v>14611071</v>
      </c>
      <c r="H7" s="27">
        <v>4646576</v>
      </c>
      <c r="I7" s="27">
        <v>4498559</v>
      </c>
      <c r="J7" s="27">
        <v>23756206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23756206</v>
      </c>
      <c r="X7" s="27">
        <v>23884183</v>
      </c>
      <c r="Y7" s="27">
        <v>-127977</v>
      </c>
      <c r="Z7" s="7">
        <v>-0.54</v>
      </c>
      <c r="AA7" s="25">
        <v>65248287</v>
      </c>
    </row>
    <row r="8" spans="1:27" ht="12.75">
      <c r="A8" s="5" t="s">
        <v>35</v>
      </c>
      <c r="B8" s="3"/>
      <c r="C8" s="22">
        <v>1714176</v>
      </c>
      <c r="D8" s="22"/>
      <c r="E8" s="23">
        <v>780000</v>
      </c>
      <c r="F8" s="24">
        <v>780000</v>
      </c>
      <c r="G8" s="24">
        <v>24057</v>
      </c>
      <c r="H8" s="24">
        <v>28355</v>
      </c>
      <c r="I8" s="24">
        <v>42010</v>
      </c>
      <c r="J8" s="24">
        <v>94422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94422</v>
      </c>
      <c r="X8" s="24">
        <v>195000</v>
      </c>
      <c r="Y8" s="24">
        <v>-100578</v>
      </c>
      <c r="Z8" s="6">
        <v>-51.58</v>
      </c>
      <c r="AA8" s="22">
        <v>780000</v>
      </c>
    </row>
    <row r="9" spans="1:27" ht="12.75">
      <c r="A9" s="2" t="s">
        <v>36</v>
      </c>
      <c r="B9" s="3"/>
      <c r="C9" s="19">
        <f aca="true" t="shared" si="1" ref="C9:Y9">SUM(C10:C14)</f>
        <v>49181511</v>
      </c>
      <c r="D9" s="19">
        <f>SUM(D10:D14)</f>
        <v>0</v>
      </c>
      <c r="E9" s="20">
        <f t="shared" si="1"/>
        <v>39441000</v>
      </c>
      <c r="F9" s="21">
        <f t="shared" si="1"/>
        <v>39441000</v>
      </c>
      <c r="G9" s="21">
        <f t="shared" si="1"/>
        <v>273098</v>
      </c>
      <c r="H9" s="21">
        <f t="shared" si="1"/>
        <v>598528</v>
      </c>
      <c r="I9" s="21">
        <f t="shared" si="1"/>
        <v>598883</v>
      </c>
      <c r="J9" s="21">
        <f t="shared" si="1"/>
        <v>1470509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1470509</v>
      </c>
      <c r="X9" s="21">
        <f t="shared" si="1"/>
        <v>9860250</v>
      </c>
      <c r="Y9" s="21">
        <f t="shared" si="1"/>
        <v>-8389741</v>
      </c>
      <c r="Z9" s="4">
        <f>+IF(X9&lt;&gt;0,+(Y9/X9)*100,0)</f>
        <v>-85.08649375015847</v>
      </c>
      <c r="AA9" s="19">
        <f>SUM(AA10:AA14)</f>
        <v>39441000</v>
      </c>
    </row>
    <row r="10" spans="1:27" ht="12.75">
      <c r="A10" s="5" t="s">
        <v>37</v>
      </c>
      <c r="B10" s="3"/>
      <c r="C10" s="22">
        <v>6341222</v>
      </c>
      <c r="D10" s="22"/>
      <c r="E10" s="23">
        <v>7076000</v>
      </c>
      <c r="F10" s="24">
        <v>7076000</v>
      </c>
      <c r="G10" s="24">
        <v>34930</v>
      </c>
      <c r="H10" s="24">
        <v>60040</v>
      </c>
      <c r="I10" s="24">
        <v>49286</v>
      </c>
      <c r="J10" s="24">
        <v>144256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144256</v>
      </c>
      <c r="X10" s="24">
        <v>1769001</v>
      </c>
      <c r="Y10" s="24">
        <v>-1624745</v>
      </c>
      <c r="Z10" s="6">
        <v>-91.85</v>
      </c>
      <c r="AA10" s="22">
        <v>7076000</v>
      </c>
    </row>
    <row r="11" spans="1:27" ht="12.75">
      <c r="A11" s="5" t="s">
        <v>38</v>
      </c>
      <c r="B11" s="3"/>
      <c r="C11" s="22">
        <v>5942000</v>
      </c>
      <c r="D11" s="22"/>
      <c r="E11" s="23">
        <v>4708000</v>
      </c>
      <c r="F11" s="24">
        <v>4708000</v>
      </c>
      <c r="G11" s="24">
        <v>261668</v>
      </c>
      <c r="H11" s="24">
        <v>534357</v>
      </c>
      <c r="I11" s="24">
        <v>439825</v>
      </c>
      <c r="J11" s="24">
        <v>1235850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1235850</v>
      </c>
      <c r="X11" s="24">
        <v>1176999</v>
      </c>
      <c r="Y11" s="24">
        <v>58851</v>
      </c>
      <c r="Z11" s="6">
        <v>5</v>
      </c>
      <c r="AA11" s="22">
        <v>4708000</v>
      </c>
    </row>
    <row r="12" spans="1:27" ht="12.75">
      <c r="A12" s="5" t="s">
        <v>39</v>
      </c>
      <c r="B12" s="3"/>
      <c r="C12" s="22">
        <v>6990280</v>
      </c>
      <c r="D12" s="22"/>
      <c r="E12" s="23">
        <v>4340000</v>
      </c>
      <c r="F12" s="24">
        <v>4340000</v>
      </c>
      <c r="G12" s="24">
        <v>-27139</v>
      </c>
      <c r="H12" s="24">
        <v>492</v>
      </c>
      <c r="I12" s="24">
        <v>106231</v>
      </c>
      <c r="J12" s="24">
        <v>79584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79584</v>
      </c>
      <c r="X12" s="24">
        <v>1085001</v>
      </c>
      <c r="Y12" s="24">
        <v>-1005417</v>
      </c>
      <c r="Z12" s="6">
        <v>-92.67</v>
      </c>
      <c r="AA12" s="22">
        <v>4340000</v>
      </c>
    </row>
    <row r="13" spans="1:27" ht="12.75">
      <c r="A13" s="5" t="s">
        <v>40</v>
      </c>
      <c r="B13" s="3"/>
      <c r="C13" s="22">
        <v>29908009</v>
      </c>
      <c r="D13" s="22"/>
      <c r="E13" s="23">
        <v>23317000</v>
      </c>
      <c r="F13" s="24">
        <v>23317000</v>
      </c>
      <c r="G13" s="24">
        <v>3639</v>
      </c>
      <c r="H13" s="24">
        <v>3639</v>
      </c>
      <c r="I13" s="24">
        <v>3541</v>
      </c>
      <c r="J13" s="24">
        <v>10819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10819</v>
      </c>
      <c r="X13" s="24">
        <v>5829249</v>
      </c>
      <c r="Y13" s="24">
        <v>-5818430</v>
      </c>
      <c r="Z13" s="6">
        <v>-99.81</v>
      </c>
      <c r="AA13" s="22">
        <v>23317000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6007041</v>
      </c>
      <c r="D15" s="19">
        <f>SUM(D16:D18)</f>
        <v>0</v>
      </c>
      <c r="E15" s="20">
        <f t="shared" si="2"/>
        <v>5890000</v>
      </c>
      <c r="F15" s="21">
        <f t="shared" si="2"/>
        <v>5890000</v>
      </c>
      <c r="G15" s="21">
        <f t="shared" si="2"/>
        <v>415484</v>
      </c>
      <c r="H15" s="21">
        <f t="shared" si="2"/>
        <v>390044</v>
      </c>
      <c r="I15" s="21">
        <f t="shared" si="2"/>
        <v>526571</v>
      </c>
      <c r="J15" s="21">
        <f t="shared" si="2"/>
        <v>1332099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1332099</v>
      </c>
      <c r="X15" s="21">
        <f t="shared" si="2"/>
        <v>1472499</v>
      </c>
      <c r="Y15" s="21">
        <f t="shared" si="2"/>
        <v>-140400</v>
      </c>
      <c r="Z15" s="4">
        <f>+IF(X15&lt;&gt;0,+(Y15/X15)*100,0)</f>
        <v>-9.53481122907384</v>
      </c>
      <c r="AA15" s="19">
        <f>SUM(AA16:AA18)</f>
        <v>5890000</v>
      </c>
    </row>
    <row r="16" spans="1:27" ht="12.75">
      <c r="A16" s="5" t="s">
        <v>43</v>
      </c>
      <c r="B16" s="3"/>
      <c r="C16" s="22">
        <v>1286226</v>
      </c>
      <c r="D16" s="22"/>
      <c r="E16" s="23">
        <v>787000</v>
      </c>
      <c r="F16" s="24">
        <v>787000</v>
      </c>
      <c r="G16" s="24">
        <v>141732</v>
      </c>
      <c r="H16" s="24">
        <v>62262</v>
      </c>
      <c r="I16" s="24">
        <v>119900</v>
      </c>
      <c r="J16" s="24">
        <v>323894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323894</v>
      </c>
      <c r="X16" s="24">
        <v>196749</v>
      </c>
      <c r="Y16" s="24">
        <v>127145</v>
      </c>
      <c r="Z16" s="6">
        <v>64.62</v>
      </c>
      <c r="AA16" s="22">
        <v>787000</v>
      </c>
    </row>
    <row r="17" spans="1:27" ht="12.75">
      <c r="A17" s="5" t="s">
        <v>44</v>
      </c>
      <c r="B17" s="3"/>
      <c r="C17" s="22">
        <v>4720815</v>
      </c>
      <c r="D17" s="22"/>
      <c r="E17" s="23">
        <v>5103000</v>
      </c>
      <c r="F17" s="24">
        <v>5103000</v>
      </c>
      <c r="G17" s="24">
        <v>273752</v>
      </c>
      <c r="H17" s="24">
        <v>327782</v>
      </c>
      <c r="I17" s="24">
        <v>406671</v>
      </c>
      <c r="J17" s="24">
        <v>1008205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1008205</v>
      </c>
      <c r="X17" s="24">
        <v>1275750</v>
      </c>
      <c r="Y17" s="24">
        <v>-267545</v>
      </c>
      <c r="Z17" s="6">
        <v>-20.97</v>
      </c>
      <c r="AA17" s="22">
        <v>5103000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169758145</v>
      </c>
      <c r="D19" s="19">
        <f>SUM(D20:D23)</f>
        <v>0</v>
      </c>
      <c r="E19" s="20">
        <f t="shared" si="3"/>
        <v>179133243</v>
      </c>
      <c r="F19" s="21">
        <f t="shared" si="3"/>
        <v>179133243</v>
      </c>
      <c r="G19" s="21">
        <f t="shared" si="3"/>
        <v>12398119</v>
      </c>
      <c r="H19" s="21">
        <f t="shared" si="3"/>
        <v>13304385</v>
      </c>
      <c r="I19" s="21">
        <f t="shared" si="3"/>
        <v>14386266</v>
      </c>
      <c r="J19" s="21">
        <f t="shared" si="3"/>
        <v>40088770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40088770</v>
      </c>
      <c r="X19" s="21">
        <f t="shared" si="3"/>
        <v>43455275</v>
      </c>
      <c r="Y19" s="21">
        <f t="shared" si="3"/>
        <v>-3366505</v>
      </c>
      <c r="Z19" s="4">
        <f>+IF(X19&lt;&gt;0,+(Y19/X19)*100,0)</f>
        <v>-7.747057175452232</v>
      </c>
      <c r="AA19" s="19">
        <f>SUM(AA20:AA23)</f>
        <v>179133243</v>
      </c>
    </row>
    <row r="20" spans="1:27" ht="12.75">
      <c r="A20" s="5" t="s">
        <v>47</v>
      </c>
      <c r="B20" s="3"/>
      <c r="C20" s="22">
        <v>91908583</v>
      </c>
      <c r="D20" s="22"/>
      <c r="E20" s="23">
        <v>103896243</v>
      </c>
      <c r="F20" s="24">
        <v>103896243</v>
      </c>
      <c r="G20" s="24">
        <v>8097512</v>
      </c>
      <c r="H20" s="24">
        <v>9133745</v>
      </c>
      <c r="I20" s="24">
        <v>9176250</v>
      </c>
      <c r="J20" s="24">
        <v>26407507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26407507</v>
      </c>
      <c r="X20" s="24">
        <v>26437514</v>
      </c>
      <c r="Y20" s="24">
        <v>-30007</v>
      </c>
      <c r="Z20" s="6">
        <v>-0.11</v>
      </c>
      <c r="AA20" s="22">
        <v>103896243</v>
      </c>
    </row>
    <row r="21" spans="1:27" ht="12.75">
      <c r="A21" s="5" t="s">
        <v>48</v>
      </c>
      <c r="B21" s="3"/>
      <c r="C21" s="22">
        <v>39907184</v>
      </c>
      <c r="D21" s="22"/>
      <c r="E21" s="23">
        <v>39997000</v>
      </c>
      <c r="F21" s="24">
        <v>39997000</v>
      </c>
      <c r="G21" s="24">
        <v>1883327</v>
      </c>
      <c r="H21" s="24">
        <v>1658672</v>
      </c>
      <c r="I21" s="24">
        <v>2690639</v>
      </c>
      <c r="J21" s="24">
        <v>6232638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6232638</v>
      </c>
      <c r="X21" s="24">
        <v>8245260</v>
      </c>
      <c r="Y21" s="24">
        <v>-2012622</v>
      </c>
      <c r="Z21" s="6">
        <v>-24.41</v>
      </c>
      <c r="AA21" s="22">
        <v>39997000</v>
      </c>
    </row>
    <row r="22" spans="1:27" ht="12.75">
      <c r="A22" s="5" t="s">
        <v>49</v>
      </c>
      <c r="B22" s="3"/>
      <c r="C22" s="25">
        <v>16033242</v>
      </c>
      <c r="D22" s="25"/>
      <c r="E22" s="26">
        <v>13266000</v>
      </c>
      <c r="F22" s="27">
        <v>13266000</v>
      </c>
      <c r="G22" s="27">
        <v>893104</v>
      </c>
      <c r="H22" s="27">
        <v>954778</v>
      </c>
      <c r="I22" s="27">
        <v>935213</v>
      </c>
      <c r="J22" s="27">
        <v>2783095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2783095</v>
      </c>
      <c r="X22" s="27">
        <v>3316500</v>
      </c>
      <c r="Y22" s="27">
        <v>-533405</v>
      </c>
      <c r="Z22" s="7">
        <v>-16.08</v>
      </c>
      <c r="AA22" s="25">
        <v>13266000</v>
      </c>
    </row>
    <row r="23" spans="1:27" ht="12.75">
      <c r="A23" s="5" t="s">
        <v>50</v>
      </c>
      <c r="B23" s="3"/>
      <c r="C23" s="22">
        <v>21909136</v>
      </c>
      <c r="D23" s="22"/>
      <c r="E23" s="23">
        <v>21974000</v>
      </c>
      <c r="F23" s="24">
        <v>21974000</v>
      </c>
      <c r="G23" s="24">
        <v>1524176</v>
      </c>
      <c r="H23" s="24">
        <v>1557190</v>
      </c>
      <c r="I23" s="24">
        <v>1584164</v>
      </c>
      <c r="J23" s="24">
        <v>4665530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4665530</v>
      </c>
      <c r="X23" s="24">
        <v>5456001</v>
      </c>
      <c r="Y23" s="24">
        <v>-790471</v>
      </c>
      <c r="Z23" s="6">
        <v>-14.49</v>
      </c>
      <c r="AA23" s="22">
        <v>21974000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308564484</v>
      </c>
      <c r="D25" s="44">
        <f>+D5+D9+D15+D19+D24</f>
        <v>0</v>
      </c>
      <c r="E25" s="45">
        <f t="shared" si="4"/>
        <v>313656530</v>
      </c>
      <c r="F25" s="46">
        <f t="shared" si="4"/>
        <v>313656530</v>
      </c>
      <c r="G25" s="46">
        <f t="shared" si="4"/>
        <v>41613829</v>
      </c>
      <c r="H25" s="46">
        <f t="shared" si="4"/>
        <v>18967888</v>
      </c>
      <c r="I25" s="46">
        <f t="shared" si="4"/>
        <v>20052289</v>
      </c>
      <c r="J25" s="46">
        <f t="shared" si="4"/>
        <v>80634006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80634006</v>
      </c>
      <c r="X25" s="46">
        <f t="shared" si="4"/>
        <v>84672207</v>
      </c>
      <c r="Y25" s="46">
        <f t="shared" si="4"/>
        <v>-4038201</v>
      </c>
      <c r="Z25" s="47">
        <f>+IF(X25&lt;&gt;0,+(Y25/X25)*100,0)</f>
        <v>-4.769216656889551</v>
      </c>
      <c r="AA25" s="44">
        <f>+AA5+AA9+AA15+AA19+AA24</f>
        <v>313656530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56233539</v>
      </c>
      <c r="D28" s="19">
        <f>SUM(D29:D31)</f>
        <v>0</v>
      </c>
      <c r="E28" s="20">
        <f t="shared" si="5"/>
        <v>45780978</v>
      </c>
      <c r="F28" s="21">
        <f t="shared" si="5"/>
        <v>45780978</v>
      </c>
      <c r="G28" s="21">
        <f t="shared" si="5"/>
        <v>2131893</v>
      </c>
      <c r="H28" s="21">
        <f t="shared" si="5"/>
        <v>2544283</v>
      </c>
      <c r="I28" s="21">
        <f t="shared" si="5"/>
        <v>3048460</v>
      </c>
      <c r="J28" s="21">
        <f t="shared" si="5"/>
        <v>7724636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7724636</v>
      </c>
      <c r="X28" s="21">
        <f t="shared" si="5"/>
        <v>11842533</v>
      </c>
      <c r="Y28" s="21">
        <f t="shared" si="5"/>
        <v>-4117897</v>
      </c>
      <c r="Z28" s="4">
        <f>+IF(X28&lt;&gt;0,+(Y28/X28)*100,0)</f>
        <v>-34.77209647631972</v>
      </c>
      <c r="AA28" s="19">
        <f>SUM(AA29:AA31)</f>
        <v>45780978</v>
      </c>
    </row>
    <row r="29" spans="1:27" ht="12.75">
      <c r="A29" s="5" t="s">
        <v>33</v>
      </c>
      <c r="B29" s="3"/>
      <c r="C29" s="22">
        <v>16090498</v>
      </c>
      <c r="D29" s="22"/>
      <c r="E29" s="23">
        <v>20573470</v>
      </c>
      <c r="F29" s="24">
        <v>20573470</v>
      </c>
      <c r="G29" s="24">
        <v>1086478</v>
      </c>
      <c r="H29" s="24">
        <v>1498298</v>
      </c>
      <c r="I29" s="24">
        <v>1180304</v>
      </c>
      <c r="J29" s="24">
        <v>3765080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3765080</v>
      </c>
      <c r="X29" s="24">
        <v>5519994</v>
      </c>
      <c r="Y29" s="24">
        <v>-1754914</v>
      </c>
      <c r="Z29" s="6">
        <v>-31.79</v>
      </c>
      <c r="AA29" s="22">
        <v>20573470</v>
      </c>
    </row>
    <row r="30" spans="1:27" ht="12.75">
      <c r="A30" s="5" t="s">
        <v>34</v>
      </c>
      <c r="B30" s="3"/>
      <c r="C30" s="25">
        <v>15831898</v>
      </c>
      <c r="D30" s="25"/>
      <c r="E30" s="26">
        <v>2742429</v>
      </c>
      <c r="F30" s="27">
        <v>2742429</v>
      </c>
      <c r="G30" s="27">
        <v>-434963</v>
      </c>
      <c r="H30" s="27">
        <v>-231493</v>
      </c>
      <c r="I30" s="27">
        <v>121760</v>
      </c>
      <c r="J30" s="27">
        <v>-544696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-544696</v>
      </c>
      <c r="X30" s="27">
        <v>778857</v>
      </c>
      <c r="Y30" s="27">
        <v>-1323553</v>
      </c>
      <c r="Z30" s="7">
        <v>-169.94</v>
      </c>
      <c r="AA30" s="25">
        <v>2742429</v>
      </c>
    </row>
    <row r="31" spans="1:27" ht="12.75">
      <c r="A31" s="5" t="s">
        <v>35</v>
      </c>
      <c r="B31" s="3"/>
      <c r="C31" s="22">
        <v>24311143</v>
      </c>
      <c r="D31" s="22"/>
      <c r="E31" s="23">
        <v>22465079</v>
      </c>
      <c r="F31" s="24">
        <v>22465079</v>
      </c>
      <c r="G31" s="24">
        <v>1480378</v>
      </c>
      <c r="H31" s="24">
        <v>1277478</v>
      </c>
      <c r="I31" s="24">
        <v>1746396</v>
      </c>
      <c r="J31" s="24">
        <v>4504252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4504252</v>
      </c>
      <c r="X31" s="24">
        <v>5543682</v>
      </c>
      <c r="Y31" s="24">
        <v>-1039430</v>
      </c>
      <c r="Z31" s="6">
        <v>-18.75</v>
      </c>
      <c r="AA31" s="22">
        <v>22465079</v>
      </c>
    </row>
    <row r="32" spans="1:27" ht="12.75">
      <c r="A32" s="2" t="s">
        <v>36</v>
      </c>
      <c r="B32" s="3"/>
      <c r="C32" s="19">
        <f aca="true" t="shared" si="6" ref="C32:Y32">SUM(C33:C37)</f>
        <v>65684983</v>
      </c>
      <c r="D32" s="19">
        <f>SUM(D33:D37)</f>
        <v>0</v>
      </c>
      <c r="E32" s="20">
        <f t="shared" si="6"/>
        <v>60541471</v>
      </c>
      <c r="F32" s="21">
        <f t="shared" si="6"/>
        <v>60541471</v>
      </c>
      <c r="G32" s="21">
        <f t="shared" si="6"/>
        <v>2598794</v>
      </c>
      <c r="H32" s="21">
        <f t="shared" si="6"/>
        <v>2697270</v>
      </c>
      <c r="I32" s="21">
        <f t="shared" si="6"/>
        <v>2944542</v>
      </c>
      <c r="J32" s="21">
        <f t="shared" si="6"/>
        <v>8240606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8240606</v>
      </c>
      <c r="X32" s="21">
        <f t="shared" si="6"/>
        <v>9415332</v>
      </c>
      <c r="Y32" s="21">
        <f t="shared" si="6"/>
        <v>-1174726</v>
      </c>
      <c r="Z32" s="4">
        <f>+IF(X32&lt;&gt;0,+(Y32/X32)*100,0)</f>
        <v>-12.476734755609256</v>
      </c>
      <c r="AA32" s="19">
        <f>SUM(AA33:AA37)</f>
        <v>60541471</v>
      </c>
    </row>
    <row r="33" spans="1:27" ht="12.75">
      <c r="A33" s="5" t="s">
        <v>37</v>
      </c>
      <c r="B33" s="3"/>
      <c r="C33" s="22">
        <v>6643572</v>
      </c>
      <c r="D33" s="22"/>
      <c r="E33" s="23">
        <v>7251000</v>
      </c>
      <c r="F33" s="24">
        <v>7251000</v>
      </c>
      <c r="G33" s="24">
        <v>492021</v>
      </c>
      <c r="H33" s="24">
        <v>511974</v>
      </c>
      <c r="I33" s="24">
        <v>619858</v>
      </c>
      <c r="J33" s="24">
        <v>1623853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1623853</v>
      </c>
      <c r="X33" s="24">
        <v>1863714</v>
      </c>
      <c r="Y33" s="24">
        <v>-239861</v>
      </c>
      <c r="Z33" s="6">
        <v>-12.87</v>
      </c>
      <c r="AA33" s="22">
        <v>7251000</v>
      </c>
    </row>
    <row r="34" spans="1:27" ht="12.75">
      <c r="A34" s="5" t="s">
        <v>38</v>
      </c>
      <c r="B34" s="3"/>
      <c r="C34" s="22">
        <v>12685029</v>
      </c>
      <c r="D34" s="22"/>
      <c r="E34" s="23">
        <v>15153780</v>
      </c>
      <c r="F34" s="24">
        <v>15153780</v>
      </c>
      <c r="G34" s="24">
        <v>1109659</v>
      </c>
      <c r="H34" s="24">
        <v>1132429</v>
      </c>
      <c r="I34" s="24">
        <v>1174943</v>
      </c>
      <c r="J34" s="24">
        <v>3417031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3417031</v>
      </c>
      <c r="X34" s="24">
        <v>3789720</v>
      </c>
      <c r="Y34" s="24">
        <v>-372689</v>
      </c>
      <c r="Z34" s="6">
        <v>-9.83</v>
      </c>
      <c r="AA34" s="22">
        <v>15153780</v>
      </c>
    </row>
    <row r="35" spans="1:27" ht="12.75">
      <c r="A35" s="5" t="s">
        <v>39</v>
      </c>
      <c r="B35" s="3"/>
      <c r="C35" s="22">
        <v>15217845</v>
      </c>
      <c r="D35" s="22"/>
      <c r="E35" s="23">
        <v>13457351</v>
      </c>
      <c r="F35" s="24">
        <v>13457351</v>
      </c>
      <c r="G35" s="24">
        <v>910503</v>
      </c>
      <c r="H35" s="24">
        <v>968060</v>
      </c>
      <c r="I35" s="24">
        <v>1060488</v>
      </c>
      <c r="J35" s="24">
        <v>2939051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2939051</v>
      </c>
      <c r="X35" s="24">
        <v>3385863</v>
      </c>
      <c r="Y35" s="24">
        <v>-446812</v>
      </c>
      <c r="Z35" s="6">
        <v>-13.2</v>
      </c>
      <c r="AA35" s="22">
        <v>13457351</v>
      </c>
    </row>
    <row r="36" spans="1:27" ht="12.75">
      <c r="A36" s="5" t="s">
        <v>40</v>
      </c>
      <c r="B36" s="3"/>
      <c r="C36" s="22">
        <v>31138537</v>
      </c>
      <c r="D36" s="22"/>
      <c r="E36" s="23">
        <v>24679340</v>
      </c>
      <c r="F36" s="24">
        <v>24679340</v>
      </c>
      <c r="G36" s="24">
        <v>86611</v>
      </c>
      <c r="H36" s="24">
        <v>84807</v>
      </c>
      <c r="I36" s="24">
        <v>89253</v>
      </c>
      <c r="J36" s="24">
        <v>260671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260671</v>
      </c>
      <c r="X36" s="24">
        <v>376035</v>
      </c>
      <c r="Y36" s="24">
        <v>-115364</v>
      </c>
      <c r="Z36" s="6">
        <v>-30.68</v>
      </c>
      <c r="AA36" s="22">
        <v>24679340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28626106</v>
      </c>
      <c r="D38" s="19">
        <f>SUM(D39:D41)</f>
        <v>0</v>
      </c>
      <c r="E38" s="20">
        <f t="shared" si="7"/>
        <v>35118580</v>
      </c>
      <c r="F38" s="21">
        <f t="shared" si="7"/>
        <v>35118580</v>
      </c>
      <c r="G38" s="21">
        <f t="shared" si="7"/>
        <v>2444895</v>
      </c>
      <c r="H38" s="21">
        <f t="shared" si="7"/>
        <v>2546404</v>
      </c>
      <c r="I38" s="21">
        <f t="shared" si="7"/>
        <v>2742675</v>
      </c>
      <c r="J38" s="21">
        <f t="shared" si="7"/>
        <v>7733974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7733974</v>
      </c>
      <c r="X38" s="21">
        <f t="shared" si="7"/>
        <v>8743032</v>
      </c>
      <c r="Y38" s="21">
        <f t="shared" si="7"/>
        <v>-1009058</v>
      </c>
      <c r="Z38" s="4">
        <f>+IF(X38&lt;&gt;0,+(Y38/X38)*100,0)</f>
        <v>-11.5412822462505</v>
      </c>
      <c r="AA38" s="19">
        <f>SUM(AA39:AA41)</f>
        <v>35118580</v>
      </c>
    </row>
    <row r="39" spans="1:27" ht="12.75">
      <c r="A39" s="5" t="s">
        <v>43</v>
      </c>
      <c r="B39" s="3"/>
      <c r="C39" s="22">
        <v>4208368</v>
      </c>
      <c r="D39" s="22"/>
      <c r="E39" s="23">
        <v>4510870</v>
      </c>
      <c r="F39" s="24">
        <v>4510870</v>
      </c>
      <c r="G39" s="24">
        <v>306867</v>
      </c>
      <c r="H39" s="24">
        <v>309432</v>
      </c>
      <c r="I39" s="24">
        <v>326619</v>
      </c>
      <c r="J39" s="24">
        <v>942918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942918</v>
      </c>
      <c r="X39" s="24">
        <v>1131255</v>
      </c>
      <c r="Y39" s="24">
        <v>-188337</v>
      </c>
      <c r="Z39" s="6">
        <v>-16.65</v>
      </c>
      <c r="AA39" s="22">
        <v>4510870</v>
      </c>
    </row>
    <row r="40" spans="1:27" ht="12.75">
      <c r="A40" s="5" t="s">
        <v>44</v>
      </c>
      <c r="B40" s="3"/>
      <c r="C40" s="22">
        <v>24417738</v>
      </c>
      <c r="D40" s="22"/>
      <c r="E40" s="23">
        <v>30607710</v>
      </c>
      <c r="F40" s="24">
        <v>30607710</v>
      </c>
      <c r="G40" s="24">
        <v>2138028</v>
      </c>
      <c r="H40" s="24">
        <v>2236972</v>
      </c>
      <c r="I40" s="24">
        <v>2416056</v>
      </c>
      <c r="J40" s="24">
        <v>6791056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6791056</v>
      </c>
      <c r="X40" s="24">
        <v>7611777</v>
      </c>
      <c r="Y40" s="24">
        <v>-820721</v>
      </c>
      <c r="Z40" s="6">
        <v>-10.78</v>
      </c>
      <c r="AA40" s="22">
        <v>30607710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132548850</v>
      </c>
      <c r="D42" s="19">
        <f>SUM(D43:D46)</f>
        <v>0</v>
      </c>
      <c r="E42" s="20">
        <f t="shared" si="8"/>
        <v>164135634</v>
      </c>
      <c r="F42" s="21">
        <f t="shared" si="8"/>
        <v>164135634</v>
      </c>
      <c r="G42" s="21">
        <f t="shared" si="8"/>
        <v>15066382</v>
      </c>
      <c r="H42" s="21">
        <f t="shared" si="8"/>
        <v>7228727</v>
      </c>
      <c r="I42" s="21">
        <f t="shared" si="8"/>
        <v>22200724</v>
      </c>
      <c r="J42" s="21">
        <f t="shared" si="8"/>
        <v>44495833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44495833</v>
      </c>
      <c r="X42" s="21">
        <f t="shared" si="8"/>
        <v>41265963</v>
      </c>
      <c r="Y42" s="21">
        <f t="shared" si="8"/>
        <v>3229870</v>
      </c>
      <c r="Z42" s="4">
        <f>+IF(X42&lt;&gt;0,+(Y42/X42)*100,0)</f>
        <v>7.82695898796788</v>
      </c>
      <c r="AA42" s="19">
        <f>SUM(AA43:AA46)</f>
        <v>164135634</v>
      </c>
    </row>
    <row r="43" spans="1:27" ht="12.75">
      <c r="A43" s="5" t="s">
        <v>47</v>
      </c>
      <c r="B43" s="3"/>
      <c r="C43" s="22">
        <v>86193635</v>
      </c>
      <c r="D43" s="22"/>
      <c r="E43" s="23">
        <v>103144577</v>
      </c>
      <c r="F43" s="24">
        <v>103144577</v>
      </c>
      <c r="G43" s="24">
        <v>11194917</v>
      </c>
      <c r="H43" s="24">
        <v>2961625</v>
      </c>
      <c r="I43" s="24">
        <v>17329680</v>
      </c>
      <c r="J43" s="24">
        <v>31486222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31486222</v>
      </c>
      <c r="X43" s="24">
        <v>26142234</v>
      </c>
      <c r="Y43" s="24">
        <v>5343988</v>
      </c>
      <c r="Z43" s="6">
        <v>20.44</v>
      </c>
      <c r="AA43" s="22">
        <v>103144577</v>
      </c>
    </row>
    <row r="44" spans="1:27" ht="12.75">
      <c r="A44" s="5" t="s">
        <v>48</v>
      </c>
      <c r="B44" s="3"/>
      <c r="C44" s="22">
        <v>18043856</v>
      </c>
      <c r="D44" s="22"/>
      <c r="E44" s="23">
        <v>21845230</v>
      </c>
      <c r="F44" s="24">
        <v>21845230</v>
      </c>
      <c r="G44" s="24">
        <v>1040679</v>
      </c>
      <c r="H44" s="24">
        <v>1552765</v>
      </c>
      <c r="I44" s="24">
        <v>1790998</v>
      </c>
      <c r="J44" s="24">
        <v>4384442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4384442</v>
      </c>
      <c r="X44" s="24">
        <v>5383395</v>
      </c>
      <c r="Y44" s="24">
        <v>-998953</v>
      </c>
      <c r="Z44" s="6">
        <v>-18.56</v>
      </c>
      <c r="AA44" s="22">
        <v>21845230</v>
      </c>
    </row>
    <row r="45" spans="1:27" ht="12.75">
      <c r="A45" s="5" t="s">
        <v>49</v>
      </c>
      <c r="B45" s="3"/>
      <c r="C45" s="25">
        <v>8198420</v>
      </c>
      <c r="D45" s="25"/>
      <c r="E45" s="26">
        <v>13578030</v>
      </c>
      <c r="F45" s="27">
        <v>13578030</v>
      </c>
      <c r="G45" s="27">
        <v>1284643</v>
      </c>
      <c r="H45" s="27">
        <v>947440</v>
      </c>
      <c r="I45" s="27">
        <v>1125252</v>
      </c>
      <c r="J45" s="27">
        <v>3357335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3357335</v>
      </c>
      <c r="X45" s="27">
        <v>3323796</v>
      </c>
      <c r="Y45" s="27">
        <v>33539</v>
      </c>
      <c r="Z45" s="7">
        <v>1.01</v>
      </c>
      <c r="AA45" s="25">
        <v>13578030</v>
      </c>
    </row>
    <row r="46" spans="1:27" ht="12.75">
      <c r="A46" s="5" t="s">
        <v>50</v>
      </c>
      <c r="B46" s="3"/>
      <c r="C46" s="22">
        <v>20112939</v>
      </c>
      <c r="D46" s="22"/>
      <c r="E46" s="23">
        <v>25567797</v>
      </c>
      <c r="F46" s="24">
        <v>25567797</v>
      </c>
      <c r="G46" s="24">
        <v>1546143</v>
      </c>
      <c r="H46" s="24">
        <v>1766897</v>
      </c>
      <c r="I46" s="24">
        <v>1954794</v>
      </c>
      <c r="J46" s="24">
        <v>5267834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5267834</v>
      </c>
      <c r="X46" s="24">
        <v>6416538</v>
      </c>
      <c r="Y46" s="24">
        <v>-1148704</v>
      </c>
      <c r="Z46" s="6">
        <v>-17.9</v>
      </c>
      <c r="AA46" s="22">
        <v>25567797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283093478</v>
      </c>
      <c r="D48" s="44">
        <f>+D28+D32+D38+D42+D47</f>
        <v>0</v>
      </c>
      <c r="E48" s="45">
        <f t="shared" si="9"/>
        <v>305576663</v>
      </c>
      <c r="F48" s="46">
        <f t="shared" si="9"/>
        <v>305576663</v>
      </c>
      <c r="G48" s="46">
        <f t="shared" si="9"/>
        <v>22241964</v>
      </c>
      <c r="H48" s="46">
        <f t="shared" si="9"/>
        <v>15016684</v>
      </c>
      <c r="I48" s="46">
        <f t="shared" si="9"/>
        <v>30936401</v>
      </c>
      <c r="J48" s="46">
        <f t="shared" si="9"/>
        <v>68195049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68195049</v>
      </c>
      <c r="X48" s="46">
        <f t="shared" si="9"/>
        <v>71266860</v>
      </c>
      <c r="Y48" s="46">
        <f t="shared" si="9"/>
        <v>-3071811</v>
      </c>
      <c r="Z48" s="47">
        <f>+IF(X48&lt;&gt;0,+(Y48/X48)*100,0)</f>
        <v>-4.310293732598854</v>
      </c>
      <c r="AA48" s="44">
        <f>+AA28+AA32+AA38+AA42+AA47</f>
        <v>305576663</v>
      </c>
    </row>
    <row r="49" spans="1:27" ht="12.75">
      <c r="A49" s="14" t="s">
        <v>58</v>
      </c>
      <c r="B49" s="15"/>
      <c r="C49" s="48">
        <f aca="true" t="shared" si="10" ref="C49:Y49">+C25-C48</f>
        <v>25471006</v>
      </c>
      <c r="D49" s="48">
        <f>+D25-D48</f>
        <v>0</v>
      </c>
      <c r="E49" s="49">
        <f t="shared" si="10"/>
        <v>8079867</v>
      </c>
      <c r="F49" s="50">
        <f t="shared" si="10"/>
        <v>8079867</v>
      </c>
      <c r="G49" s="50">
        <f t="shared" si="10"/>
        <v>19371865</v>
      </c>
      <c r="H49" s="50">
        <f t="shared" si="10"/>
        <v>3951204</v>
      </c>
      <c r="I49" s="50">
        <f t="shared" si="10"/>
        <v>-10884112</v>
      </c>
      <c r="J49" s="50">
        <f t="shared" si="10"/>
        <v>12438957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12438957</v>
      </c>
      <c r="X49" s="50">
        <f>IF(F25=F48,0,X25-X48)</f>
        <v>13405347</v>
      </c>
      <c r="Y49" s="50">
        <f t="shared" si="10"/>
        <v>-966390</v>
      </c>
      <c r="Z49" s="51">
        <f>+IF(X49&lt;&gt;0,+(Y49/X49)*100,0)</f>
        <v>-7.208989069809234</v>
      </c>
      <c r="AA49" s="48">
        <f>+AA25-AA48</f>
        <v>8079867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273883827</v>
      </c>
      <c r="D5" s="19">
        <f>SUM(D6:D8)</f>
        <v>0</v>
      </c>
      <c r="E5" s="20">
        <f t="shared" si="0"/>
        <v>259126202</v>
      </c>
      <c r="F5" s="21">
        <f t="shared" si="0"/>
        <v>272004645</v>
      </c>
      <c r="G5" s="21">
        <f t="shared" si="0"/>
        <v>52032018</v>
      </c>
      <c r="H5" s="21">
        <f t="shared" si="0"/>
        <v>17671706</v>
      </c>
      <c r="I5" s="21">
        <f t="shared" si="0"/>
        <v>20808512</v>
      </c>
      <c r="J5" s="21">
        <f t="shared" si="0"/>
        <v>90512236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90512236</v>
      </c>
      <c r="X5" s="21">
        <f t="shared" si="0"/>
        <v>88288776</v>
      </c>
      <c r="Y5" s="21">
        <f t="shared" si="0"/>
        <v>2223460</v>
      </c>
      <c r="Z5" s="4">
        <f>+IF(X5&lt;&gt;0,+(Y5/X5)*100,0)</f>
        <v>2.5183948636913938</v>
      </c>
      <c r="AA5" s="19">
        <f>SUM(AA6:AA8)</f>
        <v>272004645</v>
      </c>
    </row>
    <row r="6" spans="1:27" ht="12.75">
      <c r="A6" s="5" t="s">
        <v>33</v>
      </c>
      <c r="B6" s="3"/>
      <c r="C6" s="22">
        <v>34449719</v>
      </c>
      <c r="D6" s="22"/>
      <c r="E6" s="23">
        <v>28684675</v>
      </c>
      <c r="F6" s="24">
        <v>28893730</v>
      </c>
      <c r="G6" s="24">
        <v>10190001</v>
      </c>
      <c r="H6" s="24">
        <v>432640</v>
      </c>
      <c r="I6" s="24">
        <v>3658813</v>
      </c>
      <c r="J6" s="24">
        <v>14281454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14281454</v>
      </c>
      <c r="X6" s="24">
        <v>5641887</v>
      </c>
      <c r="Y6" s="24">
        <v>8639567</v>
      </c>
      <c r="Z6" s="6">
        <v>153.13</v>
      </c>
      <c r="AA6" s="22">
        <v>28893730</v>
      </c>
    </row>
    <row r="7" spans="1:27" ht="12.75">
      <c r="A7" s="5" t="s">
        <v>34</v>
      </c>
      <c r="B7" s="3"/>
      <c r="C7" s="25">
        <v>211448511</v>
      </c>
      <c r="D7" s="25"/>
      <c r="E7" s="26">
        <v>214099140</v>
      </c>
      <c r="F7" s="27">
        <v>213620365</v>
      </c>
      <c r="G7" s="27">
        <v>41983785</v>
      </c>
      <c r="H7" s="27">
        <v>17309592</v>
      </c>
      <c r="I7" s="27">
        <v>17283207</v>
      </c>
      <c r="J7" s="27">
        <v>76576584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76576584</v>
      </c>
      <c r="X7" s="27">
        <v>79487311</v>
      </c>
      <c r="Y7" s="27">
        <v>-2910727</v>
      </c>
      <c r="Z7" s="7">
        <v>-3.66</v>
      </c>
      <c r="AA7" s="25">
        <v>213620365</v>
      </c>
    </row>
    <row r="8" spans="1:27" ht="12.75">
      <c r="A8" s="5" t="s">
        <v>35</v>
      </c>
      <c r="B8" s="3"/>
      <c r="C8" s="22">
        <v>27985597</v>
      </c>
      <c r="D8" s="22"/>
      <c r="E8" s="23">
        <v>16342387</v>
      </c>
      <c r="F8" s="24">
        <v>29490550</v>
      </c>
      <c r="G8" s="24">
        <v>-141768</v>
      </c>
      <c r="H8" s="24">
        <v>-70526</v>
      </c>
      <c r="I8" s="24">
        <v>-133508</v>
      </c>
      <c r="J8" s="24">
        <v>-345802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-345802</v>
      </c>
      <c r="X8" s="24">
        <v>3159578</v>
      </c>
      <c r="Y8" s="24">
        <v>-3505380</v>
      </c>
      <c r="Z8" s="6">
        <v>-110.94</v>
      </c>
      <c r="AA8" s="22">
        <v>29490550</v>
      </c>
    </row>
    <row r="9" spans="1:27" ht="12.75">
      <c r="A9" s="2" t="s">
        <v>36</v>
      </c>
      <c r="B9" s="3"/>
      <c r="C9" s="19">
        <f aca="true" t="shared" si="1" ref="C9:Y9">SUM(C10:C14)</f>
        <v>55625308</v>
      </c>
      <c r="D9" s="19">
        <f>SUM(D10:D14)</f>
        <v>0</v>
      </c>
      <c r="E9" s="20">
        <f t="shared" si="1"/>
        <v>21597767</v>
      </c>
      <c r="F9" s="21">
        <f t="shared" si="1"/>
        <v>22829247</v>
      </c>
      <c r="G9" s="21">
        <f t="shared" si="1"/>
        <v>894771</v>
      </c>
      <c r="H9" s="21">
        <f t="shared" si="1"/>
        <v>1982333</v>
      </c>
      <c r="I9" s="21">
        <f t="shared" si="1"/>
        <v>2288234</v>
      </c>
      <c r="J9" s="21">
        <f t="shared" si="1"/>
        <v>5165338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5165338</v>
      </c>
      <c r="X9" s="21">
        <f t="shared" si="1"/>
        <v>4990495</v>
      </c>
      <c r="Y9" s="21">
        <f t="shared" si="1"/>
        <v>174843</v>
      </c>
      <c r="Z9" s="4">
        <f>+IF(X9&lt;&gt;0,+(Y9/X9)*100,0)</f>
        <v>3.503520191884773</v>
      </c>
      <c r="AA9" s="19">
        <f>SUM(AA10:AA14)</f>
        <v>22829247</v>
      </c>
    </row>
    <row r="10" spans="1:27" ht="12.75">
      <c r="A10" s="5" t="s">
        <v>37</v>
      </c>
      <c r="B10" s="3"/>
      <c r="C10" s="22">
        <v>7317683</v>
      </c>
      <c r="D10" s="22"/>
      <c r="E10" s="23">
        <v>6719113</v>
      </c>
      <c r="F10" s="24">
        <v>6824841</v>
      </c>
      <c r="G10" s="24">
        <v>17174</v>
      </c>
      <c r="H10" s="24">
        <v>417786</v>
      </c>
      <c r="I10" s="24">
        <v>469384</v>
      </c>
      <c r="J10" s="24">
        <v>904344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904344</v>
      </c>
      <c r="X10" s="24">
        <v>1033651</v>
      </c>
      <c r="Y10" s="24">
        <v>-129307</v>
      </c>
      <c r="Z10" s="6">
        <v>-12.51</v>
      </c>
      <c r="AA10" s="22">
        <v>6824841</v>
      </c>
    </row>
    <row r="11" spans="1:27" ht="12.75">
      <c r="A11" s="5" t="s">
        <v>38</v>
      </c>
      <c r="B11" s="3"/>
      <c r="C11" s="22">
        <v>21116264</v>
      </c>
      <c r="D11" s="22"/>
      <c r="E11" s="23">
        <v>14303144</v>
      </c>
      <c r="F11" s="24">
        <v>14051743</v>
      </c>
      <c r="G11" s="24">
        <v>363536</v>
      </c>
      <c r="H11" s="24">
        <v>1019376</v>
      </c>
      <c r="I11" s="24">
        <v>1112837</v>
      </c>
      <c r="J11" s="24">
        <v>2495749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2495749</v>
      </c>
      <c r="X11" s="24">
        <v>3676844</v>
      </c>
      <c r="Y11" s="24">
        <v>-1181095</v>
      </c>
      <c r="Z11" s="6">
        <v>-32.12</v>
      </c>
      <c r="AA11" s="22">
        <v>14051743</v>
      </c>
    </row>
    <row r="12" spans="1:27" ht="12.75">
      <c r="A12" s="5" t="s">
        <v>39</v>
      </c>
      <c r="B12" s="3"/>
      <c r="C12" s="22">
        <v>26118439</v>
      </c>
      <c r="D12" s="22"/>
      <c r="E12" s="23">
        <v>-79308</v>
      </c>
      <c r="F12" s="24">
        <v>-79308</v>
      </c>
      <c r="G12" s="24">
        <v>152053</v>
      </c>
      <c r="H12" s="24">
        <v>515978</v>
      </c>
      <c r="I12" s="24">
        <v>699379</v>
      </c>
      <c r="J12" s="24">
        <v>1367410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1367410</v>
      </c>
      <c r="X12" s="24">
        <v>-24000</v>
      </c>
      <c r="Y12" s="24">
        <v>1391410</v>
      </c>
      <c r="Z12" s="6">
        <v>-5797.54</v>
      </c>
      <c r="AA12" s="22">
        <v>-79308</v>
      </c>
    </row>
    <row r="13" spans="1:27" ht="12.75">
      <c r="A13" s="5" t="s">
        <v>40</v>
      </c>
      <c r="B13" s="3"/>
      <c r="C13" s="22">
        <v>1072922</v>
      </c>
      <c r="D13" s="22"/>
      <c r="E13" s="23">
        <v>654818</v>
      </c>
      <c r="F13" s="24">
        <v>2031971</v>
      </c>
      <c r="G13" s="24">
        <v>362008</v>
      </c>
      <c r="H13" s="24">
        <v>29193</v>
      </c>
      <c r="I13" s="24">
        <v>6634</v>
      </c>
      <c r="J13" s="24">
        <v>397835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397835</v>
      </c>
      <c r="X13" s="24">
        <v>304000</v>
      </c>
      <c r="Y13" s="24">
        <v>93835</v>
      </c>
      <c r="Z13" s="6">
        <v>30.87</v>
      </c>
      <c r="AA13" s="22">
        <v>2031971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20919376</v>
      </c>
      <c r="D15" s="19">
        <f>SUM(D16:D18)</f>
        <v>0</v>
      </c>
      <c r="E15" s="20">
        <f t="shared" si="2"/>
        <v>23576462</v>
      </c>
      <c r="F15" s="21">
        <f t="shared" si="2"/>
        <v>27284106</v>
      </c>
      <c r="G15" s="21">
        <f t="shared" si="2"/>
        <v>992896</v>
      </c>
      <c r="H15" s="21">
        <f t="shared" si="2"/>
        <v>977554</v>
      </c>
      <c r="I15" s="21">
        <f t="shared" si="2"/>
        <v>1146381</v>
      </c>
      <c r="J15" s="21">
        <f t="shared" si="2"/>
        <v>3116831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3116831</v>
      </c>
      <c r="X15" s="21">
        <f t="shared" si="2"/>
        <v>3934184</v>
      </c>
      <c r="Y15" s="21">
        <f t="shared" si="2"/>
        <v>-817353</v>
      </c>
      <c r="Z15" s="4">
        <f>+IF(X15&lt;&gt;0,+(Y15/X15)*100,0)</f>
        <v>-20.7756678386166</v>
      </c>
      <c r="AA15" s="19">
        <f>SUM(AA16:AA18)</f>
        <v>27284106</v>
      </c>
    </row>
    <row r="16" spans="1:27" ht="12.75">
      <c r="A16" s="5" t="s">
        <v>43</v>
      </c>
      <c r="B16" s="3"/>
      <c r="C16" s="22">
        <v>6584493</v>
      </c>
      <c r="D16" s="22"/>
      <c r="E16" s="23">
        <v>5808631</v>
      </c>
      <c r="F16" s="24">
        <v>7313831</v>
      </c>
      <c r="G16" s="24">
        <v>670727</v>
      </c>
      <c r="H16" s="24">
        <v>514726</v>
      </c>
      <c r="I16" s="24">
        <v>681748</v>
      </c>
      <c r="J16" s="24">
        <v>1867201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1867201</v>
      </c>
      <c r="X16" s="24">
        <v>1818395</v>
      </c>
      <c r="Y16" s="24">
        <v>48806</v>
      </c>
      <c r="Z16" s="6">
        <v>2.68</v>
      </c>
      <c r="AA16" s="22">
        <v>7313831</v>
      </c>
    </row>
    <row r="17" spans="1:27" ht="12.75">
      <c r="A17" s="5" t="s">
        <v>44</v>
      </c>
      <c r="B17" s="3"/>
      <c r="C17" s="22">
        <v>14334883</v>
      </c>
      <c r="D17" s="22"/>
      <c r="E17" s="23">
        <v>17767531</v>
      </c>
      <c r="F17" s="24">
        <v>19969975</v>
      </c>
      <c r="G17" s="24">
        <v>322169</v>
      </c>
      <c r="H17" s="24">
        <v>462828</v>
      </c>
      <c r="I17" s="24">
        <v>464633</v>
      </c>
      <c r="J17" s="24">
        <v>1249630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1249630</v>
      </c>
      <c r="X17" s="24">
        <v>2115714</v>
      </c>
      <c r="Y17" s="24">
        <v>-866084</v>
      </c>
      <c r="Z17" s="6">
        <v>-40.94</v>
      </c>
      <c r="AA17" s="22">
        <v>19969975</v>
      </c>
    </row>
    <row r="18" spans="1:27" ht="12.75">
      <c r="A18" s="5" t="s">
        <v>45</v>
      </c>
      <c r="B18" s="3"/>
      <c r="C18" s="22"/>
      <c r="D18" s="22"/>
      <c r="E18" s="23">
        <v>300</v>
      </c>
      <c r="F18" s="24">
        <v>300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75</v>
      </c>
      <c r="Y18" s="24">
        <v>-75</v>
      </c>
      <c r="Z18" s="6">
        <v>-100</v>
      </c>
      <c r="AA18" s="22">
        <v>300</v>
      </c>
    </row>
    <row r="19" spans="1:27" ht="12.75">
      <c r="A19" s="2" t="s">
        <v>46</v>
      </c>
      <c r="B19" s="8"/>
      <c r="C19" s="19">
        <f aca="true" t="shared" si="3" ref="C19:Y19">SUM(C20:C23)</f>
        <v>589126815</v>
      </c>
      <c r="D19" s="19">
        <f>SUM(D20:D23)</f>
        <v>0</v>
      </c>
      <c r="E19" s="20">
        <f t="shared" si="3"/>
        <v>595508812</v>
      </c>
      <c r="F19" s="21">
        <f t="shared" si="3"/>
        <v>596863330</v>
      </c>
      <c r="G19" s="21">
        <f t="shared" si="3"/>
        <v>61123051</v>
      </c>
      <c r="H19" s="21">
        <f t="shared" si="3"/>
        <v>48272150</v>
      </c>
      <c r="I19" s="21">
        <f t="shared" si="3"/>
        <v>42270070</v>
      </c>
      <c r="J19" s="21">
        <f t="shared" si="3"/>
        <v>151665271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151665271</v>
      </c>
      <c r="X19" s="21">
        <f t="shared" si="3"/>
        <v>155485451</v>
      </c>
      <c r="Y19" s="21">
        <f t="shared" si="3"/>
        <v>-3820180</v>
      </c>
      <c r="Z19" s="4">
        <f>+IF(X19&lt;&gt;0,+(Y19/X19)*100,0)</f>
        <v>-2.456937273185772</v>
      </c>
      <c r="AA19" s="19">
        <f>SUM(AA20:AA23)</f>
        <v>596863330</v>
      </c>
    </row>
    <row r="20" spans="1:27" ht="12.75">
      <c r="A20" s="5" t="s">
        <v>47</v>
      </c>
      <c r="B20" s="3"/>
      <c r="C20" s="22">
        <v>300872898</v>
      </c>
      <c r="D20" s="22"/>
      <c r="E20" s="23">
        <v>334036264</v>
      </c>
      <c r="F20" s="24">
        <v>334536265</v>
      </c>
      <c r="G20" s="24">
        <v>30082972</v>
      </c>
      <c r="H20" s="24">
        <v>27482936</v>
      </c>
      <c r="I20" s="24">
        <v>22855380</v>
      </c>
      <c r="J20" s="24">
        <v>80421288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80421288</v>
      </c>
      <c r="X20" s="24">
        <v>85113682</v>
      </c>
      <c r="Y20" s="24">
        <v>-4692394</v>
      </c>
      <c r="Z20" s="6">
        <v>-5.51</v>
      </c>
      <c r="AA20" s="22">
        <v>334536265</v>
      </c>
    </row>
    <row r="21" spans="1:27" ht="12.75">
      <c r="A21" s="5" t="s">
        <v>48</v>
      </c>
      <c r="B21" s="3"/>
      <c r="C21" s="22">
        <v>160173393</v>
      </c>
      <c r="D21" s="22"/>
      <c r="E21" s="23">
        <v>131699800</v>
      </c>
      <c r="F21" s="24">
        <v>132054317</v>
      </c>
      <c r="G21" s="24">
        <v>12805064</v>
      </c>
      <c r="H21" s="24">
        <v>11426957</v>
      </c>
      <c r="I21" s="24">
        <v>8224662</v>
      </c>
      <c r="J21" s="24">
        <v>32456683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32456683</v>
      </c>
      <c r="X21" s="24">
        <v>32591553</v>
      </c>
      <c r="Y21" s="24">
        <v>-134870</v>
      </c>
      <c r="Z21" s="6">
        <v>-0.41</v>
      </c>
      <c r="AA21" s="22">
        <v>132054317</v>
      </c>
    </row>
    <row r="22" spans="1:27" ht="12.75">
      <c r="A22" s="5" t="s">
        <v>49</v>
      </c>
      <c r="B22" s="3"/>
      <c r="C22" s="25">
        <v>64809178</v>
      </c>
      <c r="D22" s="25"/>
      <c r="E22" s="26">
        <v>59529384</v>
      </c>
      <c r="F22" s="27">
        <v>60029384</v>
      </c>
      <c r="G22" s="27">
        <v>7225124</v>
      </c>
      <c r="H22" s="27">
        <v>4800592</v>
      </c>
      <c r="I22" s="27">
        <v>6470914</v>
      </c>
      <c r="J22" s="27">
        <v>18496630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18496630</v>
      </c>
      <c r="X22" s="27">
        <v>17344924</v>
      </c>
      <c r="Y22" s="27">
        <v>1151706</v>
      </c>
      <c r="Z22" s="7">
        <v>6.64</v>
      </c>
      <c r="AA22" s="25">
        <v>60029384</v>
      </c>
    </row>
    <row r="23" spans="1:27" ht="12.75">
      <c r="A23" s="5" t="s">
        <v>50</v>
      </c>
      <c r="B23" s="3"/>
      <c r="C23" s="22">
        <v>63271346</v>
      </c>
      <c r="D23" s="22"/>
      <c r="E23" s="23">
        <v>70243364</v>
      </c>
      <c r="F23" s="24">
        <v>70243364</v>
      </c>
      <c r="G23" s="24">
        <v>11009891</v>
      </c>
      <c r="H23" s="24">
        <v>4561665</v>
      </c>
      <c r="I23" s="24">
        <v>4719114</v>
      </c>
      <c r="J23" s="24">
        <v>20290670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20290670</v>
      </c>
      <c r="X23" s="24">
        <v>20435292</v>
      </c>
      <c r="Y23" s="24">
        <v>-144622</v>
      </c>
      <c r="Z23" s="6">
        <v>-0.71</v>
      </c>
      <c r="AA23" s="22">
        <v>70243364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939555326</v>
      </c>
      <c r="D25" s="44">
        <f>+D5+D9+D15+D19+D24</f>
        <v>0</v>
      </c>
      <c r="E25" s="45">
        <f t="shared" si="4"/>
        <v>899809243</v>
      </c>
      <c r="F25" s="46">
        <f t="shared" si="4"/>
        <v>918981328</v>
      </c>
      <c r="G25" s="46">
        <f t="shared" si="4"/>
        <v>115042736</v>
      </c>
      <c r="H25" s="46">
        <f t="shared" si="4"/>
        <v>68903743</v>
      </c>
      <c r="I25" s="46">
        <f t="shared" si="4"/>
        <v>66513197</v>
      </c>
      <c r="J25" s="46">
        <f t="shared" si="4"/>
        <v>250459676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250459676</v>
      </c>
      <c r="X25" s="46">
        <f t="shared" si="4"/>
        <v>252698906</v>
      </c>
      <c r="Y25" s="46">
        <f t="shared" si="4"/>
        <v>-2239230</v>
      </c>
      <c r="Z25" s="47">
        <f>+IF(X25&lt;&gt;0,+(Y25/X25)*100,0)</f>
        <v>-0.8861257199111103</v>
      </c>
      <c r="AA25" s="44">
        <f>+AA5+AA9+AA15+AA19+AA24</f>
        <v>918981328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148797124</v>
      </c>
      <c r="D28" s="19">
        <f>SUM(D29:D31)</f>
        <v>0</v>
      </c>
      <c r="E28" s="20">
        <f t="shared" si="5"/>
        <v>195250626</v>
      </c>
      <c r="F28" s="21">
        <f t="shared" si="5"/>
        <v>196616587</v>
      </c>
      <c r="G28" s="21">
        <f t="shared" si="5"/>
        <v>8616583</v>
      </c>
      <c r="H28" s="21">
        <f t="shared" si="5"/>
        <v>11005276</v>
      </c>
      <c r="I28" s="21">
        <f t="shared" si="5"/>
        <v>14279890</v>
      </c>
      <c r="J28" s="21">
        <f t="shared" si="5"/>
        <v>33901749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33901749</v>
      </c>
      <c r="X28" s="21">
        <f t="shared" si="5"/>
        <v>41512388</v>
      </c>
      <c r="Y28" s="21">
        <f t="shared" si="5"/>
        <v>-7610639</v>
      </c>
      <c r="Z28" s="4">
        <f>+IF(X28&lt;&gt;0,+(Y28/X28)*100,0)</f>
        <v>-18.333416521352614</v>
      </c>
      <c r="AA28" s="19">
        <f>SUM(AA29:AA31)</f>
        <v>196616587</v>
      </c>
    </row>
    <row r="29" spans="1:27" ht="12.75">
      <c r="A29" s="5" t="s">
        <v>33</v>
      </c>
      <c r="B29" s="3"/>
      <c r="C29" s="22">
        <v>38149000</v>
      </c>
      <c r="D29" s="22"/>
      <c r="E29" s="23">
        <v>45285326</v>
      </c>
      <c r="F29" s="24">
        <v>45489291</v>
      </c>
      <c r="G29" s="24">
        <v>2676407</v>
      </c>
      <c r="H29" s="24">
        <v>3159115</v>
      </c>
      <c r="I29" s="24">
        <v>3285690</v>
      </c>
      <c r="J29" s="24">
        <v>9121212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9121212</v>
      </c>
      <c r="X29" s="24">
        <v>11091376</v>
      </c>
      <c r="Y29" s="24">
        <v>-1970164</v>
      </c>
      <c r="Z29" s="6">
        <v>-17.76</v>
      </c>
      <c r="AA29" s="22">
        <v>45489291</v>
      </c>
    </row>
    <row r="30" spans="1:27" ht="12.75">
      <c r="A30" s="5" t="s">
        <v>34</v>
      </c>
      <c r="B30" s="3"/>
      <c r="C30" s="25">
        <v>50285736</v>
      </c>
      <c r="D30" s="25"/>
      <c r="E30" s="26">
        <v>77584390</v>
      </c>
      <c r="F30" s="27">
        <v>77584389</v>
      </c>
      <c r="G30" s="27">
        <v>3478544</v>
      </c>
      <c r="H30" s="27">
        <v>4075244</v>
      </c>
      <c r="I30" s="27">
        <v>6204089</v>
      </c>
      <c r="J30" s="27">
        <v>13757877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13757877</v>
      </c>
      <c r="X30" s="27">
        <v>12551385</v>
      </c>
      <c r="Y30" s="27">
        <v>1206492</v>
      </c>
      <c r="Z30" s="7">
        <v>9.61</v>
      </c>
      <c r="AA30" s="25">
        <v>77584389</v>
      </c>
    </row>
    <row r="31" spans="1:27" ht="12.75">
      <c r="A31" s="5" t="s">
        <v>35</v>
      </c>
      <c r="B31" s="3"/>
      <c r="C31" s="22">
        <v>60362388</v>
      </c>
      <c r="D31" s="22"/>
      <c r="E31" s="23">
        <v>72380910</v>
      </c>
      <c r="F31" s="24">
        <v>73542907</v>
      </c>
      <c r="G31" s="24">
        <v>2461632</v>
      </c>
      <c r="H31" s="24">
        <v>3770917</v>
      </c>
      <c r="I31" s="24">
        <v>4790111</v>
      </c>
      <c r="J31" s="24">
        <v>11022660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11022660</v>
      </c>
      <c r="X31" s="24">
        <v>17869627</v>
      </c>
      <c r="Y31" s="24">
        <v>-6846967</v>
      </c>
      <c r="Z31" s="6">
        <v>-38.32</v>
      </c>
      <c r="AA31" s="22">
        <v>73542907</v>
      </c>
    </row>
    <row r="32" spans="1:27" ht="12.75">
      <c r="A32" s="2" t="s">
        <v>36</v>
      </c>
      <c r="B32" s="3"/>
      <c r="C32" s="19">
        <f aca="true" t="shared" si="6" ref="C32:Y32">SUM(C33:C37)</f>
        <v>112774847</v>
      </c>
      <c r="D32" s="19">
        <f>SUM(D33:D37)</f>
        <v>0</v>
      </c>
      <c r="E32" s="20">
        <f t="shared" si="6"/>
        <v>113170234</v>
      </c>
      <c r="F32" s="21">
        <f t="shared" si="6"/>
        <v>114262337</v>
      </c>
      <c r="G32" s="21">
        <f t="shared" si="6"/>
        <v>4891532</v>
      </c>
      <c r="H32" s="21">
        <f t="shared" si="6"/>
        <v>6991784</v>
      </c>
      <c r="I32" s="21">
        <f t="shared" si="6"/>
        <v>7317117</v>
      </c>
      <c r="J32" s="21">
        <f t="shared" si="6"/>
        <v>19200433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19200433</v>
      </c>
      <c r="X32" s="21">
        <f t="shared" si="6"/>
        <v>25891131</v>
      </c>
      <c r="Y32" s="21">
        <f t="shared" si="6"/>
        <v>-6690698</v>
      </c>
      <c r="Z32" s="4">
        <f>+IF(X32&lt;&gt;0,+(Y32/X32)*100,0)</f>
        <v>-25.8416598332456</v>
      </c>
      <c r="AA32" s="19">
        <f>SUM(AA33:AA37)</f>
        <v>114262337</v>
      </c>
    </row>
    <row r="33" spans="1:27" ht="12.75">
      <c r="A33" s="5" t="s">
        <v>37</v>
      </c>
      <c r="B33" s="3"/>
      <c r="C33" s="22">
        <v>22285399</v>
      </c>
      <c r="D33" s="22"/>
      <c r="E33" s="23">
        <v>26993404</v>
      </c>
      <c r="F33" s="24">
        <v>27099131</v>
      </c>
      <c r="G33" s="24">
        <v>1617422</v>
      </c>
      <c r="H33" s="24">
        <v>1749274</v>
      </c>
      <c r="I33" s="24">
        <v>1821836</v>
      </c>
      <c r="J33" s="24">
        <v>5188532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5188532</v>
      </c>
      <c r="X33" s="24">
        <v>6040842</v>
      </c>
      <c r="Y33" s="24">
        <v>-852310</v>
      </c>
      <c r="Z33" s="6">
        <v>-14.11</v>
      </c>
      <c r="AA33" s="22">
        <v>27099131</v>
      </c>
    </row>
    <row r="34" spans="1:27" ht="12.75">
      <c r="A34" s="5" t="s">
        <v>38</v>
      </c>
      <c r="B34" s="3"/>
      <c r="C34" s="22">
        <v>35699082</v>
      </c>
      <c r="D34" s="22"/>
      <c r="E34" s="23">
        <v>40976097</v>
      </c>
      <c r="F34" s="24">
        <v>40976096</v>
      </c>
      <c r="G34" s="24">
        <v>1894604</v>
      </c>
      <c r="H34" s="24">
        <v>2231916</v>
      </c>
      <c r="I34" s="24">
        <v>2276848</v>
      </c>
      <c r="J34" s="24">
        <v>6403368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6403368</v>
      </c>
      <c r="X34" s="24">
        <v>10035855</v>
      </c>
      <c r="Y34" s="24">
        <v>-3632487</v>
      </c>
      <c r="Z34" s="6">
        <v>-36.2</v>
      </c>
      <c r="AA34" s="22">
        <v>40976096</v>
      </c>
    </row>
    <row r="35" spans="1:27" ht="12.75">
      <c r="A35" s="5" t="s">
        <v>39</v>
      </c>
      <c r="B35" s="3"/>
      <c r="C35" s="22">
        <v>45879075</v>
      </c>
      <c r="D35" s="22"/>
      <c r="E35" s="23">
        <v>39518331</v>
      </c>
      <c r="F35" s="24">
        <v>39606331</v>
      </c>
      <c r="G35" s="24">
        <v>1200630</v>
      </c>
      <c r="H35" s="24">
        <v>2689524</v>
      </c>
      <c r="I35" s="24">
        <v>2977389</v>
      </c>
      <c r="J35" s="24">
        <v>6867543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6867543</v>
      </c>
      <c r="X35" s="24">
        <v>8506434</v>
      </c>
      <c r="Y35" s="24">
        <v>-1638891</v>
      </c>
      <c r="Z35" s="6">
        <v>-19.27</v>
      </c>
      <c r="AA35" s="22">
        <v>39606331</v>
      </c>
    </row>
    <row r="36" spans="1:27" ht="12.75">
      <c r="A36" s="5" t="s">
        <v>40</v>
      </c>
      <c r="B36" s="3"/>
      <c r="C36" s="22">
        <v>8911291</v>
      </c>
      <c r="D36" s="22"/>
      <c r="E36" s="23">
        <v>5682402</v>
      </c>
      <c r="F36" s="24">
        <v>6580779</v>
      </c>
      <c r="G36" s="24">
        <v>178876</v>
      </c>
      <c r="H36" s="24">
        <v>321070</v>
      </c>
      <c r="I36" s="24">
        <v>241044</v>
      </c>
      <c r="J36" s="24">
        <v>740990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740990</v>
      </c>
      <c r="X36" s="24">
        <v>1308000</v>
      </c>
      <c r="Y36" s="24">
        <v>-567010</v>
      </c>
      <c r="Z36" s="6">
        <v>-43.35</v>
      </c>
      <c r="AA36" s="22">
        <v>6580779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115451674</v>
      </c>
      <c r="D38" s="19">
        <f>SUM(D39:D41)</f>
        <v>0</v>
      </c>
      <c r="E38" s="20">
        <f t="shared" si="7"/>
        <v>133007710</v>
      </c>
      <c r="F38" s="21">
        <f t="shared" si="7"/>
        <v>134512913</v>
      </c>
      <c r="G38" s="21">
        <f t="shared" si="7"/>
        <v>5542088</v>
      </c>
      <c r="H38" s="21">
        <f t="shared" si="7"/>
        <v>6709925</v>
      </c>
      <c r="I38" s="21">
        <f t="shared" si="7"/>
        <v>6569192</v>
      </c>
      <c r="J38" s="21">
        <f t="shared" si="7"/>
        <v>18821205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18821205</v>
      </c>
      <c r="X38" s="21">
        <f t="shared" si="7"/>
        <v>26359454</v>
      </c>
      <c r="Y38" s="21">
        <f t="shared" si="7"/>
        <v>-7538249</v>
      </c>
      <c r="Z38" s="4">
        <f>+IF(X38&lt;&gt;0,+(Y38/X38)*100,0)</f>
        <v>-28.597895085383783</v>
      </c>
      <c r="AA38" s="19">
        <f>SUM(AA39:AA41)</f>
        <v>134512913</v>
      </c>
    </row>
    <row r="39" spans="1:27" ht="12.75">
      <c r="A39" s="5" t="s">
        <v>43</v>
      </c>
      <c r="B39" s="3"/>
      <c r="C39" s="22">
        <v>34921508</v>
      </c>
      <c r="D39" s="22"/>
      <c r="E39" s="23">
        <v>41132717</v>
      </c>
      <c r="F39" s="24">
        <v>42672917</v>
      </c>
      <c r="G39" s="24">
        <v>2271701</v>
      </c>
      <c r="H39" s="24">
        <v>2445778</v>
      </c>
      <c r="I39" s="24">
        <v>2399352</v>
      </c>
      <c r="J39" s="24">
        <v>7116831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7116831</v>
      </c>
      <c r="X39" s="24">
        <v>8971498</v>
      </c>
      <c r="Y39" s="24">
        <v>-1854667</v>
      </c>
      <c r="Z39" s="6">
        <v>-20.67</v>
      </c>
      <c r="AA39" s="22">
        <v>42672917</v>
      </c>
    </row>
    <row r="40" spans="1:27" ht="12.75">
      <c r="A40" s="5" t="s">
        <v>44</v>
      </c>
      <c r="B40" s="3"/>
      <c r="C40" s="22">
        <v>77675624</v>
      </c>
      <c r="D40" s="22"/>
      <c r="E40" s="23">
        <v>88398252</v>
      </c>
      <c r="F40" s="24">
        <v>88363255</v>
      </c>
      <c r="G40" s="24">
        <v>3199309</v>
      </c>
      <c r="H40" s="24">
        <v>4055988</v>
      </c>
      <c r="I40" s="24">
        <v>4002407</v>
      </c>
      <c r="J40" s="24">
        <v>11257704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11257704</v>
      </c>
      <c r="X40" s="24">
        <v>16892701</v>
      </c>
      <c r="Y40" s="24">
        <v>-5634997</v>
      </c>
      <c r="Z40" s="6">
        <v>-33.36</v>
      </c>
      <c r="AA40" s="22">
        <v>88363255</v>
      </c>
    </row>
    <row r="41" spans="1:27" ht="12.75">
      <c r="A41" s="5" t="s">
        <v>45</v>
      </c>
      <c r="B41" s="3"/>
      <c r="C41" s="22">
        <v>2854542</v>
      </c>
      <c r="D41" s="22"/>
      <c r="E41" s="23">
        <v>3476741</v>
      </c>
      <c r="F41" s="24">
        <v>3476741</v>
      </c>
      <c r="G41" s="24">
        <v>71078</v>
      </c>
      <c r="H41" s="24">
        <v>208159</v>
      </c>
      <c r="I41" s="24">
        <v>167433</v>
      </c>
      <c r="J41" s="24">
        <v>446670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446670</v>
      </c>
      <c r="X41" s="24">
        <v>495255</v>
      </c>
      <c r="Y41" s="24">
        <v>-48585</v>
      </c>
      <c r="Z41" s="6">
        <v>-9.81</v>
      </c>
      <c r="AA41" s="22">
        <v>3476741</v>
      </c>
    </row>
    <row r="42" spans="1:27" ht="12.75">
      <c r="A42" s="2" t="s">
        <v>46</v>
      </c>
      <c r="B42" s="8"/>
      <c r="C42" s="19">
        <f aca="true" t="shared" si="8" ref="C42:Y42">SUM(C43:C46)</f>
        <v>456334504</v>
      </c>
      <c r="D42" s="19">
        <f>SUM(D43:D46)</f>
        <v>0</v>
      </c>
      <c r="E42" s="20">
        <f t="shared" si="8"/>
        <v>499793629</v>
      </c>
      <c r="F42" s="21">
        <f t="shared" si="8"/>
        <v>499793630</v>
      </c>
      <c r="G42" s="21">
        <f t="shared" si="8"/>
        <v>7291016</v>
      </c>
      <c r="H42" s="21">
        <f t="shared" si="8"/>
        <v>39598388</v>
      </c>
      <c r="I42" s="21">
        <f t="shared" si="8"/>
        <v>48597297</v>
      </c>
      <c r="J42" s="21">
        <f t="shared" si="8"/>
        <v>95486701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95486701</v>
      </c>
      <c r="X42" s="21">
        <f t="shared" si="8"/>
        <v>109969153</v>
      </c>
      <c r="Y42" s="21">
        <f t="shared" si="8"/>
        <v>-14482452</v>
      </c>
      <c r="Z42" s="4">
        <f>+IF(X42&lt;&gt;0,+(Y42/X42)*100,0)</f>
        <v>-13.169558557934879</v>
      </c>
      <c r="AA42" s="19">
        <f>SUM(AA43:AA46)</f>
        <v>499793630</v>
      </c>
    </row>
    <row r="43" spans="1:27" ht="12.75">
      <c r="A43" s="5" t="s">
        <v>47</v>
      </c>
      <c r="B43" s="3"/>
      <c r="C43" s="22">
        <v>249327574</v>
      </c>
      <c r="D43" s="22"/>
      <c r="E43" s="23">
        <v>283275511</v>
      </c>
      <c r="F43" s="24">
        <v>283275509</v>
      </c>
      <c r="G43" s="24">
        <v>1827518</v>
      </c>
      <c r="H43" s="24">
        <v>29835560</v>
      </c>
      <c r="I43" s="24">
        <v>28909880</v>
      </c>
      <c r="J43" s="24">
        <v>60572958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60572958</v>
      </c>
      <c r="X43" s="24">
        <v>58943992</v>
      </c>
      <c r="Y43" s="24">
        <v>1628966</v>
      </c>
      <c r="Z43" s="6">
        <v>2.76</v>
      </c>
      <c r="AA43" s="22">
        <v>283275509</v>
      </c>
    </row>
    <row r="44" spans="1:27" ht="12.75">
      <c r="A44" s="5" t="s">
        <v>48</v>
      </c>
      <c r="B44" s="3"/>
      <c r="C44" s="22">
        <v>103463816</v>
      </c>
      <c r="D44" s="22"/>
      <c r="E44" s="23">
        <v>102968924</v>
      </c>
      <c r="F44" s="24">
        <v>102968925</v>
      </c>
      <c r="G44" s="24">
        <v>1392144</v>
      </c>
      <c r="H44" s="24">
        <v>4192548</v>
      </c>
      <c r="I44" s="24">
        <v>11472501</v>
      </c>
      <c r="J44" s="24">
        <v>17057193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17057193</v>
      </c>
      <c r="X44" s="24">
        <v>18427622</v>
      </c>
      <c r="Y44" s="24">
        <v>-1370429</v>
      </c>
      <c r="Z44" s="6">
        <v>-7.44</v>
      </c>
      <c r="AA44" s="22">
        <v>102968925</v>
      </c>
    </row>
    <row r="45" spans="1:27" ht="12.75">
      <c r="A45" s="5" t="s">
        <v>49</v>
      </c>
      <c r="B45" s="3"/>
      <c r="C45" s="25">
        <v>46055519</v>
      </c>
      <c r="D45" s="25"/>
      <c r="E45" s="26">
        <v>50527223</v>
      </c>
      <c r="F45" s="27">
        <v>50527224</v>
      </c>
      <c r="G45" s="27">
        <v>1836523</v>
      </c>
      <c r="H45" s="27">
        <v>2670027</v>
      </c>
      <c r="I45" s="27">
        <v>3682245</v>
      </c>
      <c r="J45" s="27">
        <v>8188795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8188795</v>
      </c>
      <c r="X45" s="27">
        <v>16433539</v>
      </c>
      <c r="Y45" s="27">
        <v>-8244744</v>
      </c>
      <c r="Z45" s="7">
        <v>-50.17</v>
      </c>
      <c r="AA45" s="25">
        <v>50527224</v>
      </c>
    </row>
    <row r="46" spans="1:27" ht="12.75">
      <c r="A46" s="5" t="s">
        <v>50</v>
      </c>
      <c r="B46" s="3"/>
      <c r="C46" s="22">
        <v>57487595</v>
      </c>
      <c r="D46" s="22"/>
      <c r="E46" s="23">
        <v>63021971</v>
      </c>
      <c r="F46" s="24">
        <v>63021972</v>
      </c>
      <c r="G46" s="24">
        <v>2234831</v>
      </c>
      <c r="H46" s="24">
        <v>2900253</v>
      </c>
      <c r="I46" s="24">
        <v>4532671</v>
      </c>
      <c r="J46" s="24">
        <v>9667755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9667755</v>
      </c>
      <c r="X46" s="24">
        <v>16164000</v>
      </c>
      <c r="Y46" s="24">
        <v>-6496245</v>
      </c>
      <c r="Z46" s="6">
        <v>-40.19</v>
      </c>
      <c r="AA46" s="22">
        <v>63021972</v>
      </c>
    </row>
    <row r="47" spans="1:27" ht="12.75">
      <c r="A47" s="2" t="s">
        <v>51</v>
      </c>
      <c r="B47" s="8" t="s">
        <v>52</v>
      </c>
      <c r="C47" s="19">
        <v>574</v>
      </c>
      <c r="D47" s="19"/>
      <c r="E47" s="20">
        <v>3737</v>
      </c>
      <c r="F47" s="21">
        <v>3739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934</v>
      </c>
      <c r="Y47" s="21">
        <v>-934</v>
      </c>
      <c r="Z47" s="4">
        <v>-100</v>
      </c>
      <c r="AA47" s="19">
        <v>3739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833358723</v>
      </c>
      <c r="D48" s="44">
        <f>+D28+D32+D38+D42+D47</f>
        <v>0</v>
      </c>
      <c r="E48" s="45">
        <f t="shared" si="9"/>
        <v>941225936</v>
      </c>
      <c r="F48" s="46">
        <f t="shared" si="9"/>
        <v>945189206</v>
      </c>
      <c r="G48" s="46">
        <f t="shared" si="9"/>
        <v>26341219</v>
      </c>
      <c r="H48" s="46">
        <f t="shared" si="9"/>
        <v>64305373</v>
      </c>
      <c r="I48" s="46">
        <f t="shared" si="9"/>
        <v>76763496</v>
      </c>
      <c r="J48" s="46">
        <f t="shared" si="9"/>
        <v>167410088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167410088</v>
      </c>
      <c r="X48" s="46">
        <f t="shared" si="9"/>
        <v>203733060</v>
      </c>
      <c r="Y48" s="46">
        <f t="shared" si="9"/>
        <v>-36322972</v>
      </c>
      <c r="Z48" s="47">
        <f>+IF(X48&lt;&gt;0,+(Y48/X48)*100,0)</f>
        <v>-17.828707819928685</v>
      </c>
      <c r="AA48" s="44">
        <f>+AA28+AA32+AA38+AA42+AA47</f>
        <v>945189206</v>
      </c>
    </row>
    <row r="49" spans="1:27" ht="12.75">
      <c r="A49" s="14" t="s">
        <v>58</v>
      </c>
      <c r="B49" s="15"/>
      <c r="C49" s="48">
        <f aca="true" t="shared" si="10" ref="C49:Y49">+C25-C48</f>
        <v>106196603</v>
      </c>
      <c r="D49" s="48">
        <f>+D25-D48</f>
        <v>0</v>
      </c>
      <c r="E49" s="49">
        <f t="shared" si="10"/>
        <v>-41416693</v>
      </c>
      <c r="F49" s="50">
        <f t="shared" si="10"/>
        <v>-26207878</v>
      </c>
      <c r="G49" s="50">
        <f t="shared" si="10"/>
        <v>88701517</v>
      </c>
      <c r="H49" s="50">
        <f t="shared" si="10"/>
        <v>4598370</v>
      </c>
      <c r="I49" s="50">
        <f t="shared" si="10"/>
        <v>-10250299</v>
      </c>
      <c r="J49" s="50">
        <f t="shared" si="10"/>
        <v>83049588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83049588</v>
      </c>
      <c r="X49" s="50">
        <f>IF(F25=F48,0,X25-X48)</f>
        <v>48965846</v>
      </c>
      <c r="Y49" s="50">
        <f t="shared" si="10"/>
        <v>34083742</v>
      </c>
      <c r="Z49" s="51">
        <f>+IF(X49&lt;&gt;0,+(Y49/X49)*100,0)</f>
        <v>69.60717476422239</v>
      </c>
      <c r="AA49" s="48">
        <f>+AA25-AA48</f>
        <v>-26207878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125716004</v>
      </c>
      <c r="D5" s="19">
        <f>SUM(D6:D8)</f>
        <v>0</v>
      </c>
      <c r="E5" s="20">
        <f t="shared" si="0"/>
        <v>133241604</v>
      </c>
      <c r="F5" s="21">
        <f t="shared" si="0"/>
        <v>133241604</v>
      </c>
      <c r="G5" s="21">
        <f t="shared" si="0"/>
        <v>17111695</v>
      </c>
      <c r="H5" s="21">
        <f t="shared" si="0"/>
        <v>16294965</v>
      </c>
      <c r="I5" s="21">
        <f t="shared" si="0"/>
        <v>9707133</v>
      </c>
      <c r="J5" s="21">
        <f t="shared" si="0"/>
        <v>43113793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43113793</v>
      </c>
      <c r="X5" s="21">
        <f t="shared" si="0"/>
        <v>36728406</v>
      </c>
      <c r="Y5" s="21">
        <f t="shared" si="0"/>
        <v>6385387</v>
      </c>
      <c r="Z5" s="4">
        <f>+IF(X5&lt;&gt;0,+(Y5/X5)*100,0)</f>
        <v>17.3854182509309</v>
      </c>
      <c r="AA5" s="19">
        <f>SUM(AA6:AA8)</f>
        <v>133241604</v>
      </c>
    </row>
    <row r="6" spans="1:27" ht="12.75">
      <c r="A6" s="5" t="s">
        <v>33</v>
      </c>
      <c r="B6" s="3"/>
      <c r="C6" s="22">
        <v>638374</v>
      </c>
      <c r="D6" s="22"/>
      <c r="E6" s="23">
        <v>125200</v>
      </c>
      <c r="F6" s="24">
        <v>125200</v>
      </c>
      <c r="G6" s="24">
        <v>9863</v>
      </c>
      <c r="H6" s="24">
        <v>15859</v>
      </c>
      <c r="I6" s="24">
        <v>5912</v>
      </c>
      <c r="J6" s="24">
        <v>31634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31634</v>
      </c>
      <c r="X6" s="24">
        <v>6300</v>
      </c>
      <c r="Y6" s="24">
        <v>25334</v>
      </c>
      <c r="Z6" s="6">
        <v>402.13</v>
      </c>
      <c r="AA6" s="22">
        <v>125200</v>
      </c>
    </row>
    <row r="7" spans="1:27" ht="12.75">
      <c r="A7" s="5" t="s">
        <v>34</v>
      </c>
      <c r="B7" s="3"/>
      <c r="C7" s="25">
        <v>121532420</v>
      </c>
      <c r="D7" s="25"/>
      <c r="E7" s="26">
        <v>129014459</v>
      </c>
      <c r="F7" s="27">
        <v>129014459</v>
      </c>
      <c r="G7" s="27">
        <v>17045878</v>
      </c>
      <c r="H7" s="27">
        <v>16165224</v>
      </c>
      <c r="I7" s="27">
        <v>9647702</v>
      </c>
      <c r="J7" s="27">
        <v>42858804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42858804</v>
      </c>
      <c r="X7" s="27">
        <v>36508417</v>
      </c>
      <c r="Y7" s="27">
        <v>6350387</v>
      </c>
      <c r="Z7" s="7">
        <v>17.39</v>
      </c>
      <c r="AA7" s="25">
        <v>129014459</v>
      </c>
    </row>
    <row r="8" spans="1:27" ht="12.75">
      <c r="A8" s="5" t="s">
        <v>35</v>
      </c>
      <c r="B8" s="3"/>
      <c r="C8" s="22">
        <v>3545210</v>
      </c>
      <c r="D8" s="22"/>
      <c r="E8" s="23">
        <v>4101945</v>
      </c>
      <c r="F8" s="24">
        <v>4101945</v>
      </c>
      <c r="G8" s="24">
        <v>55954</v>
      </c>
      <c r="H8" s="24">
        <v>113882</v>
      </c>
      <c r="I8" s="24">
        <v>53519</v>
      </c>
      <c r="J8" s="24">
        <v>223355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223355</v>
      </c>
      <c r="X8" s="24">
        <v>213689</v>
      </c>
      <c r="Y8" s="24">
        <v>9666</v>
      </c>
      <c r="Z8" s="6">
        <v>4.52</v>
      </c>
      <c r="AA8" s="22">
        <v>4101945</v>
      </c>
    </row>
    <row r="9" spans="1:27" ht="12.75">
      <c r="A9" s="2" t="s">
        <v>36</v>
      </c>
      <c r="B9" s="3"/>
      <c r="C9" s="19">
        <f aca="true" t="shared" si="1" ref="C9:Y9">SUM(C10:C14)</f>
        <v>80871278</v>
      </c>
      <c r="D9" s="19">
        <f>SUM(D10:D14)</f>
        <v>0</v>
      </c>
      <c r="E9" s="20">
        <f t="shared" si="1"/>
        <v>78534139</v>
      </c>
      <c r="F9" s="21">
        <f t="shared" si="1"/>
        <v>78534139</v>
      </c>
      <c r="G9" s="21">
        <f t="shared" si="1"/>
        <v>683260</v>
      </c>
      <c r="H9" s="21">
        <f t="shared" si="1"/>
        <v>579703</v>
      </c>
      <c r="I9" s="21">
        <f t="shared" si="1"/>
        <v>726264</v>
      </c>
      <c r="J9" s="21">
        <f t="shared" si="1"/>
        <v>1989227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1989227</v>
      </c>
      <c r="X9" s="21">
        <f t="shared" si="1"/>
        <v>13541958</v>
      </c>
      <c r="Y9" s="21">
        <f t="shared" si="1"/>
        <v>-11552731</v>
      </c>
      <c r="Z9" s="4">
        <f>+IF(X9&lt;&gt;0,+(Y9/X9)*100,0)</f>
        <v>-85.31063971694492</v>
      </c>
      <c r="AA9" s="19">
        <f>SUM(AA10:AA14)</f>
        <v>78534139</v>
      </c>
    </row>
    <row r="10" spans="1:27" ht="12.75">
      <c r="A10" s="5" t="s">
        <v>37</v>
      </c>
      <c r="B10" s="3"/>
      <c r="C10" s="22">
        <v>9743096</v>
      </c>
      <c r="D10" s="22"/>
      <c r="E10" s="23">
        <v>11640087</v>
      </c>
      <c r="F10" s="24">
        <v>11640087</v>
      </c>
      <c r="G10" s="24">
        <v>101006</v>
      </c>
      <c r="H10" s="24">
        <v>101711</v>
      </c>
      <c r="I10" s="24">
        <v>94906</v>
      </c>
      <c r="J10" s="24">
        <v>297623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297623</v>
      </c>
      <c r="X10" s="24">
        <v>3888095</v>
      </c>
      <c r="Y10" s="24">
        <v>-3590472</v>
      </c>
      <c r="Z10" s="6">
        <v>-92.35</v>
      </c>
      <c r="AA10" s="22">
        <v>11640087</v>
      </c>
    </row>
    <row r="11" spans="1:27" ht="12.75">
      <c r="A11" s="5" t="s">
        <v>38</v>
      </c>
      <c r="B11" s="3"/>
      <c r="C11" s="22">
        <v>7241311</v>
      </c>
      <c r="D11" s="22"/>
      <c r="E11" s="23">
        <v>17769918</v>
      </c>
      <c r="F11" s="24">
        <v>17769918</v>
      </c>
      <c r="G11" s="24">
        <v>150085</v>
      </c>
      <c r="H11" s="24">
        <v>178378</v>
      </c>
      <c r="I11" s="24">
        <v>328996</v>
      </c>
      <c r="J11" s="24">
        <v>657459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657459</v>
      </c>
      <c r="X11" s="24">
        <v>4300741</v>
      </c>
      <c r="Y11" s="24">
        <v>-3643282</v>
      </c>
      <c r="Z11" s="6">
        <v>-84.71</v>
      </c>
      <c r="AA11" s="22">
        <v>17769918</v>
      </c>
    </row>
    <row r="12" spans="1:27" ht="12.75">
      <c r="A12" s="5" t="s">
        <v>39</v>
      </c>
      <c r="B12" s="3"/>
      <c r="C12" s="22">
        <v>17772433</v>
      </c>
      <c r="D12" s="22"/>
      <c r="E12" s="23">
        <v>28896003</v>
      </c>
      <c r="F12" s="24">
        <v>28896003</v>
      </c>
      <c r="G12" s="24">
        <v>416512</v>
      </c>
      <c r="H12" s="24">
        <v>283957</v>
      </c>
      <c r="I12" s="24">
        <v>286705</v>
      </c>
      <c r="J12" s="24">
        <v>987174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987174</v>
      </c>
      <c r="X12" s="24">
        <v>1706013</v>
      </c>
      <c r="Y12" s="24">
        <v>-718839</v>
      </c>
      <c r="Z12" s="6">
        <v>-42.14</v>
      </c>
      <c r="AA12" s="22">
        <v>28896003</v>
      </c>
    </row>
    <row r="13" spans="1:27" ht="12.75">
      <c r="A13" s="5" t="s">
        <v>40</v>
      </c>
      <c r="B13" s="3"/>
      <c r="C13" s="22">
        <v>46114438</v>
      </c>
      <c r="D13" s="22"/>
      <c r="E13" s="23">
        <v>20228131</v>
      </c>
      <c r="F13" s="24">
        <v>20228131</v>
      </c>
      <c r="G13" s="24">
        <v>15657</v>
      </c>
      <c r="H13" s="24">
        <v>15657</v>
      </c>
      <c r="I13" s="24">
        <v>15657</v>
      </c>
      <c r="J13" s="24">
        <v>46971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46971</v>
      </c>
      <c r="X13" s="24">
        <v>3647109</v>
      </c>
      <c r="Y13" s="24">
        <v>-3600138</v>
      </c>
      <c r="Z13" s="6">
        <v>-98.71</v>
      </c>
      <c r="AA13" s="22">
        <v>20228131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37881266</v>
      </c>
      <c r="D15" s="19">
        <f>SUM(D16:D18)</f>
        <v>0</v>
      </c>
      <c r="E15" s="20">
        <f t="shared" si="2"/>
        <v>30281290</v>
      </c>
      <c r="F15" s="21">
        <f t="shared" si="2"/>
        <v>30281290</v>
      </c>
      <c r="G15" s="21">
        <f t="shared" si="2"/>
        <v>881929</v>
      </c>
      <c r="H15" s="21">
        <f t="shared" si="2"/>
        <v>899970</v>
      </c>
      <c r="I15" s="21">
        <f t="shared" si="2"/>
        <v>1062197</v>
      </c>
      <c r="J15" s="21">
        <f t="shared" si="2"/>
        <v>2844096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2844096</v>
      </c>
      <c r="X15" s="21">
        <f t="shared" si="2"/>
        <v>3431389</v>
      </c>
      <c r="Y15" s="21">
        <f t="shared" si="2"/>
        <v>-587293</v>
      </c>
      <c r="Z15" s="4">
        <f>+IF(X15&lt;&gt;0,+(Y15/X15)*100,0)</f>
        <v>-17.11531394429486</v>
      </c>
      <c r="AA15" s="19">
        <f>SUM(AA16:AA18)</f>
        <v>30281290</v>
      </c>
    </row>
    <row r="16" spans="1:27" ht="12.75">
      <c r="A16" s="5" t="s">
        <v>43</v>
      </c>
      <c r="B16" s="3"/>
      <c r="C16" s="22">
        <v>4320440</v>
      </c>
      <c r="D16" s="22"/>
      <c r="E16" s="23">
        <v>2468572</v>
      </c>
      <c r="F16" s="24">
        <v>2468572</v>
      </c>
      <c r="G16" s="24">
        <v>228841</v>
      </c>
      <c r="H16" s="24">
        <v>222166</v>
      </c>
      <c r="I16" s="24">
        <v>365705</v>
      </c>
      <c r="J16" s="24">
        <v>816712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816712</v>
      </c>
      <c r="X16" s="24">
        <v>455145</v>
      </c>
      <c r="Y16" s="24">
        <v>361567</v>
      </c>
      <c r="Z16" s="6">
        <v>79.44</v>
      </c>
      <c r="AA16" s="22">
        <v>2468572</v>
      </c>
    </row>
    <row r="17" spans="1:27" ht="12.75">
      <c r="A17" s="5" t="s">
        <v>44</v>
      </c>
      <c r="B17" s="3"/>
      <c r="C17" s="22">
        <v>33560826</v>
      </c>
      <c r="D17" s="22"/>
      <c r="E17" s="23">
        <v>27812718</v>
      </c>
      <c r="F17" s="24">
        <v>27812718</v>
      </c>
      <c r="G17" s="24">
        <v>653088</v>
      </c>
      <c r="H17" s="24">
        <v>677804</v>
      </c>
      <c r="I17" s="24">
        <v>696492</v>
      </c>
      <c r="J17" s="24">
        <v>2027384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2027384</v>
      </c>
      <c r="X17" s="24">
        <v>2976244</v>
      </c>
      <c r="Y17" s="24">
        <v>-948860</v>
      </c>
      <c r="Z17" s="6">
        <v>-31.88</v>
      </c>
      <c r="AA17" s="22">
        <v>27812718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368376252</v>
      </c>
      <c r="D19" s="19">
        <f>SUM(D20:D23)</f>
        <v>0</v>
      </c>
      <c r="E19" s="20">
        <f t="shared" si="3"/>
        <v>386360543</v>
      </c>
      <c r="F19" s="21">
        <f t="shared" si="3"/>
        <v>386360543</v>
      </c>
      <c r="G19" s="21">
        <f t="shared" si="3"/>
        <v>44800963</v>
      </c>
      <c r="H19" s="21">
        <f t="shared" si="3"/>
        <v>30170717</v>
      </c>
      <c r="I19" s="21">
        <f t="shared" si="3"/>
        <v>27891726</v>
      </c>
      <c r="J19" s="21">
        <f t="shared" si="3"/>
        <v>102863406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102863406</v>
      </c>
      <c r="X19" s="21">
        <f t="shared" si="3"/>
        <v>102916977</v>
      </c>
      <c r="Y19" s="21">
        <f t="shared" si="3"/>
        <v>-53571</v>
      </c>
      <c r="Z19" s="4">
        <f>+IF(X19&lt;&gt;0,+(Y19/X19)*100,0)</f>
        <v>-0.05205263656354772</v>
      </c>
      <c r="AA19" s="19">
        <f>SUM(AA20:AA23)</f>
        <v>386360543</v>
      </c>
    </row>
    <row r="20" spans="1:27" ht="12.75">
      <c r="A20" s="5" t="s">
        <v>47</v>
      </c>
      <c r="B20" s="3"/>
      <c r="C20" s="22">
        <v>227853008</v>
      </c>
      <c r="D20" s="22"/>
      <c r="E20" s="23">
        <v>241994978</v>
      </c>
      <c r="F20" s="24">
        <v>241994978</v>
      </c>
      <c r="G20" s="24">
        <v>22977241</v>
      </c>
      <c r="H20" s="24">
        <v>21388673</v>
      </c>
      <c r="I20" s="24">
        <v>19096468</v>
      </c>
      <c r="J20" s="24">
        <v>63462382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63462382</v>
      </c>
      <c r="X20" s="24">
        <v>66610609</v>
      </c>
      <c r="Y20" s="24">
        <v>-3148227</v>
      </c>
      <c r="Z20" s="6">
        <v>-4.73</v>
      </c>
      <c r="AA20" s="22">
        <v>241994978</v>
      </c>
    </row>
    <row r="21" spans="1:27" ht="12.75">
      <c r="A21" s="5" t="s">
        <v>48</v>
      </c>
      <c r="B21" s="3"/>
      <c r="C21" s="22">
        <v>56079092</v>
      </c>
      <c r="D21" s="22"/>
      <c r="E21" s="23">
        <v>59466895</v>
      </c>
      <c r="F21" s="24">
        <v>59466895</v>
      </c>
      <c r="G21" s="24">
        <v>4921675</v>
      </c>
      <c r="H21" s="24">
        <v>3656549</v>
      </c>
      <c r="I21" s="24">
        <v>3578668</v>
      </c>
      <c r="J21" s="24">
        <v>12156892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12156892</v>
      </c>
      <c r="X21" s="24">
        <v>11097680</v>
      </c>
      <c r="Y21" s="24">
        <v>1059212</v>
      </c>
      <c r="Z21" s="6">
        <v>9.54</v>
      </c>
      <c r="AA21" s="22">
        <v>59466895</v>
      </c>
    </row>
    <row r="22" spans="1:27" ht="12.75">
      <c r="A22" s="5" t="s">
        <v>49</v>
      </c>
      <c r="B22" s="3"/>
      <c r="C22" s="25">
        <v>52712107</v>
      </c>
      <c r="D22" s="25"/>
      <c r="E22" s="26">
        <v>51680736</v>
      </c>
      <c r="F22" s="27">
        <v>51680736</v>
      </c>
      <c r="G22" s="27">
        <v>10572411</v>
      </c>
      <c r="H22" s="27">
        <v>3118058</v>
      </c>
      <c r="I22" s="27">
        <v>2627334</v>
      </c>
      <c r="J22" s="27">
        <v>16317803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16317803</v>
      </c>
      <c r="X22" s="27">
        <v>15327867</v>
      </c>
      <c r="Y22" s="27">
        <v>989936</v>
      </c>
      <c r="Z22" s="7">
        <v>6.46</v>
      </c>
      <c r="AA22" s="25">
        <v>51680736</v>
      </c>
    </row>
    <row r="23" spans="1:27" ht="12.75">
      <c r="A23" s="5" t="s">
        <v>50</v>
      </c>
      <c r="B23" s="3"/>
      <c r="C23" s="22">
        <v>31732045</v>
      </c>
      <c r="D23" s="22"/>
      <c r="E23" s="23">
        <v>33217934</v>
      </c>
      <c r="F23" s="24">
        <v>33217934</v>
      </c>
      <c r="G23" s="24">
        <v>6329636</v>
      </c>
      <c r="H23" s="24">
        <v>2007437</v>
      </c>
      <c r="I23" s="24">
        <v>2589256</v>
      </c>
      <c r="J23" s="24">
        <v>10926329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10926329</v>
      </c>
      <c r="X23" s="24">
        <v>9880821</v>
      </c>
      <c r="Y23" s="24">
        <v>1045508</v>
      </c>
      <c r="Z23" s="6">
        <v>10.58</v>
      </c>
      <c r="AA23" s="22">
        <v>33217934</v>
      </c>
    </row>
    <row r="24" spans="1:27" ht="12.75">
      <c r="A24" s="2" t="s">
        <v>51</v>
      </c>
      <c r="B24" s="8" t="s">
        <v>52</v>
      </c>
      <c r="C24" s="19">
        <v>22018</v>
      </c>
      <c r="D24" s="19"/>
      <c r="E24" s="20">
        <v>23300</v>
      </c>
      <c r="F24" s="21">
        <v>23300</v>
      </c>
      <c r="G24" s="21">
        <v>1885</v>
      </c>
      <c r="H24" s="21">
        <v>1885</v>
      </c>
      <c r="I24" s="21">
        <v>1885</v>
      </c>
      <c r="J24" s="21">
        <v>5655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5655</v>
      </c>
      <c r="X24" s="21">
        <v>5826</v>
      </c>
      <c r="Y24" s="21">
        <v>-171</v>
      </c>
      <c r="Z24" s="4">
        <v>-2.94</v>
      </c>
      <c r="AA24" s="19">
        <v>23300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612866818</v>
      </c>
      <c r="D25" s="44">
        <f>+D5+D9+D15+D19+D24</f>
        <v>0</v>
      </c>
      <c r="E25" s="45">
        <f t="shared" si="4"/>
        <v>628440876</v>
      </c>
      <c r="F25" s="46">
        <f t="shared" si="4"/>
        <v>628440876</v>
      </c>
      <c r="G25" s="46">
        <f t="shared" si="4"/>
        <v>63479732</v>
      </c>
      <c r="H25" s="46">
        <f t="shared" si="4"/>
        <v>47947240</v>
      </c>
      <c r="I25" s="46">
        <f t="shared" si="4"/>
        <v>39389205</v>
      </c>
      <c r="J25" s="46">
        <f t="shared" si="4"/>
        <v>150816177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150816177</v>
      </c>
      <c r="X25" s="46">
        <f t="shared" si="4"/>
        <v>156624556</v>
      </c>
      <c r="Y25" s="46">
        <f t="shared" si="4"/>
        <v>-5808379</v>
      </c>
      <c r="Z25" s="47">
        <f>+IF(X25&lt;&gt;0,+(Y25/X25)*100,0)</f>
        <v>-3.7084727633641306</v>
      </c>
      <c r="AA25" s="44">
        <f>+AA5+AA9+AA15+AA19+AA24</f>
        <v>628440876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80412363</v>
      </c>
      <c r="D28" s="19">
        <f>SUM(D29:D31)</f>
        <v>0</v>
      </c>
      <c r="E28" s="20">
        <f t="shared" si="5"/>
        <v>96491042</v>
      </c>
      <c r="F28" s="21">
        <f t="shared" si="5"/>
        <v>96491042</v>
      </c>
      <c r="G28" s="21">
        <f t="shared" si="5"/>
        <v>4852066</v>
      </c>
      <c r="H28" s="21">
        <f t="shared" si="5"/>
        <v>7935902</v>
      </c>
      <c r="I28" s="21">
        <f t="shared" si="5"/>
        <v>5908767</v>
      </c>
      <c r="J28" s="21">
        <f t="shared" si="5"/>
        <v>18696735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18696735</v>
      </c>
      <c r="X28" s="21">
        <f t="shared" si="5"/>
        <v>17649035</v>
      </c>
      <c r="Y28" s="21">
        <f t="shared" si="5"/>
        <v>1047700</v>
      </c>
      <c r="Z28" s="4">
        <f>+IF(X28&lt;&gt;0,+(Y28/X28)*100,0)</f>
        <v>5.936301899792254</v>
      </c>
      <c r="AA28" s="19">
        <f>SUM(AA29:AA31)</f>
        <v>96491042</v>
      </c>
    </row>
    <row r="29" spans="1:27" ht="12.75">
      <c r="A29" s="5" t="s">
        <v>33</v>
      </c>
      <c r="B29" s="3"/>
      <c r="C29" s="22">
        <v>18627895</v>
      </c>
      <c r="D29" s="22"/>
      <c r="E29" s="23">
        <v>21389825</v>
      </c>
      <c r="F29" s="24">
        <v>21389825</v>
      </c>
      <c r="G29" s="24">
        <v>1162239</v>
      </c>
      <c r="H29" s="24">
        <v>2734722</v>
      </c>
      <c r="I29" s="24">
        <v>1380125</v>
      </c>
      <c r="J29" s="24">
        <v>5277086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5277086</v>
      </c>
      <c r="X29" s="24">
        <v>4769729</v>
      </c>
      <c r="Y29" s="24">
        <v>507357</v>
      </c>
      <c r="Z29" s="6">
        <v>10.64</v>
      </c>
      <c r="AA29" s="22">
        <v>21389825</v>
      </c>
    </row>
    <row r="30" spans="1:27" ht="12.75">
      <c r="A30" s="5" t="s">
        <v>34</v>
      </c>
      <c r="B30" s="3"/>
      <c r="C30" s="25">
        <v>32915827</v>
      </c>
      <c r="D30" s="25"/>
      <c r="E30" s="26">
        <v>39689277</v>
      </c>
      <c r="F30" s="27">
        <v>39689277</v>
      </c>
      <c r="G30" s="27">
        <v>2044079</v>
      </c>
      <c r="H30" s="27">
        <v>2527901</v>
      </c>
      <c r="I30" s="27">
        <v>2579127</v>
      </c>
      <c r="J30" s="27">
        <v>7151107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7151107</v>
      </c>
      <c r="X30" s="27">
        <v>7104100</v>
      </c>
      <c r="Y30" s="27">
        <v>47007</v>
      </c>
      <c r="Z30" s="7">
        <v>0.66</v>
      </c>
      <c r="AA30" s="25">
        <v>39689277</v>
      </c>
    </row>
    <row r="31" spans="1:27" ht="12.75">
      <c r="A31" s="5" t="s">
        <v>35</v>
      </c>
      <c r="B31" s="3"/>
      <c r="C31" s="22">
        <v>28868641</v>
      </c>
      <c r="D31" s="22"/>
      <c r="E31" s="23">
        <v>35411940</v>
      </c>
      <c r="F31" s="24">
        <v>35411940</v>
      </c>
      <c r="G31" s="24">
        <v>1645748</v>
      </c>
      <c r="H31" s="24">
        <v>2673279</v>
      </c>
      <c r="I31" s="24">
        <v>1949515</v>
      </c>
      <c r="J31" s="24">
        <v>6268542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6268542</v>
      </c>
      <c r="X31" s="24">
        <v>5775206</v>
      </c>
      <c r="Y31" s="24">
        <v>493336</v>
      </c>
      <c r="Z31" s="6">
        <v>8.54</v>
      </c>
      <c r="AA31" s="22">
        <v>35411940</v>
      </c>
    </row>
    <row r="32" spans="1:27" ht="12.75">
      <c r="A32" s="2" t="s">
        <v>36</v>
      </c>
      <c r="B32" s="3"/>
      <c r="C32" s="19">
        <f aca="true" t="shared" si="6" ref="C32:Y32">SUM(C33:C37)</f>
        <v>83767796</v>
      </c>
      <c r="D32" s="19">
        <f>SUM(D33:D37)</f>
        <v>0</v>
      </c>
      <c r="E32" s="20">
        <f t="shared" si="6"/>
        <v>103223212</v>
      </c>
      <c r="F32" s="21">
        <f t="shared" si="6"/>
        <v>103223212</v>
      </c>
      <c r="G32" s="21">
        <f t="shared" si="6"/>
        <v>5155323</v>
      </c>
      <c r="H32" s="21">
        <f t="shared" si="6"/>
        <v>5628224</v>
      </c>
      <c r="I32" s="21">
        <f t="shared" si="6"/>
        <v>6316409</v>
      </c>
      <c r="J32" s="21">
        <f t="shared" si="6"/>
        <v>17099956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17099956</v>
      </c>
      <c r="X32" s="21">
        <f t="shared" si="6"/>
        <v>20767694</v>
      </c>
      <c r="Y32" s="21">
        <f t="shared" si="6"/>
        <v>-3667738</v>
      </c>
      <c r="Z32" s="4">
        <f>+IF(X32&lt;&gt;0,+(Y32/X32)*100,0)</f>
        <v>-17.66078602660459</v>
      </c>
      <c r="AA32" s="19">
        <f>SUM(AA33:AA37)</f>
        <v>103223212</v>
      </c>
    </row>
    <row r="33" spans="1:27" ht="12.75">
      <c r="A33" s="5" t="s">
        <v>37</v>
      </c>
      <c r="B33" s="3"/>
      <c r="C33" s="22">
        <v>15740484</v>
      </c>
      <c r="D33" s="22"/>
      <c r="E33" s="23">
        <v>17744396</v>
      </c>
      <c r="F33" s="24">
        <v>17744396</v>
      </c>
      <c r="G33" s="24">
        <v>1034154</v>
      </c>
      <c r="H33" s="24">
        <v>1251737</v>
      </c>
      <c r="I33" s="24">
        <v>1196539</v>
      </c>
      <c r="J33" s="24">
        <v>3482430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3482430</v>
      </c>
      <c r="X33" s="24">
        <v>4127953</v>
      </c>
      <c r="Y33" s="24">
        <v>-645523</v>
      </c>
      <c r="Z33" s="6">
        <v>-15.64</v>
      </c>
      <c r="AA33" s="22">
        <v>17744396</v>
      </c>
    </row>
    <row r="34" spans="1:27" ht="12.75">
      <c r="A34" s="5" t="s">
        <v>38</v>
      </c>
      <c r="B34" s="3"/>
      <c r="C34" s="22">
        <v>16494346</v>
      </c>
      <c r="D34" s="22"/>
      <c r="E34" s="23">
        <v>21290748</v>
      </c>
      <c r="F34" s="24">
        <v>21290748</v>
      </c>
      <c r="G34" s="24">
        <v>891329</v>
      </c>
      <c r="H34" s="24">
        <v>1483048</v>
      </c>
      <c r="I34" s="24">
        <v>1395895</v>
      </c>
      <c r="J34" s="24">
        <v>3770272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3770272</v>
      </c>
      <c r="X34" s="24">
        <v>4872377</v>
      </c>
      <c r="Y34" s="24">
        <v>-1102105</v>
      </c>
      <c r="Z34" s="6">
        <v>-22.62</v>
      </c>
      <c r="AA34" s="22">
        <v>21290748</v>
      </c>
    </row>
    <row r="35" spans="1:27" ht="12.75">
      <c r="A35" s="5" t="s">
        <v>39</v>
      </c>
      <c r="B35" s="3"/>
      <c r="C35" s="22">
        <v>30196626</v>
      </c>
      <c r="D35" s="22"/>
      <c r="E35" s="23">
        <v>40022594</v>
      </c>
      <c r="F35" s="24">
        <v>40022594</v>
      </c>
      <c r="G35" s="24">
        <v>1194956</v>
      </c>
      <c r="H35" s="24">
        <v>1748668</v>
      </c>
      <c r="I35" s="24">
        <v>1861297</v>
      </c>
      <c r="J35" s="24">
        <v>4804921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4804921</v>
      </c>
      <c r="X35" s="24">
        <v>5789088</v>
      </c>
      <c r="Y35" s="24">
        <v>-984167</v>
      </c>
      <c r="Z35" s="6">
        <v>-17</v>
      </c>
      <c r="AA35" s="22">
        <v>40022594</v>
      </c>
    </row>
    <row r="36" spans="1:27" ht="12.75">
      <c r="A36" s="5" t="s">
        <v>40</v>
      </c>
      <c r="B36" s="3"/>
      <c r="C36" s="22">
        <v>21336340</v>
      </c>
      <c r="D36" s="22"/>
      <c r="E36" s="23">
        <v>24165474</v>
      </c>
      <c r="F36" s="24">
        <v>24165474</v>
      </c>
      <c r="G36" s="24">
        <v>2034884</v>
      </c>
      <c r="H36" s="24">
        <v>1144771</v>
      </c>
      <c r="I36" s="24">
        <v>1862678</v>
      </c>
      <c r="J36" s="24">
        <v>5042333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5042333</v>
      </c>
      <c r="X36" s="24">
        <v>5978276</v>
      </c>
      <c r="Y36" s="24">
        <v>-935943</v>
      </c>
      <c r="Z36" s="6">
        <v>-15.66</v>
      </c>
      <c r="AA36" s="22">
        <v>24165474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76172620</v>
      </c>
      <c r="D38" s="19">
        <f>SUM(D39:D41)</f>
        <v>0</v>
      </c>
      <c r="E38" s="20">
        <f t="shared" si="7"/>
        <v>89028071</v>
      </c>
      <c r="F38" s="21">
        <f t="shared" si="7"/>
        <v>89028071</v>
      </c>
      <c r="G38" s="21">
        <f t="shared" si="7"/>
        <v>2184588</v>
      </c>
      <c r="H38" s="21">
        <f t="shared" si="7"/>
        <v>7292232</v>
      </c>
      <c r="I38" s="21">
        <f t="shared" si="7"/>
        <v>5085849</v>
      </c>
      <c r="J38" s="21">
        <f t="shared" si="7"/>
        <v>14562669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14562669</v>
      </c>
      <c r="X38" s="21">
        <f t="shared" si="7"/>
        <v>20874473</v>
      </c>
      <c r="Y38" s="21">
        <f t="shared" si="7"/>
        <v>-6311804</v>
      </c>
      <c r="Z38" s="4">
        <f>+IF(X38&lt;&gt;0,+(Y38/X38)*100,0)</f>
        <v>-30.236950173544503</v>
      </c>
      <c r="AA38" s="19">
        <f>SUM(AA39:AA41)</f>
        <v>89028071</v>
      </c>
    </row>
    <row r="39" spans="1:27" ht="12.75">
      <c r="A39" s="5" t="s">
        <v>43</v>
      </c>
      <c r="B39" s="3"/>
      <c r="C39" s="22">
        <v>12258025</v>
      </c>
      <c r="D39" s="22"/>
      <c r="E39" s="23">
        <v>12639868</v>
      </c>
      <c r="F39" s="24">
        <v>12639868</v>
      </c>
      <c r="G39" s="24">
        <v>693546</v>
      </c>
      <c r="H39" s="24">
        <v>755776</v>
      </c>
      <c r="I39" s="24">
        <v>809216</v>
      </c>
      <c r="J39" s="24">
        <v>2258538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2258538</v>
      </c>
      <c r="X39" s="24">
        <v>2896320</v>
      </c>
      <c r="Y39" s="24">
        <v>-637782</v>
      </c>
      <c r="Z39" s="6">
        <v>-22.02</v>
      </c>
      <c r="AA39" s="22">
        <v>12639868</v>
      </c>
    </row>
    <row r="40" spans="1:27" ht="12.75">
      <c r="A40" s="5" t="s">
        <v>44</v>
      </c>
      <c r="B40" s="3"/>
      <c r="C40" s="22">
        <v>63914595</v>
      </c>
      <c r="D40" s="22"/>
      <c r="E40" s="23">
        <v>76388203</v>
      </c>
      <c r="F40" s="24">
        <v>76388203</v>
      </c>
      <c r="G40" s="24">
        <v>1491042</v>
      </c>
      <c r="H40" s="24">
        <v>6536456</v>
      </c>
      <c r="I40" s="24">
        <v>4276633</v>
      </c>
      <c r="J40" s="24">
        <v>12304131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12304131</v>
      </c>
      <c r="X40" s="24">
        <v>17978153</v>
      </c>
      <c r="Y40" s="24">
        <v>-5674022</v>
      </c>
      <c r="Z40" s="6">
        <v>-31.56</v>
      </c>
      <c r="AA40" s="22">
        <v>76388203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313934993</v>
      </c>
      <c r="D42" s="19">
        <f>SUM(D43:D46)</f>
        <v>0</v>
      </c>
      <c r="E42" s="20">
        <f t="shared" si="8"/>
        <v>351193743</v>
      </c>
      <c r="F42" s="21">
        <f t="shared" si="8"/>
        <v>351193743</v>
      </c>
      <c r="G42" s="21">
        <f t="shared" si="8"/>
        <v>4376155</v>
      </c>
      <c r="H42" s="21">
        <f t="shared" si="8"/>
        <v>39208661</v>
      </c>
      <c r="I42" s="21">
        <f t="shared" si="8"/>
        <v>28076402</v>
      </c>
      <c r="J42" s="21">
        <f t="shared" si="8"/>
        <v>71661218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71661218</v>
      </c>
      <c r="X42" s="21">
        <f t="shared" si="8"/>
        <v>77553133</v>
      </c>
      <c r="Y42" s="21">
        <f t="shared" si="8"/>
        <v>-5891915</v>
      </c>
      <c r="Z42" s="4">
        <f>+IF(X42&lt;&gt;0,+(Y42/X42)*100,0)</f>
        <v>-7.597262382681561</v>
      </c>
      <c r="AA42" s="19">
        <f>SUM(AA43:AA46)</f>
        <v>351193743</v>
      </c>
    </row>
    <row r="43" spans="1:27" ht="12.75">
      <c r="A43" s="5" t="s">
        <v>47</v>
      </c>
      <c r="B43" s="3"/>
      <c r="C43" s="22">
        <v>194948412</v>
      </c>
      <c r="D43" s="22"/>
      <c r="E43" s="23">
        <v>216745631</v>
      </c>
      <c r="F43" s="24">
        <v>216745631</v>
      </c>
      <c r="G43" s="24">
        <v>1228641</v>
      </c>
      <c r="H43" s="24">
        <v>28642666</v>
      </c>
      <c r="I43" s="24">
        <v>19756570</v>
      </c>
      <c r="J43" s="24">
        <v>49627877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49627877</v>
      </c>
      <c r="X43" s="24">
        <v>52981398</v>
      </c>
      <c r="Y43" s="24">
        <v>-3353521</v>
      </c>
      <c r="Z43" s="6">
        <v>-6.33</v>
      </c>
      <c r="AA43" s="22">
        <v>216745631</v>
      </c>
    </row>
    <row r="44" spans="1:27" ht="12.75">
      <c r="A44" s="5" t="s">
        <v>48</v>
      </c>
      <c r="B44" s="3"/>
      <c r="C44" s="22">
        <v>52231478</v>
      </c>
      <c r="D44" s="22"/>
      <c r="E44" s="23">
        <v>59525029</v>
      </c>
      <c r="F44" s="24">
        <v>59525029</v>
      </c>
      <c r="G44" s="24">
        <v>869970</v>
      </c>
      <c r="H44" s="24">
        <v>4557694</v>
      </c>
      <c r="I44" s="24">
        <v>3581440</v>
      </c>
      <c r="J44" s="24">
        <v>9009104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9009104</v>
      </c>
      <c r="X44" s="24">
        <v>10168916</v>
      </c>
      <c r="Y44" s="24">
        <v>-1159812</v>
      </c>
      <c r="Z44" s="6">
        <v>-11.41</v>
      </c>
      <c r="AA44" s="22">
        <v>59525029</v>
      </c>
    </row>
    <row r="45" spans="1:27" ht="12.75">
      <c r="A45" s="5" t="s">
        <v>49</v>
      </c>
      <c r="B45" s="3"/>
      <c r="C45" s="25">
        <v>40275031</v>
      </c>
      <c r="D45" s="25"/>
      <c r="E45" s="26">
        <v>45408917</v>
      </c>
      <c r="F45" s="27">
        <v>45408917</v>
      </c>
      <c r="G45" s="27">
        <v>596848</v>
      </c>
      <c r="H45" s="27">
        <v>3983314</v>
      </c>
      <c r="I45" s="27">
        <v>2615748</v>
      </c>
      <c r="J45" s="27">
        <v>7195910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7195910</v>
      </c>
      <c r="X45" s="27">
        <v>7770215</v>
      </c>
      <c r="Y45" s="27">
        <v>-574305</v>
      </c>
      <c r="Z45" s="7">
        <v>-7.39</v>
      </c>
      <c r="AA45" s="25">
        <v>45408917</v>
      </c>
    </row>
    <row r="46" spans="1:27" ht="12.75">
      <c r="A46" s="5" t="s">
        <v>50</v>
      </c>
      <c r="B46" s="3"/>
      <c r="C46" s="22">
        <v>26480072</v>
      </c>
      <c r="D46" s="22"/>
      <c r="E46" s="23">
        <v>29514166</v>
      </c>
      <c r="F46" s="24">
        <v>29514166</v>
      </c>
      <c r="G46" s="24">
        <v>1680696</v>
      </c>
      <c r="H46" s="24">
        <v>2024987</v>
      </c>
      <c r="I46" s="24">
        <v>2122644</v>
      </c>
      <c r="J46" s="24">
        <v>5828327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5828327</v>
      </c>
      <c r="X46" s="24">
        <v>6632604</v>
      </c>
      <c r="Y46" s="24">
        <v>-804277</v>
      </c>
      <c r="Z46" s="6">
        <v>-12.13</v>
      </c>
      <c r="AA46" s="22">
        <v>29514166</v>
      </c>
    </row>
    <row r="47" spans="1:27" ht="12.75">
      <c r="A47" s="2" t="s">
        <v>51</v>
      </c>
      <c r="B47" s="8" t="s">
        <v>52</v>
      </c>
      <c r="C47" s="19">
        <v>1170102</v>
      </c>
      <c r="D47" s="19"/>
      <c r="E47" s="20">
        <v>1302662</v>
      </c>
      <c r="F47" s="21">
        <v>1302662</v>
      </c>
      <c r="G47" s="21">
        <v>87356</v>
      </c>
      <c r="H47" s="21">
        <v>32685</v>
      </c>
      <c r="I47" s="21">
        <v>32493</v>
      </c>
      <c r="J47" s="21">
        <v>152534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152534</v>
      </c>
      <c r="X47" s="21">
        <v>297873</v>
      </c>
      <c r="Y47" s="21">
        <v>-145339</v>
      </c>
      <c r="Z47" s="4">
        <v>-48.79</v>
      </c>
      <c r="AA47" s="19">
        <v>1302662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555457874</v>
      </c>
      <c r="D48" s="44">
        <f>+D28+D32+D38+D42+D47</f>
        <v>0</v>
      </c>
      <c r="E48" s="45">
        <f t="shared" si="9"/>
        <v>641238730</v>
      </c>
      <c r="F48" s="46">
        <f t="shared" si="9"/>
        <v>641238730</v>
      </c>
      <c r="G48" s="46">
        <f t="shared" si="9"/>
        <v>16655488</v>
      </c>
      <c r="H48" s="46">
        <f t="shared" si="9"/>
        <v>60097704</v>
      </c>
      <c r="I48" s="46">
        <f t="shared" si="9"/>
        <v>45419920</v>
      </c>
      <c r="J48" s="46">
        <f t="shared" si="9"/>
        <v>122173112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122173112</v>
      </c>
      <c r="X48" s="46">
        <f t="shared" si="9"/>
        <v>137142208</v>
      </c>
      <c r="Y48" s="46">
        <f t="shared" si="9"/>
        <v>-14969096</v>
      </c>
      <c r="Z48" s="47">
        <f>+IF(X48&lt;&gt;0,+(Y48/X48)*100,0)</f>
        <v>-10.915017497749488</v>
      </c>
      <c r="AA48" s="44">
        <f>+AA28+AA32+AA38+AA42+AA47</f>
        <v>641238730</v>
      </c>
    </row>
    <row r="49" spans="1:27" ht="12.75">
      <c r="A49" s="14" t="s">
        <v>58</v>
      </c>
      <c r="B49" s="15"/>
      <c r="C49" s="48">
        <f aca="true" t="shared" si="10" ref="C49:Y49">+C25-C48</f>
        <v>57408944</v>
      </c>
      <c r="D49" s="48">
        <f>+D25-D48</f>
        <v>0</v>
      </c>
      <c r="E49" s="49">
        <f t="shared" si="10"/>
        <v>-12797854</v>
      </c>
      <c r="F49" s="50">
        <f t="shared" si="10"/>
        <v>-12797854</v>
      </c>
      <c r="G49" s="50">
        <f t="shared" si="10"/>
        <v>46824244</v>
      </c>
      <c r="H49" s="50">
        <f t="shared" si="10"/>
        <v>-12150464</v>
      </c>
      <c r="I49" s="50">
        <f t="shared" si="10"/>
        <v>-6030715</v>
      </c>
      <c r="J49" s="50">
        <f t="shared" si="10"/>
        <v>28643065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28643065</v>
      </c>
      <c r="X49" s="50">
        <f>IF(F25=F48,0,X25-X48)</f>
        <v>19482348</v>
      </c>
      <c r="Y49" s="50">
        <f t="shared" si="10"/>
        <v>9160717</v>
      </c>
      <c r="Z49" s="51">
        <f>+IF(X49&lt;&gt;0,+(Y49/X49)*100,0)</f>
        <v>47.02060039169817</v>
      </c>
      <c r="AA49" s="48">
        <f>+AA25-AA48</f>
        <v>-12797854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89878103</v>
      </c>
      <c r="D5" s="19">
        <f>SUM(D6:D8)</f>
        <v>0</v>
      </c>
      <c r="E5" s="20">
        <f t="shared" si="0"/>
        <v>82872380</v>
      </c>
      <c r="F5" s="21">
        <f t="shared" si="0"/>
        <v>82872380</v>
      </c>
      <c r="G5" s="21">
        <f t="shared" si="0"/>
        <v>28704172</v>
      </c>
      <c r="H5" s="21">
        <f t="shared" si="0"/>
        <v>422195</v>
      </c>
      <c r="I5" s="21">
        <f t="shared" si="0"/>
        <v>487805</v>
      </c>
      <c r="J5" s="21">
        <f t="shared" si="0"/>
        <v>29614172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29614172</v>
      </c>
      <c r="X5" s="21">
        <f t="shared" si="0"/>
        <v>20688096</v>
      </c>
      <c r="Y5" s="21">
        <f t="shared" si="0"/>
        <v>8926076</v>
      </c>
      <c r="Z5" s="4">
        <f>+IF(X5&lt;&gt;0,+(Y5/X5)*100,0)</f>
        <v>43.145952145620356</v>
      </c>
      <c r="AA5" s="19">
        <f>SUM(AA6:AA8)</f>
        <v>82872380</v>
      </c>
    </row>
    <row r="6" spans="1:27" ht="12.75">
      <c r="A6" s="5" t="s">
        <v>33</v>
      </c>
      <c r="B6" s="3"/>
      <c r="C6" s="22">
        <v>1970814</v>
      </c>
      <c r="D6" s="22"/>
      <c r="E6" s="23">
        <v>2236690</v>
      </c>
      <c r="F6" s="24">
        <v>2236690</v>
      </c>
      <c r="G6" s="24">
        <v>38195</v>
      </c>
      <c r="H6" s="24">
        <v>62120</v>
      </c>
      <c r="I6" s="24">
        <v>5825</v>
      </c>
      <c r="J6" s="24">
        <v>106140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106140</v>
      </c>
      <c r="X6" s="24">
        <v>529173</v>
      </c>
      <c r="Y6" s="24">
        <v>-423033</v>
      </c>
      <c r="Z6" s="6">
        <v>-79.94</v>
      </c>
      <c r="AA6" s="22">
        <v>2236690</v>
      </c>
    </row>
    <row r="7" spans="1:27" ht="12.75">
      <c r="A7" s="5" t="s">
        <v>34</v>
      </c>
      <c r="B7" s="3"/>
      <c r="C7" s="25">
        <v>87897245</v>
      </c>
      <c r="D7" s="25"/>
      <c r="E7" s="26">
        <v>80630440</v>
      </c>
      <c r="F7" s="27">
        <v>80630440</v>
      </c>
      <c r="G7" s="27">
        <v>28665213</v>
      </c>
      <c r="H7" s="27">
        <v>353456</v>
      </c>
      <c r="I7" s="27">
        <v>481343</v>
      </c>
      <c r="J7" s="27">
        <v>29500012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29500012</v>
      </c>
      <c r="X7" s="27">
        <v>20157610</v>
      </c>
      <c r="Y7" s="27">
        <v>9342402</v>
      </c>
      <c r="Z7" s="7">
        <v>46.35</v>
      </c>
      <c r="AA7" s="25">
        <v>80630440</v>
      </c>
    </row>
    <row r="8" spans="1:27" ht="12.75">
      <c r="A8" s="5" t="s">
        <v>35</v>
      </c>
      <c r="B8" s="3"/>
      <c r="C8" s="22">
        <v>10044</v>
      </c>
      <c r="D8" s="22"/>
      <c r="E8" s="23">
        <v>5250</v>
      </c>
      <c r="F8" s="24">
        <v>5250</v>
      </c>
      <c r="G8" s="24">
        <v>764</v>
      </c>
      <c r="H8" s="24">
        <v>6619</v>
      </c>
      <c r="I8" s="24">
        <v>637</v>
      </c>
      <c r="J8" s="24">
        <v>8020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8020</v>
      </c>
      <c r="X8" s="24">
        <v>1313</v>
      </c>
      <c r="Y8" s="24">
        <v>6707</v>
      </c>
      <c r="Z8" s="6">
        <v>510.81</v>
      </c>
      <c r="AA8" s="22">
        <v>5250</v>
      </c>
    </row>
    <row r="9" spans="1:27" ht="12.75">
      <c r="A9" s="2" t="s">
        <v>36</v>
      </c>
      <c r="B9" s="3"/>
      <c r="C9" s="19">
        <f aca="true" t="shared" si="1" ref="C9:Y9">SUM(C10:C14)</f>
        <v>23710533</v>
      </c>
      <c r="D9" s="19">
        <f>SUM(D10:D14)</f>
        <v>0</v>
      </c>
      <c r="E9" s="20">
        <f t="shared" si="1"/>
        <v>26378440</v>
      </c>
      <c r="F9" s="21">
        <f t="shared" si="1"/>
        <v>26378440</v>
      </c>
      <c r="G9" s="21">
        <f t="shared" si="1"/>
        <v>6334182</v>
      </c>
      <c r="H9" s="21">
        <f t="shared" si="1"/>
        <v>959653</v>
      </c>
      <c r="I9" s="21">
        <f t="shared" si="1"/>
        <v>874936</v>
      </c>
      <c r="J9" s="21">
        <f t="shared" si="1"/>
        <v>8168771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8168771</v>
      </c>
      <c r="X9" s="21">
        <f t="shared" si="1"/>
        <v>6499328</v>
      </c>
      <c r="Y9" s="21">
        <f t="shared" si="1"/>
        <v>1669443</v>
      </c>
      <c r="Z9" s="4">
        <f>+IF(X9&lt;&gt;0,+(Y9/X9)*100,0)</f>
        <v>25.686394039506855</v>
      </c>
      <c r="AA9" s="19">
        <f>SUM(AA10:AA14)</f>
        <v>26378440</v>
      </c>
    </row>
    <row r="10" spans="1:27" ht="12.75">
      <c r="A10" s="5" t="s">
        <v>37</v>
      </c>
      <c r="B10" s="3"/>
      <c r="C10" s="22">
        <v>3035663</v>
      </c>
      <c r="D10" s="22"/>
      <c r="E10" s="23">
        <v>3304220</v>
      </c>
      <c r="F10" s="24">
        <v>3304220</v>
      </c>
      <c r="G10" s="24">
        <v>246323</v>
      </c>
      <c r="H10" s="24">
        <v>376218</v>
      </c>
      <c r="I10" s="24">
        <v>271396</v>
      </c>
      <c r="J10" s="24">
        <v>893937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893937</v>
      </c>
      <c r="X10" s="24">
        <v>826055</v>
      </c>
      <c r="Y10" s="24">
        <v>67882</v>
      </c>
      <c r="Z10" s="6">
        <v>8.22</v>
      </c>
      <c r="AA10" s="22">
        <v>3304220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10847862</v>
      </c>
      <c r="D12" s="22"/>
      <c r="E12" s="23">
        <v>12164000</v>
      </c>
      <c r="F12" s="24">
        <v>12164000</v>
      </c>
      <c r="G12" s="24">
        <v>2926347</v>
      </c>
      <c r="H12" s="24">
        <v>219396</v>
      </c>
      <c r="I12" s="24">
        <v>267590</v>
      </c>
      <c r="J12" s="24">
        <v>3413333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3413333</v>
      </c>
      <c r="X12" s="24">
        <v>2945718</v>
      </c>
      <c r="Y12" s="24">
        <v>467615</v>
      </c>
      <c r="Z12" s="6">
        <v>15.87</v>
      </c>
      <c r="AA12" s="22">
        <v>12164000</v>
      </c>
    </row>
    <row r="13" spans="1:27" ht="12.75">
      <c r="A13" s="5" t="s">
        <v>40</v>
      </c>
      <c r="B13" s="3"/>
      <c r="C13" s="22">
        <v>1628480</v>
      </c>
      <c r="D13" s="22"/>
      <c r="E13" s="23">
        <v>2042940</v>
      </c>
      <c r="F13" s="24">
        <v>2042940</v>
      </c>
      <c r="G13" s="24">
        <v>163256</v>
      </c>
      <c r="H13" s="24">
        <v>168419</v>
      </c>
      <c r="I13" s="24">
        <v>156907</v>
      </c>
      <c r="J13" s="24">
        <v>488582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488582</v>
      </c>
      <c r="X13" s="24">
        <v>510735</v>
      </c>
      <c r="Y13" s="24">
        <v>-22153</v>
      </c>
      <c r="Z13" s="6">
        <v>-4.34</v>
      </c>
      <c r="AA13" s="22">
        <v>2042940</v>
      </c>
    </row>
    <row r="14" spans="1:27" ht="12.75">
      <c r="A14" s="5" t="s">
        <v>41</v>
      </c>
      <c r="B14" s="3"/>
      <c r="C14" s="25">
        <v>8198528</v>
      </c>
      <c r="D14" s="25"/>
      <c r="E14" s="26">
        <v>8867280</v>
      </c>
      <c r="F14" s="27">
        <v>8867280</v>
      </c>
      <c r="G14" s="27">
        <v>2998256</v>
      </c>
      <c r="H14" s="27">
        <v>195620</v>
      </c>
      <c r="I14" s="27">
        <v>179043</v>
      </c>
      <c r="J14" s="27">
        <v>3372919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3372919</v>
      </c>
      <c r="X14" s="27">
        <v>2216820</v>
      </c>
      <c r="Y14" s="27">
        <v>1156099</v>
      </c>
      <c r="Z14" s="7">
        <v>52.15</v>
      </c>
      <c r="AA14" s="25">
        <v>8867280</v>
      </c>
    </row>
    <row r="15" spans="1:27" ht="12.75">
      <c r="A15" s="2" t="s">
        <v>42</v>
      </c>
      <c r="B15" s="8"/>
      <c r="C15" s="19">
        <f aca="true" t="shared" si="2" ref="C15:Y15">SUM(C16:C18)</f>
        <v>146960128</v>
      </c>
      <c r="D15" s="19">
        <f>SUM(D16:D18)</f>
        <v>0</v>
      </c>
      <c r="E15" s="20">
        <f t="shared" si="2"/>
        <v>123470000</v>
      </c>
      <c r="F15" s="21">
        <f t="shared" si="2"/>
        <v>123470000</v>
      </c>
      <c r="G15" s="21">
        <f t="shared" si="2"/>
        <v>13107959</v>
      </c>
      <c r="H15" s="21">
        <f t="shared" si="2"/>
        <v>5396484</v>
      </c>
      <c r="I15" s="21">
        <f t="shared" si="2"/>
        <v>10213050</v>
      </c>
      <c r="J15" s="21">
        <f t="shared" si="2"/>
        <v>28717493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28717493</v>
      </c>
      <c r="X15" s="21">
        <f t="shared" si="2"/>
        <v>31441000</v>
      </c>
      <c r="Y15" s="21">
        <f t="shared" si="2"/>
        <v>-2723507</v>
      </c>
      <c r="Z15" s="4">
        <f>+IF(X15&lt;&gt;0,+(Y15/X15)*100,0)</f>
        <v>-8.662278553481123</v>
      </c>
      <c r="AA15" s="19">
        <f>SUM(AA16:AA18)</f>
        <v>123470000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>
        <v>146960128</v>
      </c>
      <c r="D17" s="22"/>
      <c r="E17" s="23">
        <v>123470000</v>
      </c>
      <c r="F17" s="24">
        <v>123470000</v>
      </c>
      <c r="G17" s="24">
        <v>13107959</v>
      </c>
      <c r="H17" s="24">
        <v>5396484</v>
      </c>
      <c r="I17" s="24">
        <v>10213050</v>
      </c>
      <c r="J17" s="24">
        <v>28717493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28717493</v>
      </c>
      <c r="X17" s="24">
        <v>31441000</v>
      </c>
      <c r="Y17" s="24">
        <v>-2723507</v>
      </c>
      <c r="Z17" s="6">
        <v>-8.66</v>
      </c>
      <c r="AA17" s="22">
        <v>123470000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115636246</v>
      </c>
      <c r="D19" s="19">
        <f>SUM(D20:D23)</f>
        <v>0</v>
      </c>
      <c r="E19" s="20">
        <f t="shared" si="3"/>
        <v>114012790</v>
      </c>
      <c r="F19" s="21">
        <f t="shared" si="3"/>
        <v>114012790</v>
      </c>
      <c r="G19" s="21">
        <f t="shared" si="3"/>
        <v>4369623</v>
      </c>
      <c r="H19" s="21">
        <f t="shared" si="3"/>
        <v>8057911</v>
      </c>
      <c r="I19" s="21">
        <f t="shared" si="3"/>
        <v>8602316</v>
      </c>
      <c r="J19" s="21">
        <f t="shared" si="3"/>
        <v>21029850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21029850</v>
      </c>
      <c r="X19" s="21">
        <f t="shared" si="3"/>
        <v>28503198</v>
      </c>
      <c r="Y19" s="21">
        <f t="shared" si="3"/>
        <v>-7473348</v>
      </c>
      <c r="Z19" s="4">
        <f>+IF(X19&lt;&gt;0,+(Y19/X19)*100,0)</f>
        <v>-26.219331599212133</v>
      </c>
      <c r="AA19" s="19">
        <f>SUM(AA20:AA23)</f>
        <v>114012790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>
        <v>115636246</v>
      </c>
      <c r="D21" s="22"/>
      <c r="E21" s="23">
        <v>114012790</v>
      </c>
      <c r="F21" s="24">
        <v>114012790</v>
      </c>
      <c r="G21" s="24">
        <v>4369623</v>
      </c>
      <c r="H21" s="24">
        <v>8057911</v>
      </c>
      <c r="I21" s="24">
        <v>8602316</v>
      </c>
      <c r="J21" s="24">
        <v>21029850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21029850</v>
      </c>
      <c r="X21" s="24">
        <v>28503198</v>
      </c>
      <c r="Y21" s="24">
        <v>-7473348</v>
      </c>
      <c r="Z21" s="6">
        <v>-26.22</v>
      </c>
      <c r="AA21" s="22">
        <v>114012790</v>
      </c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376185010</v>
      </c>
      <c r="D25" s="44">
        <f>+D5+D9+D15+D19+D24</f>
        <v>0</v>
      </c>
      <c r="E25" s="45">
        <f t="shared" si="4"/>
        <v>346733610</v>
      </c>
      <c r="F25" s="46">
        <f t="shared" si="4"/>
        <v>346733610</v>
      </c>
      <c r="G25" s="46">
        <f t="shared" si="4"/>
        <v>52515936</v>
      </c>
      <c r="H25" s="46">
        <f t="shared" si="4"/>
        <v>14836243</v>
      </c>
      <c r="I25" s="46">
        <f t="shared" si="4"/>
        <v>20178107</v>
      </c>
      <c r="J25" s="46">
        <f t="shared" si="4"/>
        <v>87530286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87530286</v>
      </c>
      <c r="X25" s="46">
        <f t="shared" si="4"/>
        <v>87131622</v>
      </c>
      <c r="Y25" s="46">
        <f t="shared" si="4"/>
        <v>398664</v>
      </c>
      <c r="Z25" s="47">
        <f>+IF(X25&lt;&gt;0,+(Y25/X25)*100,0)</f>
        <v>0.45754226863812997</v>
      </c>
      <c r="AA25" s="44">
        <f>+AA5+AA9+AA15+AA19+AA24</f>
        <v>346733610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52732581</v>
      </c>
      <c r="D28" s="19">
        <f>SUM(D29:D31)</f>
        <v>0</v>
      </c>
      <c r="E28" s="20">
        <f t="shared" si="5"/>
        <v>57579070</v>
      </c>
      <c r="F28" s="21">
        <f t="shared" si="5"/>
        <v>57579070</v>
      </c>
      <c r="G28" s="21">
        <f t="shared" si="5"/>
        <v>2372771</v>
      </c>
      <c r="H28" s="21">
        <f t="shared" si="5"/>
        <v>2745279</v>
      </c>
      <c r="I28" s="21">
        <f t="shared" si="5"/>
        <v>2398989</v>
      </c>
      <c r="J28" s="21">
        <f t="shared" si="5"/>
        <v>7517039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7517039</v>
      </c>
      <c r="X28" s="21">
        <f t="shared" si="5"/>
        <v>11515814</v>
      </c>
      <c r="Y28" s="21">
        <f t="shared" si="5"/>
        <v>-3998775</v>
      </c>
      <c r="Z28" s="4">
        <f>+IF(X28&lt;&gt;0,+(Y28/X28)*100,0)</f>
        <v>-34.724206208957526</v>
      </c>
      <c r="AA28" s="19">
        <f>SUM(AA29:AA31)</f>
        <v>57579070</v>
      </c>
    </row>
    <row r="29" spans="1:27" ht="12.75">
      <c r="A29" s="5" t="s">
        <v>33</v>
      </c>
      <c r="B29" s="3"/>
      <c r="C29" s="22">
        <v>18774581</v>
      </c>
      <c r="D29" s="22"/>
      <c r="E29" s="23">
        <v>22209270</v>
      </c>
      <c r="F29" s="24">
        <v>22209270</v>
      </c>
      <c r="G29" s="24">
        <v>1412887</v>
      </c>
      <c r="H29" s="24">
        <v>1347636</v>
      </c>
      <c r="I29" s="24">
        <v>1379512</v>
      </c>
      <c r="J29" s="24">
        <v>4140035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4140035</v>
      </c>
      <c r="X29" s="24">
        <v>4441854</v>
      </c>
      <c r="Y29" s="24">
        <v>-301819</v>
      </c>
      <c r="Z29" s="6">
        <v>-6.79</v>
      </c>
      <c r="AA29" s="22">
        <v>22209270</v>
      </c>
    </row>
    <row r="30" spans="1:27" ht="12.75">
      <c r="A30" s="5" t="s">
        <v>34</v>
      </c>
      <c r="B30" s="3"/>
      <c r="C30" s="25">
        <v>23969972</v>
      </c>
      <c r="D30" s="25"/>
      <c r="E30" s="26">
        <v>24031710</v>
      </c>
      <c r="F30" s="27">
        <v>24031710</v>
      </c>
      <c r="G30" s="27">
        <v>199513</v>
      </c>
      <c r="H30" s="27">
        <v>-86996</v>
      </c>
      <c r="I30" s="27">
        <v>206783</v>
      </c>
      <c r="J30" s="27">
        <v>319300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319300</v>
      </c>
      <c r="X30" s="27">
        <v>4806343</v>
      </c>
      <c r="Y30" s="27">
        <v>-4487043</v>
      </c>
      <c r="Z30" s="7">
        <v>-93.36</v>
      </c>
      <c r="AA30" s="25">
        <v>24031710</v>
      </c>
    </row>
    <row r="31" spans="1:27" ht="12.75">
      <c r="A31" s="5" t="s">
        <v>35</v>
      </c>
      <c r="B31" s="3"/>
      <c r="C31" s="22">
        <v>9988028</v>
      </c>
      <c r="D31" s="22"/>
      <c r="E31" s="23">
        <v>11338090</v>
      </c>
      <c r="F31" s="24">
        <v>11338090</v>
      </c>
      <c r="G31" s="24">
        <v>760371</v>
      </c>
      <c r="H31" s="24">
        <v>1484639</v>
      </c>
      <c r="I31" s="24">
        <v>812694</v>
      </c>
      <c r="J31" s="24">
        <v>3057704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3057704</v>
      </c>
      <c r="X31" s="24">
        <v>2267617</v>
      </c>
      <c r="Y31" s="24">
        <v>790087</v>
      </c>
      <c r="Z31" s="6">
        <v>34.84</v>
      </c>
      <c r="AA31" s="22">
        <v>11338090</v>
      </c>
    </row>
    <row r="32" spans="1:27" ht="12.75">
      <c r="A32" s="2" t="s">
        <v>36</v>
      </c>
      <c r="B32" s="3"/>
      <c r="C32" s="19">
        <f aca="true" t="shared" si="6" ref="C32:Y32">SUM(C33:C37)</f>
        <v>57390151</v>
      </c>
      <c r="D32" s="19">
        <f>SUM(D33:D37)</f>
        <v>0</v>
      </c>
      <c r="E32" s="20">
        <f t="shared" si="6"/>
        <v>64496680</v>
      </c>
      <c r="F32" s="21">
        <f t="shared" si="6"/>
        <v>64496680</v>
      </c>
      <c r="G32" s="21">
        <f t="shared" si="6"/>
        <v>3772991</v>
      </c>
      <c r="H32" s="21">
        <f t="shared" si="6"/>
        <v>4503110</v>
      </c>
      <c r="I32" s="21">
        <f t="shared" si="6"/>
        <v>4649709</v>
      </c>
      <c r="J32" s="21">
        <f t="shared" si="6"/>
        <v>12925810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12925810</v>
      </c>
      <c r="X32" s="21">
        <f t="shared" si="6"/>
        <v>12823111</v>
      </c>
      <c r="Y32" s="21">
        <f t="shared" si="6"/>
        <v>102699</v>
      </c>
      <c r="Z32" s="4">
        <f>+IF(X32&lt;&gt;0,+(Y32/X32)*100,0)</f>
        <v>0.8008898932560125</v>
      </c>
      <c r="AA32" s="19">
        <f>SUM(AA33:AA37)</f>
        <v>64496680</v>
      </c>
    </row>
    <row r="33" spans="1:27" ht="12.75">
      <c r="A33" s="5" t="s">
        <v>37</v>
      </c>
      <c r="B33" s="3"/>
      <c r="C33" s="22">
        <v>4334540</v>
      </c>
      <c r="D33" s="22"/>
      <c r="E33" s="23">
        <v>4786570</v>
      </c>
      <c r="F33" s="24">
        <v>4786570</v>
      </c>
      <c r="G33" s="24">
        <v>247534</v>
      </c>
      <c r="H33" s="24">
        <v>399289</v>
      </c>
      <c r="I33" s="24">
        <v>355743</v>
      </c>
      <c r="J33" s="24">
        <v>1002566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1002566</v>
      </c>
      <c r="X33" s="24">
        <v>957314</v>
      </c>
      <c r="Y33" s="24">
        <v>45252</v>
      </c>
      <c r="Z33" s="6">
        <v>4.73</v>
      </c>
      <c r="AA33" s="22">
        <v>4786570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33238736</v>
      </c>
      <c r="D35" s="22"/>
      <c r="E35" s="23">
        <v>37741310</v>
      </c>
      <c r="F35" s="24">
        <v>37741310</v>
      </c>
      <c r="G35" s="24">
        <v>1912453</v>
      </c>
      <c r="H35" s="24">
        <v>2203548</v>
      </c>
      <c r="I35" s="24">
        <v>2564413</v>
      </c>
      <c r="J35" s="24">
        <v>6680414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6680414</v>
      </c>
      <c r="X35" s="24">
        <v>7472037</v>
      </c>
      <c r="Y35" s="24">
        <v>-791623</v>
      </c>
      <c r="Z35" s="6">
        <v>-10.59</v>
      </c>
      <c r="AA35" s="22">
        <v>37741310</v>
      </c>
    </row>
    <row r="36" spans="1:27" ht="12.75">
      <c r="A36" s="5" t="s">
        <v>40</v>
      </c>
      <c r="B36" s="3"/>
      <c r="C36" s="22">
        <v>1335627</v>
      </c>
      <c r="D36" s="22"/>
      <c r="E36" s="23">
        <v>1297220</v>
      </c>
      <c r="F36" s="24">
        <v>1297220</v>
      </c>
      <c r="G36" s="24">
        <v>23</v>
      </c>
      <c r="H36" s="24">
        <v>125098</v>
      </c>
      <c r="I36" s="24">
        <v>61693</v>
      </c>
      <c r="J36" s="24">
        <v>186814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186814</v>
      </c>
      <c r="X36" s="24">
        <v>259443</v>
      </c>
      <c r="Y36" s="24">
        <v>-72629</v>
      </c>
      <c r="Z36" s="6">
        <v>-27.99</v>
      </c>
      <c r="AA36" s="22">
        <v>1297220</v>
      </c>
    </row>
    <row r="37" spans="1:27" ht="12.75">
      <c r="A37" s="5" t="s">
        <v>41</v>
      </c>
      <c r="B37" s="3"/>
      <c r="C37" s="25">
        <v>18481248</v>
      </c>
      <c r="D37" s="25"/>
      <c r="E37" s="26">
        <v>20671580</v>
      </c>
      <c r="F37" s="27">
        <v>20671580</v>
      </c>
      <c r="G37" s="27">
        <v>1612981</v>
      </c>
      <c r="H37" s="27">
        <v>1775175</v>
      </c>
      <c r="I37" s="27">
        <v>1667860</v>
      </c>
      <c r="J37" s="27">
        <v>5056016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5056016</v>
      </c>
      <c r="X37" s="27">
        <v>4134317</v>
      </c>
      <c r="Y37" s="27">
        <v>921699</v>
      </c>
      <c r="Z37" s="7">
        <v>22.29</v>
      </c>
      <c r="AA37" s="25">
        <v>20671580</v>
      </c>
    </row>
    <row r="38" spans="1:27" ht="12.75">
      <c r="A38" s="2" t="s">
        <v>42</v>
      </c>
      <c r="B38" s="8"/>
      <c r="C38" s="19">
        <f aca="true" t="shared" si="7" ref="C38:Y38">SUM(C39:C41)</f>
        <v>140235563</v>
      </c>
      <c r="D38" s="19">
        <f>SUM(D39:D41)</f>
        <v>0</v>
      </c>
      <c r="E38" s="20">
        <f t="shared" si="7"/>
        <v>114590440</v>
      </c>
      <c r="F38" s="21">
        <f t="shared" si="7"/>
        <v>114590440</v>
      </c>
      <c r="G38" s="21">
        <f t="shared" si="7"/>
        <v>6617325</v>
      </c>
      <c r="H38" s="21">
        <f t="shared" si="7"/>
        <v>7942496</v>
      </c>
      <c r="I38" s="21">
        <f t="shared" si="7"/>
        <v>10760348</v>
      </c>
      <c r="J38" s="21">
        <f t="shared" si="7"/>
        <v>25320169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25320169</v>
      </c>
      <c r="X38" s="21">
        <f t="shared" si="7"/>
        <v>23376888</v>
      </c>
      <c r="Y38" s="21">
        <f t="shared" si="7"/>
        <v>1943281</v>
      </c>
      <c r="Z38" s="4">
        <f>+IF(X38&lt;&gt;0,+(Y38/X38)*100,0)</f>
        <v>8.31283017654018</v>
      </c>
      <c r="AA38" s="19">
        <f>SUM(AA39:AA41)</f>
        <v>114590440</v>
      </c>
    </row>
    <row r="39" spans="1:27" ht="12.75">
      <c r="A39" s="5" t="s">
        <v>43</v>
      </c>
      <c r="B39" s="3"/>
      <c r="C39" s="22">
        <v>3213066</v>
      </c>
      <c r="D39" s="22"/>
      <c r="E39" s="23">
        <v>3105640</v>
      </c>
      <c r="F39" s="24">
        <v>3105640</v>
      </c>
      <c r="G39" s="24">
        <v>380034</v>
      </c>
      <c r="H39" s="24">
        <v>221604</v>
      </c>
      <c r="I39" s="24">
        <v>224275</v>
      </c>
      <c r="J39" s="24">
        <v>825913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825913</v>
      </c>
      <c r="X39" s="24">
        <v>621128</v>
      </c>
      <c r="Y39" s="24">
        <v>204785</v>
      </c>
      <c r="Z39" s="6">
        <v>32.97</v>
      </c>
      <c r="AA39" s="22">
        <v>3105640</v>
      </c>
    </row>
    <row r="40" spans="1:27" ht="12.75">
      <c r="A40" s="5" t="s">
        <v>44</v>
      </c>
      <c r="B40" s="3"/>
      <c r="C40" s="22">
        <v>137022497</v>
      </c>
      <c r="D40" s="22"/>
      <c r="E40" s="23">
        <v>111484800</v>
      </c>
      <c r="F40" s="24">
        <v>111484800</v>
      </c>
      <c r="G40" s="24">
        <v>6237291</v>
      </c>
      <c r="H40" s="24">
        <v>7720892</v>
      </c>
      <c r="I40" s="24">
        <v>10536073</v>
      </c>
      <c r="J40" s="24">
        <v>24494256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24494256</v>
      </c>
      <c r="X40" s="24">
        <v>22755760</v>
      </c>
      <c r="Y40" s="24">
        <v>1738496</v>
      </c>
      <c r="Z40" s="6">
        <v>7.64</v>
      </c>
      <c r="AA40" s="22">
        <v>111484800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111180755</v>
      </c>
      <c r="D42" s="19">
        <f>SUM(D43:D46)</f>
        <v>0</v>
      </c>
      <c r="E42" s="20">
        <f t="shared" si="8"/>
        <v>107384120</v>
      </c>
      <c r="F42" s="21">
        <f t="shared" si="8"/>
        <v>107384120</v>
      </c>
      <c r="G42" s="21">
        <f t="shared" si="8"/>
        <v>5392668</v>
      </c>
      <c r="H42" s="21">
        <f t="shared" si="8"/>
        <v>5483097</v>
      </c>
      <c r="I42" s="21">
        <f t="shared" si="8"/>
        <v>6213312</v>
      </c>
      <c r="J42" s="21">
        <f t="shared" si="8"/>
        <v>17089077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17089077</v>
      </c>
      <c r="X42" s="21">
        <f t="shared" si="8"/>
        <v>21476823</v>
      </c>
      <c r="Y42" s="21">
        <f t="shared" si="8"/>
        <v>-4387746</v>
      </c>
      <c r="Z42" s="4">
        <f>+IF(X42&lt;&gt;0,+(Y42/X42)*100,0)</f>
        <v>-20.430144626139537</v>
      </c>
      <c r="AA42" s="19">
        <f>SUM(AA43:AA46)</f>
        <v>107384120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>
        <v>111180755</v>
      </c>
      <c r="D44" s="22"/>
      <c r="E44" s="23">
        <v>107384120</v>
      </c>
      <c r="F44" s="24">
        <v>107384120</v>
      </c>
      <c r="G44" s="24">
        <v>5392668</v>
      </c>
      <c r="H44" s="24">
        <v>5483097</v>
      </c>
      <c r="I44" s="24">
        <v>6213312</v>
      </c>
      <c r="J44" s="24">
        <v>17089077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17089077</v>
      </c>
      <c r="X44" s="24">
        <v>21476823</v>
      </c>
      <c r="Y44" s="24">
        <v>-4387746</v>
      </c>
      <c r="Z44" s="6">
        <v>-20.43</v>
      </c>
      <c r="AA44" s="22">
        <v>107384120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361539050</v>
      </c>
      <c r="D48" s="44">
        <f>+D28+D32+D38+D42+D47</f>
        <v>0</v>
      </c>
      <c r="E48" s="45">
        <f t="shared" si="9"/>
        <v>344050310</v>
      </c>
      <c r="F48" s="46">
        <f t="shared" si="9"/>
        <v>344050310</v>
      </c>
      <c r="G48" s="46">
        <f t="shared" si="9"/>
        <v>18155755</v>
      </c>
      <c r="H48" s="46">
        <f t="shared" si="9"/>
        <v>20673982</v>
      </c>
      <c r="I48" s="46">
        <f t="shared" si="9"/>
        <v>24022358</v>
      </c>
      <c r="J48" s="46">
        <f t="shared" si="9"/>
        <v>62852095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62852095</v>
      </c>
      <c r="X48" s="46">
        <f t="shared" si="9"/>
        <v>69192636</v>
      </c>
      <c r="Y48" s="46">
        <f t="shared" si="9"/>
        <v>-6340541</v>
      </c>
      <c r="Z48" s="47">
        <f>+IF(X48&lt;&gt;0,+(Y48/X48)*100,0)</f>
        <v>-9.163606658951394</v>
      </c>
      <c r="AA48" s="44">
        <f>+AA28+AA32+AA38+AA42+AA47</f>
        <v>344050310</v>
      </c>
    </row>
    <row r="49" spans="1:27" ht="12.75">
      <c r="A49" s="14" t="s">
        <v>58</v>
      </c>
      <c r="B49" s="15"/>
      <c r="C49" s="48">
        <f aca="true" t="shared" si="10" ref="C49:Y49">+C25-C48</f>
        <v>14645960</v>
      </c>
      <c r="D49" s="48">
        <f>+D25-D48</f>
        <v>0</v>
      </c>
      <c r="E49" s="49">
        <f t="shared" si="10"/>
        <v>2683300</v>
      </c>
      <c r="F49" s="50">
        <f t="shared" si="10"/>
        <v>2683300</v>
      </c>
      <c r="G49" s="50">
        <f t="shared" si="10"/>
        <v>34360181</v>
      </c>
      <c r="H49" s="50">
        <f t="shared" si="10"/>
        <v>-5837739</v>
      </c>
      <c r="I49" s="50">
        <f t="shared" si="10"/>
        <v>-3844251</v>
      </c>
      <c r="J49" s="50">
        <f t="shared" si="10"/>
        <v>24678191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24678191</v>
      </c>
      <c r="X49" s="50">
        <f>IF(F25=F48,0,X25-X48)</f>
        <v>17938986</v>
      </c>
      <c r="Y49" s="50">
        <f t="shared" si="10"/>
        <v>6739205</v>
      </c>
      <c r="Z49" s="51">
        <f>+IF(X49&lt;&gt;0,+(Y49/X49)*100,0)</f>
        <v>37.567368634994196</v>
      </c>
      <c r="AA49" s="48">
        <f>+AA25-AA48</f>
        <v>2683300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79323512</v>
      </c>
      <c r="F5" s="21">
        <f t="shared" si="0"/>
        <v>79323512</v>
      </c>
      <c r="G5" s="21">
        <f t="shared" si="0"/>
        <v>28412312</v>
      </c>
      <c r="H5" s="21">
        <f t="shared" si="0"/>
        <v>7819384</v>
      </c>
      <c r="I5" s="21">
        <f t="shared" si="0"/>
        <v>5690046</v>
      </c>
      <c r="J5" s="21">
        <f t="shared" si="0"/>
        <v>41921742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41921742</v>
      </c>
      <c r="X5" s="21">
        <f t="shared" si="0"/>
        <v>361918</v>
      </c>
      <c r="Y5" s="21">
        <f t="shared" si="0"/>
        <v>41559824</v>
      </c>
      <c r="Z5" s="4">
        <f>+IF(X5&lt;&gt;0,+(Y5/X5)*100,0)</f>
        <v>11483.215535010693</v>
      </c>
      <c r="AA5" s="19">
        <f>SUM(AA6:AA8)</f>
        <v>79323512</v>
      </c>
    </row>
    <row r="6" spans="1:27" ht="12.75">
      <c r="A6" s="5" t="s">
        <v>33</v>
      </c>
      <c r="B6" s="3"/>
      <c r="C6" s="22"/>
      <c r="D6" s="22"/>
      <c r="E6" s="23">
        <v>949060</v>
      </c>
      <c r="F6" s="24">
        <v>949060</v>
      </c>
      <c r="G6" s="24">
        <v>8138</v>
      </c>
      <c r="H6" s="24">
        <v>17258</v>
      </c>
      <c r="I6" s="24">
        <v>57674</v>
      </c>
      <c r="J6" s="24">
        <v>83070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83070</v>
      </c>
      <c r="X6" s="24">
        <v>225997</v>
      </c>
      <c r="Y6" s="24">
        <v>-142927</v>
      </c>
      <c r="Z6" s="6">
        <v>-63.24</v>
      </c>
      <c r="AA6" s="22">
        <v>949060</v>
      </c>
    </row>
    <row r="7" spans="1:27" ht="12.75">
      <c r="A7" s="5" t="s">
        <v>34</v>
      </c>
      <c r="B7" s="3"/>
      <c r="C7" s="25"/>
      <c r="D7" s="25"/>
      <c r="E7" s="26">
        <v>76830772</v>
      </c>
      <c r="F7" s="27">
        <v>76830772</v>
      </c>
      <c r="G7" s="27">
        <v>28342023</v>
      </c>
      <c r="H7" s="27">
        <v>4703568</v>
      </c>
      <c r="I7" s="27">
        <v>5568536</v>
      </c>
      <c r="J7" s="27">
        <v>38614127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38614127</v>
      </c>
      <c r="X7" s="27">
        <v>34256458</v>
      </c>
      <c r="Y7" s="27">
        <v>4357669</v>
      </c>
      <c r="Z7" s="7">
        <v>12.72</v>
      </c>
      <c r="AA7" s="25">
        <v>76830772</v>
      </c>
    </row>
    <row r="8" spans="1:27" ht="12.75">
      <c r="A8" s="5" t="s">
        <v>35</v>
      </c>
      <c r="B8" s="3"/>
      <c r="C8" s="22"/>
      <c r="D8" s="22"/>
      <c r="E8" s="23">
        <v>1543680</v>
      </c>
      <c r="F8" s="24">
        <v>1543680</v>
      </c>
      <c r="G8" s="24">
        <v>62151</v>
      </c>
      <c r="H8" s="24">
        <v>3098558</v>
      </c>
      <c r="I8" s="24">
        <v>63836</v>
      </c>
      <c r="J8" s="24">
        <v>3224545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3224545</v>
      </c>
      <c r="X8" s="24">
        <v>-34120537</v>
      </c>
      <c r="Y8" s="24">
        <v>37345082</v>
      </c>
      <c r="Z8" s="6">
        <v>-109.45</v>
      </c>
      <c r="AA8" s="22">
        <v>1543680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148801047</v>
      </c>
      <c r="F9" s="21">
        <f t="shared" si="1"/>
        <v>149331517</v>
      </c>
      <c r="G9" s="21">
        <f t="shared" si="1"/>
        <v>5519050</v>
      </c>
      <c r="H9" s="21">
        <f t="shared" si="1"/>
        <v>5918528</v>
      </c>
      <c r="I9" s="21">
        <f t="shared" si="1"/>
        <v>6006534</v>
      </c>
      <c r="J9" s="21">
        <f t="shared" si="1"/>
        <v>17444112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17444112</v>
      </c>
      <c r="X9" s="21">
        <f t="shared" si="1"/>
        <v>29102791</v>
      </c>
      <c r="Y9" s="21">
        <f t="shared" si="1"/>
        <v>-11658679</v>
      </c>
      <c r="Z9" s="4">
        <f>+IF(X9&lt;&gt;0,+(Y9/X9)*100,0)</f>
        <v>-40.06034678941962</v>
      </c>
      <c r="AA9" s="19">
        <f>SUM(AA10:AA14)</f>
        <v>149331517</v>
      </c>
    </row>
    <row r="10" spans="1:27" ht="12.75">
      <c r="A10" s="5" t="s">
        <v>37</v>
      </c>
      <c r="B10" s="3"/>
      <c r="C10" s="22"/>
      <c r="D10" s="22"/>
      <c r="E10" s="23">
        <v>70005270</v>
      </c>
      <c r="F10" s="24">
        <v>70535740</v>
      </c>
      <c r="G10" s="24">
        <v>5032636</v>
      </c>
      <c r="H10" s="24">
        <v>5055270</v>
      </c>
      <c r="I10" s="24">
        <v>5072134</v>
      </c>
      <c r="J10" s="24">
        <v>15160040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15160040</v>
      </c>
      <c r="X10" s="24">
        <v>23881904</v>
      </c>
      <c r="Y10" s="24">
        <v>-8721864</v>
      </c>
      <c r="Z10" s="6">
        <v>-36.52</v>
      </c>
      <c r="AA10" s="22">
        <v>70535740</v>
      </c>
    </row>
    <row r="11" spans="1:27" ht="12.75">
      <c r="A11" s="5" t="s">
        <v>38</v>
      </c>
      <c r="B11" s="3"/>
      <c r="C11" s="22"/>
      <c r="D11" s="22"/>
      <c r="E11" s="23">
        <v>8502377</v>
      </c>
      <c r="F11" s="24">
        <v>8502377</v>
      </c>
      <c r="G11" s="24">
        <v>358557</v>
      </c>
      <c r="H11" s="24">
        <v>727919</v>
      </c>
      <c r="I11" s="24">
        <v>270502</v>
      </c>
      <c r="J11" s="24">
        <v>1356978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1356978</v>
      </c>
      <c r="X11" s="24">
        <v>1848125</v>
      </c>
      <c r="Y11" s="24">
        <v>-491147</v>
      </c>
      <c r="Z11" s="6">
        <v>-26.58</v>
      </c>
      <c r="AA11" s="22">
        <v>8502377</v>
      </c>
    </row>
    <row r="12" spans="1:27" ht="12.75">
      <c r="A12" s="5" t="s">
        <v>39</v>
      </c>
      <c r="B12" s="3"/>
      <c r="C12" s="22"/>
      <c r="D12" s="22"/>
      <c r="E12" s="23">
        <v>13608610</v>
      </c>
      <c r="F12" s="24">
        <v>13608610</v>
      </c>
      <c r="G12" s="24">
        <v>100150</v>
      </c>
      <c r="H12" s="24">
        <v>106450</v>
      </c>
      <c r="I12" s="24">
        <v>634609</v>
      </c>
      <c r="J12" s="24">
        <v>841209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841209</v>
      </c>
      <c r="X12" s="24">
        <v>3202152</v>
      </c>
      <c r="Y12" s="24">
        <v>-2360943</v>
      </c>
      <c r="Z12" s="6">
        <v>-73.73</v>
      </c>
      <c r="AA12" s="22">
        <v>13608610</v>
      </c>
    </row>
    <row r="13" spans="1:27" ht="12.75">
      <c r="A13" s="5" t="s">
        <v>40</v>
      </c>
      <c r="B13" s="3"/>
      <c r="C13" s="22"/>
      <c r="D13" s="22"/>
      <c r="E13" s="23">
        <v>56684790</v>
      </c>
      <c r="F13" s="24">
        <v>56684790</v>
      </c>
      <c r="G13" s="24">
        <v>27707</v>
      </c>
      <c r="H13" s="24">
        <v>28889</v>
      </c>
      <c r="I13" s="24">
        <v>29289</v>
      </c>
      <c r="J13" s="24">
        <v>85885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85885</v>
      </c>
      <c r="X13" s="24">
        <v>170610</v>
      </c>
      <c r="Y13" s="24">
        <v>-84725</v>
      </c>
      <c r="Z13" s="6">
        <v>-49.66</v>
      </c>
      <c r="AA13" s="22">
        <v>56684790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5993080</v>
      </c>
      <c r="F15" s="21">
        <f t="shared" si="2"/>
        <v>6529559</v>
      </c>
      <c r="G15" s="21">
        <f t="shared" si="2"/>
        <v>403501</v>
      </c>
      <c r="H15" s="21">
        <f t="shared" si="2"/>
        <v>466739</v>
      </c>
      <c r="I15" s="21">
        <f t="shared" si="2"/>
        <v>465335</v>
      </c>
      <c r="J15" s="21">
        <f t="shared" si="2"/>
        <v>1335575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1335575</v>
      </c>
      <c r="X15" s="21">
        <f t="shared" si="2"/>
        <v>1328946</v>
      </c>
      <c r="Y15" s="21">
        <f t="shared" si="2"/>
        <v>6629</v>
      </c>
      <c r="Z15" s="4">
        <f>+IF(X15&lt;&gt;0,+(Y15/X15)*100,0)</f>
        <v>0.49881635521684103</v>
      </c>
      <c r="AA15" s="19">
        <f>SUM(AA16:AA18)</f>
        <v>6529559</v>
      </c>
    </row>
    <row r="16" spans="1:27" ht="12.75">
      <c r="A16" s="5" t="s">
        <v>43</v>
      </c>
      <c r="B16" s="3"/>
      <c r="C16" s="22"/>
      <c r="D16" s="22"/>
      <c r="E16" s="23">
        <v>1503520</v>
      </c>
      <c r="F16" s="24">
        <v>1503520</v>
      </c>
      <c r="G16" s="24">
        <v>140503</v>
      </c>
      <c r="H16" s="24">
        <v>59550</v>
      </c>
      <c r="I16" s="24">
        <v>88594</v>
      </c>
      <c r="J16" s="24">
        <v>288647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288647</v>
      </c>
      <c r="X16" s="24">
        <v>305217</v>
      </c>
      <c r="Y16" s="24">
        <v>-16570</v>
      </c>
      <c r="Z16" s="6">
        <v>-5.43</v>
      </c>
      <c r="AA16" s="22">
        <v>1503520</v>
      </c>
    </row>
    <row r="17" spans="1:27" ht="12.75">
      <c r="A17" s="5" t="s">
        <v>44</v>
      </c>
      <c r="B17" s="3"/>
      <c r="C17" s="22"/>
      <c r="D17" s="22"/>
      <c r="E17" s="23">
        <v>4489560</v>
      </c>
      <c r="F17" s="24">
        <v>4489560</v>
      </c>
      <c r="G17" s="24">
        <v>262998</v>
      </c>
      <c r="H17" s="24">
        <v>407189</v>
      </c>
      <c r="I17" s="24">
        <v>376741</v>
      </c>
      <c r="J17" s="24">
        <v>1046928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1046928</v>
      </c>
      <c r="X17" s="24">
        <v>1023729</v>
      </c>
      <c r="Y17" s="24">
        <v>23199</v>
      </c>
      <c r="Z17" s="6">
        <v>2.27</v>
      </c>
      <c r="AA17" s="22">
        <v>4489560</v>
      </c>
    </row>
    <row r="18" spans="1:27" ht="12.75">
      <c r="A18" s="5" t="s">
        <v>45</v>
      </c>
      <c r="B18" s="3"/>
      <c r="C18" s="22"/>
      <c r="D18" s="22"/>
      <c r="E18" s="23"/>
      <c r="F18" s="24">
        <v>536479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>
        <v>536479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349978224</v>
      </c>
      <c r="F19" s="21">
        <f t="shared" si="3"/>
        <v>349978224</v>
      </c>
      <c r="G19" s="21">
        <f t="shared" si="3"/>
        <v>25936525</v>
      </c>
      <c r="H19" s="21">
        <f t="shared" si="3"/>
        <v>28917583</v>
      </c>
      <c r="I19" s="21">
        <f t="shared" si="3"/>
        <v>23588480</v>
      </c>
      <c r="J19" s="21">
        <f t="shared" si="3"/>
        <v>78442588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78442588</v>
      </c>
      <c r="X19" s="21">
        <f t="shared" si="3"/>
        <v>87714629</v>
      </c>
      <c r="Y19" s="21">
        <f t="shared" si="3"/>
        <v>-9272041</v>
      </c>
      <c r="Z19" s="4">
        <f>+IF(X19&lt;&gt;0,+(Y19/X19)*100,0)</f>
        <v>-10.570689411454959</v>
      </c>
      <c r="AA19" s="19">
        <f>SUM(AA20:AA23)</f>
        <v>349978224</v>
      </c>
    </row>
    <row r="20" spans="1:27" ht="12.75">
      <c r="A20" s="5" t="s">
        <v>47</v>
      </c>
      <c r="B20" s="3"/>
      <c r="C20" s="22"/>
      <c r="D20" s="22"/>
      <c r="E20" s="23">
        <v>221045966</v>
      </c>
      <c r="F20" s="24">
        <v>221045966</v>
      </c>
      <c r="G20" s="24">
        <v>18183035</v>
      </c>
      <c r="H20" s="24">
        <v>18867393</v>
      </c>
      <c r="I20" s="24">
        <v>15917776</v>
      </c>
      <c r="J20" s="24">
        <v>52968204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52968204</v>
      </c>
      <c r="X20" s="24">
        <v>59145458</v>
      </c>
      <c r="Y20" s="24">
        <v>-6177254</v>
      </c>
      <c r="Z20" s="6">
        <v>-10.44</v>
      </c>
      <c r="AA20" s="22">
        <v>221045966</v>
      </c>
    </row>
    <row r="21" spans="1:27" ht="12.75">
      <c r="A21" s="5" t="s">
        <v>48</v>
      </c>
      <c r="B21" s="3"/>
      <c r="C21" s="22"/>
      <c r="D21" s="22"/>
      <c r="E21" s="23">
        <v>76751949</v>
      </c>
      <c r="F21" s="24">
        <v>76751949</v>
      </c>
      <c r="G21" s="24">
        <v>3652706</v>
      </c>
      <c r="H21" s="24">
        <v>3799740</v>
      </c>
      <c r="I21" s="24">
        <v>2079689</v>
      </c>
      <c r="J21" s="24">
        <v>9532135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9532135</v>
      </c>
      <c r="X21" s="24">
        <v>15467286</v>
      </c>
      <c r="Y21" s="24">
        <v>-5935151</v>
      </c>
      <c r="Z21" s="6">
        <v>-38.37</v>
      </c>
      <c r="AA21" s="22">
        <v>76751949</v>
      </c>
    </row>
    <row r="22" spans="1:27" ht="12.75">
      <c r="A22" s="5" t="s">
        <v>49</v>
      </c>
      <c r="B22" s="3"/>
      <c r="C22" s="25"/>
      <c r="D22" s="25"/>
      <c r="E22" s="26">
        <v>30444479</v>
      </c>
      <c r="F22" s="27">
        <v>30444479</v>
      </c>
      <c r="G22" s="27">
        <v>2343091</v>
      </c>
      <c r="H22" s="27">
        <v>4452175</v>
      </c>
      <c r="I22" s="27">
        <v>3836148</v>
      </c>
      <c r="J22" s="27">
        <v>10631414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10631414</v>
      </c>
      <c r="X22" s="27">
        <v>7575981</v>
      </c>
      <c r="Y22" s="27">
        <v>3055433</v>
      </c>
      <c r="Z22" s="7">
        <v>40.33</v>
      </c>
      <c r="AA22" s="25">
        <v>30444479</v>
      </c>
    </row>
    <row r="23" spans="1:27" ht="12.75">
      <c r="A23" s="5" t="s">
        <v>50</v>
      </c>
      <c r="B23" s="3"/>
      <c r="C23" s="22"/>
      <c r="D23" s="22"/>
      <c r="E23" s="23">
        <v>21735830</v>
      </c>
      <c r="F23" s="24">
        <v>21735830</v>
      </c>
      <c r="G23" s="24">
        <v>1757693</v>
      </c>
      <c r="H23" s="24">
        <v>1798275</v>
      </c>
      <c r="I23" s="24">
        <v>1754867</v>
      </c>
      <c r="J23" s="24">
        <v>5310835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5310835</v>
      </c>
      <c r="X23" s="24">
        <v>5525904</v>
      </c>
      <c r="Y23" s="24">
        <v>-215069</v>
      </c>
      <c r="Z23" s="6">
        <v>-3.89</v>
      </c>
      <c r="AA23" s="22">
        <v>21735830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584095863</v>
      </c>
      <c r="F25" s="46">
        <f t="shared" si="4"/>
        <v>585162812</v>
      </c>
      <c r="G25" s="46">
        <f t="shared" si="4"/>
        <v>60271388</v>
      </c>
      <c r="H25" s="46">
        <f t="shared" si="4"/>
        <v>43122234</v>
      </c>
      <c r="I25" s="46">
        <f t="shared" si="4"/>
        <v>35750395</v>
      </c>
      <c r="J25" s="46">
        <f t="shared" si="4"/>
        <v>139144017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139144017</v>
      </c>
      <c r="X25" s="46">
        <f t="shared" si="4"/>
        <v>118508284</v>
      </c>
      <c r="Y25" s="46">
        <f t="shared" si="4"/>
        <v>20635733</v>
      </c>
      <c r="Z25" s="47">
        <f>+IF(X25&lt;&gt;0,+(Y25/X25)*100,0)</f>
        <v>17.412903388255963</v>
      </c>
      <c r="AA25" s="44">
        <f>+AA5+AA9+AA15+AA19+AA24</f>
        <v>585162812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102716815</v>
      </c>
      <c r="F28" s="21">
        <f t="shared" si="5"/>
        <v>102716815</v>
      </c>
      <c r="G28" s="21">
        <f t="shared" si="5"/>
        <v>5940681</v>
      </c>
      <c r="H28" s="21">
        <f t="shared" si="5"/>
        <v>7586546</v>
      </c>
      <c r="I28" s="21">
        <f t="shared" si="5"/>
        <v>8718367</v>
      </c>
      <c r="J28" s="21">
        <f t="shared" si="5"/>
        <v>22245594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22245594</v>
      </c>
      <c r="X28" s="21">
        <f t="shared" si="5"/>
        <v>17601925</v>
      </c>
      <c r="Y28" s="21">
        <f t="shared" si="5"/>
        <v>4643669</v>
      </c>
      <c r="Z28" s="4">
        <f>+IF(X28&lt;&gt;0,+(Y28/X28)*100,0)</f>
        <v>26.381597467322464</v>
      </c>
      <c r="AA28" s="19">
        <f>SUM(AA29:AA31)</f>
        <v>102716815</v>
      </c>
    </row>
    <row r="29" spans="1:27" ht="12.75">
      <c r="A29" s="5" t="s">
        <v>33</v>
      </c>
      <c r="B29" s="3"/>
      <c r="C29" s="22"/>
      <c r="D29" s="22"/>
      <c r="E29" s="23">
        <v>28958516</v>
      </c>
      <c r="F29" s="24">
        <v>28958516</v>
      </c>
      <c r="G29" s="24">
        <v>1675250</v>
      </c>
      <c r="H29" s="24">
        <v>2784449</v>
      </c>
      <c r="I29" s="24">
        <v>1973719</v>
      </c>
      <c r="J29" s="24">
        <v>6433418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6433418</v>
      </c>
      <c r="X29" s="24">
        <v>8503585</v>
      </c>
      <c r="Y29" s="24">
        <v>-2070167</v>
      </c>
      <c r="Z29" s="6">
        <v>-24.34</v>
      </c>
      <c r="AA29" s="22">
        <v>28958516</v>
      </c>
    </row>
    <row r="30" spans="1:27" ht="12.75">
      <c r="A30" s="5" t="s">
        <v>34</v>
      </c>
      <c r="B30" s="3"/>
      <c r="C30" s="25"/>
      <c r="D30" s="25"/>
      <c r="E30" s="26">
        <v>43443022</v>
      </c>
      <c r="F30" s="27">
        <v>43443022</v>
      </c>
      <c r="G30" s="27">
        <v>2162083</v>
      </c>
      <c r="H30" s="27">
        <v>2134229</v>
      </c>
      <c r="I30" s="27">
        <v>2677387</v>
      </c>
      <c r="J30" s="27">
        <v>6973699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6973699</v>
      </c>
      <c r="X30" s="27">
        <v>9036498</v>
      </c>
      <c r="Y30" s="27">
        <v>-2062799</v>
      </c>
      <c r="Z30" s="7">
        <v>-22.83</v>
      </c>
      <c r="AA30" s="25">
        <v>43443022</v>
      </c>
    </row>
    <row r="31" spans="1:27" ht="12.75">
      <c r="A31" s="5" t="s">
        <v>35</v>
      </c>
      <c r="B31" s="3"/>
      <c r="C31" s="22"/>
      <c r="D31" s="22"/>
      <c r="E31" s="23">
        <v>30315277</v>
      </c>
      <c r="F31" s="24">
        <v>30315277</v>
      </c>
      <c r="G31" s="24">
        <v>2103348</v>
      </c>
      <c r="H31" s="24">
        <v>2667868</v>
      </c>
      <c r="I31" s="24">
        <v>4067261</v>
      </c>
      <c r="J31" s="24">
        <v>8838477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8838477</v>
      </c>
      <c r="X31" s="24">
        <v>61842</v>
      </c>
      <c r="Y31" s="24">
        <v>8776635</v>
      </c>
      <c r="Z31" s="6">
        <v>14192.03</v>
      </c>
      <c r="AA31" s="22">
        <v>30315277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132666406</v>
      </c>
      <c r="F32" s="21">
        <f t="shared" si="6"/>
        <v>132666406</v>
      </c>
      <c r="G32" s="21">
        <f t="shared" si="6"/>
        <v>3490411</v>
      </c>
      <c r="H32" s="21">
        <f t="shared" si="6"/>
        <v>4180440</v>
      </c>
      <c r="I32" s="21">
        <f t="shared" si="6"/>
        <v>5286542</v>
      </c>
      <c r="J32" s="21">
        <f t="shared" si="6"/>
        <v>12957393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12957393</v>
      </c>
      <c r="X32" s="21">
        <f t="shared" si="6"/>
        <v>29921335</v>
      </c>
      <c r="Y32" s="21">
        <f t="shared" si="6"/>
        <v>-16963942</v>
      </c>
      <c r="Z32" s="4">
        <f>+IF(X32&lt;&gt;0,+(Y32/X32)*100,0)</f>
        <v>-56.6951374328719</v>
      </c>
      <c r="AA32" s="19">
        <f>SUM(AA33:AA37)</f>
        <v>132666406</v>
      </c>
    </row>
    <row r="33" spans="1:27" ht="12.75">
      <c r="A33" s="5" t="s">
        <v>37</v>
      </c>
      <c r="B33" s="3"/>
      <c r="C33" s="22"/>
      <c r="D33" s="22"/>
      <c r="E33" s="23">
        <v>21300102</v>
      </c>
      <c r="F33" s="24">
        <v>21300102</v>
      </c>
      <c r="G33" s="24">
        <v>1280368</v>
      </c>
      <c r="H33" s="24">
        <v>1538197</v>
      </c>
      <c r="I33" s="24">
        <v>1763375</v>
      </c>
      <c r="J33" s="24">
        <v>4581940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4581940</v>
      </c>
      <c r="X33" s="24">
        <v>3767347</v>
      </c>
      <c r="Y33" s="24">
        <v>814593</v>
      </c>
      <c r="Z33" s="6">
        <v>21.62</v>
      </c>
      <c r="AA33" s="22">
        <v>21300102</v>
      </c>
    </row>
    <row r="34" spans="1:27" ht="12.75">
      <c r="A34" s="5" t="s">
        <v>38</v>
      </c>
      <c r="B34" s="3"/>
      <c r="C34" s="22"/>
      <c r="D34" s="22"/>
      <c r="E34" s="23">
        <v>23799169</v>
      </c>
      <c r="F34" s="24">
        <v>23799169</v>
      </c>
      <c r="G34" s="24">
        <v>1078698</v>
      </c>
      <c r="H34" s="24">
        <v>1350150</v>
      </c>
      <c r="I34" s="24">
        <v>1832792</v>
      </c>
      <c r="J34" s="24">
        <v>4261640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4261640</v>
      </c>
      <c r="X34" s="24">
        <v>6780702</v>
      </c>
      <c r="Y34" s="24">
        <v>-2519062</v>
      </c>
      <c r="Z34" s="6">
        <v>-37.15</v>
      </c>
      <c r="AA34" s="22">
        <v>23799169</v>
      </c>
    </row>
    <row r="35" spans="1:27" ht="12.75">
      <c r="A35" s="5" t="s">
        <v>39</v>
      </c>
      <c r="B35" s="3"/>
      <c r="C35" s="22"/>
      <c r="D35" s="22"/>
      <c r="E35" s="23">
        <v>27707257</v>
      </c>
      <c r="F35" s="24">
        <v>27707257</v>
      </c>
      <c r="G35" s="24">
        <v>916098</v>
      </c>
      <c r="H35" s="24">
        <v>1029415</v>
      </c>
      <c r="I35" s="24">
        <v>1374947</v>
      </c>
      <c r="J35" s="24">
        <v>3320460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3320460</v>
      </c>
      <c r="X35" s="24">
        <v>4672781</v>
      </c>
      <c r="Y35" s="24">
        <v>-1352321</v>
      </c>
      <c r="Z35" s="6">
        <v>-28.94</v>
      </c>
      <c r="AA35" s="22">
        <v>27707257</v>
      </c>
    </row>
    <row r="36" spans="1:27" ht="12.75">
      <c r="A36" s="5" t="s">
        <v>40</v>
      </c>
      <c r="B36" s="3"/>
      <c r="C36" s="22"/>
      <c r="D36" s="22"/>
      <c r="E36" s="23">
        <v>59859878</v>
      </c>
      <c r="F36" s="24">
        <v>59859878</v>
      </c>
      <c r="G36" s="24">
        <v>215247</v>
      </c>
      <c r="H36" s="24">
        <v>262678</v>
      </c>
      <c r="I36" s="24">
        <v>315428</v>
      </c>
      <c r="J36" s="24">
        <v>793353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793353</v>
      </c>
      <c r="X36" s="24">
        <v>14700505</v>
      </c>
      <c r="Y36" s="24">
        <v>-13907152</v>
      </c>
      <c r="Z36" s="6">
        <v>-94.6</v>
      </c>
      <c r="AA36" s="22">
        <v>59859878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29044037</v>
      </c>
      <c r="F38" s="21">
        <f t="shared" si="7"/>
        <v>29587516</v>
      </c>
      <c r="G38" s="21">
        <f t="shared" si="7"/>
        <v>1042823</v>
      </c>
      <c r="H38" s="21">
        <f t="shared" si="7"/>
        <v>1435480</v>
      </c>
      <c r="I38" s="21">
        <f t="shared" si="7"/>
        <v>1831030</v>
      </c>
      <c r="J38" s="21">
        <f t="shared" si="7"/>
        <v>4309333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4309333</v>
      </c>
      <c r="X38" s="21">
        <f t="shared" si="7"/>
        <v>5693057</v>
      </c>
      <c r="Y38" s="21">
        <f t="shared" si="7"/>
        <v>-1383724</v>
      </c>
      <c r="Z38" s="4">
        <f>+IF(X38&lt;&gt;0,+(Y38/X38)*100,0)</f>
        <v>-24.30546541164088</v>
      </c>
      <c r="AA38" s="19">
        <f>SUM(AA39:AA41)</f>
        <v>29587516</v>
      </c>
    </row>
    <row r="39" spans="1:27" ht="12.75">
      <c r="A39" s="5" t="s">
        <v>43</v>
      </c>
      <c r="B39" s="3"/>
      <c r="C39" s="22"/>
      <c r="D39" s="22"/>
      <c r="E39" s="23">
        <v>5666503</v>
      </c>
      <c r="F39" s="24">
        <v>5666503</v>
      </c>
      <c r="G39" s="24">
        <v>409866</v>
      </c>
      <c r="H39" s="24">
        <v>404122</v>
      </c>
      <c r="I39" s="24">
        <v>402681</v>
      </c>
      <c r="J39" s="24">
        <v>1216669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1216669</v>
      </c>
      <c r="X39" s="24">
        <v>2892429</v>
      </c>
      <c r="Y39" s="24">
        <v>-1675760</v>
      </c>
      <c r="Z39" s="6">
        <v>-57.94</v>
      </c>
      <c r="AA39" s="22">
        <v>5666503</v>
      </c>
    </row>
    <row r="40" spans="1:27" ht="12.75">
      <c r="A40" s="5" t="s">
        <v>44</v>
      </c>
      <c r="B40" s="3"/>
      <c r="C40" s="22"/>
      <c r="D40" s="22"/>
      <c r="E40" s="23">
        <v>22075117</v>
      </c>
      <c r="F40" s="24">
        <v>22082117</v>
      </c>
      <c r="G40" s="24">
        <v>547488</v>
      </c>
      <c r="H40" s="24">
        <v>929922</v>
      </c>
      <c r="I40" s="24">
        <v>1327377</v>
      </c>
      <c r="J40" s="24">
        <v>2804787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2804787</v>
      </c>
      <c r="X40" s="24">
        <v>2412286</v>
      </c>
      <c r="Y40" s="24">
        <v>392501</v>
      </c>
      <c r="Z40" s="6">
        <v>16.27</v>
      </c>
      <c r="AA40" s="22">
        <v>22082117</v>
      </c>
    </row>
    <row r="41" spans="1:27" ht="12.75">
      <c r="A41" s="5" t="s">
        <v>45</v>
      </c>
      <c r="B41" s="3"/>
      <c r="C41" s="22"/>
      <c r="D41" s="22"/>
      <c r="E41" s="23">
        <v>1302417</v>
      </c>
      <c r="F41" s="24">
        <v>1838896</v>
      </c>
      <c r="G41" s="24">
        <v>85469</v>
      </c>
      <c r="H41" s="24">
        <v>101436</v>
      </c>
      <c r="I41" s="24">
        <v>100972</v>
      </c>
      <c r="J41" s="24">
        <v>287877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287877</v>
      </c>
      <c r="X41" s="24">
        <v>388342</v>
      </c>
      <c r="Y41" s="24">
        <v>-100465</v>
      </c>
      <c r="Z41" s="6">
        <v>-25.87</v>
      </c>
      <c r="AA41" s="22">
        <v>1838896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289544529</v>
      </c>
      <c r="F42" s="21">
        <f t="shared" si="8"/>
        <v>289537529</v>
      </c>
      <c r="G42" s="21">
        <f t="shared" si="8"/>
        <v>5566059</v>
      </c>
      <c r="H42" s="21">
        <f t="shared" si="8"/>
        <v>25098617</v>
      </c>
      <c r="I42" s="21">
        <f t="shared" si="8"/>
        <v>24162516</v>
      </c>
      <c r="J42" s="21">
        <f t="shared" si="8"/>
        <v>54827192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54827192</v>
      </c>
      <c r="X42" s="21">
        <f t="shared" si="8"/>
        <v>62362474</v>
      </c>
      <c r="Y42" s="21">
        <f t="shared" si="8"/>
        <v>-7535282</v>
      </c>
      <c r="Z42" s="4">
        <f>+IF(X42&lt;&gt;0,+(Y42/X42)*100,0)</f>
        <v>-12.083038912150919</v>
      </c>
      <c r="AA42" s="19">
        <f>SUM(AA43:AA46)</f>
        <v>289537529</v>
      </c>
    </row>
    <row r="43" spans="1:27" ht="12.75">
      <c r="A43" s="5" t="s">
        <v>47</v>
      </c>
      <c r="B43" s="3"/>
      <c r="C43" s="22"/>
      <c r="D43" s="22"/>
      <c r="E43" s="23">
        <v>200351109</v>
      </c>
      <c r="F43" s="24">
        <v>200351109</v>
      </c>
      <c r="G43" s="24">
        <v>1043187</v>
      </c>
      <c r="H43" s="24">
        <v>20770389</v>
      </c>
      <c r="I43" s="24">
        <v>20049225</v>
      </c>
      <c r="J43" s="24">
        <v>41862801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41862801</v>
      </c>
      <c r="X43" s="24">
        <v>46345077</v>
      </c>
      <c r="Y43" s="24">
        <v>-4482276</v>
      </c>
      <c r="Z43" s="6">
        <v>-9.67</v>
      </c>
      <c r="AA43" s="22">
        <v>200351109</v>
      </c>
    </row>
    <row r="44" spans="1:27" ht="12.75">
      <c r="A44" s="5" t="s">
        <v>48</v>
      </c>
      <c r="B44" s="3"/>
      <c r="C44" s="22"/>
      <c r="D44" s="22"/>
      <c r="E44" s="23">
        <v>25030055</v>
      </c>
      <c r="F44" s="24">
        <v>25030055</v>
      </c>
      <c r="G44" s="24">
        <v>1045939</v>
      </c>
      <c r="H44" s="24">
        <v>1125642</v>
      </c>
      <c r="I44" s="24">
        <v>1478790</v>
      </c>
      <c r="J44" s="24">
        <v>3650371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3650371</v>
      </c>
      <c r="X44" s="24">
        <v>9216596</v>
      </c>
      <c r="Y44" s="24">
        <v>-5566225</v>
      </c>
      <c r="Z44" s="6">
        <v>-60.39</v>
      </c>
      <c r="AA44" s="22">
        <v>25030055</v>
      </c>
    </row>
    <row r="45" spans="1:27" ht="12.75">
      <c r="A45" s="5" t="s">
        <v>49</v>
      </c>
      <c r="B45" s="3"/>
      <c r="C45" s="25"/>
      <c r="D45" s="25"/>
      <c r="E45" s="26">
        <v>28050006</v>
      </c>
      <c r="F45" s="27">
        <v>28043006</v>
      </c>
      <c r="G45" s="27">
        <v>1416404</v>
      </c>
      <c r="H45" s="27">
        <v>1654692</v>
      </c>
      <c r="I45" s="27">
        <v>1556204</v>
      </c>
      <c r="J45" s="27">
        <v>4627300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4627300</v>
      </c>
      <c r="X45" s="27">
        <v>-354586</v>
      </c>
      <c r="Y45" s="27">
        <v>4981886</v>
      </c>
      <c r="Z45" s="7">
        <v>-1404.99</v>
      </c>
      <c r="AA45" s="25">
        <v>28043006</v>
      </c>
    </row>
    <row r="46" spans="1:27" ht="12.75">
      <c r="A46" s="5" t="s">
        <v>50</v>
      </c>
      <c r="B46" s="3"/>
      <c r="C46" s="22"/>
      <c r="D46" s="22"/>
      <c r="E46" s="23">
        <v>36113359</v>
      </c>
      <c r="F46" s="24">
        <v>36113359</v>
      </c>
      <c r="G46" s="24">
        <v>2060529</v>
      </c>
      <c r="H46" s="24">
        <v>1547894</v>
      </c>
      <c r="I46" s="24">
        <v>1078297</v>
      </c>
      <c r="J46" s="24">
        <v>4686720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4686720</v>
      </c>
      <c r="X46" s="24">
        <v>7155387</v>
      </c>
      <c r="Y46" s="24">
        <v>-2468667</v>
      </c>
      <c r="Z46" s="6">
        <v>-34.5</v>
      </c>
      <c r="AA46" s="22">
        <v>36113359</v>
      </c>
    </row>
    <row r="47" spans="1:27" ht="12.75">
      <c r="A47" s="2" t="s">
        <v>51</v>
      </c>
      <c r="B47" s="8" t="s">
        <v>52</v>
      </c>
      <c r="C47" s="19"/>
      <c r="D47" s="19"/>
      <c r="E47" s="20">
        <v>728151</v>
      </c>
      <c r="F47" s="21">
        <v>728151</v>
      </c>
      <c r="G47" s="21"/>
      <c r="H47" s="21">
        <v>174903</v>
      </c>
      <c r="I47" s="21">
        <v>1003</v>
      </c>
      <c r="J47" s="21">
        <v>175906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175906</v>
      </c>
      <c r="X47" s="21">
        <v>181809</v>
      </c>
      <c r="Y47" s="21">
        <v>-5903</v>
      </c>
      <c r="Z47" s="4">
        <v>-3.25</v>
      </c>
      <c r="AA47" s="19">
        <v>728151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554699938</v>
      </c>
      <c r="F48" s="46">
        <f t="shared" si="9"/>
        <v>555236417</v>
      </c>
      <c r="G48" s="46">
        <f t="shared" si="9"/>
        <v>16039974</v>
      </c>
      <c r="H48" s="46">
        <f t="shared" si="9"/>
        <v>38475986</v>
      </c>
      <c r="I48" s="46">
        <f t="shared" si="9"/>
        <v>39999458</v>
      </c>
      <c r="J48" s="46">
        <f t="shared" si="9"/>
        <v>94515418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94515418</v>
      </c>
      <c r="X48" s="46">
        <f t="shared" si="9"/>
        <v>115760600</v>
      </c>
      <c r="Y48" s="46">
        <f t="shared" si="9"/>
        <v>-21245182</v>
      </c>
      <c r="Z48" s="47">
        <f>+IF(X48&lt;&gt;0,+(Y48/X48)*100,0)</f>
        <v>-18.3526882203444</v>
      </c>
      <c r="AA48" s="44">
        <f>+AA28+AA32+AA38+AA42+AA47</f>
        <v>555236417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29395925</v>
      </c>
      <c r="F49" s="50">
        <f t="shared" si="10"/>
        <v>29926395</v>
      </c>
      <c r="G49" s="50">
        <f t="shared" si="10"/>
        <v>44231414</v>
      </c>
      <c r="H49" s="50">
        <f t="shared" si="10"/>
        <v>4646248</v>
      </c>
      <c r="I49" s="50">
        <f t="shared" si="10"/>
        <v>-4249063</v>
      </c>
      <c r="J49" s="50">
        <f t="shared" si="10"/>
        <v>44628599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44628599</v>
      </c>
      <c r="X49" s="50">
        <f>IF(F25=F48,0,X25-X48)</f>
        <v>2747684</v>
      </c>
      <c r="Y49" s="50">
        <f t="shared" si="10"/>
        <v>41880915</v>
      </c>
      <c r="Z49" s="51">
        <f>+IF(X49&lt;&gt;0,+(Y49/X49)*100,0)</f>
        <v>1524.2260390932875</v>
      </c>
      <c r="AA49" s="48">
        <f>+AA25-AA48</f>
        <v>29926395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94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352267542</v>
      </c>
      <c r="D5" s="19">
        <f>SUM(D6:D8)</f>
        <v>0</v>
      </c>
      <c r="E5" s="20">
        <f t="shared" si="0"/>
        <v>364845008</v>
      </c>
      <c r="F5" s="21">
        <f t="shared" si="0"/>
        <v>364845008</v>
      </c>
      <c r="G5" s="21">
        <f t="shared" si="0"/>
        <v>247998411</v>
      </c>
      <c r="H5" s="21">
        <f t="shared" si="0"/>
        <v>3015647</v>
      </c>
      <c r="I5" s="21">
        <f t="shared" si="0"/>
        <v>-4253726</v>
      </c>
      <c r="J5" s="21">
        <f t="shared" si="0"/>
        <v>246760332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246760332</v>
      </c>
      <c r="X5" s="21">
        <f t="shared" si="0"/>
        <v>302707999</v>
      </c>
      <c r="Y5" s="21">
        <f t="shared" si="0"/>
        <v>-55947667</v>
      </c>
      <c r="Z5" s="4">
        <f>+IF(X5&lt;&gt;0,+(Y5/X5)*100,0)</f>
        <v>-18.482388038910067</v>
      </c>
      <c r="AA5" s="19">
        <f>SUM(AA6:AA8)</f>
        <v>364845008</v>
      </c>
    </row>
    <row r="6" spans="1:27" ht="12.75">
      <c r="A6" s="5" t="s">
        <v>33</v>
      </c>
      <c r="B6" s="3"/>
      <c r="C6" s="22">
        <v>19677430</v>
      </c>
      <c r="D6" s="22"/>
      <c r="E6" s="23">
        <v>16519578</v>
      </c>
      <c r="F6" s="24">
        <v>16519578</v>
      </c>
      <c r="G6" s="24">
        <v>1618253</v>
      </c>
      <c r="H6" s="24">
        <v>2683444</v>
      </c>
      <c r="I6" s="24">
        <v>2372470</v>
      </c>
      <c r="J6" s="24">
        <v>6674167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6674167</v>
      </c>
      <c r="X6" s="24">
        <v>1471063</v>
      </c>
      <c r="Y6" s="24">
        <v>5203104</v>
      </c>
      <c r="Z6" s="6">
        <v>353.7</v>
      </c>
      <c r="AA6" s="22">
        <v>16519578</v>
      </c>
    </row>
    <row r="7" spans="1:27" ht="12.75">
      <c r="A7" s="5" t="s">
        <v>34</v>
      </c>
      <c r="B7" s="3"/>
      <c r="C7" s="25">
        <v>231976084</v>
      </c>
      <c r="D7" s="25"/>
      <c r="E7" s="26">
        <v>242582042</v>
      </c>
      <c r="F7" s="27">
        <v>242582042</v>
      </c>
      <c r="G7" s="27">
        <v>246243127</v>
      </c>
      <c r="H7" s="27">
        <v>-96572</v>
      </c>
      <c r="I7" s="27">
        <v>-6812056</v>
      </c>
      <c r="J7" s="27">
        <v>239334499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239334499</v>
      </c>
      <c r="X7" s="27">
        <v>228474609</v>
      </c>
      <c r="Y7" s="27">
        <v>10859890</v>
      </c>
      <c r="Z7" s="7">
        <v>4.75</v>
      </c>
      <c r="AA7" s="25">
        <v>242582042</v>
      </c>
    </row>
    <row r="8" spans="1:27" ht="12.75">
      <c r="A8" s="5" t="s">
        <v>35</v>
      </c>
      <c r="B8" s="3"/>
      <c r="C8" s="22">
        <v>100614028</v>
      </c>
      <c r="D8" s="22"/>
      <c r="E8" s="23">
        <v>105743388</v>
      </c>
      <c r="F8" s="24">
        <v>105743388</v>
      </c>
      <c r="G8" s="24">
        <v>137031</v>
      </c>
      <c r="H8" s="24">
        <v>428775</v>
      </c>
      <c r="I8" s="24">
        <v>185860</v>
      </c>
      <c r="J8" s="24">
        <v>751666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751666</v>
      </c>
      <c r="X8" s="24">
        <v>72762327</v>
      </c>
      <c r="Y8" s="24">
        <v>-72010661</v>
      </c>
      <c r="Z8" s="6">
        <v>-98.97</v>
      </c>
      <c r="AA8" s="22">
        <v>105743388</v>
      </c>
    </row>
    <row r="9" spans="1:27" ht="12.75">
      <c r="A9" s="2" t="s">
        <v>36</v>
      </c>
      <c r="B9" s="3"/>
      <c r="C9" s="19">
        <f aca="true" t="shared" si="1" ref="C9:Y9">SUM(C10:C14)</f>
        <v>117906705</v>
      </c>
      <c r="D9" s="19">
        <f>SUM(D10:D14)</f>
        <v>0</v>
      </c>
      <c r="E9" s="20">
        <f t="shared" si="1"/>
        <v>162865667</v>
      </c>
      <c r="F9" s="21">
        <f t="shared" si="1"/>
        <v>168703395</v>
      </c>
      <c r="G9" s="21">
        <f t="shared" si="1"/>
        <v>3346877</v>
      </c>
      <c r="H9" s="21">
        <f t="shared" si="1"/>
        <v>3731365</v>
      </c>
      <c r="I9" s="21">
        <f t="shared" si="1"/>
        <v>3982420</v>
      </c>
      <c r="J9" s="21">
        <f t="shared" si="1"/>
        <v>11060662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11060662</v>
      </c>
      <c r="X9" s="21">
        <f t="shared" si="1"/>
        <v>22333314</v>
      </c>
      <c r="Y9" s="21">
        <f t="shared" si="1"/>
        <v>-11272652</v>
      </c>
      <c r="Z9" s="4">
        <f>+IF(X9&lt;&gt;0,+(Y9/X9)*100,0)</f>
        <v>-50.47460488846394</v>
      </c>
      <c r="AA9" s="19">
        <f>SUM(AA10:AA14)</f>
        <v>168703395</v>
      </c>
    </row>
    <row r="10" spans="1:27" ht="12.75">
      <c r="A10" s="5" t="s">
        <v>37</v>
      </c>
      <c r="B10" s="3"/>
      <c r="C10" s="22">
        <v>16502210</v>
      </c>
      <c r="D10" s="22"/>
      <c r="E10" s="23">
        <v>17985608</v>
      </c>
      <c r="F10" s="24">
        <v>17985608</v>
      </c>
      <c r="G10" s="24">
        <v>261428</v>
      </c>
      <c r="H10" s="24">
        <v>213198</v>
      </c>
      <c r="I10" s="24">
        <v>98287</v>
      </c>
      <c r="J10" s="24">
        <v>572913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572913</v>
      </c>
      <c r="X10" s="24">
        <v>939211</v>
      </c>
      <c r="Y10" s="24">
        <v>-366298</v>
      </c>
      <c r="Z10" s="6">
        <v>-39</v>
      </c>
      <c r="AA10" s="22">
        <v>17985608</v>
      </c>
    </row>
    <row r="11" spans="1:27" ht="12.75">
      <c r="A11" s="5" t="s">
        <v>38</v>
      </c>
      <c r="B11" s="3"/>
      <c r="C11" s="22">
        <v>2643526</v>
      </c>
      <c r="D11" s="22"/>
      <c r="E11" s="23">
        <v>3009898</v>
      </c>
      <c r="F11" s="24">
        <v>4194448</v>
      </c>
      <c r="G11" s="24">
        <v>23589</v>
      </c>
      <c r="H11" s="24">
        <v>56236</v>
      </c>
      <c r="I11" s="24">
        <v>76669</v>
      </c>
      <c r="J11" s="24">
        <v>156494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156494</v>
      </c>
      <c r="X11" s="24">
        <v>306202</v>
      </c>
      <c r="Y11" s="24">
        <v>-149708</v>
      </c>
      <c r="Z11" s="6">
        <v>-48.89</v>
      </c>
      <c r="AA11" s="22">
        <v>4194448</v>
      </c>
    </row>
    <row r="12" spans="1:27" ht="12.75">
      <c r="A12" s="5" t="s">
        <v>39</v>
      </c>
      <c r="B12" s="3"/>
      <c r="C12" s="22">
        <v>71291836</v>
      </c>
      <c r="D12" s="22"/>
      <c r="E12" s="23">
        <v>68434105</v>
      </c>
      <c r="F12" s="24">
        <v>73087283</v>
      </c>
      <c r="G12" s="24">
        <v>1177207</v>
      </c>
      <c r="H12" s="24">
        <v>1285655</v>
      </c>
      <c r="I12" s="24">
        <v>1698413</v>
      </c>
      <c r="J12" s="24">
        <v>4161275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4161275</v>
      </c>
      <c r="X12" s="24">
        <v>16089410</v>
      </c>
      <c r="Y12" s="24">
        <v>-11928135</v>
      </c>
      <c r="Z12" s="6">
        <v>-74.14</v>
      </c>
      <c r="AA12" s="22">
        <v>73087283</v>
      </c>
    </row>
    <row r="13" spans="1:27" ht="12.75">
      <c r="A13" s="5" t="s">
        <v>40</v>
      </c>
      <c r="B13" s="3"/>
      <c r="C13" s="22">
        <v>27469133</v>
      </c>
      <c r="D13" s="22"/>
      <c r="E13" s="23">
        <v>73436056</v>
      </c>
      <c r="F13" s="24">
        <v>73436056</v>
      </c>
      <c r="G13" s="24">
        <v>1884653</v>
      </c>
      <c r="H13" s="24">
        <v>2176276</v>
      </c>
      <c r="I13" s="24">
        <v>2109051</v>
      </c>
      <c r="J13" s="24">
        <v>6169980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6169980</v>
      </c>
      <c r="X13" s="24">
        <v>4998491</v>
      </c>
      <c r="Y13" s="24">
        <v>1171489</v>
      </c>
      <c r="Z13" s="6">
        <v>23.44</v>
      </c>
      <c r="AA13" s="22">
        <v>73436056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22238568</v>
      </c>
      <c r="D15" s="19">
        <f>SUM(D16:D18)</f>
        <v>0</v>
      </c>
      <c r="E15" s="20">
        <f t="shared" si="2"/>
        <v>26931886</v>
      </c>
      <c r="F15" s="21">
        <f t="shared" si="2"/>
        <v>26931886</v>
      </c>
      <c r="G15" s="21">
        <f t="shared" si="2"/>
        <v>763326</v>
      </c>
      <c r="H15" s="21">
        <f t="shared" si="2"/>
        <v>127799</v>
      </c>
      <c r="I15" s="21">
        <f t="shared" si="2"/>
        <v>160387</v>
      </c>
      <c r="J15" s="21">
        <f t="shared" si="2"/>
        <v>1051512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1051512</v>
      </c>
      <c r="X15" s="21">
        <f t="shared" si="2"/>
        <v>3722437</v>
      </c>
      <c r="Y15" s="21">
        <f t="shared" si="2"/>
        <v>-2670925</v>
      </c>
      <c r="Z15" s="4">
        <f>+IF(X15&lt;&gt;0,+(Y15/X15)*100,0)</f>
        <v>-71.75205382925218</v>
      </c>
      <c r="AA15" s="19">
        <f>SUM(AA16:AA18)</f>
        <v>26931886</v>
      </c>
    </row>
    <row r="16" spans="1:27" ht="12.75">
      <c r="A16" s="5" t="s">
        <v>43</v>
      </c>
      <c r="B16" s="3"/>
      <c r="C16" s="22">
        <v>6439331</v>
      </c>
      <c r="D16" s="22"/>
      <c r="E16" s="23">
        <v>7266880</v>
      </c>
      <c r="F16" s="24">
        <v>7266880</v>
      </c>
      <c r="G16" s="24">
        <v>707106</v>
      </c>
      <c r="H16" s="24">
        <v>83577</v>
      </c>
      <c r="I16" s="24">
        <v>40869</v>
      </c>
      <c r="J16" s="24">
        <v>831552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831552</v>
      </c>
      <c r="X16" s="24">
        <v>3284357</v>
      </c>
      <c r="Y16" s="24">
        <v>-2452805</v>
      </c>
      <c r="Z16" s="6">
        <v>-74.68</v>
      </c>
      <c r="AA16" s="22">
        <v>7266880</v>
      </c>
    </row>
    <row r="17" spans="1:27" ht="12.75">
      <c r="A17" s="5" t="s">
        <v>44</v>
      </c>
      <c r="B17" s="3"/>
      <c r="C17" s="22">
        <v>15102853</v>
      </c>
      <c r="D17" s="22"/>
      <c r="E17" s="23">
        <v>19129093</v>
      </c>
      <c r="F17" s="24">
        <v>19129093</v>
      </c>
      <c r="G17" s="24">
        <v>15688</v>
      </c>
      <c r="H17" s="24">
        <v>6980</v>
      </c>
      <c r="I17" s="24">
        <v>76601</v>
      </c>
      <c r="J17" s="24">
        <v>99269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99269</v>
      </c>
      <c r="X17" s="24">
        <v>438080</v>
      </c>
      <c r="Y17" s="24">
        <v>-338811</v>
      </c>
      <c r="Z17" s="6">
        <v>-77.34</v>
      </c>
      <c r="AA17" s="22">
        <v>19129093</v>
      </c>
    </row>
    <row r="18" spans="1:27" ht="12.75">
      <c r="A18" s="5" t="s">
        <v>45</v>
      </c>
      <c r="B18" s="3"/>
      <c r="C18" s="22">
        <v>696384</v>
      </c>
      <c r="D18" s="22"/>
      <c r="E18" s="23">
        <v>535913</v>
      </c>
      <c r="F18" s="24">
        <v>535913</v>
      </c>
      <c r="G18" s="24">
        <v>40532</v>
      </c>
      <c r="H18" s="24">
        <v>37242</v>
      </c>
      <c r="I18" s="24">
        <v>42917</v>
      </c>
      <c r="J18" s="24">
        <v>120691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120691</v>
      </c>
      <c r="X18" s="24"/>
      <c r="Y18" s="24">
        <v>120691</v>
      </c>
      <c r="Z18" s="6">
        <v>0</v>
      </c>
      <c r="AA18" s="22">
        <v>535913</v>
      </c>
    </row>
    <row r="19" spans="1:27" ht="12.75">
      <c r="A19" s="2" t="s">
        <v>46</v>
      </c>
      <c r="B19" s="8"/>
      <c r="C19" s="19">
        <f aca="true" t="shared" si="3" ref="C19:Y19">SUM(C20:C23)</f>
        <v>1257055293</v>
      </c>
      <c r="D19" s="19">
        <f>SUM(D20:D23)</f>
        <v>0</v>
      </c>
      <c r="E19" s="20">
        <f t="shared" si="3"/>
        <v>1457344549</v>
      </c>
      <c r="F19" s="21">
        <f t="shared" si="3"/>
        <v>1466426565</v>
      </c>
      <c r="G19" s="21">
        <f t="shared" si="3"/>
        <v>274586013</v>
      </c>
      <c r="H19" s="21">
        <f t="shared" si="3"/>
        <v>144208976</v>
      </c>
      <c r="I19" s="21">
        <f t="shared" si="3"/>
        <v>117245197</v>
      </c>
      <c r="J19" s="21">
        <f t="shared" si="3"/>
        <v>536040186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536040186</v>
      </c>
      <c r="X19" s="21">
        <f t="shared" si="3"/>
        <v>472292283</v>
      </c>
      <c r="Y19" s="21">
        <f t="shared" si="3"/>
        <v>63747903</v>
      </c>
      <c r="Z19" s="4">
        <f>+IF(X19&lt;&gt;0,+(Y19/X19)*100,0)</f>
        <v>13.497553378402333</v>
      </c>
      <c r="AA19" s="19">
        <f>SUM(AA20:AA23)</f>
        <v>1466426565</v>
      </c>
    </row>
    <row r="20" spans="1:27" ht="12.75">
      <c r="A20" s="5" t="s">
        <v>47</v>
      </c>
      <c r="B20" s="3"/>
      <c r="C20" s="22">
        <v>917986682</v>
      </c>
      <c r="D20" s="22"/>
      <c r="E20" s="23">
        <v>1069720080</v>
      </c>
      <c r="F20" s="24">
        <v>1069720080</v>
      </c>
      <c r="G20" s="24">
        <v>73716339</v>
      </c>
      <c r="H20" s="24">
        <v>117984567</v>
      </c>
      <c r="I20" s="24">
        <v>99651090</v>
      </c>
      <c r="J20" s="24">
        <v>291351996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291351996</v>
      </c>
      <c r="X20" s="24">
        <v>310490753</v>
      </c>
      <c r="Y20" s="24">
        <v>-19138757</v>
      </c>
      <c r="Z20" s="6">
        <v>-6.16</v>
      </c>
      <c r="AA20" s="22">
        <v>1069720080</v>
      </c>
    </row>
    <row r="21" spans="1:27" ht="12.75">
      <c r="A21" s="5" t="s">
        <v>48</v>
      </c>
      <c r="B21" s="3"/>
      <c r="C21" s="22">
        <v>184033000</v>
      </c>
      <c r="D21" s="22"/>
      <c r="E21" s="23">
        <v>204316340</v>
      </c>
      <c r="F21" s="24">
        <v>204316340</v>
      </c>
      <c r="G21" s="24">
        <v>13050086</v>
      </c>
      <c r="H21" s="24">
        <v>12920807</v>
      </c>
      <c r="I21" s="24">
        <v>12327260</v>
      </c>
      <c r="J21" s="24">
        <v>38298153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38298153</v>
      </c>
      <c r="X21" s="24">
        <v>37686808</v>
      </c>
      <c r="Y21" s="24">
        <v>611345</v>
      </c>
      <c r="Z21" s="6">
        <v>1.62</v>
      </c>
      <c r="AA21" s="22">
        <v>204316340</v>
      </c>
    </row>
    <row r="22" spans="1:27" ht="12.75">
      <c r="A22" s="5" t="s">
        <v>49</v>
      </c>
      <c r="B22" s="3"/>
      <c r="C22" s="25">
        <v>142828043</v>
      </c>
      <c r="D22" s="25"/>
      <c r="E22" s="26">
        <v>141512394</v>
      </c>
      <c r="F22" s="27">
        <v>150594410</v>
      </c>
      <c r="G22" s="27">
        <v>82485628</v>
      </c>
      <c r="H22" s="27">
        <v>9906584</v>
      </c>
      <c r="I22" s="27">
        <v>1671903</v>
      </c>
      <c r="J22" s="27">
        <v>94064115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94064115</v>
      </c>
      <c r="X22" s="27">
        <v>93829327</v>
      </c>
      <c r="Y22" s="27">
        <v>234788</v>
      </c>
      <c r="Z22" s="7">
        <v>0.25</v>
      </c>
      <c r="AA22" s="25">
        <v>150594410</v>
      </c>
    </row>
    <row r="23" spans="1:27" ht="12.75">
      <c r="A23" s="5" t="s">
        <v>50</v>
      </c>
      <c r="B23" s="3"/>
      <c r="C23" s="22">
        <v>12207568</v>
      </c>
      <c r="D23" s="22"/>
      <c r="E23" s="23">
        <v>41795735</v>
      </c>
      <c r="F23" s="24">
        <v>41795735</v>
      </c>
      <c r="G23" s="24">
        <v>105333960</v>
      </c>
      <c r="H23" s="24">
        <v>3397018</v>
      </c>
      <c r="I23" s="24">
        <v>3594944</v>
      </c>
      <c r="J23" s="24">
        <v>112325922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112325922</v>
      </c>
      <c r="X23" s="24">
        <v>30285395</v>
      </c>
      <c r="Y23" s="24">
        <v>82040527</v>
      </c>
      <c r="Z23" s="6">
        <v>270.89</v>
      </c>
      <c r="AA23" s="22">
        <v>41795735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1749468108</v>
      </c>
      <c r="D25" s="44">
        <f>+D5+D9+D15+D19+D24</f>
        <v>0</v>
      </c>
      <c r="E25" s="45">
        <f t="shared" si="4"/>
        <v>2011987110</v>
      </c>
      <c r="F25" s="46">
        <f t="shared" si="4"/>
        <v>2026906854</v>
      </c>
      <c r="G25" s="46">
        <f t="shared" si="4"/>
        <v>526694627</v>
      </c>
      <c r="H25" s="46">
        <f t="shared" si="4"/>
        <v>151083787</v>
      </c>
      <c r="I25" s="46">
        <f t="shared" si="4"/>
        <v>117134278</v>
      </c>
      <c r="J25" s="46">
        <f t="shared" si="4"/>
        <v>794912692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794912692</v>
      </c>
      <c r="X25" s="46">
        <f t="shared" si="4"/>
        <v>801056033</v>
      </c>
      <c r="Y25" s="46">
        <f t="shared" si="4"/>
        <v>-6143341</v>
      </c>
      <c r="Z25" s="47">
        <f>+IF(X25&lt;&gt;0,+(Y25/X25)*100,0)</f>
        <v>-0.7669052783976724</v>
      </c>
      <c r="AA25" s="44">
        <f>+AA5+AA9+AA15+AA19+AA24</f>
        <v>2026906854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241603126</v>
      </c>
      <c r="D28" s="19">
        <f>SUM(D29:D31)</f>
        <v>0</v>
      </c>
      <c r="E28" s="20">
        <f t="shared" si="5"/>
        <v>261242477</v>
      </c>
      <c r="F28" s="21">
        <f t="shared" si="5"/>
        <v>261242477</v>
      </c>
      <c r="G28" s="21">
        <f t="shared" si="5"/>
        <v>29938039</v>
      </c>
      <c r="H28" s="21">
        <f t="shared" si="5"/>
        <v>20051181</v>
      </c>
      <c r="I28" s="21">
        <f t="shared" si="5"/>
        <v>24241855</v>
      </c>
      <c r="J28" s="21">
        <f t="shared" si="5"/>
        <v>74231075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74231075</v>
      </c>
      <c r="X28" s="21">
        <f t="shared" si="5"/>
        <v>63995357</v>
      </c>
      <c r="Y28" s="21">
        <f t="shared" si="5"/>
        <v>10235718</v>
      </c>
      <c r="Z28" s="4">
        <f>+IF(X28&lt;&gt;0,+(Y28/X28)*100,0)</f>
        <v>15.994469723795742</v>
      </c>
      <c r="AA28" s="19">
        <f>SUM(AA29:AA31)</f>
        <v>261242477</v>
      </c>
    </row>
    <row r="29" spans="1:27" ht="12.75">
      <c r="A29" s="5" t="s">
        <v>33</v>
      </c>
      <c r="B29" s="3"/>
      <c r="C29" s="22">
        <v>43615954</v>
      </c>
      <c r="D29" s="22"/>
      <c r="E29" s="23">
        <v>40990652</v>
      </c>
      <c r="F29" s="24">
        <v>40990652</v>
      </c>
      <c r="G29" s="24">
        <v>3049448</v>
      </c>
      <c r="H29" s="24">
        <v>4084312</v>
      </c>
      <c r="I29" s="24">
        <v>4193335</v>
      </c>
      <c r="J29" s="24">
        <v>11327095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11327095</v>
      </c>
      <c r="X29" s="24">
        <v>9071683</v>
      </c>
      <c r="Y29" s="24">
        <v>2255412</v>
      </c>
      <c r="Z29" s="6">
        <v>24.86</v>
      </c>
      <c r="AA29" s="22">
        <v>40990652</v>
      </c>
    </row>
    <row r="30" spans="1:27" ht="12.75">
      <c r="A30" s="5" t="s">
        <v>34</v>
      </c>
      <c r="B30" s="3"/>
      <c r="C30" s="25">
        <v>63865707</v>
      </c>
      <c r="D30" s="25"/>
      <c r="E30" s="26">
        <v>70984842</v>
      </c>
      <c r="F30" s="27">
        <v>70984842</v>
      </c>
      <c r="G30" s="27">
        <v>14151931</v>
      </c>
      <c r="H30" s="27">
        <v>5018489</v>
      </c>
      <c r="I30" s="27">
        <v>7903371</v>
      </c>
      <c r="J30" s="27">
        <v>27073791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27073791</v>
      </c>
      <c r="X30" s="27">
        <v>19254065</v>
      </c>
      <c r="Y30" s="27">
        <v>7819726</v>
      </c>
      <c r="Z30" s="7">
        <v>40.61</v>
      </c>
      <c r="AA30" s="25">
        <v>70984842</v>
      </c>
    </row>
    <row r="31" spans="1:27" ht="12.75">
      <c r="A31" s="5" t="s">
        <v>35</v>
      </c>
      <c r="B31" s="3"/>
      <c r="C31" s="22">
        <v>134121465</v>
      </c>
      <c r="D31" s="22"/>
      <c r="E31" s="23">
        <v>149266983</v>
      </c>
      <c r="F31" s="24">
        <v>149266983</v>
      </c>
      <c r="G31" s="24">
        <v>12736660</v>
      </c>
      <c r="H31" s="24">
        <v>10948380</v>
      </c>
      <c r="I31" s="24">
        <v>12145149</v>
      </c>
      <c r="J31" s="24">
        <v>35830189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35830189</v>
      </c>
      <c r="X31" s="24">
        <v>35669609</v>
      </c>
      <c r="Y31" s="24">
        <v>160580</v>
      </c>
      <c r="Z31" s="6">
        <v>0.45</v>
      </c>
      <c r="AA31" s="22">
        <v>149266983</v>
      </c>
    </row>
    <row r="32" spans="1:27" ht="12.75">
      <c r="A32" s="2" t="s">
        <v>36</v>
      </c>
      <c r="B32" s="3"/>
      <c r="C32" s="19">
        <f aca="true" t="shared" si="6" ref="C32:Y32">SUM(C33:C37)</f>
        <v>282762061</v>
      </c>
      <c r="D32" s="19">
        <f>SUM(D33:D37)</f>
        <v>0</v>
      </c>
      <c r="E32" s="20">
        <f t="shared" si="6"/>
        <v>336499589</v>
      </c>
      <c r="F32" s="21">
        <f t="shared" si="6"/>
        <v>336499589</v>
      </c>
      <c r="G32" s="21">
        <f t="shared" si="6"/>
        <v>17651005</v>
      </c>
      <c r="H32" s="21">
        <f t="shared" si="6"/>
        <v>16805664</v>
      </c>
      <c r="I32" s="21">
        <f t="shared" si="6"/>
        <v>18328400</v>
      </c>
      <c r="J32" s="21">
        <f t="shared" si="6"/>
        <v>52785069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52785069</v>
      </c>
      <c r="X32" s="21">
        <f t="shared" si="6"/>
        <v>70076132</v>
      </c>
      <c r="Y32" s="21">
        <f t="shared" si="6"/>
        <v>-17291063</v>
      </c>
      <c r="Z32" s="4">
        <f>+IF(X32&lt;&gt;0,+(Y32/X32)*100,0)</f>
        <v>-24.674682386864617</v>
      </c>
      <c r="AA32" s="19">
        <f>SUM(AA33:AA37)</f>
        <v>336499589</v>
      </c>
    </row>
    <row r="33" spans="1:27" ht="12.75">
      <c r="A33" s="5" t="s">
        <v>37</v>
      </c>
      <c r="B33" s="3"/>
      <c r="C33" s="22">
        <v>28493961</v>
      </c>
      <c r="D33" s="22"/>
      <c r="E33" s="23">
        <v>34485912</v>
      </c>
      <c r="F33" s="24">
        <v>34485912</v>
      </c>
      <c r="G33" s="24">
        <v>2317173</v>
      </c>
      <c r="H33" s="24">
        <v>2171191</v>
      </c>
      <c r="I33" s="24">
        <v>2439831</v>
      </c>
      <c r="J33" s="24">
        <v>6928195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6928195</v>
      </c>
      <c r="X33" s="24">
        <v>8519894</v>
      </c>
      <c r="Y33" s="24">
        <v>-1591699</v>
      </c>
      <c r="Z33" s="6">
        <v>-18.68</v>
      </c>
      <c r="AA33" s="22">
        <v>34485912</v>
      </c>
    </row>
    <row r="34" spans="1:27" ht="12.75">
      <c r="A34" s="5" t="s">
        <v>38</v>
      </c>
      <c r="B34" s="3"/>
      <c r="C34" s="22">
        <v>55820357</v>
      </c>
      <c r="D34" s="22"/>
      <c r="E34" s="23">
        <v>73591414</v>
      </c>
      <c r="F34" s="24">
        <v>73591414</v>
      </c>
      <c r="G34" s="24">
        <v>4264286</v>
      </c>
      <c r="H34" s="24">
        <v>3589801</v>
      </c>
      <c r="I34" s="24">
        <v>4314844</v>
      </c>
      <c r="J34" s="24">
        <v>12168931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12168931</v>
      </c>
      <c r="X34" s="24">
        <v>14388080</v>
      </c>
      <c r="Y34" s="24">
        <v>-2219149</v>
      </c>
      <c r="Z34" s="6">
        <v>-15.42</v>
      </c>
      <c r="AA34" s="22">
        <v>73591414</v>
      </c>
    </row>
    <row r="35" spans="1:27" ht="12.75">
      <c r="A35" s="5" t="s">
        <v>39</v>
      </c>
      <c r="B35" s="3"/>
      <c r="C35" s="22">
        <v>99954679</v>
      </c>
      <c r="D35" s="22"/>
      <c r="E35" s="23">
        <v>106457994</v>
      </c>
      <c r="F35" s="24">
        <v>106457994</v>
      </c>
      <c r="G35" s="24">
        <v>3379048</v>
      </c>
      <c r="H35" s="24">
        <v>3581949</v>
      </c>
      <c r="I35" s="24">
        <v>3724881</v>
      </c>
      <c r="J35" s="24">
        <v>10685878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10685878</v>
      </c>
      <c r="X35" s="24">
        <v>21300902</v>
      </c>
      <c r="Y35" s="24">
        <v>-10615024</v>
      </c>
      <c r="Z35" s="6">
        <v>-49.83</v>
      </c>
      <c r="AA35" s="22">
        <v>106457994</v>
      </c>
    </row>
    <row r="36" spans="1:27" ht="12.75">
      <c r="A36" s="5" t="s">
        <v>40</v>
      </c>
      <c r="B36" s="3"/>
      <c r="C36" s="22">
        <v>98493064</v>
      </c>
      <c r="D36" s="22"/>
      <c r="E36" s="23">
        <v>121964269</v>
      </c>
      <c r="F36" s="24">
        <v>121964269</v>
      </c>
      <c r="G36" s="24">
        <v>7690498</v>
      </c>
      <c r="H36" s="24">
        <v>7462723</v>
      </c>
      <c r="I36" s="24">
        <v>7848844</v>
      </c>
      <c r="J36" s="24">
        <v>23002065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23002065</v>
      </c>
      <c r="X36" s="24">
        <v>25867256</v>
      </c>
      <c r="Y36" s="24">
        <v>-2865191</v>
      </c>
      <c r="Z36" s="6">
        <v>-11.08</v>
      </c>
      <c r="AA36" s="22">
        <v>121964269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151175172</v>
      </c>
      <c r="D38" s="19">
        <f>SUM(D39:D41)</f>
        <v>0</v>
      </c>
      <c r="E38" s="20">
        <f t="shared" si="7"/>
        <v>176058279</v>
      </c>
      <c r="F38" s="21">
        <f t="shared" si="7"/>
        <v>176058279</v>
      </c>
      <c r="G38" s="21">
        <f t="shared" si="7"/>
        <v>8774954</v>
      </c>
      <c r="H38" s="21">
        <f t="shared" si="7"/>
        <v>11907496</v>
      </c>
      <c r="I38" s="21">
        <f t="shared" si="7"/>
        <v>8262349</v>
      </c>
      <c r="J38" s="21">
        <f t="shared" si="7"/>
        <v>28944799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28944799</v>
      </c>
      <c r="X38" s="21">
        <f t="shared" si="7"/>
        <v>25210850</v>
      </c>
      <c r="Y38" s="21">
        <f t="shared" si="7"/>
        <v>3733949</v>
      </c>
      <c r="Z38" s="4">
        <f>+IF(X38&lt;&gt;0,+(Y38/X38)*100,0)</f>
        <v>14.810881029398058</v>
      </c>
      <c r="AA38" s="19">
        <f>SUM(AA39:AA41)</f>
        <v>176058279</v>
      </c>
    </row>
    <row r="39" spans="1:27" ht="12.75">
      <c r="A39" s="5" t="s">
        <v>43</v>
      </c>
      <c r="B39" s="3"/>
      <c r="C39" s="22">
        <v>38193654</v>
      </c>
      <c r="D39" s="22"/>
      <c r="E39" s="23">
        <v>42503135</v>
      </c>
      <c r="F39" s="24">
        <v>42503135</v>
      </c>
      <c r="G39" s="24">
        <v>2513285</v>
      </c>
      <c r="H39" s="24">
        <v>2570806</v>
      </c>
      <c r="I39" s="24">
        <v>3256992</v>
      </c>
      <c r="J39" s="24">
        <v>8341083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8341083</v>
      </c>
      <c r="X39" s="24">
        <v>7798690</v>
      </c>
      <c r="Y39" s="24">
        <v>542393</v>
      </c>
      <c r="Z39" s="6">
        <v>6.95</v>
      </c>
      <c r="AA39" s="22">
        <v>42503135</v>
      </c>
    </row>
    <row r="40" spans="1:27" ht="12.75">
      <c r="A40" s="5" t="s">
        <v>44</v>
      </c>
      <c r="B40" s="3"/>
      <c r="C40" s="22">
        <v>106950695</v>
      </c>
      <c r="D40" s="22"/>
      <c r="E40" s="23">
        <v>126022599</v>
      </c>
      <c r="F40" s="24">
        <v>126022599</v>
      </c>
      <c r="G40" s="24">
        <v>5742942</v>
      </c>
      <c r="H40" s="24">
        <v>8780506</v>
      </c>
      <c r="I40" s="24">
        <v>4584187</v>
      </c>
      <c r="J40" s="24">
        <v>19107635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19107635</v>
      </c>
      <c r="X40" s="24">
        <v>15394106</v>
      </c>
      <c r="Y40" s="24">
        <v>3713529</v>
      </c>
      <c r="Z40" s="6">
        <v>24.12</v>
      </c>
      <c r="AA40" s="22">
        <v>126022599</v>
      </c>
    </row>
    <row r="41" spans="1:27" ht="12.75">
      <c r="A41" s="5" t="s">
        <v>45</v>
      </c>
      <c r="B41" s="3"/>
      <c r="C41" s="22">
        <v>6030823</v>
      </c>
      <c r="D41" s="22"/>
      <c r="E41" s="23">
        <v>7532545</v>
      </c>
      <c r="F41" s="24">
        <v>7532545</v>
      </c>
      <c r="G41" s="24">
        <v>518727</v>
      </c>
      <c r="H41" s="24">
        <v>556184</v>
      </c>
      <c r="I41" s="24">
        <v>421170</v>
      </c>
      <c r="J41" s="24">
        <v>1496081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1496081</v>
      </c>
      <c r="X41" s="24">
        <v>2018054</v>
      </c>
      <c r="Y41" s="24">
        <v>-521973</v>
      </c>
      <c r="Z41" s="6">
        <v>-25.87</v>
      </c>
      <c r="AA41" s="22">
        <v>7532545</v>
      </c>
    </row>
    <row r="42" spans="1:27" ht="12.75">
      <c r="A42" s="2" t="s">
        <v>46</v>
      </c>
      <c r="B42" s="8"/>
      <c r="C42" s="19">
        <f aca="true" t="shared" si="8" ref="C42:Y42">SUM(C43:C46)</f>
        <v>1039566368</v>
      </c>
      <c r="D42" s="19">
        <f>SUM(D43:D46)</f>
        <v>0</v>
      </c>
      <c r="E42" s="20">
        <f t="shared" si="8"/>
        <v>1274106149</v>
      </c>
      <c r="F42" s="21">
        <f t="shared" si="8"/>
        <v>1274106149</v>
      </c>
      <c r="G42" s="21">
        <f t="shared" si="8"/>
        <v>22309563</v>
      </c>
      <c r="H42" s="21">
        <f t="shared" si="8"/>
        <v>104355964</v>
      </c>
      <c r="I42" s="21">
        <f t="shared" si="8"/>
        <v>106626197</v>
      </c>
      <c r="J42" s="21">
        <f t="shared" si="8"/>
        <v>233291724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233291724</v>
      </c>
      <c r="X42" s="21">
        <f t="shared" si="8"/>
        <v>266695056</v>
      </c>
      <c r="Y42" s="21">
        <f t="shared" si="8"/>
        <v>-33403332</v>
      </c>
      <c r="Z42" s="4">
        <f>+IF(X42&lt;&gt;0,+(Y42/X42)*100,0)</f>
        <v>-12.524916097432268</v>
      </c>
      <c r="AA42" s="19">
        <f>SUM(AA43:AA46)</f>
        <v>1274106149</v>
      </c>
    </row>
    <row r="43" spans="1:27" ht="12.75">
      <c r="A43" s="5" t="s">
        <v>47</v>
      </c>
      <c r="B43" s="3"/>
      <c r="C43" s="22">
        <v>753225387</v>
      </c>
      <c r="D43" s="22"/>
      <c r="E43" s="23">
        <v>880994562</v>
      </c>
      <c r="F43" s="24">
        <v>880994562</v>
      </c>
      <c r="G43" s="24">
        <v>9941558</v>
      </c>
      <c r="H43" s="24">
        <v>85689435</v>
      </c>
      <c r="I43" s="24">
        <v>87070834</v>
      </c>
      <c r="J43" s="24">
        <v>182701827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182701827</v>
      </c>
      <c r="X43" s="24">
        <v>194283749</v>
      </c>
      <c r="Y43" s="24">
        <v>-11581922</v>
      </c>
      <c r="Z43" s="6">
        <v>-5.96</v>
      </c>
      <c r="AA43" s="22">
        <v>880994562</v>
      </c>
    </row>
    <row r="44" spans="1:27" ht="12.75">
      <c r="A44" s="5" t="s">
        <v>48</v>
      </c>
      <c r="B44" s="3"/>
      <c r="C44" s="22">
        <v>101890560</v>
      </c>
      <c r="D44" s="22"/>
      <c r="E44" s="23">
        <v>140029506</v>
      </c>
      <c r="F44" s="24">
        <v>140029506</v>
      </c>
      <c r="G44" s="24">
        <v>146378</v>
      </c>
      <c r="H44" s="24">
        <v>4121614</v>
      </c>
      <c r="I44" s="24">
        <v>4372727</v>
      </c>
      <c r="J44" s="24">
        <v>8640719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8640719</v>
      </c>
      <c r="X44" s="24">
        <v>24599226</v>
      </c>
      <c r="Y44" s="24">
        <v>-15958507</v>
      </c>
      <c r="Z44" s="6">
        <v>-64.87</v>
      </c>
      <c r="AA44" s="22">
        <v>140029506</v>
      </c>
    </row>
    <row r="45" spans="1:27" ht="12.75">
      <c r="A45" s="5" t="s">
        <v>49</v>
      </c>
      <c r="B45" s="3"/>
      <c r="C45" s="25">
        <v>88006203</v>
      </c>
      <c r="D45" s="25"/>
      <c r="E45" s="26">
        <v>137488865</v>
      </c>
      <c r="F45" s="27">
        <v>137488865</v>
      </c>
      <c r="G45" s="27">
        <v>6652647</v>
      </c>
      <c r="H45" s="27">
        <v>7383982</v>
      </c>
      <c r="I45" s="27">
        <v>8369811</v>
      </c>
      <c r="J45" s="27">
        <v>22406440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22406440</v>
      </c>
      <c r="X45" s="27">
        <v>24993002</v>
      </c>
      <c r="Y45" s="27">
        <v>-2586562</v>
      </c>
      <c r="Z45" s="7">
        <v>-10.35</v>
      </c>
      <c r="AA45" s="25">
        <v>137488865</v>
      </c>
    </row>
    <row r="46" spans="1:27" ht="12.75">
      <c r="A46" s="5" t="s">
        <v>50</v>
      </c>
      <c r="B46" s="3"/>
      <c r="C46" s="22">
        <v>96444218</v>
      </c>
      <c r="D46" s="22"/>
      <c r="E46" s="23">
        <v>115593216</v>
      </c>
      <c r="F46" s="24">
        <v>115593216</v>
      </c>
      <c r="G46" s="24">
        <v>5568980</v>
      </c>
      <c r="H46" s="24">
        <v>7160933</v>
      </c>
      <c r="I46" s="24">
        <v>6812825</v>
      </c>
      <c r="J46" s="24">
        <v>19542738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19542738</v>
      </c>
      <c r="X46" s="24">
        <v>22819079</v>
      </c>
      <c r="Y46" s="24">
        <v>-3276341</v>
      </c>
      <c r="Z46" s="6">
        <v>-14.36</v>
      </c>
      <c r="AA46" s="22">
        <v>115593216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1715106727</v>
      </c>
      <c r="D48" s="44">
        <f>+D28+D32+D38+D42+D47</f>
        <v>0</v>
      </c>
      <c r="E48" s="45">
        <f t="shared" si="9"/>
        <v>2047906494</v>
      </c>
      <c r="F48" s="46">
        <f t="shared" si="9"/>
        <v>2047906494</v>
      </c>
      <c r="G48" s="46">
        <f t="shared" si="9"/>
        <v>78673561</v>
      </c>
      <c r="H48" s="46">
        <f t="shared" si="9"/>
        <v>153120305</v>
      </c>
      <c r="I48" s="46">
        <f t="shared" si="9"/>
        <v>157458801</v>
      </c>
      <c r="J48" s="46">
        <f t="shared" si="9"/>
        <v>389252667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389252667</v>
      </c>
      <c r="X48" s="46">
        <f t="shared" si="9"/>
        <v>425977395</v>
      </c>
      <c r="Y48" s="46">
        <f t="shared" si="9"/>
        <v>-36724728</v>
      </c>
      <c r="Z48" s="47">
        <f>+IF(X48&lt;&gt;0,+(Y48/X48)*100,0)</f>
        <v>-8.621285643572707</v>
      </c>
      <c r="AA48" s="44">
        <f>+AA28+AA32+AA38+AA42+AA47</f>
        <v>2047906494</v>
      </c>
    </row>
    <row r="49" spans="1:27" ht="12.75">
      <c r="A49" s="14" t="s">
        <v>58</v>
      </c>
      <c r="B49" s="15"/>
      <c r="C49" s="48">
        <f aca="true" t="shared" si="10" ref="C49:Y49">+C25-C48</f>
        <v>34361381</v>
      </c>
      <c r="D49" s="48">
        <f>+D25-D48</f>
        <v>0</v>
      </c>
      <c r="E49" s="49">
        <f t="shared" si="10"/>
        <v>-35919384</v>
      </c>
      <c r="F49" s="50">
        <f t="shared" si="10"/>
        <v>-20999640</v>
      </c>
      <c r="G49" s="50">
        <f t="shared" si="10"/>
        <v>448021066</v>
      </c>
      <c r="H49" s="50">
        <f t="shared" si="10"/>
        <v>-2036518</v>
      </c>
      <c r="I49" s="50">
        <f t="shared" si="10"/>
        <v>-40324523</v>
      </c>
      <c r="J49" s="50">
        <f t="shared" si="10"/>
        <v>405660025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405660025</v>
      </c>
      <c r="X49" s="50">
        <f>IF(F25=F48,0,X25-X48)</f>
        <v>375078638</v>
      </c>
      <c r="Y49" s="50">
        <f t="shared" si="10"/>
        <v>30581387</v>
      </c>
      <c r="Z49" s="51">
        <f>+IF(X49&lt;&gt;0,+(Y49/X49)*100,0)</f>
        <v>8.153326769838595</v>
      </c>
      <c r="AA49" s="48">
        <f>+AA25-AA48</f>
        <v>-20999640</v>
      </c>
    </row>
    <row r="50" spans="1:27" ht="12.75">
      <c r="A50" s="16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93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2016-11-07T11:35:36Z</dcterms:created>
  <dcterms:modified xsi:type="dcterms:W3CDTF">2016-11-07T11:35:36Z</dcterms:modified>
  <cp:category/>
  <cp:version/>
  <cp:contentType/>
  <cp:contentStatus/>
</cp:coreProperties>
</file>