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4" sheetId="9" r:id="rId9"/>
    <sheet name="GT485" sheetId="10" r:id="rId10"/>
    <sheet name="DC48" sheetId="11" r:id="rId11"/>
    <sheet name="Summary" sheetId="12" r:id="rId12"/>
  </sheets>
  <definedNames>
    <definedName name="_xlnm.Print_Area" localSheetId="6">'DC42'!$A$1:$AA$57</definedName>
    <definedName name="_xlnm.Print_Area" localSheetId="10">'DC48'!$A$1:$AA$57</definedName>
    <definedName name="_xlnm.Print_Area" localSheetId="0">'EKU'!$A$1:$AA$57</definedName>
    <definedName name="_xlnm.Print_Area" localSheetId="3">'GT421'!$A$1:$AA$57</definedName>
    <definedName name="_xlnm.Print_Area" localSheetId="4">'GT422'!$A$1:$AA$57</definedName>
    <definedName name="_xlnm.Print_Area" localSheetId="5">'GT423'!$A$1:$AA$57</definedName>
    <definedName name="_xlnm.Print_Area" localSheetId="7">'GT481'!$A$1:$AA$57</definedName>
    <definedName name="_xlnm.Print_Area" localSheetId="8">'GT484'!$A$1:$AA$57</definedName>
    <definedName name="_xlnm.Print_Area" localSheetId="9">'GT485'!$A$1:$AA$57</definedName>
    <definedName name="_xlnm.Print_Area" localSheetId="1">'JHB'!$A$1:$AA$57</definedName>
    <definedName name="_xlnm.Print_Area" localSheetId="11">'Summary'!$A$1:$AA$57</definedName>
    <definedName name="_xlnm.Print_Area" localSheetId="2">'TSH'!$A$1:$AA$57</definedName>
  </definedNames>
  <calcPr calcMode="manual" fullCalcOnLoad="1"/>
</workbook>
</file>

<file path=xl/sharedStrings.xml><?xml version="1.0" encoding="utf-8"?>
<sst xmlns="http://schemas.openxmlformats.org/spreadsheetml/2006/main" count="912" uniqueCount="86">
  <si>
    <t>Gauteng: Ekurhuleni Metro(EKU) - Table C4 Quarterly Budget Statement - Financial Performance (rev and expend)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</si>
  <si>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</si>
  <si>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</si>
  <si>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</si>
  <si>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</si>
  <si>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</si>
  <si>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</si>
  <si>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</si>
  <si>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</si>
  <si>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</si>
  <si>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</si>
  <si>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</si>
  <si>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</si>
  <si>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</si>
  <si>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</si>
  <si>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</si>
  <si>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</si>
  <si>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</si>
  <si>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</si>
  <si>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</si>
  <si>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</si>
  <si>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</si>
  <si>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</si>
  <si>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</si>
  <si>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</si>
  <si>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</si>
  <si>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</si>
  <si>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</si>
  <si>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</si>
  <si>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</si>
  <si>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</si>
  <si>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</si>
  <si>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</si>
  <si>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</si>
  <si>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</si>
  <si>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</si>
  <si>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</si>
  <si>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</si>
  <si>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</si>
  <si>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</si>
  <si>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</si>
  <si>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</si>
  <si>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</si>
  <si>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</si>
  <si>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</si>
  <si>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</si>
  <si>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</si>
  <si>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</si>
  <si>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</si>
  <si>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</si>
  <si>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</si>
  <si>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</si>
  <si>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</si>
  <si>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</si>
  <si>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</si>
  <si>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</si>
  <si>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</si>
  <si>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</si>
  <si>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</si>
  <si>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</si>
  <si>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</si>
  <si>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</si>
  <si>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</si>
  <si>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</si>
  <si>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</si>
  <si>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</si>
  <si>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</si>
  <si>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</si>
  <si>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</si>
  <si>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</si>
  <si>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</si>
  <si>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</si>
  <si>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</si>
  <si>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</si>
  <si>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City Of Johannesburg(JHB) - Table C4 Quarterly Budget Statement - Financial Performance (rev and expend) ( All ) for 1st Quarter ended 30 September 2016 (Figures Finalised as at 2016/11/02)</t>
  </si>
  <si>
    <t>Gauteng: City Of Tshwane(TSH) - Table C4 Quarterly Budget Statement - Financial Performance (rev and expend) ( All ) for 1st Quarter ended 30 September 2016 (Figures Finalised as at 2016/11/02)</t>
  </si>
  <si>
    <t>Gauteng: Emfuleni(GT421) - Table C4 Quarterly Budget Statement - Financial Performance (rev and expend) ( All ) for 1st Quarter ended 30 September 2016 (Figures Finalised as at 2016/11/02)</t>
  </si>
  <si>
    <t>Gauteng: Midvaal(GT422) - Table C4 Quarterly Budget Statement - Financial Performance (rev and expend) ( All ) for 1st Quarter ended 30 September 2016 (Figures Finalised as at 2016/11/02)</t>
  </si>
  <si>
    <t>Gauteng: Lesedi(GT423) - Table C4 Quarterly Budget Statement - Financial Performance (rev and expend) ( All ) for 1st Quarter ended 30 September 2016 (Figures Finalised as at 2016/11/02)</t>
  </si>
  <si>
    <t>Gauteng: Sedibeng(DC42) - Table C4 Quarterly Budget Statement - Financial Performance (rev and expend) ( All ) for 1st Quarter ended 30 September 2016 (Figures Finalised as at 2016/11/02)</t>
  </si>
  <si>
    <t>Gauteng: Mogale City(GT481) - Table C4 Quarterly Budget Statement - Financial Performance (rev and expend) ( All ) for 1st Quarter ended 30 September 2016 (Figures Finalised as at 2016/11/02)</t>
  </si>
  <si>
    <t>Gauteng: Merafong City(GT484) - Table C4 Quarterly Budget Statement - Financial Performance (rev and expend) ( All ) for 1st Quarter ended 30 September 2016 (Figures Finalised as at 2016/11/02)</t>
  </si>
  <si>
    <t>Gauteng: Rand West City(GT485) - Table C4 Quarterly Budget Statement - Financial Performance (rev and expend) ( All ) for 1st Quarter ended 30 September 2016 (Figures Finalised as at 2016/11/02)</t>
  </si>
  <si>
    <t>Gauteng: West Rand(DC48) - Table C4 Quarterly Budget Statement - Financial Performance (rev and expend) ( All ) for 1st Quarter ended 30 September 2016 (Figures Finalised as at 2016/11/02)</t>
  </si>
  <si>
    <t>Summary - Table C4 Quarterly Budget Statement - Financial Performance (rev and expend) ( All ) for 1st Quarter ended 30 September 2016 (Figures Finalised as at 2016/11/02)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</si>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</sst>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3946658652</v>
      </c>
      <c r="D5" s="6">
        <v>0</v>
      </c>
      <c r="E5" s="7">
        <v>4661284253</v>
      </c>
      <c r="F5" s="8">
        <v>4661284253</v>
      </c>
      <c r="G5" s="8">
        <v>383612212</v>
      </c>
      <c r="H5" s="8">
        <v>352764552</v>
      </c>
      <c r="I5" s="8">
        <v>372422720</v>
      </c>
      <c r="J5" s="8">
        <v>1108799484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1108799484</v>
      </c>
      <c r="X5" s="8">
        <v>1134398895</v>
      </c>
      <c r="Y5" s="8">
        <v>-25599411</v>
      </c>
      <c r="Z5" s="2">
        <v>-2.26</v>
      </c>
      <c r="AA5" s="6">
        <v>4661284253</v>
      </c>
    </row>
    <row r="6" spans="1:27" ht="12.75">
      <c r="A6" s="27" t="s">
        <v>33</v>
      </c>
      <c r="B6" s="28"/>
      <c r="C6" s="6">
        <v>100916675</v>
      </c>
      <c r="D6" s="6">
        <v>0</v>
      </c>
      <c r="E6" s="7">
        <v>133973478</v>
      </c>
      <c r="F6" s="8">
        <v>133973478</v>
      </c>
      <c r="G6" s="8">
        <v>11413246</v>
      </c>
      <c r="H6" s="8">
        <v>9503526</v>
      </c>
      <c r="I6" s="8">
        <v>-1231858</v>
      </c>
      <c r="J6" s="8">
        <v>19684914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19684914</v>
      </c>
      <c r="X6" s="8">
        <v>28134430</v>
      </c>
      <c r="Y6" s="8">
        <v>-8449516</v>
      </c>
      <c r="Z6" s="2">
        <v>-30.03</v>
      </c>
      <c r="AA6" s="6">
        <v>133973478</v>
      </c>
    </row>
    <row r="7" spans="1:27" ht="12.75">
      <c r="A7" s="29" t="s">
        <v>34</v>
      </c>
      <c r="B7" s="28"/>
      <c r="C7" s="6">
        <v>12043743423</v>
      </c>
      <c r="D7" s="6">
        <v>0</v>
      </c>
      <c r="E7" s="7">
        <v>13458636830</v>
      </c>
      <c r="F7" s="8">
        <v>13458636830</v>
      </c>
      <c r="G7" s="8">
        <v>1290582300</v>
      </c>
      <c r="H7" s="8">
        <v>1462159180</v>
      </c>
      <c r="I7" s="8">
        <v>1397506339</v>
      </c>
      <c r="J7" s="8">
        <v>4150247819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4150247819</v>
      </c>
      <c r="X7" s="8">
        <v>4167611537</v>
      </c>
      <c r="Y7" s="8">
        <v>-17363718</v>
      </c>
      <c r="Z7" s="2">
        <v>-0.42</v>
      </c>
      <c r="AA7" s="6">
        <v>13458636830</v>
      </c>
    </row>
    <row r="8" spans="1:27" ht="12.75">
      <c r="A8" s="29" t="s">
        <v>35</v>
      </c>
      <c r="B8" s="28"/>
      <c r="C8" s="6">
        <v>3256062513</v>
      </c>
      <c r="D8" s="6">
        <v>0</v>
      </c>
      <c r="E8" s="7">
        <v>4260889205</v>
      </c>
      <c r="F8" s="8">
        <v>4260889205</v>
      </c>
      <c r="G8" s="8">
        <v>240634447</v>
      </c>
      <c r="H8" s="8">
        <v>380806565</v>
      </c>
      <c r="I8" s="8">
        <v>351339794</v>
      </c>
      <c r="J8" s="8">
        <v>972780806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972780806</v>
      </c>
      <c r="X8" s="8">
        <v>787387890</v>
      </c>
      <c r="Y8" s="8">
        <v>185392916</v>
      </c>
      <c r="Z8" s="2">
        <v>23.55</v>
      </c>
      <c r="AA8" s="6">
        <v>4260889205</v>
      </c>
    </row>
    <row r="9" spans="1:27" ht="12.75">
      <c r="A9" s="29" t="s">
        <v>36</v>
      </c>
      <c r="B9" s="28"/>
      <c r="C9" s="6">
        <v>1082973533</v>
      </c>
      <c r="D9" s="6">
        <v>0</v>
      </c>
      <c r="E9" s="7">
        <v>1646273908</v>
      </c>
      <c r="F9" s="8">
        <v>1646273908</v>
      </c>
      <c r="G9" s="8">
        <v>89793003</v>
      </c>
      <c r="H9" s="8">
        <v>168519221</v>
      </c>
      <c r="I9" s="8">
        <v>389270712</v>
      </c>
      <c r="J9" s="8">
        <v>647582936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647582936</v>
      </c>
      <c r="X9" s="8">
        <v>335747294</v>
      </c>
      <c r="Y9" s="8">
        <v>311835642</v>
      </c>
      <c r="Z9" s="2">
        <v>92.88</v>
      </c>
      <c r="AA9" s="6">
        <v>1646273908</v>
      </c>
    </row>
    <row r="10" spans="1:27" ht="12.75">
      <c r="A10" s="29" t="s">
        <v>37</v>
      </c>
      <c r="B10" s="28"/>
      <c r="C10" s="6">
        <v>1091039774</v>
      </c>
      <c r="D10" s="6">
        <v>0</v>
      </c>
      <c r="E10" s="7">
        <v>1486708636</v>
      </c>
      <c r="F10" s="30">
        <v>1486708636</v>
      </c>
      <c r="G10" s="30">
        <v>118049298</v>
      </c>
      <c r="H10" s="30">
        <v>119165919</v>
      </c>
      <c r="I10" s="30">
        <v>115144425</v>
      </c>
      <c r="J10" s="30">
        <v>352359642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352359642</v>
      </c>
      <c r="X10" s="30">
        <v>345802969</v>
      </c>
      <c r="Y10" s="30">
        <v>6556673</v>
      </c>
      <c r="Z10" s="31">
        <v>1.9</v>
      </c>
      <c r="AA10" s="32">
        <v>1486708636</v>
      </c>
    </row>
    <row r="11" spans="1:27" ht="12.75">
      <c r="A11" s="29" t="s">
        <v>38</v>
      </c>
      <c r="B11" s="33"/>
      <c r="C11" s="6">
        <v>73002287</v>
      </c>
      <c r="D11" s="6">
        <v>0</v>
      </c>
      <c r="E11" s="7">
        <v>136757427</v>
      </c>
      <c r="F11" s="8">
        <v>136757427</v>
      </c>
      <c r="G11" s="8">
        <v>7322333</v>
      </c>
      <c r="H11" s="8">
        <v>4834549</v>
      </c>
      <c r="I11" s="8">
        <v>5239127</v>
      </c>
      <c r="J11" s="8">
        <v>17396009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17396009</v>
      </c>
      <c r="X11" s="8">
        <v>33601401</v>
      </c>
      <c r="Y11" s="8">
        <v>-16205392</v>
      </c>
      <c r="Z11" s="2">
        <v>-48.23</v>
      </c>
      <c r="AA11" s="6">
        <v>136757427</v>
      </c>
    </row>
    <row r="12" spans="1:27" ht="12.75">
      <c r="A12" s="29" t="s">
        <v>39</v>
      </c>
      <c r="B12" s="33"/>
      <c r="C12" s="6">
        <v>59256124</v>
      </c>
      <c r="D12" s="6">
        <v>0</v>
      </c>
      <c r="E12" s="7">
        <v>65479248</v>
      </c>
      <c r="F12" s="8">
        <v>65479248</v>
      </c>
      <c r="G12" s="8">
        <v>5508248</v>
      </c>
      <c r="H12" s="8">
        <v>5376929</v>
      </c>
      <c r="I12" s="8">
        <v>5387843</v>
      </c>
      <c r="J12" s="8">
        <v>16273020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16273020</v>
      </c>
      <c r="X12" s="8">
        <v>16966257</v>
      </c>
      <c r="Y12" s="8">
        <v>-693237</v>
      </c>
      <c r="Z12" s="2">
        <v>-4.09</v>
      </c>
      <c r="AA12" s="6">
        <v>65479248</v>
      </c>
    </row>
    <row r="13" spans="1:27" ht="12.75">
      <c r="A13" s="27" t="s">
        <v>40</v>
      </c>
      <c r="B13" s="33"/>
      <c r="C13" s="6">
        <v>632624010</v>
      </c>
      <c r="D13" s="6">
        <v>0</v>
      </c>
      <c r="E13" s="7">
        <v>322080000</v>
      </c>
      <c r="F13" s="8">
        <v>322080000</v>
      </c>
      <c r="G13" s="8">
        <v>55037548</v>
      </c>
      <c r="H13" s="8">
        <v>60906675</v>
      </c>
      <c r="I13" s="8">
        <v>3767194</v>
      </c>
      <c r="J13" s="8">
        <v>119711417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119711417</v>
      </c>
      <c r="X13" s="8">
        <v>76268248</v>
      </c>
      <c r="Y13" s="8">
        <v>43443169</v>
      </c>
      <c r="Z13" s="2">
        <v>56.96</v>
      </c>
      <c r="AA13" s="6">
        <v>322080000</v>
      </c>
    </row>
    <row r="14" spans="1:27" ht="12.75">
      <c r="A14" s="27" t="s">
        <v>41</v>
      </c>
      <c r="B14" s="33"/>
      <c r="C14" s="6">
        <v>459031356</v>
      </c>
      <c r="D14" s="6">
        <v>0</v>
      </c>
      <c r="E14" s="7">
        <v>344563396</v>
      </c>
      <c r="F14" s="8">
        <v>344563396</v>
      </c>
      <c r="G14" s="8">
        <v>48834615</v>
      </c>
      <c r="H14" s="8">
        <v>43919855</v>
      </c>
      <c r="I14" s="8">
        <v>26198993</v>
      </c>
      <c r="J14" s="8">
        <v>118953463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118953463</v>
      </c>
      <c r="X14" s="8">
        <v>60394769</v>
      </c>
      <c r="Y14" s="8">
        <v>58558694</v>
      </c>
      <c r="Z14" s="2">
        <v>96.96</v>
      </c>
      <c r="AA14" s="6">
        <v>344563396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218443439</v>
      </c>
      <c r="D16" s="6">
        <v>0</v>
      </c>
      <c r="E16" s="7">
        <v>274237151</v>
      </c>
      <c r="F16" s="8">
        <v>274237151</v>
      </c>
      <c r="G16" s="8">
        <v>15551518</v>
      </c>
      <c r="H16" s="8">
        <v>15740667</v>
      </c>
      <c r="I16" s="8">
        <v>21789934</v>
      </c>
      <c r="J16" s="8">
        <v>53082119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53082119</v>
      </c>
      <c r="X16" s="8">
        <v>60799130</v>
      </c>
      <c r="Y16" s="8">
        <v>-7717011</v>
      </c>
      <c r="Z16" s="2">
        <v>-12.69</v>
      </c>
      <c r="AA16" s="6">
        <v>274237151</v>
      </c>
    </row>
    <row r="17" spans="1:27" ht="12.75">
      <c r="A17" s="27" t="s">
        <v>44</v>
      </c>
      <c r="B17" s="33"/>
      <c r="C17" s="6">
        <v>51650783</v>
      </c>
      <c r="D17" s="6">
        <v>0</v>
      </c>
      <c r="E17" s="7">
        <v>59052002</v>
      </c>
      <c r="F17" s="8">
        <v>59052002</v>
      </c>
      <c r="G17" s="8">
        <v>5116637</v>
      </c>
      <c r="H17" s="8">
        <v>3305706</v>
      </c>
      <c r="I17" s="8">
        <v>4577801</v>
      </c>
      <c r="J17" s="8">
        <v>13000144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13000144</v>
      </c>
      <c r="X17" s="8">
        <v>15863785</v>
      </c>
      <c r="Y17" s="8">
        <v>-2863641</v>
      </c>
      <c r="Z17" s="2">
        <v>-18.05</v>
      </c>
      <c r="AA17" s="6">
        <v>59052002</v>
      </c>
    </row>
    <row r="18" spans="1:27" ht="12.75">
      <c r="A18" s="29" t="s">
        <v>45</v>
      </c>
      <c r="B18" s="28"/>
      <c r="C18" s="6">
        <v>276375456</v>
      </c>
      <c r="D18" s="6">
        <v>0</v>
      </c>
      <c r="E18" s="7">
        <v>304931670</v>
      </c>
      <c r="F18" s="8">
        <v>304931670</v>
      </c>
      <c r="G18" s="8">
        <v>25304974</v>
      </c>
      <c r="H18" s="8">
        <v>24931030</v>
      </c>
      <c r="I18" s="8">
        <v>25129191</v>
      </c>
      <c r="J18" s="8">
        <v>75365195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75365195</v>
      </c>
      <c r="X18" s="8">
        <v>77539616</v>
      </c>
      <c r="Y18" s="8">
        <v>-2174421</v>
      </c>
      <c r="Z18" s="2">
        <v>-2.8</v>
      </c>
      <c r="AA18" s="6">
        <v>304931670</v>
      </c>
    </row>
    <row r="19" spans="1:27" ht="12.75">
      <c r="A19" s="27" t="s">
        <v>46</v>
      </c>
      <c r="B19" s="33"/>
      <c r="C19" s="6">
        <v>4464971852</v>
      </c>
      <c r="D19" s="6">
        <v>0</v>
      </c>
      <c r="E19" s="7">
        <v>3502418089</v>
      </c>
      <c r="F19" s="8">
        <v>3502418089</v>
      </c>
      <c r="G19" s="8">
        <v>1043006435</v>
      </c>
      <c r="H19" s="8">
        <v>65244111</v>
      </c>
      <c r="I19" s="8">
        <v>35988522</v>
      </c>
      <c r="J19" s="8">
        <v>1144239068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1144239068</v>
      </c>
      <c r="X19" s="8">
        <v>895551399</v>
      </c>
      <c r="Y19" s="8">
        <v>248687669</v>
      </c>
      <c r="Z19" s="2">
        <v>27.77</v>
      </c>
      <c r="AA19" s="6">
        <v>3502418089</v>
      </c>
    </row>
    <row r="20" spans="1:27" ht="12.75">
      <c r="A20" s="27" t="s">
        <v>47</v>
      </c>
      <c r="B20" s="33"/>
      <c r="C20" s="6">
        <v>160717391</v>
      </c>
      <c r="D20" s="6">
        <v>0</v>
      </c>
      <c r="E20" s="7">
        <v>1716684010</v>
      </c>
      <c r="F20" s="30">
        <v>1716684010</v>
      </c>
      <c r="G20" s="30">
        <v>5804268</v>
      </c>
      <c r="H20" s="30">
        <v>549966469</v>
      </c>
      <c r="I20" s="30">
        <v>13276034</v>
      </c>
      <c r="J20" s="30">
        <v>569046771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569046771</v>
      </c>
      <c r="X20" s="30">
        <v>410742697</v>
      </c>
      <c r="Y20" s="30">
        <v>158304074</v>
      </c>
      <c r="Z20" s="31">
        <v>38.54</v>
      </c>
      <c r="AA20" s="32">
        <v>1716684010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5000000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27917467268</v>
      </c>
      <c r="D22" s="37">
        <f>SUM(D5:D21)</f>
        <v>0</v>
      </c>
      <c r="E22" s="38">
        <f t="shared" si="0"/>
        <v>32378969303</v>
      </c>
      <c r="F22" s="39">
        <f t="shared" si="0"/>
        <v>32378969303</v>
      </c>
      <c r="G22" s="39">
        <f t="shared" si="0"/>
        <v>3345571082</v>
      </c>
      <c r="H22" s="39">
        <f t="shared" si="0"/>
        <v>3267144954</v>
      </c>
      <c r="I22" s="39">
        <f t="shared" si="0"/>
        <v>2765806771</v>
      </c>
      <c r="J22" s="39">
        <f t="shared" si="0"/>
        <v>9378522807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9378522807</v>
      </c>
      <c r="X22" s="39">
        <f t="shared" si="0"/>
        <v>8446810317</v>
      </c>
      <c r="Y22" s="39">
        <f t="shared" si="0"/>
        <v>931712490</v>
      </c>
      <c r="Z22" s="40">
        <f>+IF(X22&lt;&gt;0,+(Y22/X22)*100,0)</f>
        <v>11.030347018978762</v>
      </c>
      <c r="AA22" s="37">
        <f>SUM(AA5:AA21)</f>
        <v>32378969303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6338421148</v>
      </c>
      <c r="D25" s="6">
        <v>0</v>
      </c>
      <c r="E25" s="7">
        <v>6515448008</v>
      </c>
      <c r="F25" s="8">
        <v>6515448008</v>
      </c>
      <c r="G25" s="8">
        <v>501756046</v>
      </c>
      <c r="H25" s="8">
        <v>506717228</v>
      </c>
      <c r="I25" s="8">
        <v>504640239</v>
      </c>
      <c r="J25" s="8">
        <v>1513113513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1513113513</v>
      </c>
      <c r="X25" s="8">
        <v>1527725801</v>
      </c>
      <c r="Y25" s="8">
        <v>-14612288</v>
      </c>
      <c r="Z25" s="2">
        <v>-0.96</v>
      </c>
      <c r="AA25" s="6">
        <v>6515448008</v>
      </c>
    </row>
    <row r="26" spans="1:27" ht="12.75">
      <c r="A26" s="29" t="s">
        <v>52</v>
      </c>
      <c r="B26" s="28"/>
      <c r="C26" s="6">
        <v>105696037</v>
      </c>
      <c r="D26" s="6">
        <v>0</v>
      </c>
      <c r="E26" s="7">
        <v>126553233</v>
      </c>
      <c r="F26" s="8">
        <v>126553233</v>
      </c>
      <c r="G26" s="8">
        <v>8748158</v>
      </c>
      <c r="H26" s="8">
        <v>2538298</v>
      </c>
      <c r="I26" s="8">
        <v>15936858</v>
      </c>
      <c r="J26" s="8">
        <v>27223314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27223314</v>
      </c>
      <c r="X26" s="8">
        <v>27946177</v>
      </c>
      <c r="Y26" s="8">
        <v>-722863</v>
      </c>
      <c r="Z26" s="2">
        <v>-2.59</v>
      </c>
      <c r="AA26" s="6">
        <v>126553233</v>
      </c>
    </row>
    <row r="27" spans="1:27" ht="12.75">
      <c r="A27" s="29" t="s">
        <v>53</v>
      </c>
      <c r="B27" s="28"/>
      <c r="C27" s="6">
        <v>1098886710</v>
      </c>
      <c r="D27" s="6">
        <v>0</v>
      </c>
      <c r="E27" s="7">
        <v>1468870977</v>
      </c>
      <c r="F27" s="8">
        <v>1468870977</v>
      </c>
      <c r="G27" s="8">
        <v>122405918</v>
      </c>
      <c r="H27" s="8">
        <v>122405918</v>
      </c>
      <c r="I27" s="8">
        <v>122405918</v>
      </c>
      <c r="J27" s="8">
        <v>367217754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367217754</v>
      </c>
      <c r="X27" s="8">
        <v>401117017</v>
      </c>
      <c r="Y27" s="8">
        <v>-33899263</v>
      </c>
      <c r="Z27" s="2">
        <v>-8.45</v>
      </c>
      <c r="AA27" s="6">
        <v>1468870977</v>
      </c>
    </row>
    <row r="28" spans="1:27" ht="12.75">
      <c r="A28" s="29" t="s">
        <v>54</v>
      </c>
      <c r="B28" s="28"/>
      <c r="C28" s="6">
        <v>1945233619</v>
      </c>
      <c r="D28" s="6">
        <v>0</v>
      </c>
      <c r="E28" s="7">
        <v>1805346054</v>
      </c>
      <c r="F28" s="8">
        <v>1805346054</v>
      </c>
      <c r="G28" s="8">
        <v>14525446</v>
      </c>
      <c r="H28" s="8">
        <v>286365570</v>
      </c>
      <c r="I28" s="8">
        <v>150445508</v>
      </c>
      <c r="J28" s="8">
        <v>451336524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451336524</v>
      </c>
      <c r="X28" s="8">
        <v>433283052</v>
      </c>
      <c r="Y28" s="8">
        <v>18053472</v>
      </c>
      <c r="Z28" s="2">
        <v>4.17</v>
      </c>
      <c r="AA28" s="6">
        <v>1805346054</v>
      </c>
    </row>
    <row r="29" spans="1:27" ht="12.75">
      <c r="A29" s="29" t="s">
        <v>55</v>
      </c>
      <c r="B29" s="28"/>
      <c r="C29" s="6">
        <v>848639401</v>
      </c>
      <c r="D29" s="6">
        <v>0</v>
      </c>
      <c r="E29" s="7">
        <v>662382802</v>
      </c>
      <c r="F29" s="8">
        <v>662382802</v>
      </c>
      <c r="G29" s="8">
        <v>43031999</v>
      </c>
      <c r="H29" s="8">
        <v>18493996</v>
      </c>
      <c r="I29" s="8">
        <v>52152981</v>
      </c>
      <c r="J29" s="8">
        <v>113678976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113678976</v>
      </c>
      <c r="X29" s="8">
        <v>11818529</v>
      </c>
      <c r="Y29" s="8">
        <v>101860447</v>
      </c>
      <c r="Z29" s="2">
        <v>861.87</v>
      </c>
      <c r="AA29" s="6">
        <v>662382802</v>
      </c>
    </row>
    <row r="30" spans="1:27" ht="12.75">
      <c r="A30" s="29" t="s">
        <v>56</v>
      </c>
      <c r="B30" s="28"/>
      <c r="C30" s="6">
        <v>11662156131</v>
      </c>
      <c r="D30" s="6">
        <v>0</v>
      </c>
      <c r="E30" s="7">
        <v>12489022464</v>
      </c>
      <c r="F30" s="8">
        <v>12489022464</v>
      </c>
      <c r="G30" s="8">
        <v>1400938192</v>
      </c>
      <c r="H30" s="8">
        <v>1420613616</v>
      </c>
      <c r="I30" s="8">
        <v>945412901</v>
      </c>
      <c r="J30" s="8">
        <v>3766964709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3766964709</v>
      </c>
      <c r="X30" s="8">
        <v>3962736104</v>
      </c>
      <c r="Y30" s="8">
        <v>-195771395</v>
      </c>
      <c r="Z30" s="2">
        <v>-4.94</v>
      </c>
      <c r="AA30" s="6">
        <v>12489022464</v>
      </c>
    </row>
    <row r="31" spans="1:27" ht="12.75">
      <c r="A31" s="29" t="s">
        <v>57</v>
      </c>
      <c r="B31" s="28"/>
      <c r="C31" s="6">
        <v>1660760156</v>
      </c>
      <c r="D31" s="6">
        <v>0</v>
      </c>
      <c r="E31" s="7">
        <v>2934165072</v>
      </c>
      <c r="F31" s="8">
        <v>2934165072</v>
      </c>
      <c r="G31" s="8">
        <v>78288925</v>
      </c>
      <c r="H31" s="8">
        <v>149374938</v>
      </c>
      <c r="I31" s="8">
        <v>197688800</v>
      </c>
      <c r="J31" s="8">
        <v>425352663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425352663</v>
      </c>
      <c r="X31" s="8">
        <v>656185608</v>
      </c>
      <c r="Y31" s="8">
        <v>-230832945</v>
      </c>
      <c r="Z31" s="2">
        <v>-35.18</v>
      </c>
      <c r="AA31" s="6">
        <v>2934165072</v>
      </c>
    </row>
    <row r="32" spans="1:27" ht="12.75">
      <c r="A32" s="29" t="s">
        <v>58</v>
      </c>
      <c r="B32" s="28"/>
      <c r="C32" s="6">
        <v>856564396</v>
      </c>
      <c r="D32" s="6">
        <v>0</v>
      </c>
      <c r="E32" s="7">
        <v>1074370834</v>
      </c>
      <c r="F32" s="8">
        <v>1074370834</v>
      </c>
      <c r="G32" s="8">
        <v>14735197</v>
      </c>
      <c r="H32" s="8">
        <v>68013812</v>
      </c>
      <c r="I32" s="8">
        <v>76021528</v>
      </c>
      <c r="J32" s="8">
        <v>158770537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158770537</v>
      </c>
      <c r="X32" s="8">
        <v>187409360</v>
      </c>
      <c r="Y32" s="8">
        <v>-28638823</v>
      </c>
      <c r="Z32" s="2">
        <v>-15.28</v>
      </c>
      <c r="AA32" s="6">
        <v>1074370834</v>
      </c>
    </row>
    <row r="33" spans="1:27" ht="12.75">
      <c r="A33" s="29" t="s">
        <v>59</v>
      </c>
      <c r="B33" s="28"/>
      <c r="C33" s="6">
        <v>1512843809</v>
      </c>
      <c r="D33" s="6">
        <v>0</v>
      </c>
      <c r="E33" s="7">
        <v>1941317890</v>
      </c>
      <c r="F33" s="8">
        <v>1941317890</v>
      </c>
      <c r="G33" s="8">
        <v>29930784</v>
      </c>
      <c r="H33" s="8">
        <v>242219691</v>
      </c>
      <c r="I33" s="8">
        <v>142711923</v>
      </c>
      <c r="J33" s="8">
        <v>414862398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414862398</v>
      </c>
      <c r="X33" s="8">
        <v>411427214</v>
      </c>
      <c r="Y33" s="8">
        <v>3435184</v>
      </c>
      <c r="Z33" s="2">
        <v>0.83</v>
      </c>
      <c r="AA33" s="6">
        <v>1941317890</v>
      </c>
    </row>
    <row r="34" spans="1:27" ht="12.75">
      <c r="A34" s="29" t="s">
        <v>60</v>
      </c>
      <c r="B34" s="28"/>
      <c r="C34" s="6">
        <v>1529914059</v>
      </c>
      <c r="D34" s="6">
        <v>0</v>
      </c>
      <c r="E34" s="7">
        <v>3345719426</v>
      </c>
      <c r="F34" s="8">
        <v>3345719426</v>
      </c>
      <c r="G34" s="8">
        <v>106637574</v>
      </c>
      <c r="H34" s="8">
        <v>169259111</v>
      </c>
      <c r="I34" s="8">
        <v>237078413</v>
      </c>
      <c r="J34" s="8">
        <v>512975098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512975098</v>
      </c>
      <c r="X34" s="8">
        <v>657624225</v>
      </c>
      <c r="Y34" s="8">
        <v>-144649127</v>
      </c>
      <c r="Z34" s="2">
        <v>-22</v>
      </c>
      <c r="AA34" s="6">
        <v>3345719426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15000000</v>
      </c>
      <c r="F35" s="8">
        <v>15000000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15000000</v>
      </c>
    </row>
    <row r="36" spans="1:27" ht="12.75">
      <c r="A36" s="44" t="s">
        <v>62</v>
      </c>
      <c r="B36" s="36"/>
      <c r="C36" s="37">
        <f aca="true" t="shared" si="1" ref="C36:Y36">SUM(C25:C35)</f>
        <v>27559115466</v>
      </c>
      <c r="D36" s="37">
        <f>SUM(D25:D35)</f>
        <v>0</v>
      </c>
      <c r="E36" s="38">
        <f t="shared" si="1"/>
        <v>32378196760</v>
      </c>
      <c r="F36" s="39">
        <f t="shared" si="1"/>
        <v>32378196760</v>
      </c>
      <c r="G36" s="39">
        <f t="shared" si="1"/>
        <v>2320998239</v>
      </c>
      <c r="H36" s="39">
        <f t="shared" si="1"/>
        <v>2986002178</v>
      </c>
      <c r="I36" s="39">
        <f t="shared" si="1"/>
        <v>2444495069</v>
      </c>
      <c r="J36" s="39">
        <f t="shared" si="1"/>
        <v>7751495486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7751495486</v>
      </c>
      <c r="X36" s="39">
        <f t="shared" si="1"/>
        <v>8277273087</v>
      </c>
      <c r="Y36" s="39">
        <f t="shared" si="1"/>
        <v>-525777601</v>
      </c>
      <c r="Z36" s="40">
        <f>+IF(X36&lt;&gt;0,+(Y36/X36)*100,0)</f>
        <v>-6.352062997966905</v>
      </c>
      <c r="AA36" s="37">
        <f>SUM(AA25:AA35)</f>
        <v>32378196760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358351802</v>
      </c>
      <c r="D38" s="50">
        <f>+D22-D36</f>
        <v>0</v>
      </c>
      <c r="E38" s="51">
        <f t="shared" si="2"/>
        <v>772543</v>
      </c>
      <c r="F38" s="52">
        <f t="shared" si="2"/>
        <v>772543</v>
      </c>
      <c r="G38" s="52">
        <f t="shared" si="2"/>
        <v>1024572843</v>
      </c>
      <c r="H38" s="52">
        <f t="shared" si="2"/>
        <v>281142776</v>
      </c>
      <c r="I38" s="52">
        <f t="shared" si="2"/>
        <v>321311702</v>
      </c>
      <c r="J38" s="52">
        <f t="shared" si="2"/>
        <v>1627027321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1627027321</v>
      </c>
      <c r="X38" s="52">
        <f>IF(F22=F36,0,X22-X36)</f>
        <v>169537230</v>
      </c>
      <c r="Y38" s="52">
        <f t="shared" si="2"/>
        <v>1457490091</v>
      </c>
      <c r="Z38" s="53">
        <f>+IF(X38&lt;&gt;0,+(Y38/X38)*100,0)</f>
        <v>859.68733298285</v>
      </c>
      <c r="AA38" s="50">
        <f>+AA22-AA36</f>
        <v>772543</v>
      </c>
    </row>
    <row r="39" spans="1:27" ht="12.75">
      <c r="A39" s="27" t="s">
        <v>64</v>
      </c>
      <c r="B39" s="33"/>
      <c r="C39" s="6">
        <v>2146787623</v>
      </c>
      <c r="D39" s="6">
        <v>0</v>
      </c>
      <c r="E39" s="7">
        <v>1876755252</v>
      </c>
      <c r="F39" s="8">
        <v>1876755252</v>
      </c>
      <c r="G39" s="8">
        <v>28653728</v>
      </c>
      <c r="H39" s="8">
        <v>-14206331</v>
      </c>
      <c r="I39" s="8">
        <v>212226873</v>
      </c>
      <c r="J39" s="8">
        <v>226674270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226674270</v>
      </c>
      <c r="X39" s="8">
        <v>528115116</v>
      </c>
      <c r="Y39" s="8">
        <v>-301440846</v>
      </c>
      <c r="Z39" s="2">
        <v>-57.08</v>
      </c>
      <c r="AA39" s="6">
        <v>1876755252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2505139425</v>
      </c>
      <c r="D42" s="59">
        <f>SUM(D38:D41)</f>
        <v>0</v>
      </c>
      <c r="E42" s="60">
        <f t="shared" si="3"/>
        <v>1877527795</v>
      </c>
      <c r="F42" s="61">
        <f t="shared" si="3"/>
        <v>1877527795</v>
      </c>
      <c r="G42" s="61">
        <f t="shared" si="3"/>
        <v>1053226571</v>
      </c>
      <c r="H42" s="61">
        <f t="shared" si="3"/>
        <v>266936445</v>
      </c>
      <c r="I42" s="61">
        <f t="shared" si="3"/>
        <v>533538575</v>
      </c>
      <c r="J42" s="61">
        <f t="shared" si="3"/>
        <v>1853701591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1853701591</v>
      </c>
      <c r="X42" s="61">
        <f t="shared" si="3"/>
        <v>697652346</v>
      </c>
      <c r="Y42" s="61">
        <f t="shared" si="3"/>
        <v>1156049245</v>
      </c>
      <c r="Z42" s="62">
        <f>+IF(X42&lt;&gt;0,+(Y42/X42)*100,0)</f>
        <v>165.70563427876726</v>
      </c>
      <c r="AA42" s="59">
        <f>SUM(AA38:AA41)</f>
        <v>1877527795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2505139425</v>
      </c>
      <c r="D44" s="67">
        <f>+D42-D43</f>
        <v>0</v>
      </c>
      <c r="E44" s="68">
        <f t="shared" si="4"/>
        <v>1877527795</v>
      </c>
      <c r="F44" s="69">
        <f t="shared" si="4"/>
        <v>1877527795</v>
      </c>
      <c r="G44" s="69">
        <f t="shared" si="4"/>
        <v>1053226571</v>
      </c>
      <c r="H44" s="69">
        <f t="shared" si="4"/>
        <v>266936445</v>
      </c>
      <c r="I44" s="69">
        <f t="shared" si="4"/>
        <v>533538575</v>
      </c>
      <c r="J44" s="69">
        <f t="shared" si="4"/>
        <v>1853701591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1853701591</v>
      </c>
      <c r="X44" s="69">
        <f t="shared" si="4"/>
        <v>697652346</v>
      </c>
      <c r="Y44" s="69">
        <f t="shared" si="4"/>
        <v>1156049245</v>
      </c>
      <c r="Z44" s="70">
        <f>+IF(X44&lt;&gt;0,+(Y44/X44)*100,0)</f>
        <v>165.70563427876726</v>
      </c>
      <c r="AA44" s="67">
        <f>+AA42-AA43</f>
        <v>1877527795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2505139425</v>
      </c>
      <c r="D46" s="59">
        <f>SUM(D44:D45)</f>
        <v>0</v>
      </c>
      <c r="E46" s="60">
        <f t="shared" si="5"/>
        <v>1877527795</v>
      </c>
      <c r="F46" s="61">
        <f t="shared" si="5"/>
        <v>1877527795</v>
      </c>
      <c r="G46" s="61">
        <f t="shared" si="5"/>
        <v>1053226571</v>
      </c>
      <c r="H46" s="61">
        <f t="shared" si="5"/>
        <v>266936445</v>
      </c>
      <c r="I46" s="61">
        <f t="shared" si="5"/>
        <v>533538575</v>
      </c>
      <c r="J46" s="61">
        <f t="shared" si="5"/>
        <v>1853701591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1853701591</v>
      </c>
      <c r="X46" s="61">
        <f t="shared" si="5"/>
        <v>697652346</v>
      </c>
      <c r="Y46" s="61">
        <f t="shared" si="5"/>
        <v>1156049245</v>
      </c>
      <c r="Z46" s="62">
        <f>+IF(X46&lt;&gt;0,+(Y46/X46)*100,0)</f>
        <v>165.70563427876726</v>
      </c>
      <c r="AA46" s="59">
        <f>SUM(AA44:AA45)</f>
        <v>1877527795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2505139425</v>
      </c>
      <c r="D48" s="75">
        <f>SUM(D46:D47)</f>
        <v>0</v>
      </c>
      <c r="E48" s="76">
        <f t="shared" si="6"/>
        <v>1877527795</v>
      </c>
      <c r="F48" s="77">
        <f t="shared" si="6"/>
        <v>1877527795</v>
      </c>
      <c r="G48" s="77">
        <f t="shared" si="6"/>
        <v>1053226571</v>
      </c>
      <c r="H48" s="78">
        <f t="shared" si="6"/>
        <v>266936445</v>
      </c>
      <c r="I48" s="78">
        <f t="shared" si="6"/>
        <v>533538575</v>
      </c>
      <c r="J48" s="78">
        <f t="shared" si="6"/>
        <v>1853701591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1853701591</v>
      </c>
      <c r="X48" s="78">
        <f t="shared" si="6"/>
        <v>697652346</v>
      </c>
      <c r="Y48" s="78">
        <f t="shared" si="6"/>
        <v>1156049245</v>
      </c>
      <c r="Z48" s="79">
        <f>+IF(X48&lt;&gt;0,+(Y48/X48)*100,0)</f>
        <v>165.70563427876726</v>
      </c>
      <c r="AA48" s="80">
        <f>SUM(AA46:AA47)</f>
        <v>1877527795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198963858</v>
      </c>
      <c r="F5" s="8">
        <v>198963858</v>
      </c>
      <c r="G5" s="8">
        <v>0</v>
      </c>
      <c r="H5" s="8">
        <v>0</v>
      </c>
      <c r="I5" s="8">
        <v>13930198</v>
      </c>
      <c r="J5" s="8">
        <v>13930198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13930198</v>
      </c>
      <c r="X5" s="8"/>
      <c r="Y5" s="8">
        <v>13930198</v>
      </c>
      <c r="Z5" s="2">
        <v>0</v>
      </c>
      <c r="AA5" s="6">
        <v>198963858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644128857</v>
      </c>
      <c r="F7" s="8">
        <v>644128857</v>
      </c>
      <c r="G7" s="8">
        <v>0</v>
      </c>
      <c r="H7" s="8">
        <v>0</v>
      </c>
      <c r="I7" s="8">
        <v>66994722</v>
      </c>
      <c r="J7" s="8">
        <v>66994722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66994722</v>
      </c>
      <c r="X7" s="8"/>
      <c r="Y7" s="8">
        <v>66994722</v>
      </c>
      <c r="Z7" s="2">
        <v>0</v>
      </c>
      <c r="AA7" s="6">
        <v>644128857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240680359</v>
      </c>
      <c r="F8" s="8">
        <v>240680359</v>
      </c>
      <c r="G8" s="8">
        <v>0</v>
      </c>
      <c r="H8" s="8">
        <v>0</v>
      </c>
      <c r="I8" s="8">
        <v>17311339</v>
      </c>
      <c r="J8" s="8">
        <v>17311339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17311339</v>
      </c>
      <c r="X8" s="8"/>
      <c r="Y8" s="8">
        <v>17311339</v>
      </c>
      <c r="Z8" s="2">
        <v>0</v>
      </c>
      <c r="AA8" s="6">
        <v>240680359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52838727</v>
      </c>
      <c r="F9" s="8">
        <v>52838727</v>
      </c>
      <c r="G9" s="8">
        <v>0</v>
      </c>
      <c r="H9" s="8">
        <v>0</v>
      </c>
      <c r="I9" s="8">
        <v>3971268</v>
      </c>
      <c r="J9" s="8">
        <v>3971268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3971268</v>
      </c>
      <c r="X9" s="8"/>
      <c r="Y9" s="8">
        <v>3971268</v>
      </c>
      <c r="Z9" s="2">
        <v>0</v>
      </c>
      <c r="AA9" s="6">
        <v>52838727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60026188</v>
      </c>
      <c r="F10" s="30">
        <v>60026188</v>
      </c>
      <c r="G10" s="30">
        <v>0</v>
      </c>
      <c r="H10" s="30">
        <v>0</v>
      </c>
      <c r="I10" s="30">
        <v>6389302</v>
      </c>
      <c r="J10" s="30">
        <v>6389302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6389302</v>
      </c>
      <c r="X10" s="30"/>
      <c r="Y10" s="30">
        <v>6389302</v>
      </c>
      <c r="Z10" s="31">
        <v>0</v>
      </c>
      <c r="AA10" s="32">
        <v>60026188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2808000</v>
      </c>
      <c r="F11" s="8">
        <v>2808000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2808000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3421053</v>
      </c>
      <c r="F12" s="8">
        <v>3421053</v>
      </c>
      <c r="G12" s="8">
        <v>0</v>
      </c>
      <c r="H12" s="8">
        <v>0</v>
      </c>
      <c r="I12" s="8">
        <v>140808</v>
      </c>
      <c r="J12" s="8">
        <v>140808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140808</v>
      </c>
      <c r="X12" s="8"/>
      <c r="Y12" s="8">
        <v>140808</v>
      </c>
      <c r="Z12" s="2">
        <v>0</v>
      </c>
      <c r="AA12" s="6">
        <v>3421053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2591379</v>
      </c>
      <c r="F13" s="8">
        <v>2591379</v>
      </c>
      <c r="G13" s="8">
        <v>0</v>
      </c>
      <c r="H13" s="8">
        <v>0</v>
      </c>
      <c r="I13" s="8">
        <v>853821</v>
      </c>
      <c r="J13" s="8">
        <v>853821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853821</v>
      </c>
      <c r="X13" s="8"/>
      <c r="Y13" s="8">
        <v>853821</v>
      </c>
      <c r="Z13" s="2">
        <v>0</v>
      </c>
      <c r="AA13" s="6">
        <v>2591379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17461100</v>
      </c>
      <c r="F14" s="8">
        <v>17461100</v>
      </c>
      <c r="G14" s="8">
        <v>0</v>
      </c>
      <c r="H14" s="8">
        <v>0</v>
      </c>
      <c r="I14" s="8">
        <v>1224538</v>
      </c>
      <c r="J14" s="8">
        <v>1224538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1224538</v>
      </c>
      <c r="X14" s="8"/>
      <c r="Y14" s="8">
        <v>1224538</v>
      </c>
      <c r="Z14" s="2">
        <v>0</v>
      </c>
      <c r="AA14" s="6">
        <v>17461100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15749776</v>
      </c>
      <c r="F16" s="8">
        <v>15749776</v>
      </c>
      <c r="G16" s="8">
        <v>0</v>
      </c>
      <c r="H16" s="8">
        <v>0</v>
      </c>
      <c r="I16" s="8">
        <v>136343</v>
      </c>
      <c r="J16" s="8">
        <v>136343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136343</v>
      </c>
      <c r="X16" s="8"/>
      <c r="Y16" s="8">
        <v>136343</v>
      </c>
      <c r="Z16" s="2">
        <v>0</v>
      </c>
      <c r="AA16" s="6">
        <v>15749776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124224</v>
      </c>
      <c r="F17" s="8">
        <v>124224</v>
      </c>
      <c r="G17" s="8">
        <v>0</v>
      </c>
      <c r="H17" s="8">
        <v>0</v>
      </c>
      <c r="I17" s="8">
        <v>11976</v>
      </c>
      <c r="J17" s="8">
        <v>11976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11976</v>
      </c>
      <c r="X17" s="8"/>
      <c r="Y17" s="8">
        <v>11976</v>
      </c>
      <c r="Z17" s="2">
        <v>0</v>
      </c>
      <c r="AA17" s="6">
        <v>124224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25500078</v>
      </c>
      <c r="F18" s="8">
        <v>25500078</v>
      </c>
      <c r="G18" s="8">
        <v>0</v>
      </c>
      <c r="H18" s="8">
        <v>0</v>
      </c>
      <c r="I18" s="8">
        <v>8135312</v>
      </c>
      <c r="J18" s="8">
        <v>8135312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8135312</v>
      </c>
      <c r="X18" s="8"/>
      <c r="Y18" s="8">
        <v>8135312</v>
      </c>
      <c r="Z18" s="2">
        <v>0</v>
      </c>
      <c r="AA18" s="6">
        <v>25500078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260649542</v>
      </c>
      <c r="F19" s="8">
        <v>260649542</v>
      </c>
      <c r="G19" s="8">
        <v>0</v>
      </c>
      <c r="H19" s="8">
        <v>0</v>
      </c>
      <c r="I19" s="8">
        <v>54503720</v>
      </c>
      <c r="J19" s="8">
        <v>54503720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54503720</v>
      </c>
      <c r="X19" s="8"/>
      <c r="Y19" s="8">
        <v>54503720</v>
      </c>
      <c r="Z19" s="2">
        <v>0</v>
      </c>
      <c r="AA19" s="6">
        <v>260649542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33922362</v>
      </c>
      <c r="F20" s="30">
        <v>33922362</v>
      </c>
      <c r="G20" s="30">
        <v>0</v>
      </c>
      <c r="H20" s="30">
        <v>0</v>
      </c>
      <c r="I20" s="30">
        <v>1622430</v>
      </c>
      <c r="J20" s="30">
        <v>1622430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1622430</v>
      </c>
      <c r="X20" s="30"/>
      <c r="Y20" s="30">
        <v>1622430</v>
      </c>
      <c r="Z20" s="31">
        <v>0</v>
      </c>
      <c r="AA20" s="32">
        <v>33922362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1558865503</v>
      </c>
      <c r="F22" s="39">
        <f t="shared" si="0"/>
        <v>1558865503</v>
      </c>
      <c r="G22" s="39">
        <f t="shared" si="0"/>
        <v>0</v>
      </c>
      <c r="H22" s="39">
        <f t="shared" si="0"/>
        <v>0</v>
      </c>
      <c r="I22" s="39">
        <f t="shared" si="0"/>
        <v>175225777</v>
      </c>
      <c r="J22" s="39">
        <f t="shared" si="0"/>
        <v>175225777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175225777</v>
      </c>
      <c r="X22" s="39">
        <f t="shared" si="0"/>
        <v>0</v>
      </c>
      <c r="Y22" s="39">
        <f t="shared" si="0"/>
        <v>175225777</v>
      </c>
      <c r="Z22" s="40">
        <f>+IF(X22&lt;&gt;0,+(Y22/X22)*100,0)</f>
        <v>0</v>
      </c>
      <c r="AA22" s="37">
        <f>SUM(AA5:AA21)</f>
        <v>1558865503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453466956</v>
      </c>
      <c r="F25" s="8">
        <v>453466956</v>
      </c>
      <c r="G25" s="8">
        <v>0</v>
      </c>
      <c r="H25" s="8">
        <v>0</v>
      </c>
      <c r="I25" s="8">
        <v>33827652</v>
      </c>
      <c r="J25" s="8">
        <v>33827652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33827652</v>
      </c>
      <c r="X25" s="8"/>
      <c r="Y25" s="8">
        <v>33827652</v>
      </c>
      <c r="Z25" s="2">
        <v>0</v>
      </c>
      <c r="AA25" s="6">
        <v>453466956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27904156</v>
      </c>
      <c r="F26" s="8">
        <v>27904156</v>
      </c>
      <c r="G26" s="8">
        <v>0</v>
      </c>
      <c r="H26" s="8">
        <v>0</v>
      </c>
      <c r="I26" s="8">
        <v>1892636</v>
      </c>
      <c r="J26" s="8">
        <v>1892636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1892636</v>
      </c>
      <c r="X26" s="8"/>
      <c r="Y26" s="8">
        <v>1892636</v>
      </c>
      <c r="Z26" s="2">
        <v>0</v>
      </c>
      <c r="AA26" s="6">
        <v>27904156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45754600</v>
      </c>
      <c r="F27" s="8">
        <v>45754600</v>
      </c>
      <c r="G27" s="8">
        <v>0</v>
      </c>
      <c r="H27" s="8">
        <v>0</v>
      </c>
      <c r="I27" s="8">
        <v>113596</v>
      </c>
      <c r="J27" s="8">
        <v>113596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113596</v>
      </c>
      <c r="X27" s="8"/>
      <c r="Y27" s="8">
        <v>113596</v>
      </c>
      <c r="Z27" s="2">
        <v>0</v>
      </c>
      <c r="AA27" s="6">
        <v>45754600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142181719</v>
      </c>
      <c r="F28" s="8">
        <v>142181719</v>
      </c>
      <c r="G28" s="8">
        <v>0</v>
      </c>
      <c r="H28" s="8">
        <v>0</v>
      </c>
      <c r="I28" s="8">
        <v>7416</v>
      </c>
      <c r="J28" s="8">
        <v>7416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7416</v>
      </c>
      <c r="X28" s="8"/>
      <c r="Y28" s="8">
        <v>7416</v>
      </c>
      <c r="Z28" s="2">
        <v>0</v>
      </c>
      <c r="AA28" s="6">
        <v>142181719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4941810</v>
      </c>
      <c r="F29" s="8">
        <v>4941810</v>
      </c>
      <c r="G29" s="8">
        <v>0</v>
      </c>
      <c r="H29" s="8">
        <v>0</v>
      </c>
      <c r="I29" s="8">
        <v>4193076</v>
      </c>
      <c r="J29" s="8">
        <v>4193076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4193076</v>
      </c>
      <c r="X29" s="8"/>
      <c r="Y29" s="8">
        <v>4193076</v>
      </c>
      <c r="Z29" s="2">
        <v>0</v>
      </c>
      <c r="AA29" s="6">
        <v>4941810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627737992</v>
      </c>
      <c r="F30" s="8">
        <v>627737992</v>
      </c>
      <c r="G30" s="8">
        <v>0</v>
      </c>
      <c r="H30" s="8">
        <v>0</v>
      </c>
      <c r="I30" s="8">
        <v>113244509</v>
      </c>
      <c r="J30" s="8">
        <v>113244509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113244509</v>
      </c>
      <c r="X30" s="8"/>
      <c r="Y30" s="8">
        <v>113244509</v>
      </c>
      <c r="Z30" s="2">
        <v>0</v>
      </c>
      <c r="AA30" s="6">
        <v>627737992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37157281</v>
      </c>
      <c r="F32" s="8">
        <v>37157281</v>
      </c>
      <c r="G32" s="8">
        <v>0</v>
      </c>
      <c r="H32" s="8">
        <v>0</v>
      </c>
      <c r="I32" s="8">
        <v>230766</v>
      </c>
      <c r="J32" s="8">
        <v>230766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230766</v>
      </c>
      <c r="X32" s="8"/>
      <c r="Y32" s="8">
        <v>230766</v>
      </c>
      <c r="Z32" s="2">
        <v>0</v>
      </c>
      <c r="AA32" s="6">
        <v>37157281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420000</v>
      </c>
      <c r="F33" s="8">
        <v>420000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420000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213077796</v>
      </c>
      <c r="F34" s="8">
        <v>213077796</v>
      </c>
      <c r="G34" s="8">
        <v>0</v>
      </c>
      <c r="H34" s="8">
        <v>0</v>
      </c>
      <c r="I34" s="8">
        <v>6642484</v>
      </c>
      <c r="J34" s="8">
        <v>6642484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6642484</v>
      </c>
      <c r="X34" s="8"/>
      <c r="Y34" s="8">
        <v>6642484</v>
      </c>
      <c r="Z34" s="2">
        <v>0</v>
      </c>
      <c r="AA34" s="6">
        <v>213077796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1552642310</v>
      </c>
      <c r="F36" s="39">
        <f t="shared" si="1"/>
        <v>1552642310</v>
      </c>
      <c r="G36" s="39">
        <f t="shared" si="1"/>
        <v>0</v>
      </c>
      <c r="H36" s="39">
        <f t="shared" si="1"/>
        <v>0</v>
      </c>
      <c r="I36" s="39">
        <f t="shared" si="1"/>
        <v>160152135</v>
      </c>
      <c r="J36" s="39">
        <f t="shared" si="1"/>
        <v>160152135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160152135</v>
      </c>
      <c r="X36" s="39">
        <f t="shared" si="1"/>
        <v>0</v>
      </c>
      <c r="Y36" s="39">
        <f t="shared" si="1"/>
        <v>160152135</v>
      </c>
      <c r="Z36" s="40">
        <f>+IF(X36&lt;&gt;0,+(Y36/X36)*100,0)</f>
        <v>0</v>
      </c>
      <c r="AA36" s="37">
        <f>SUM(AA25:AA35)</f>
        <v>1552642310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6223193</v>
      </c>
      <c r="F38" s="52">
        <f t="shared" si="2"/>
        <v>6223193</v>
      </c>
      <c r="G38" s="52">
        <f t="shared" si="2"/>
        <v>0</v>
      </c>
      <c r="H38" s="52">
        <f t="shared" si="2"/>
        <v>0</v>
      </c>
      <c r="I38" s="52">
        <f t="shared" si="2"/>
        <v>15073642</v>
      </c>
      <c r="J38" s="52">
        <f t="shared" si="2"/>
        <v>15073642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15073642</v>
      </c>
      <c r="X38" s="52">
        <f>IF(F22=F36,0,X22-X36)</f>
        <v>0</v>
      </c>
      <c r="Y38" s="52">
        <f t="shared" si="2"/>
        <v>15073642</v>
      </c>
      <c r="Z38" s="53">
        <f>+IF(X38&lt;&gt;0,+(Y38/X38)*100,0)</f>
        <v>0</v>
      </c>
      <c r="AA38" s="50">
        <f>+AA22-AA36</f>
        <v>6223193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223782668</v>
      </c>
      <c r="F39" s="8">
        <v>223782668</v>
      </c>
      <c r="G39" s="8">
        <v>0</v>
      </c>
      <c r="H39" s="8">
        <v>0</v>
      </c>
      <c r="I39" s="8">
        <v>4122595</v>
      </c>
      <c r="J39" s="8">
        <v>4122595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4122595</v>
      </c>
      <c r="X39" s="8"/>
      <c r="Y39" s="8">
        <v>4122595</v>
      </c>
      <c r="Z39" s="2">
        <v>0</v>
      </c>
      <c r="AA39" s="6">
        <v>223782668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230005861</v>
      </c>
      <c r="F42" s="61">
        <f t="shared" si="3"/>
        <v>230005861</v>
      </c>
      <c r="G42" s="61">
        <f t="shared" si="3"/>
        <v>0</v>
      </c>
      <c r="H42" s="61">
        <f t="shared" si="3"/>
        <v>0</v>
      </c>
      <c r="I42" s="61">
        <f t="shared" si="3"/>
        <v>19196237</v>
      </c>
      <c r="J42" s="61">
        <f t="shared" si="3"/>
        <v>19196237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19196237</v>
      </c>
      <c r="X42" s="61">
        <f t="shared" si="3"/>
        <v>0</v>
      </c>
      <c r="Y42" s="61">
        <f t="shared" si="3"/>
        <v>19196237</v>
      </c>
      <c r="Z42" s="62">
        <f>+IF(X42&lt;&gt;0,+(Y42/X42)*100,0)</f>
        <v>0</v>
      </c>
      <c r="AA42" s="59">
        <f>SUM(AA38:AA41)</f>
        <v>230005861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230005861</v>
      </c>
      <c r="F44" s="69">
        <f t="shared" si="4"/>
        <v>230005861</v>
      </c>
      <c r="G44" s="69">
        <f t="shared" si="4"/>
        <v>0</v>
      </c>
      <c r="H44" s="69">
        <f t="shared" si="4"/>
        <v>0</v>
      </c>
      <c r="I44" s="69">
        <f t="shared" si="4"/>
        <v>19196237</v>
      </c>
      <c r="J44" s="69">
        <f t="shared" si="4"/>
        <v>19196237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19196237</v>
      </c>
      <c r="X44" s="69">
        <f t="shared" si="4"/>
        <v>0</v>
      </c>
      <c r="Y44" s="69">
        <f t="shared" si="4"/>
        <v>19196237</v>
      </c>
      <c r="Z44" s="70">
        <f>+IF(X44&lt;&gt;0,+(Y44/X44)*100,0)</f>
        <v>0</v>
      </c>
      <c r="AA44" s="67">
        <f>+AA42-AA43</f>
        <v>230005861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230005861</v>
      </c>
      <c r="F46" s="61">
        <f t="shared" si="5"/>
        <v>230005861</v>
      </c>
      <c r="G46" s="61">
        <f t="shared" si="5"/>
        <v>0</v>
      </c>
      <c r="H46" s="61">
        <f t="shared" si="5"/>
        <v>0</v>
      </c>
      <c r="I46" s="61">
        <f t="shared" si="5"/>
        <v>19196237</v>
      </c>
      <c r="J46" s="61">
        <f t="shared" si="5"/>
        <v>19196237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19196237</v>
      </c>
      <c r="X46" s="61">
        <f t="shared" si="5"/>
        <v>0</v>
      </c>
      <c r="Y46" s="61">
        <f t="shared" si="5"/>
        <v>19196237</v>
      </c>
      <c r="Z46" s="62">
        <f>+IF(X46&lt;&gt;0,+(Y46/X46)*100,0)</f>
        <v>0</v>
      </c>
      <c r="AA46" s="59">
        <f>SUM(AA44:AA45)</f>
        <v>230005861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230005861</v>
      </c>
      <c r="F48" s="77">
        <f t="shared" si="6"/>
        <v>230005861</v>
      </c>
      <c r="G48" s="77">
        <f t="shared" si="6"/>
        <v>0</v>
      </c>
      <c r="H48" s="78">
        <f t="shared" si="6"/>
        <v>0</v>
      </c>
      <c r="I48" s="78">
        <f t="shared" si="6"/>
        <v>19196237</v>
      </c>
      <c r="J48" s="78">
        <f t="shared" si="6"/>
        <v>19196237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19196237</v>
      </c>
      <c r="X48" s="78">
        <f t="shared" si="6"/>
        <v>0</v>
      </c>
      <c r="Y48" s="78">
        <f t="shared" si="6"/>
        <v>19196237</v>
      </c>
      <c r="Z48" s="79">
        <f>+IF(X48&lt;&gt;0,+(Y48/X48)*100,0)</f>
        <v>0</v>
      </c>
      <c r="AA48" s="80">
        <f>SUM(AA46:AA47)</f>
        <v>230005861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30656000</v>
      </c>
      <c r="F11" s="8">
        <v>30656000</v>
      </c>
      <c r="G11" s="8">
        <v>112227</v>
      </c>
      <c r="H11" s="8">
        <v>145010</v>
      </c>
      <c r="I11" s="8">
        <v>15852</v>
      </c>
      <c r="J11" s="8">
        <v>273089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273089</v>
      </c>
      <c r="X11" s="8">
        <v>6487500</v>
      </c>
      <c r="Y11" s="8">
        <v>-6214411</v>
      </c>
      <c r="Z11" s="2">
        <v>-95.79</v>
      </c>
      <c r="AA11" s="6">
        <v>30656000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1200000</v>
      </c>
      <c r="F12" s="8">
        <v>1200000</v>
      </c>
      <c r="G12" s="8">
        <v>127310</v>
      </c>
      <c r="H12" s="8">
        <v>137898</v>
      </c>
      <c r="I12" s="8">
        <v>47094</v>
      </c>
      <c r="J12" s="8">
        <v>312302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312302</v>
      </c>
      <c r="X12" s="8">
        <v>300000</v>
      </c>
      <c r="Y12" s="8">
        <v>12302</v>
      </c>
      <c r="Z12" s="2">
        <v>4.1</v>
      </c>
      <c r="AA12" s="6">
        <v>1200000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3139143</v>
      </c>
      <c r="F13" s="8">
        <v>3139143</v>
      </c>
      <c r="G13" s="8">
        <v>9457</v>
      </c>
      <c r="H13" s="8">
        <v>258708</v>
      </c>
      <c r="I13" s="8">
        <v>142468</v>
      </c>
      <c r="J13" s="8">
        <v>410633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410633</v>
      </c>
      <c r="X13" s="8">
        <v>659751</v>
      </c>
      <c r="Y13" s="8">
        <v>-249118</v>
      </c>
      <c r="Z13" s="2">
        <v>-37.76</v>
      </c>
      <c r="AA13" s="6">
        <v>3139143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500000</v>
      </c>
      <c r="F17" s="8">
        <v>500000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125001</v>
      </c>
      <c r="Y17" s="8">
        <v>-125001</v>
      </c>
      <c r="Z17" s="2">
        <v>-100</v>
      </c>
      <c r="AA17" s="6">
        <v>500000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203891000</v>
      </c>
      <c r="F19" s="8">
        <v>203891000</v>
      </c>
      <c r="G19" s="8">
        <v>81497000</v>
      </c>
      <c r="H19" s="8">
        <v>1250000</v>
      </c>
      <c r="I19" s="8">
        <v>4799635</v>
      </c>
      <c r="J19" s="8">
        <v>87546635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87546635</v>
      </c>
      <c r="X19" s="8">
        <v>67500000</v>
      </c>
      <c r="Y19" s="8">
        <v>20046635</v>
      </c>
      <c r="Z19" s="2">
        <v>29.7</v>
      </c>
      <c r="AA19" s="6">
        <v>203891000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57682200</v>
      </c>
      <c r="F20" s="30">
        <v>57682200</v>
      </c>
      <c r="G20" s="30">
        <v>5787150</v>
      </c>
      <c r="H20" s="30">
        <v>133431</v>
      </c>
      <c r="I20" s="30">
        <v>188141</v>
      </c>
      <c r="J20" s="30">
        <v>6108722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6108722</v>
      </c>
      <c r="X20" s="30">
        <v>9430890</v>
      </c>
      <c r="Y20" s="30">
        <v>-3322168</v>
      </c>
      <c r="Z20" s="31">
        <v>-35.23</v>
      </c>
      <c r="AA20" s="32">
        <v>57682200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297068343</v>
      </c>
      <c r="F22" s="39">
        <f t="shared" si="0"/>
        <v>297068343</v>
      </c>
      <c r="G22" s="39">
        <f t="shared" si="0"/>
        <v>87533144</v>
      </c>
      <c r="H22" s="39">
        <f t="shared" si="0"/>
        <v>1925047</v>
      </c>
      <c r="I22" s="39">
        <f t="shared" si="0"/>
        <v>5193190</v>
      </c>
      <c r="J22" s="39">
        <f t="shared" si="0"/>
        <v>94651381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94651381</v>
      </c>
      <c r="X22" s="39">
        <f t="shared" si="0"/>
        <v>84503142</v>
      </c>
      <c r="Y22" s="39">
        <f t="shared" si="0"/>
        <v>10148239</v>
      </c>
      <c r="Z22" s="40">
        <f>+IF(X22&lt;&gt;0,+(Y22/X22)*100,0)</f>
        <v>12.009303748729248</v>
      </c>
      <c r="AA22" s="37">
        <f>SUM(AA5:AA21)</f>
        <v>297068343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173516578</v>
      </c>
      <c r="F25" s="8">
        <v>173516578</v>
      </c>
      <c r="G25" s="8">
        <v>13926043</v>
      </c>
      <c r="H25" s="8">
        <v>13105860</v>
      </c>
      <c r="I25" s="8">
        <v>11840939</v>
      </c>
      <c r="J25" s="8">
        <v>38872842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38872842</v>
      </c>
      <c r="X25" s="8">
        <v>43353501</v>
      </c>
      <c r="Y25" s="8">
        <v>-4480659</v>
      </c>
      <c r="Z25" s="2">
        <v>-10.34</v>
      </c>
      <c r="AA25" s="6">
        <v>173516578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13691992</v>
      </c>
      <c r="F26" s="8">
        <v>13691992</v>
      </c>
      <c r="G26" s="8">
        <v>902336</v>
      </c>
      <c r="H26" s="8">
        <v>408224</v>
      </c>
      <c r="I26" s="8">
        <v>368823</v>
      </c>
      <c r="J26" s="8">
        <v>1679383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1679383</v>
      </c>
      <c r="X26" s="8">
        <v>3436749</v>
      </c>
      <c r="Y26" s="8">
        <v>-1757366</v>
      </c>
      <c r="Z26" s="2">
        <v>-51.13</v>
      </c>
      <c r="AA26" s="6">
        <v>13691992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909000</v>
      </c>
      <c r="F27" s="8">
        <v>909000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909000</v>
      </c>
      <c r="Y27" s="8">
        <v>-909000</v>
      </c>
      <c r="Z27" s="2">
        <v>-100</v>
      </c>
      <c r="AA27" s="6">
        <v>909000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14742128</v>
      </c>
      <c r="F28" s="8">
        <v>14742128</v>
      </c>
      <c r="G28" s="8">
        <v>718898</v>
      </c>
      <c r="H28" s="8">
        <v>391538</v>
      </c>
      <c r="I28" s="8">
        <v>353749</v>
      </c>
      <c r="J28" s="8">
        <v>1464185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1464185</v>
      </c>
      <c r="X28" s="8">
        <v>3685251</v>
      </c>
      <c r="Y28" s="8">
        <v>-2221066</v>
      </c>
      <c r="Z28" s="2">
        <v>-60.27</v>
      </c>
      <c r="AA28" s="6">
        <v>14742128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1200000</v>
      </c>
      <c r="F29" s="8">
        <v>1200000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300000</v>
      </c>
      <c r="Y29" s="8">
        <v>-300000</v>
      </c>
      <c r="Z29" s="2">
        <v>-100</v>
      </c>
      <c r="AA29" s="6">
        <v>1200000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765712</v>
      </c>
      <c r="F31" s="8">
        <v>765712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190833</v>
      </c>
      <c r="Y31" s="8">
        <v>-190833</v>
      </c>
      <c r="Z31" s="2">
        <v>-100</v>
      </c>
      <c r="AA31" s="6">
        <v>765712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38048255</v>
      </c>
      <c r="F32" s="8">
        <v>38048255</v>
      </c>
      <c r="G32" s="8">
        <v>148548</v>
      </c>
      <c r="H32" s="8">
        <v>148548</v>
      </c>
      <c r="I32" s="8">
        <v>134211</v>
      </c>
      <c r="J32" s="8">
        <v>431307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431307</v>
      </c>
      <c r="X32" s="8">
        <v>7704750</v>
      </c>
      <c r="Y32" s="8">
        <v>-7273443</v>
      </c>
      <c r="Z32" s="2">
        <v>-94.4</v>
      </c>
      <c r="AA32" s="6">
        <v>38048255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4392200</v>
      </c>
      <c r="F33" s="8">
        <v>4392200</v>
      </c>
      <c r="G33" s="8">
        <v>2000000</v>
      </c>
      <c r="H33" s="8">
        <v>0</v>
      </c>
      <c r="I33" s="8">
        <v>0</v>
      </c>
      <c r="J33" s="8">
        <v>2000000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2000000</v>
      </c>
      <c r="X33" s="8">
        <v>1098000</v>
      </c>
      <c r="Y33" s="8">
        <v>902000</v>
      </c>
      <c r="Z33" s="2">
        <v>82.15</v>
      </c>
      <c r="AA33" s="6">
        <v>4392200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52279623</v>
      </c>
      <c r="F34" s="8">
        <v>52279623</v>
      </c>
      <c r="G34" s="8">
        <v>21243525</v>
      </c>
      <c r="H34" s="8">
        <v>11730537</v>
      </c>
      <c r="I34" s="8">
        <v>10598384</v>
      </c>
      <c r="J34" s="8">
        <v>43572446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43572446</v>
      </c>
      <c r="X34" s="8">
        <v>16142090</v>
      </c>
      <c r="Y34" s="8">
        <v>27430356</v>
      </c>
      <c r="Z34" s="2">
        <v>169.93</v>
      </c>
      <c r="AA34" s="6">
        <v>52279623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299545488</v>
      </c>
      <c r="F36" s="39">
        <f t="shared" si="1"/>
        <v>299545488</v>
      </c>
      <c r="G36" s="39">
        <f t="shared" si="1"/>
        <v>38939350</v>
      </c>
      <c r="H36" s="39">
        <f t="shared" si="1"/>
        <v>25784707</v>
      </c>
      <c r="I36" s="39">
        <f t="shared" si="1"/>
        <v>23296106</v>
      </c>
      <c r="J36" s="39">
        <f t="shared" si="1"/>
        <v>88020163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88020163</v>
      </c>
      <c r="X36" s="39">
        <f t="shared" si="1"/>
        <v>76820174</v>
      </c>
      <c r="Y36" s="39">
        <f t="shared" si="1"/>
        <v>11199989</v>
      </c>
      <c r="Z36" s="40">
        <f>+IF(X36&lt;&gt;0,+(Y36/X36)*100,0)</f>
        <v>14.579489236772622</v>
      </c>
      <c r="AA36" s="37">
        <f>SUM(AA25:AA35)</f>
        <v>299545488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-2477145</v>
      </c>
      <c r="F38" s="52">
        <f t="shared" si="2"/>
        <v>-2477145</v>
      </c>
      <c r="G38" s="52">
        <f t="shared" si="2"/>
        <v>48593794</v>
      </c>
      <c r="H38" s="52">
        <f t="shared" si="2"/>
        <v>-23859660</v>
      </c>
      <c r="I38" s="52">
        <f t="shared" si="2"/>
        <v>-18102916</v>
      </c>
      <c r="J38" s="52">
        <f t="shared" si="2"/>
        <v>6631218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6631218</v>
      </c>
      <c r="X38" s="52">
        <f>IF(F22=F36,0,X22-X36)</f>
        <v>7682968</v>
      </c>
      <c r="Y38" s="52">
        <f t="shared" si="2"/>
        <v>-1051750</v>
      </c>
      <c r="Z38" s="53">
        <f>+IF(X38&lt;&gt;0,+(Y38/X38)*100,0)</f>
        <v>-13.689371086798749</v>
      </c>
      <c r="AA38" s="50">
        <f>+AA22-AA36</f>
        <v>-2477145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12484000</v>
      </c>
      <c r="F39" s="8">
        <v>12484000</v>
      </c>
      <c r="G39" s="8">
        <v>0</v>
      </c>
      <c r="H39" s="8">
        <v>5000000</v>
      </c>
      <c r="I39" s="8">
        <v>1284000</v>
      </c>
      <c r="J39" s="8">
        <v>6284000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6284000</v>
      </c>
      <c r="X39" s="8"/>
      <c r="Y39" s="8">
        <v>6284000</v>
      </c>
      <c r="Z39" s="2">
        <v>0</v>
      </c>
      <c r="AA39" s="6">
        <v>12484000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10006855</v>
      </c>
      <c r="F42" s="61">
        <f t="shared" si="3"/>
        <v>10006855</v>
      </c>
      <c r="G42" s="61">
        <f t="shared" si="3"/>
        <v>48593794</v>
      </c>
      <c r="H42" s="61">
        <f t="shared" si="3"/>
        <v>-18859660</v>
      </c>
      <c r="I42" s="61">
        <f t="shared" si="3"/>
        <v>-16818916</v>
      </c>
      <c r="J42" s="61">
        <f t="shared" si="3"/>
        <v>12915218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12915218</v>
      </c>
      <c r="X42" s="61">
        <f t="shared" si="3"/>
        <v>7682968</v>
      </c>
      <c r="Y42" s="61">
        <f t="shared" si="3"/>
        <v>5232250</v>
      </c>
      <c r="Z42" s="62">
        <f>+IF(X42&lt;&gt;0,+(Y42/X42)*100,0)</f>
        <v>68.10193664739981</v>
      </c>
      <c r="AA42" s="59">
        <f>SUM(AA38:AA41)</f>
        <v>10006855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10006855</v>
      </c>
      <c r="F44" s="69">
        <f t="shared" si="4"/>
        <v>10006855</v>
      </c>
      <c r="G44" s="69">
        <f t="shared" si="4"/>
        <v>48593794</v>
      </c>
      <c r="H44" s="69">
        <f t="shared" si="4"/>
        <v>-18859660</v>
      </c>
      <c r="I44" s="69">
        <f t="shared" si="4"/>
        <v>-16818916</v>
      </c>
      <c r="J44" s="69">
        <f t="shared" si="4"/>
        <v>12915218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12915218</v>
      </c>
      <c r="X44" s="69">
        <f t="shared" si="4"/>
        <v>7682968</v>
      </c>
      <c r="Y44" s="69">
        <f t="shared" si="4"/>
        <v>5232250</v>
      </c>
      <c r="Z44" s="70">
        <f>+IF(X44&lt;&gt;0,+(Y44/X44)*100,0)</f>
        <v>68.10193664739981</v>
      </c>
      <c r="AA44" s="67">
        <f>+AA42-AA43</f>
        <v>10006855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10006855</v>
      </c>
      <c r="F46" s="61">
        <f t="shared" si="5"/>
        <v>10006855</v>
      </c>
      <c r="G46" s="61">
        <f t="shared" si="5"/>
        <v>48593794</v>
      </c>
      <c r="H46" s="61">
        <f t="shared" si="5"/>
        <v>-18859660</v>
      </c>
      <c r="I46" s="61">
        <f t="shared" si="5"/>
        <v>-16818916</v>
      </c>
      <c r="J46" s="61">
        <f t="shared" si="5"/>
        <v>12915218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12915218</v>
      </c>
      <c r="X46" s="61">
        <f t="shared" si="5"/>
        <v>7682968</v>
      </c>
      <c r="Y46" s="61">
        <f t="shared" si="5"/>
        <v>5232250</v>
      </c>
      <c r="Z46" s="62">
        <f>+IF(X46&lt;&gt;0,+(Y46/X46)*100,0)</f>
        <v>68.10193664739981</v>
      </c>
      <c r="AA46" s="59">
        <f>SUM(AA44:AA45)</f>
        <v>10006855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10006855</v>
      </c>
      <c r="F48" s="77">
        <f t="shared" si="6"/>
        <v>10006855</v>
      </c>
      <c r="G48" s="77">
        <f t="shared" si="6"/>
        <v>48593794</v>
      </c>
      <c r="H48" s="78">
        <f t="shared" si="6"/>
        <v>-18859660</v>
      </c>
      <c r="I48" s="78">
        <f t="shared" si="6"/>
        <v>-16818916</v>
      </c>
      <c r="J48" s="78">
        <f t="shared" si="6"/>
        <v>12915218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12915218</v>
      </c>
      <c r="X48" s="78">
        <f t="shared" si="6"/>
        <v>7682968</v>
      </c>
      <c r="Y48" s="78">
        <f t="shared" si="6"/>
        <v>5232250</v>
      </c>
      <c r="Z48" s="79">
        <f>+IF(X48&lt;&gt;0,+(Y48/X48)*100,0)</f>
        <v>68.10193664739981</v>
      </c>
      <c r="AA48" s="80">
        <f>SUM(AA46:AA47)</f>
        <v>10006855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5075391813</v>
      </c>
      <c r="D5" s="6">
        <v>0</v>
      </c>
      <c r="E5" s="7">
        <v>20530313127</v>
      </c>
      <c r="F5" s="8">
        <v>20530313127</v>
      </c>
      <c r="G5" s="8">
        <v>1724702343</v>
      </c>
      <c r="H5" s="8">
        <v>1539260529</v>
      </c>
      <c r="I5" s="8">
        <v>1643812716</v>
      </c>
      <c r="J5" s="8">
        <v>4907775588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4907775588</v>
      </c>
      <c r="X5" s="8">
        <v>4997970099</v>
      </c>
      <c r="Y5" s="8">
        <v>-90194511</v>
      </c>
      <c r="Z5" s="2">
        <v>-1.8</v>
      </c>
      <c r="AA5" s="6">
        <v>20530313127</v>
      </c>
    </row>
    <row r="6" spans="1:27" ht="12.75">
      <c r="A6" s="27" t="s">
        <v>33</v>
      </c>
      <c r="B6" s="28"/>
      <c r="C6" s="6">
        <v>125962948</v>
      </c>
      <c r="D6" s="6">
        <v>0</v>
      </c>
      <c r="E6" s="7">
        <v>272952952</v>
      </c>
      <c r="F6" s="8">
        <v>272952952</v>
      </c>
      <c r="G6" s="8">
        <v>24241550</v>
      </c>
      <c r="H6" s="8">
        <v>22744906</v>
      </c>
      <c r="I6" s="8">
        <v>7549719</v>
      </c>
      <c r="J6" s="8">
        <v>54536175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54536175</v>
      </c>
      <c r="X6" s="8">
        <v>62879296</v>
      </c>
      <c r="Y6" s="8">
        <v>-8343121</v>
      </c>
      <c r="Z6" s="2">
        <v>-13.27</v>
      </c>
      <c r="AA6" s="6">
        <v>272952952</v>
      </c>
    </row>
    <row r="7" spans="1:27" ht="12.75">
      <c r="A7" s="29" t="s">
        <v>34</v>
      </c>
      <c r="B7" s="28"/>
      <c r="C7" s="6">
        <v>14986848551</v>
      </c>
      <c r="D7" s="6">
        <v>0</v>
      </c>
      <c r="E7" s="7">
        <v>44846965634</v>
      </c>
      <c r="F7" s="8">
        <v>44846965634</v>
      </c>
      <c r="G7" s="8">
        <v>4623088754</v>
      </c>
      <c r="H7" s="8">
        <v>4053269114</v>
      </c>
      <c r="I7" s="8">
        <v>4101537678</v>
      </c>
      <c r="J7" s="8">
        <v>12777895546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12777895546</v>
      </c>
      <c r="X7" s="8">
        <v>12785791497</v>
      </c>
      <c r="Y7" s="8">
        <v>-7895951</v>
      </c>
      <c r="Z7" s="2">
        <v>-0.06</v>
      </c>
      <c r="AA7" s="6">
        <v>44846965634</v>
      </c>
    </row>
    <row r="8" spans="1:27" ht="12.75">
      <c r="A8" s="29" t="s">
        <v>35</v>
      </c>
      <c r="B8" s="28"/>
      <c r="C8" s="6">
        <v>4704300084</v>
      </c>
      <c r="D8" s="6">
        <v>0</v>
      </c>
      <c r="E8" s="7">
        <v>16493064022</v>
      </c>
      <c r="F8" s="8">
        <v>16493064022</v>
      </c>
      <c r="G8" s="8">
        <v>1028315884</v>
      </c>
      <c r="H8" s="8">
        <v>1203989503</v>
      </c>
      <c r="I8" s="8">
        <v>1476570521</v>
      </c>
      <c r="J8" s="8">
        <v>3708875908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3708875908</v>
      </c>
      <c r="X8" s="8">
        <v>3694054070</v>
      </c>
      <c r="Y8" s="8">
        <v>14821838</v>
      </c>
      <c r="Z8" s="2">
        <v>0.4</v>
      </c>
      <c r="AA8" s="6">
        <v>16493064022</v>
      </c>
    </row>
    <row r="9" spans="1:27" ht="12.75">
      <c r="A9" s="29" t="s">
        <v>36</v>
      </c>
      <c r="B9" s="28"/>
      <c r="C9" s="6">
        <v>1544362530</v>
      </c>
      <c r="D9" s="6">
        <v>0</v>
      </c>
      <c r="E9" s="7">
        <v>6724118553</v>
      </c>
      <c r="F9" s="8">
        <v>6724118553</v>
      </c>
      <c r="G9" s="8">
        <v>419894036</v>
      </c>
      <c r="H9" s="8">
        <v>569888241</v>
      </c>
      <c r="I9" s="8">
        <v>820124239</v>
      </c>
      <c r="J9" s="8">
        <v>1809906516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1809906516</v>
      </c>
      <c r="X9" s="8">
        <v>1588294489</v>
      </c>
      <c r="Y9" s="8">
        <v>221612027</v>
      </c>
      <c r="Z9" s="2">
        <v>13.95</v>
      </c>
      <c r="AA9" s="6">
        <v>6724118553</v>
      </c>
    </row>
    <row r="10" spans="1:27" ht="12.75">
      <c r="A10" s="29" t="s">
        <v>37</v>
      </c>
      <c r="B10" s="28"/>
      <c r="C10" s="6">
        <v>1419983204</v>
      </c>
      <c r="D10" s="6">
        <v>0</v>
      </c>
      <c r="E10" s="7">
        <v>4630168662</v>
      </c>
      <c r="F10" s="30">
        <v>4630168662</v>
      </c>
      <c r="G10" s="30">
        <v>379732730</v>
      </c>
      <c r="H10" s="30">
        <v>377055864</v>
      </c>
      <c r="I10" s="30">
        <v>365359730</v>
      </c>
      <c r="J10" s="30">
        <v>1122148324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1122148324</v>
      </c>
      <c r="X10" s="30">
        <v>1094583646</v>
      </c>
      <c r="Y10" s="30">
        <v>27564678</v>
      </c>
      <c r="Z10" s="31">
        <v>2.52</v>
      </c>
      <c r="AA10" s="32">
        <v>4630168662</v>
      </c>
    </row>
    <row r="11" spans="1:27" ht="12.75">
      <c r="A11" s="29" t="s">
        <v>38</v>
      </c>
      <c r="B11" s="33"/>
      <c r="C11" s="6">
        <v>126959603</v>
      </c>
      <c r="D11" s="6">
        <v>0</v>
      </c>
      <c r="E11" s="7">
        <v>698886887</v>
      </c>
      <c r="F11" s="8">
        <v>698886887</v>
      </c>
      <c r="G11" s="8">
        <v>36232289</v>
      </c>
      <c r="H11" s="8">
        <v>33246572</v>
      </c>
      <c r="I11" s="8">
        <v>66321060</v>
      </c>
      <c r="J11" s="8">
        <v>135799921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135799921</v>
      </c>
      <c r="X11" s="8">
        <v>214345330</v>
      </c>
      <c r="Y11" s="8">
        <v>-78545409</v>
      </c>
      <c r="Z11" s="2">
        <v>-36.64</v>
      </c>
      <c r="AA11" s="6">
        <v>698886887</v>
      </c>
    </row>
    <row r="12" spans="1:27" ht="12.75">
      <c r="A12" s="29" t="s">
        <v>39</v>
      </c>
      <c r="B12" s="33"/>
      <c r="C12" s="6">
        <v>78596568</v>
      </c>
      <c r="D12" s="6">
        <v>0</v>
      </c>
      <c r="E12" s="7">
        <v>559908188</v>
      </c>
      <c r="F12" s="8">
        <v>559908188</v>
      </c>
      <c r="G12" s="8">
        <v>32996196</v>
      </c>
      <c r="H12" s="8">
        <v>39131871</v>
      </c>
      <c r="I12" s="8">
        <v>33821257</v>
      </c>
      <c r="J12" s="8">
        <v>105949324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105949324</v>
      </c>
      <c r="X12" s="8">
        <v>132851321</v>
      </c>
      <c r="Y12" s="8">
        <v>-26901997</v>
      </c>
      <c r="Z12" s="2">
        <v>-20.25</v>
      </c>
      <c r="AA12" s="6">
        <v>559908188</v>
      </c>
    </row>
    <row r="13" spans="1:27" ht="12.75">
      <c r="A13" s="27" t="s">
        <v>40</v>
      </c>
      <c r="B13" s="33"/>
      <c r="C13" s="6">
        <v>658723200</v>
      </c>
      <c r="D13" s="6">
        <v>0</v>
      </c>
      <c r="E13" s="7">
        <v>665776822</v>
      </c>
      <c r="F13" s="8">
        <v>665776822</v>
      </c>
      <c r="G13" s="8">
        <v>78433392</v>
      </c>
      <c r="H13" s="8">
        <v>83055381</v>
      </c>
      <c r="I13" s="8">
        <v>26505521</v>
      </c>
      <c r="J13" s="8">
        <v>187994294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187994294</v>
      </c>
      <c r="X13" s="8">
        <v>161395376</v>
      </c>
      <c r="Y13" s="8">
        <v>26598918</v>
      </c>
      <c r="Z13" s="2">
        <v>16.48</v>
      </c>
      <c r="AA13" s="6">
        <v>665776822</v>
      </c>
    </row>
    <row r="14" spans="1:27" ht="12.75">
      <c r="A14" s="27" t="s">
        <v>41</v>
      </c>
      <c r="B14" s="33"/>
      <c r="C14" s="6">
        <v>523821158</v>
      </c>
      <c r="D14" s="6">
        <v>0</v>
      </c>
      <c r="E14" s="7">
        <v>948073151</v>
      </c>
      <c r="F14" s="8">
        <v>948073151</v>
      </c>
      <c r="G14" s="8">
        <v>115292262</v>
      </c>
      <c r="H14" s="8">
        <v>105679678</v>
      </c>
      <c r="I14" s="8">
        <v>98434642</v>
      </c>
      <c r="J14" s="8">
        <v>319406582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319406582</v>
      </c>
      <c r="X14" s="8">
        <v>206810015</v>
      </c>
      <c r="Y14" s="8">
        <v>112596567</v>
      </c>
      <c r="Z14" s="2">
        <v>54.44</v>
      </c>
      <c r="AA14" s="6">
        <v>948073151</v>
      </c>
    </row>
    <row r="15" spans="1:27" ht="12.75">
      <c r="A15" s="27" t="s">
        <v>42</v>
      </c>
      <c r="B15" s="33"/>
      <c r="C15" s="6">
        <v>3025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528197224</v>
      </c>
      <c r="D16" s="6">
        <v>0</v>
      </c>
      <c r="E16" s="7">
        <v>1781120052</v>
      </c>
      <c r="F16" s="8">
        <v>1781120052</v>
      </c>
      <c r="G16" s="8">
        <v>34197704</v>
      </c>
      <c r="H16" s="8">
        <v>70943957</v>
      </c>
      <c r="I16" s="8">
        <v>180041237</v>
      </c>
      <c r="J16" s="8">
        <v>285182898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285182898</v>
      </c>
      <c r="X16" s="8">
        <v>370990933</v>
      </c>
      <c r="Y16" s="8">
        <v>-85808035</v>
      </c>
      <c r="Z16" s="2">
        <v>-23.13</v>
      </c>
      <c r="AA16" s="6">
        <v>1781120052</v>
      </c>
    </row>
    <row r="17" spans="1:27" ht="12.75">
      <c r="A17" s="27" t="s">
        <v>44</v>
      </c>
      <c r="B17" s="33"/>
      <c r="C17" s="6">
        <v>51840158</v>
      </c>
      <c r="D17" s="6">
        <v>0</v>
      </c>
      <c r="E17" s="7">
        <v>235995805</v>
      </c>
      <c r="F17" s="8">
        <v>235995805</v>
      </c>
      <c r="G17" s="8">
        <v>8371369</v>
      </c>
      <c r="H17" s="8">
        <v>16533181</v>
      </c>
      <c r="I17" s="8">
        <v>17385015</v>
      </c>
      <c r="J17" s="8">
        <v>42289565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42289565</v>
      </c>
      <c r="X17" s="8">
        <v>60065247</v>
      </c>
      <c r="Y17" s="8">
        <v>-17775682</v>
      </c>
      <c r="Z17" s="2">
        <v>-29.59</v>
      </c>
      <c r="AA17" s="6">
        <v>235995805</v>
      </c>
    </row>
    <row r="18" spans="1:27" ht="12.75">
      <c r="A18" s="29" t="s">
        <v>45</v>
      </c>
      <c r="B18" s="28"/>
      <c r="C18" s="6">
        <v>301336287</v>
      </c>
      <c r="D18" s="6">
        <v>0</v>
      </c>
      <c r="E18" s="7">
        <v>1032177367</v>
      </c>
      <c r="F18" s="8">
        <v>1032177367</v>
      </c>
      <c r="G18" s="8">
        <v>77398565</v>
      </c>
      <c r="H18" s="8">
        <v>34096216</v>
      </c>
      <c r="I18" s="8">
        <v>134037527</v>
      </c>
      <c r="J18" s="8">
        <v>245532308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245532308</v>
      </c>
      <c r="X18" s="8">
        <v>218070833</v>
      </c>
      <c r="Y18" s="8">
        <v>27461475</v>
      </c>
      <c r="Z18" s="2">
        <v>12.59</v>
      </c>
      <c r="AA18" s="6">
        <v>1032177367</v>
      </c>
    </row>
    <row r="19" spans="1:27" ht="12.75">
      <c r="A19" s="27" t="s">
        <v>46</v>
      </c>
      <c r="B19" s="33"/>
      <c r="C19" s="6">
        <v>5542053579</v>
      </c>
      <c r="D19" s="6">
        <v>0</v>
      </c>
      <c r="E19" s="7">
        <v>16582974502</v>
      </c>
      <c r="F19" s="8">
        <v>16582974502</v>
      </c>
      <c r="G19" s="8">
        <v>4068387332</v>
      </c>
      <c r="H19" s="8">
        <v>888372753</v>
      </c>
      <c r="I19" s="8">
        <v>511845930</v>
      </c>
      <c r="J19" s="8">
        <v>5468606015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5468606015</v>
      </c>
      <c r="X19" s="8">
        <v>4524871772</v>
      </c>
      <c r="Y19" s="8">
        <v>943734243</v>
      </c>
      <c r="Z19" s="2">
        <v>20.86</v>
      </c>
      <c r="AA19" s="6">
        <v>16582974502</v>
      </c>
    </row>
    <row r="20" spans="1:27" ht="12.75">
      <c r="A20" s="27" t="s">
        <v>47</v>
      </c>
      <c r="B20" s="33"/>
      <c r="C20" s="6">
        <v>432274524</v>
      </c>
      <c r="D20" s="6">
        <v>0</v>
      </c>
      <c r="E20" s="7">
        <v>6301698831</v>
      </c>
      <c r="F20" s="30">
        <v>6301698831</v>
      </c>
      <c r="G20" s="30">
        <v>241888855</v>
      </c>
      <c r="H20" s="30">
        <v>807201517</v>
      </c>
      <c r="I20" s="30">
        <v>299163409</v>
      </c>
      <c r="J20" s="30">
        <v>1348253781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1348253781</v>
      </c>
      <c r="X20" s="30">
        <v>1530354735</v>
      </c>
      <c r="Y20" s="30">
        <v>-182100954</v>
      </c>
      <c r="Z20" s="31">
        <v>-11.9</v>
      </c>
      <c r="AA20" s="32">
        <v>6301698831</v>
      </c>
    </row>
    <row r="21" spans="1:27" ht="12.75">
      <c r="A21" s="27" t="s">
        <v>48</v>
      </c>
      <c r="B21" s="33"/>
      <c r="C21" s="6">
        <v>-162406</v>
      </c>
      <c r="D21" s="6">
        <v>0</v>
      </c>
      <c r="E21" s="7">
        <v>50930280</v>
      </c>
      <c r="F21" s="8">
        <v>50930280</v>
      </c>
      <c r="G21" s="8">
        <v>975</v>
      </c>
      <c r="H21" s="8">
        <v>-7495</v>
      </c>
      <c r="I21" s="34">
        <v>9739</v>
      </c>
      <c r="J21" s="8">
        <v>3219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3219</v>
      </c>
      <c r="X21" s="8">
        <v>11299989</v>
      </c>
      <c r="Y21" s="8">
        <v>-11296770</v>
      </c>
      <c r="Z21" s="2">
        <v>-99.97</v>
      </c>
      <c r="AA21" s="6">
        <v>50930280</v>
      </c>
    </row>
    <row r="22" spans="1:27" ht="24.75" customHeight="1">
      <c r="A22" s="35" t="s">
        <v>49</v>
      </c>
      <c r="B22" s="36"/>
      <c r="C22" s="37">
        <f aca="true" t="shared" si="0" ref="C22:Y22">SUM(C5:C21)</f>
        <v>36100492050</v>
      </c>
      <c r="D22" s="37">
        <f>SUM(D5:D21)</f>
        <v>0</v>
      </c>
      <c r="E22" s="38">
        <f t="shared" si="0"/>
        <v>122355124835</v>
      </c>
      <c r="F22" s="39">
        <f t="shared" si="0"/>
        <v>122355124835</v>
      </c>
      <c r="G22" s="39">
        <f t="shared" si="0"/>
        <v>12893174236</v>
      </c>
      <c r="H22" s="39">
        <f t="shared" si="0"/>
        <v>9844461788</v>
      </c>
      <c r="I22" s="39">
        <f t="shared" si="0"/>
        <v>9782519940</v>
      </c>
      <c r="J22" s="39">
        <f t="shared" si="0"/>
        <v>32520155964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32520155964</v>
      </c>
      <c r="X22" s="39">
        <f t="shared" si="0"/>
        <v>31654628648</v>
      </c>
      <c r="Y22" s="39">
        <f t="shared" si="0"/>
        <v>865527316</v>
      </c>
      <c r="Z22" s="40">
        <f>+IF(X22&lt;&gt;0,+(Y22/X22)*100,0)</f>
        <v>2.7342835881117993</v>
      </c>
      <c r="AA22" s="37">
        <f>SUM(AA5:AA21)</f>
        <v>122355124835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7980152444</v>
      </c>
      <c r="D25" s="6">
        <v>0</v>
      </c>
      <c r="E25" s="7">
        <v>27846775304</v>
      </c>
      <c r="F25" s="8">
        <v>27846775304</v>
      </c>
      <c r="G25" s="8">
        <v>2510692776</v>
      </c>
      <c r="H25" s="8">
        <v>1900198073</v>
      </c>
      <c r="I25" s="8">
        <v>2224311014</v>
      </c>
      <c r="J25" s="8">
        <v>6635201863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6635201863</v>
      </c>
      <c r="X25" s="8">
        <v>6509896395</v>
      </c>
      <c r="Y25" s="8">
        <v>125305468</v>
      </c>
      <c r="Z25" s="2">
        <v>1.92</v>
      </c>
      <c r="AA25" s="6">
        <v>27846775304</v>
      </c>
    </row>
    <row r="26" spans="1:27" ht="12.75">
      <c r="A26" s="29" t="s">
        <v>52</v>
      </c>
      <c r="B26" s="28"/>
      <c r="C26" s="6">
        <v>188621992</v>
      </c>
      <c r="D26" s="6">
        <v>0</v>
      </c>
      <c r="E26" s="7">
        <v>579462810</v>
      </c>
      <c r="F26" s="8">
        <v>579462810</v>
      </c>
      <c r="G26" s="8">
        <v>39366078</v>
      </c>
      <c r="H26" s="8">
        <v>22976339</v>
      </c>
      <c r="I26" s="8">
        <v>59860646</v>
      </c>
      <c r="J26" s="8">
        <v>122203063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122203063</v>
      </c>
      <c r="X26" s="8">
        <v>133571540</v>
      </c>
      <c r="Y26" s="8">
        <v>-11368477</v>
      </c>
      <c r="Z26" s="2">
        <v>-8.51</v>
      </c>
      <c r="AA26" s="6">
        <v>579462810</v>
      </c>
    </row>
    <row r="27" spans="1:27" ht="12.75">
      <c r="A27" s="29" t="s">
        <v>53</v>
      </c>
      <c r="B27" s="28"/>
      <c r="C27" s="6">
        <v>2131317884</v>
      </c>
      <c r="D27" s="6">
        <v>0</v>
      </c>
      <c r="E27" s="7">
        <v>7074948232</v>
      </c>
      <c r="F27" s="8">
        <v>7074948232</v>
      </c>
      <c r="G27" s="8">
        <v>365724458</v>
      </c>
      <c r="H27" s="8">
        <v>439767769</v>
      </c>
      <c r="I27" s="8">
        <v>635136743</v>
      </c>
      <c r="J27" s="8">
        <v>1440628970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1440628970</v>
      </c>
      <c r="X27" s="8">
        <v>1613052056</v>
      </c>
      <c r="Y27" s="8">
        <v>-172423086</v>
      </c>
      <c r="Z27" s="2">
        <v>-10.69</v>
      </c>
      <c r="AA27" s="6">
        <v>7074948232</v>
      </c>
    </row>
    <row r="28" spans="1:27" ht="12.75">
      <c r="A28" s="29" t="s">
        <v>54</v>
      </c>
      <c r="B28" s="28"/>
      <c r="C28" s="6">
        <v>2723677798</v>
      </c>
      <c r="D28" s="6">
        <v>0</v>
      </c>
      <c r="E28" s="7">
        <v>7863271592</v>
      </c>
      <c r="F28" s="8">
        <v>7863271592</v>
      </c>
      <c r="G28" s="8">
        <v>348470904</v>
      </c>
      <c r="H28" s="8">
        <v>556813357</v>
      </c>
      <c r="I28" s="8">
        <v>518128575</v>
      </c>
      <c r="J28" s="8">
        <v>1423412836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1423412836</v>
      </c>
      <c r="X28" s="8">
        <v>1744385082</v>
      </c>
      <c r="Y28" s="8">
        <v>-320972246</v>
      </c>
      <c r="Z28" s="2">
        <v>-18.4</v>
      </c>
      <c r="AA28" s="6">
        <v>7863271592</v>
      </c>
    </row>
    <row r="29" spans="1:27" ht="12.75">
      <c r="A29" s="29" t="s">
        <v>55</v>
      </c>
      <c r="B29" s="28"/>
      <c r="C29" s="6">
        <v>958867568</v>
      </c>
      <c r="D29" s="6">
        <v>0</v>
      </c>
      <c r="E29" s="7">
        <v>4151313952</v>
      </c>
      <c r="F29" s="8">
        <v>4151313952</v>
      </c>
      <c r="G29" s="8">
        <v>214877353</v>
      </c>
      <c r="H29" s="8">
        <v>203063638</v>
      </c>
      <c r="I29" s="8">
        <v>346825089</v>
      </c>
      <c r="J29" s="8">
        <v>764766080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764766080</v>
      </c>
      <c r="X29" s="8">
        <v>865117640</v>
      </c>
      <c r="Y29" s="8">
        <v>-100351560</v>
      </c>
      <c r="Z29" s="2">
        <v>-11.6</v>
      </c>
      <c r="AA29" s="6">
        <v>4151313952</v>
      </c>
    </row>
    <row r="30" spans="1:27" ht="12.75">
      <c r="A30" s="29" t="s">
        <v>56</v>
      </c>
      <c r="B30" s="28"/>
      <c r="C30" s="6">
        <v>14893705821</v>
      </c>
      <c r="D30" s="6">
        <v>0</v>
      </c>
      <c r="E30" s="7">
        <v>42766857433</v>
      </c>
      <c r="F30" s="8">
        <v>42766857433</v>
      </c>
      <c r="G30" s="8">
        <v>3582313195</v>
      </c>
      <c r="H30" s="8">
        <v>4985244379</v>
      </c>
      <c r="I30" s="8">
        <v>3497738771</v>
      </c>
      <c r="J30" s="8">
        <v>12065296345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12065296345</v>
      </c>
      <c r="X30" s="8">
        <v>12446585681</v>
      </c>
      <c r="Y30" s="8">
        <v>-381289336</v>
      </c>
      <c r="Z30" s="2">
        <v>-3.06</v>
      </c>
      <c r="AA30" s="6">
        <v>42766857433</v>
      </c>
    </row>
    <row r="31" spans="1:27" ht="12.75">
      <c r="A31" s="29" t="s">
        <v>57</v>
      </c>
      <c r="B31" s="28"/>
      <c r="C31" s="6">
        <v>1832875916</v>
      </c>
      <c r="D31" s="6">
        <v>0</v>
      </c>
      <c r="E31" s="7">
        <v>3428590056</v>
      </c>
      <c r="F31" s="8">
        <v>3428590056</v>
      </c>
      <c r="G31" s="8">
        <v>85157398</v>
      </c>
      <c r="H31" s="8">
        <v>183823810</v>
      </c>
      <c r="I31" s="8">
        <v>227323895</v>
      </c>
      <c r="J31" s="8">
        <v>496305103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496305103</v>
      </c>
      <c r="X31" s="8">
        <v>779760297</v>
      </c>
      <c r="Y31" s="8">
        <v>-283455194</v>
      </c>
      <c r="Z31" s="2">
        <v>-36.35</v>
      </c>
      <c r="AA31" s="6">
        <v>3428590056</v>
      </c>
    </row>
    <row r="32" spans="1:27" ht="12.75">
      <c r="A32" s="29" t="s">
        <v>58</v>
      </c>
      <c r="B32" s="28"/>
      <c r="C32" s="6">
        <v>1279419161</v>
      </c>
      <c r="D32" s="6">
        <v>0</v>
      </c>
      <c r="E32" s="7">
        <v>7974289441</v>
      </c>
      <c r="F32" s="8">
        <v>7974289441</v>
      </c>
      <c r="G32" s="8">
        <v>21562102</v>
      </c>
      <c r="H32" s="8">
        <v>611436610</v>
      </c>
      <c r="I32" s="8">
        <v>666680666</v>
      </c>
      <c r="J32" s="8">
        <v>1299679378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1299679378</v>
      </c>
      <c r="X32" s="8">
        <v>1980413328</v>
      </c>
      <c r="Y32" s="8">
        <v>-680733950</v>
      </c>
      <c r="Z32" s="2">
        <v>-34.37</v>
      </c>
      <c r="AA32" s="6">
        <v>7974289441</v>
      </c>
    </row>
    <row r="33" spans="1:27" ht="12.75">
      <c r="A33" s="29" t="s">
        <v>59</v>
      </c>
      <c r="B33" s="28"/>
      <c r="C33" s="6">
        <v>1610375601</v>
      </c>
      <c r="D33" s="6">
        <v>0</v>
      </c>
      <c r="E33" s="7">
        <v>2777681890</v>
      </c>
      <c r="F33" s="8">
        <v>2777681890</v>
      </c>
      <c r="G33" s="8">
        <v>56199799</v>
      </c>
      <c r="H33" s="8">
        <v>-7953953</v>
      </c>
      <c r="I33" s="8">
        <v>237471182</v>
      </c>
      <c r="J33" s="8">
        <v>285717028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285717028</v>
      </c>
      <c r="X33" s="8">
        <v>580419922</v>
      </c>
      <c r="Y33" s="8">
        <v>-294702894</v>
      </c>
      <c r="Z33" s="2">
        <v>-50.77</v>
      </c>
      <c r="AA33" s="6">
        <v>2777681890</v>
      </c>
    </row>
    <row r="34" spans="1:27" ht="12.75">
      <c r="A34" s="29" t="s">
        <v>60</v>
      </c>
      <c r="B34" s="28"/>
      <c r="C34" s="6">
        <v>2857430464</v>
      </c>
      <c r="D34" s="6">
        <v>0</v>
      </c>
      <c r="E34" s="7">
        <v>15603556481</v>
      </c>
      <c r="F34" s="8">
        <v>15603556481</v>
      </c>
      <c r="G34" s="8">
        <v>564774491</v>
      </c>
      <c r="H34" s="8">
        <v>997040444</v>
      </c>
      <c r="I34" s="8">
        <v>1205634272</v>
      </c>
      <c r="J34" s="8">
        <v>2767449207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2767449207</v>
      </c>
      <c r="X34" s="8">
        <v>3714969263</v>
      </c>
      <c r="Y34" s="8">
        <v>-947520056</v>
      </c>
      <c r="Z34" s="2">
        <v>-25.51</v>
      </c>
      <c r="AA34" s="6">
        <v>15603556481</v>
      </c>
    </row>
    <row r="35" spans="1:27" ht="12.75">
      <c r="A35" s="27" t="s">
        <v>61</v>
      </c>
      <c r="B35" s="33"/>
      <c r="C35" s="6">
        <v>-1869772</v>
      </c>
      <c r="D35" s="6">
        <v>0</v>
      </c>
      <c r="E35" s="7">
        <v>15026000</v>
      </c>
      <c r="F35" s="8">
        <v>15026000</v>
      </c>
      <c r="G35" s="8">
        <v>0</v>
      </c>
      <c r="H35" s="8">
        <v>2385570</v>
      </c>
      <c r="I35" s="8">
        <v>6333547</v>
      </c>
      <c r="J35" s="8">
        <v>8719117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8719117</v>
      </c>
      <c r="X35" s="8">
        <v>249</v>
      </c>
      <c r="Y35" s="8">
        <v>8718868</v>
      </c>
      <c r="Z35" s="2">
        <v>3501553.41</v>
      </c>
      <c r="AA35" s="6">
        <v>15026000</v>
      </c>
    </row>
    <row r="36" spans="1:27" ht="12.75">
      <c r="A36" s="44" t="s">
        <v>62</v>
      </c>
      <c r="B36" s="36"/>
      <c r="C36" s="37">
        <f aca="true" t="shared" si="1" ref="C36:Y36">SUM(C25:C35)</f>
        <v>36454574877</v>
      </c>
      <c r="D36" s="37">
        <f>SUM(D25:D35)</f>
        <v>0</v>
      </c>
      <c r="E36" s="38">
        <f t="shared" si="1"/>
        <v>120081773191</v>
      </c>
      <c r="F36" s="39">
        <f t="shared" si="1"/>
        <v>120081773191</v>
      </c>
      <c r="G36" s="39">
        <f t="shared" si="1"/>
        <v>7789138554</v>
      </c>
      <c r="H36" s="39">
        <f t="shared" si="1"/>
        <v>9894796036</v>
      </c>
      <c r="I36" s="39">
        <f t="shared" si="1"/>
        <v>9625444400</v>
      </c>
      <c r="J36" s="39">
        <f t="shared" si="1"/>
        <v>27309378990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27309378990</v>
      </c>
      <c r="X36" s="39">
        <f t="shared" si="1"/>
        <v>30368171453</v>
      </c>
      <c r="Y36" s="39">
        <f t="shared" si="1"/>
        <v>-3058792463</v>
      </c>
      <c r="Z36" s="40">
        <f>+IF(X36&lt;&gt;0,+(Y36/X36)*100,0)</f>
        <v>-10.07236299272747</v>
      </c>
      <c r="AA36" s="37">
        <f>SUM(AA25:AA35)</f>
        <v>120081773191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-354082827</v>
      </c>
      <c r="D38" s="50">
        <f>+D22-D36</f>
        <v>0</v>
      </c>
      <c r="E38" s="51">
        <f t="shared" si="2"/>
        <v>2273351644</v>
      </c>
      <c r="F38" s="52">
        <f t="shared" si="2"/>
        <v>2273351644</v>
      </c>
      <c r="G38" s="52">
        <f t="shared" si="2"/>
        <v>5104035682</v>
      </c>
      <c r="H38" s="52">
        <f t="shared" si="2"/>
        <v>-50334248</v>
      </c>
      <c r="I38" s="52">
        <f t="shared" si="2"/>
        <v>157075540</v>
      </c>
      <c r="J38" s="52">
        <f t="shared" si="2"/>
        <v>5210776974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5210776974</v>
      </c>
      <c r="X38" s="52">
        <f>IF(F22=F36,0,X22-X36)</f>
        <v>1286457195</v>
      </c>
      <c r="Y38" s="52">
        <f t="shared" si="2"/>
        <v>3924319779</v>
      </c>
      <c r="Z38" s="53">
        <f>+IF(X38&lt;&gt;0,+(Y38/X38)*100,0)</f>
        <v>305.0486090211498</v>
      </c>
      <c r="AA38" s="50">
        <f>+AA22-AA36</f>
        <v>2273351644</v>
      </c>
    </row>
    <row r="39" spans="1:27" ht="12.75">
      <c r="A39" s="27" t="s">
        <v>64</v>
      </c>
      <c r="B39" s="33"/>
      <c r="C39" s="6">
        <v>2509234878</v>
      </c>
      <c r="D39" s="6">
        <v>0</v>
      </c>
      <c r="E39" s="7">
        <v>7909939508</v>
      </c>
      <c r="F39" s="8">
        <v>7909939508</v>
      </c>
      <c r="G39" s="8">
        <v>-159629493</v>
      </c>
      <c r="H39" s="8">
        <v>330483817</v>
      </c>
      <c r="I39" s="8">
        <v>572214467</v>
      </c>
      <c r="J39" s="8">
        <v>743068791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743068791</v>
      </c>
      <c r="X39" s="8">
        <v>1590103636</v>
      </c>
      <c r="Y39" s="8">
        <v>-847034845</v>
      </c>
      <c r="Z39" s="2">
        <v>-53.27</v>
      </c>
      <c r="AA39" s="6">
        <v>7909939508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8880875</v>
      </c>
      <c r="Y40" s="30">
        <v>-8880875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-143953</v>
      </c>
      <c r="J41" s="8">
        <v>-143953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-143953</v>
      </c>
      <c r="X41" s="8"/>
      <c r="Y41" s="55">
        <v>-143953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2155152051</v>
      </c>
      <c r="D42" s="59">
        <f>SUM(D38:D41)</f>
        <v>0</v>
      </c>
      <c r="E42" s="60">
        <f t="shared" si="3"/>
        <v>10183291152</v>
      </c>
      <c r="F42" s="61">
        <f t="shared" si="3"/>
        <v>10183291152</v>
      </c>
      <c r="G42" s="61">
        <f t="shared" si="3"/>
        <v>4944406189</v>
      </c>
      <c r="H42" s="61">
        <f t="shared" si="3"/>
        <v>280149569</v>
      </c>
      <c r="I42" s="61">
        <f t="shared" si="3"/>
        <v>729146054</v>
      </c>
      <c r="J42" s="61">
        <f t="shared" si="3"/>
        <v>5953701812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5953701812</v>
      </c>
      <c r="X42" s="61">
        <f t="shared" si="3"/>
        <v>2885441706</v>
      </c>
      <c r="Y42" s="61">
        <f t="shared" si="3"/>
        <v>3068260106</v>
      </c>
      <c r="Z42" s="62">
        <f>+IF(X42&lt;&gt;0,+(Y42/X42)*100,0)</f>
        <v>106.335889566573</v>
      </c>
      <c r="AA42" s="59">
        <f>SUM(AA38:AA41)</f>
        <v>10183291152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416443000</v>
      </c>
      <c r="F43" s="64">
        <v>416443000</v>
      </c>
      <c r="G43" s="64">
        <v>3467000</v>
      </c>
      <c r="H43" s="64">
        <v>3846859</v>
      </c>
      <c r="I43" s="64">
        <v>3409817</v>
      </c>
      <c r="J43" s="64">
        <v>10723676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10723676</v>
      </c>
      <c r="X43" s="64">
        <v>2706000</v>
      </c>
      <c r="Y43" s="64">
        <v>8017676</v>
      </c>
      <c r="Z43" s="65">
        <v>296.29</v>
      </c>
      <c r="AA43" s="54">
        <v>416443000</v>
      </c>
    </row>
    <row r="44" spans="1:27" ht="12.75">
      <c r="A44" s="66" t="s">
        <v>69</v>
      </c>
      <c r="B44" s="33"/>
      <c r="C44" s="67">
        <f aca="true" t="shared" si="4" ref="C44:Y44">+C42-C43</f>
        <v>2155152051</v>
      </c>
      <c r="D44" s="67">
        <f>+D42-D43</f>
        <v>0</v>
      </c>
      <c r="E44" s="68">
        <f t="shared" si="4"/>
        <v>9766848152</v>
      </c>
      <c r="F44" s="69">
        <f t="shared" si="4"/>
        <v>9766848152</v>
      </c>
      <c r="G44" s="69">
        <f t="shared" si="4"/>
        <v>4940939189</v>
      </c>
      <c r="H44" s="69">
        <f t="shared" si="4"/>
        <v>276302710</v>
      </c>
      <c r="I44" s="69">
        <f t="shared" si="4"/>
        <v>725736237</v>
      </c>
      <c r="J44" s="69">
        <f t="shared" si="4"/>
        <v>5942978136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5942978136</v>
      </c>
      <c r="X44" s="69">
        <f t="shared" si="4"/>
        <v>2882735706</v>
      </c>
      <c r="Y44" s="69">
        <f t="shared" si="4"/>
        <v>3060242430</v>
      </c>
      <c r="Z44" s="70">
        <f>+IF(X44&lt;&gt;0,+(Y44/X44)*100,0)</f>
        <v>106.15757884534975</v>
      </c>
      <c r="AA44" s="67">
        <f>+AA42-AA43</f>
        <v>9766848152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2155152051</v>
      </c>
      <c r="D46" s="59">
        <f>SUM(D44:D45)</f>
        <v>0</v>
      </c>
      <c r="E46" s="60">
        <f t="shared" si="5"/>
        <v>9766848152</v>
      </c>
      <c r="F46" s="61">
        <f t="shared" si="5"/>
        <v>9766848152</v>
      </c>
      <c r="G46" s="61">
        <f t="shared" si="5"/>
        <v>4940939189</v>
      </c>
      <c r="H46" s="61">
        <f t="shared" si="5"/>
        <v>276302710</v>
      </c>
      <c r="I46" s="61">
        <f t="shared" si="5"/>
        <v>725736237</v>
      </c>
      <c r="J46" s="61">
        <f t="shared" si="5"/>
        <v>5942978136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5942978136</v>
      </c>
      <c r="X46" s="61">
        <f t="shared" si="5"/>
        <v>2882735706</v>
      </c>
      <c r="Y46" s="61">
        <f t="shared" si="5"/>
        <v>3060242430</v>
      </c>
      <c r="Z46" s="62">
        <f>+IF(X46&lt;&gt;0,+(Y46/X46)*100,0)</f>
        <v>106.15757884534975</v>
      </c>
      <c r="AA46" s="59">
        <f>SUM(AA44:AA45)</f>
        <v>9766848152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2155152051</v>
      </c>
      <c r="D48" s="75">
        <f>SUM(D46:D47)</f>
        <v>0</v>
      </c>
      <c r="E48" s="76">
        <f t="shared" si="6"/>
        <v>9766848152</v>
      </c>
      <c r="F48" s="77">
        <f t="shared" si="6"/>
        <v>9766848152</v>
      </c>
      <c r="G48" s="77">
        <f t="shared" si="6"/>
        <v>4940939189</v>
      </c>
      <c r="H48" s="78">
        <f t="shared" si="6"/>
        <v>276302710</v>
      </c>
      <c r="I48" s="78">
        <f t="shared" si="6"/>
        <v>725736237</v>
      </c>
      <c r="J48" s="78">
        <f t="shared" si="6"/>
        <v>5942978136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5942978136</v>
      </c>
      <c r="X48" s="78">
        <f t="shared" si="6"/>
        <v>2882735706</v>
      </c>
      <c r="Y48" s="78">
        <f t="shared" si="6"/>
        <v>3060242430</v>
      </c>
      <c r="Z48" s="79">
        <f>+IF(X48&lt;&gt;0,+(Y48/X48)*100,0)</f>
        <v>106.15757884534975</v>
      </c>
      <c r="AA48" s="80">
        <f>SUM(AA46:AA47)</f>
        <v>9766848152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8189000000</v>
      </c>
      <c r="F5" s="8">
        <v>8189000000</v>
      </c>
      <c r="G5" s="8">
        <v>723142631</v>
      </c>
      <c r="H5" s="8">
        <v>569977287</v>
      </c>
      <c r="I5" s="8">
        <v>624513174</v>
      </c>
      <c r="J5" s="8">
        <v>1917633092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1917633092</v>
      </c>
      <c r="X5" s="8">
        <v>2047250001</v>
      </c>
      <c r="Y5" s="8">
        <v>-129616909</v>
      </c>
      <c r="Z5" s="2">
        <v>-6.33</v>
      </c>
      <c r="AA5" s="6">
        <v>8189000000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114277000</v>
      </c>
      <c r="F6" s="8">
        <v>114277000</v>
      </c>
      <c r="G6" s="8">
        <v>10187487</v>
      </c>
      <c r="H6" s="8">
        <v>5954277</v>
      </c>
      <c r="I6" s="8">
        <v>4839506</v>
      </c>
      <c r="J6" s="8">
        <v>20981270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20981270</v>
      </c>
      <c r="X6" s="8">
        <v>28569249</v>
      </c>
      <c r="Y6" s="8">
        <v>-7587979</v>
      </c>
      <c r="Z6" s="2">
        <v>-26.56</v>
      </c>
      <c r="AA6" s="6">
        <v>114277000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15046932000</v>
      </c>
      <c r="F7" s="8">
        <v>15046932000</v>
      </c>
      <c r="G7" s="8">
        <v>1269481749</v>
      </c>
      <c r="H7" s="8">
        <v>1140683528</v>
      </c>
      <c r="I7" s="8">
        <v>1369426890</v>
      </c>
      <c r="J7" s="8">
        <v>3779592167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3779592167</v>
      </c>
      <c r="X7" s="8">
        <v>4524045634</v>
      </c>
      <c r="Y7" s="8">
        <v>-744453467</v>
      </c>
      <c r="Z7" s="2">
        <v>-16.46</v>
      </c>
      <c r="AA7" s="6">
        <v>15046932000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5785951400</v>
      </c>
      <c r="F8" s="8">
        <v>5785951400</v>
      </c>
      <c r="G8" s="8">
        <v>357528420</v>
      </c>
      <c r="H8" s="8">
        <v>377372351</v>
      </c>
      <c r="I8" s="8">
        <v>582558885</v>
      </c>
      <c r="J8" s="8">
        <v>1317459656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1317459656</v>
      </c>
      <c r="X8" s="8">
        <v>1474824053</v>
      </c>
      <c r="Y8" s="8">
        <v>-157364397</v>
      </c>
      <c r="Z8" s="2">
        <v>-10.67</v>
      </c>
      <c r="AA8" s="6">
        <v>5785951400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3425652600</v>
      </c>
      <c r="F9" s="8">
        <v>3425652600</v>
      </c>
      <c r="G9" s="8">
        <v>213121343</v>
      </c>
      <c r="H9" s="8">
        <v>281568572</v>
      </c>
      <c r="I9" s="8">
        <v>300507585</v>
      </c>
      <c r="J9" s="8">
        <v>795197500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795197500</v>
      </c>
      <c r="X9" s="8">
        <v>867259254</v>
      </c>
      <c r="Y9" s="8">
        <v>-72061754</v>
      </c>
      <c r="Z9" s="2">
        <v>-8.31</v>
      </c>
      <c r="AA9" s="6">
        <v>3425652600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1364135000</v>
      </c>
      <c r="F10" s="30">
        <v>1364135000</v>
      </c>
      <c r="G10" s="30">
        <v>112941815</v>
      </c>
      <c r="H10" s="30">
        <v>121132715</v>
      </c>
      <c r="I10" s="30">
        <v>95906330</v>
      </c>
      <c r="J10" s="30">
        <v>329980860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329980860</v>
      </c>
      <c r="X10" s="30">
        <v>342282339</v>
      </c>
      <c r="Y10" s="30">
        <v>-12301479</v>
      </c>
      <c r="Z10" s="31">
        <v>-3.59</v>
      </c>
      <c r="AA10" s="32">
        <v>1364135000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496958000</v>
      </c>
      <c r="F11" s="8">
        <v>496958000</v>
      </c>
      <c r="G11" s="8">
        <v>28181385</v>
      </c>
      <c r="H11" s="8">
        <v>27491856</v>
      </c>
      <c r="I11" s="8">
        <v>60212726</v>
      </c>
      <c r="J11" s="8">
        <v>115885967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115885967</v>
      </c>
      <c r="X11" s="8">
        <v>114484751</v>
      </c>
      <c r="Y11" s="8">
        <v>1401216</v>
      </c>
      <c r="Z11" s="2">
        <v>1.22</v>
      </c>
      <c r="AA11" s="6">
        <v>496958000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321242000</v>
      </c>
      <c r="F12" s="8">
        <v>321242000</v>
      </c>
      <c r="G12" s="8">
        <v>17805161</v>
      </c>
      <c r="H12" s="8">
        <v>18838138</v>
      </c>
      <c r="I12" s="8">
        <v>17098194</v>
      </c>
      <c r="J12" s="8">
        <v>53741493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53741493</v>
      </c>
      <c r="X12" s="8">
        <v>70544617</v>
      </c>
      <c r="Y12" s="8">
        <v>-16803124</v>
      </c>
      <c r="Z12" s="2">
        <v>-23.82</v>
      </c>
      <c r="AA12" s="6">
        <v>321242000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274300000</v>
      </c>
      <c r="F13" s="8">
        <v>274300000</v>
      </c>
      <c r="G13" s="8">
        <v>18721791</v>
      </c>
      <c r="H13" s="8">
        <v>11365133</v>
      </c>
      <c r="I13" s="8">
        <v>11655977</v>
      </c>
      <c r="J13" s="8">
        <v>41742901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41742901</v>
      </c>
      <c r="X13" s="8">
        <v>69217139</v>
      </c>
      <c r="Y13" s="8">
        <v>-27474238</v>
      </c>
      <c r="Z13" s="2">
        <v>-39.69</v>
      </c>
      <c r="AA13" s="6">
        <v>274300000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190406000</v>
      </c>
      <c r="F14" s="8">
        <v>190406000</v>
      </c>
      <c r="G14" s="8">
        <v>15107150</v>
      </c>
      <c r="H14" s="8">
        <v>3154658</v>
      </c>
      <c r="I14" s="8">
        <v>12018592</v>
      </c>
      <c r="J14" s="8">
        <v>30280400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30280400</v>
      </c>
      <c r="X14" s="8">
        <v>46538445</v>
      </c>
      <c r="Y14" s="8">
        <v>-16258045</v>
      </c>
      <c r="Z14" s="2">
        <v>-34.93</v>
      </c>
      <c r="AA14" s="6">
        <v>190406000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990868000</v>
      </c>
      <c r="F16" s="8">
        <v>990868000</v>
      </c>
      <c r="G16" s="8">
        <v>13818036</v>
      </c>
      <c r="H16" s="8">
        <v>51282248</v>
      </c>
      <c r="I16" s="8">
        <v>93819111</v>
      </c>
      <c r="J16" s="8">
        <v>158919395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158919395</v>
      </c>
      <c r="X16" s="8">
        <v>222134751</v>
      </c>
      <c r="Y16" s="8">
        <v>-63215356</v>
      </c>
      <c r="Z16" s="2">
        <v>-28.46</v>
      </c>
      <c r="AA16" s="6">
        <v>990868000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790000</v>
      </c>
      <c r="F17" s="8">
        <v>790000</v>
      </c>
      <c r="G17" s="8">
        <v>100780</v>
      </c>
      <c r="H17" s="8">
        <v>102570</v>
      </c>
      <c r="I17" s="8">
        <v>127192</v>
      </c>
      <c r="J17" s="8">
        <v>330542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330542</v>
      </c>
      <c r="X17" s="8">
        <v>195000</v>
      </c>
      <c r="Y17" s="8">
        <v>135542</v>
      </c>
      <c r="Z17" s="2">
        <v>69.51</v>
      </c>
      <c r="AA17" s="6">
        <v>790000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663431000</v>
      </c>
      <c r="F18" s="8">
        <v>663431000</v>
      </c>
      <c r="G18" s="8">
        <v>49585481</v>
      </c>
      <c r="H18" s="8">
        <v>7834775</v>
      </c>
      <c r="I18" s="8">
        <v>96775246</v>
      </c>
      <c r="J18" s="8">
        <v>154195502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154195502</v>
      </c>
      <c r="X18" s="8">
        <v>130952666</v>
      </c>
      <c r="Y18" s="8">
        <v>23242836</v>
      </c>
      <c r="Z18" s="2">
        <v>17.75</v>
      </c>
      <c r="AA18" s="6">
        <v>663431000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6725515000</v>
      </c>
      <c r="F19" s="8">
        <v>6725515000</v>
      </c>
      <c r="G19" s="8">
        <v>1544539272</v>
      </c>
      <c r="H19" s="8">
        <v>250430973</v>
      </c>
      <c r="I19" s="8">
        <v>305828300</v>
      </c>
      <c r="J19" s="8">
        <v>2100798545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2100798545</v>
      </c>
      <c r="X19" s="8">
        <v>1629411001</v>
      </c>
      <c r="Y19" s="8">
        <v>471387544</v>
      </c>
      <c r="Z19" s="2">
        <v>28.93</v>
      </c>
      <c r="AA19" s="6">
        <v>6725515000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2560729000</v>
      </c>
      <c r="F20" s="30">
        <v>2560729000</v>
      </c>
      <c r="G20" s="30">
        <v>171935648</v>
      </c>
      <c r="H20" s="30">
        <v>176921183</v>
      </c>
      <c r="I20" s="30">
        <v>210350427</v>
      </c>
      <c r="J20" s="30">
        <v>559207258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559207258</v>
      </c>
      <c r="X20" s="30">
        <v>635255599</v>
      </c>
      <c r="Y20" s="30">
        <v>-76048341</v>
      </c>
      <c r="Z20" s="31">
        <v>-11.97</v>
      </c>
      <c r="AA20" s="32">
        <v>2560729000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25000000</v>
      </c>
      <c r="F21" s="8">
        <v>25000000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6249999</v>
      </c>
      <c r="Y21" s="8">
        <v>-6249999</v>
      </c>
      <c r="Z21" s="2">
        <v>-100</v>
      </c>
      <c r="AA21" s="6">
        <v>25000000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46175187000</v>
      </c>
      <c r="F22" s="39">
        <f t="shared" si="0"/>
        <v>46175187000</v>
      </c>
      <c r="G22" s="39">
        <f t="shared" si="0"/>
        <v>4546198149</v>
      </c>
      <c r="H22" s="39">
        <f t="shared" si="0"/>
        <v>3044110264</v>
      </c>
      <c r="I22" s="39">
        <f t="shared" si="0"/>
        <v>3785638135</v>
      </c>
      <c r="J22" s="39">
        <f t="shared" si="0"/>
        <v>11375946548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11375946548</v>
      </c>
      <c r="X22" s="39">
        <f t="shared" si="0"/>
        <v>12209214498</v>
      </c>
      <c r="Y22" s="39">
        <f t="shared" si="0"/>
        <v>-833267950</v>
      </c>
      <c r="Z22" s="40">
        <f>+IF(X22&lt;&gt;0,+(Y22/X22)*100,0)</f>
        <v>-6.824910399735365</v>
      </c>
      <c r="AA22" s="37">
        <f>SUM(AA5:AA21)</f>
        <v>46175187000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10464404962</v>
      </c>
      <c r="F25" s="8">
        <v>10464404962</v>
      </c>
      <c r="G25" s="8">
        <v>802164557</v>
      </c>
      <c r="H25" s="8">
        <v>845801502</v>
      </c>
      <c r="I25" s="8">
        <v>832867859</v>
      </c>
      <c r="J25" s="8">
        <v>2480833918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2480833918</v>
      </c>
      <c r="X25" s="8">
        <v>2471317602</v>
      </c>
      <c r="Y25" s="8">
        <v>9516316</v>
      </c>
      <c r="Z25" s="2">
        <v>0.39</v>
      </c>
      <c r="AA25" s="6">
        <v>10464404962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153699000</v>
      </c>
      <c r="F26" s="8">
        <v>153699000</v>
      </c>
      <c r="G26" s="8">
        <v>11088267</v>
      </c>
      <c r="H26" s="8">
        <v>10537945</v>
      </c>
      <c r="I26" s="8">
        <v>11563870</v>
      </c>
      <c r="J26" s="8">
        <v>33190082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33190082</v>
      </c>
      <c r="X26" s="8">
        <v>38424750</v>
      </c>
      <c r="Y26" s="8">
        <v>-5234668</v>
      </c>
      <c r="Z26" s="2">
        <v>-13.62</v>
      </c>
      <c r="AA26" s="6">
        <v>153699000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3286247000</v>
      </c>
      <c r="F27" s="8">
        <v>3286247000</v>
      </c>
      <c r="G27" s="8">
        <v>153186962</v>
      </c>
      <c r="H27" s="8">
        <v>214633057</v>
      </c>
      <c r="I27" s="8">
        <v>410763981</v>
      </c>
      <c r="J27" s="8">
        <v>778584000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778584000</v>
      </c>
      <c r="X27" s="8">
        <v>827526796</v>
      </c>
      <c r="Y27" s="8">
        <v>-48942796</v>
      </c>
      <c r="Z27" s="2">
        <v>-5.91</v>
      </c>
      <c r="AA27" s="6">
        <v>3286247000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3567343000</v>
      </c>
      <c r="F28" s="8">
        <v>3567343000</v>
      </c>
      <c r="G28" s="8">
        <v>213926683</v>
      </c>
      <c r="H28" s="8">
        <v>225427119</v>
      </c>
      <c r="I28" s="8">
        <v>240448198</v>
      </c>
      <c r="J28" s="8">
        <v>679802000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679802000</v>
      </c>
      <c r="X28" s="8">
        <v>858283183</v>
      </c>
      <c r="Y28" s="8">
        <v>-178481183</v>
      </c>
      <c r="Z28" s="2">
        <v>-20.8</v>
      </c>
      <c r="AA28" s="6">
        <v>3567343000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2321693000</v>
      </c>
      <c r="F29" s="8">
        <v>2321693000</v>
      </c>
      <c r="G29" s="8">
        <v>168155316</v>
      </c>
      <c r="H29" s="8">
        <v>168220372</v>
      </c>
      <c r="I29" s="8">
        <v>165074089</v>
      </c>
      <c r="J29" s="8">
        <v>501449777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501449777</v>
      </c>
      <c r="X29" s="8">
        <v>580423251</v>
      </c>
      <c r="Y29" s="8">
        <v>-78973474</v>
      </c>
      <c r="Z29" s="2">
        <v>-13.61</v>
      </c>
      <c r="AA29" s="6">
        <v>2321693000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15323211000</v>
      </c>
      <c r="F30" s="8">
        <v>15323211000</v>
      </c>
      <c r="G30" s="8">
        <v>1872201936</v>
      </c>
      <c r="H30" s="8">
        <v>1919344770</v>
      </c>
      <c r="I30" s="8">
        <v>1021540593</v>
      </c>
      <c r="J30" s="8">
        <v>4813087299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4813087299</v>
      </c>
      <c r="X30" s="8">
        <v>4946177495</v>
      </c>
      <c r="Y30" s="8">
        <v>-133090196</v>
      </c>
      <c r="Z30" s="2">
        <v>-2.69</v>
      </c>
      <c r="AA30" s="6">
        <v>15323211000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51589000</v>
      </c>
      <c r="F31" s="8">
        <v>51589000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12897285</v>
      </c>
      <c r="Y31" s="8">
        <v>-12897285</v>
      </c>
      <c r="Z31" s="2">
        <v>-100</v>
      </c>
      <c r="AA31" s="6">
        <v>51589000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3485541834</v>
      </c>
      <c r="F32" s="8">
        <v>3485541834</v>
      </c>
      <c r="G32" s="8">
        <v>-133334123</v>
      </c>
      <c r="H32" s="8">
        <v>328316090</v>
      </c>
      <c r="I32" s="8">
        <v>403926033</v>
      </c>
      <c r="J32" s="8">
        <v>598908000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598908000</v>
      </c>
      <c r="X32" s="8">
        <v>819016050</v>
      </c>
      <c r="Y32" s="8">
        <v>-220108050</v>
      </c>
      <c r="Z32" s="2">
        <v>-26.87</v>
      </c>
      <c r="AA32" s="6">
        <v>3485541834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464426000</v>
      </c>
      <c r="F33" s="8">
        <v>464426000</v>
      </c>
      <c r="G33" s="8">
        <v>-2915877</v>
      </c>
      <c r="H33" s="8">
        <v>23973906</v>
      </c>
      <c r="I33" s="8">
        <v>76354971</v>
      </c>
      <c r="J33" s="8">
        <v>97413000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97413000</v>
      </c>
      <c r="X33" s="8">
        <v>76058290</v>
      </c>
      <c r="Y33" s="8">
        <v>21354710</v>
      </c>
      <c r="Z33" s="2">
        <v>28.08</v>
      </c>
      <c r="AA33" s="6">
        <v>464426000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6187236026</v>
      </c>
      <c r="F34" s="8">
        <v>6187236026</v>
      </c>
      <c r="G34" s="8">
        <v>27664455</v>
      </c>
      <c r="H34" s="8">
        <v>496262511</v>
      </c>
      <c r="I34" s="8">
        <v>686721034</v>
      </c>
      <c r="J34" s="8">
        <v>1210648000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1210648000</v>
      </c>
      <c r="X34" s="8">
        <v>1388108288</v>
      </c>
      <c r="Y34" s="8">
        <v>-177460288</v>
      </c>
      <c r="Z34" s="2">
        <v>-12.78</v>
      </c>
      <c r="AA34" s="6">
        <v>6187236026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25000</v>
      </c>
      <c r="F35" s="8">
        <v>25000</v>
      </c>
      <c r="G35" s="8">
        <v>0</v>
      </c>
      <c r="H35" s="8">
        <v>0</v>
      </c>
      <c r="I35" s="8">
        <v>9215000</v>
      </c>
      <c r="J35" s="8">
        <v>9215000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9215000</v>
      </c>
      <c r="X35" s="8"/>
      <c r="Y35" s="8">
        <v>9215000</v>
      </c>
      <c r="Z35" s="2">
        <v>0</v>
      </c>
      <c r="AA35" s="6">
        <v>25000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45305415822</v>
      </c>
      <c r="F36" s="39">
        <f t="shared" si="1"/>
        <v>45305415822</v>
      </c>
      <c r="G36" s="39">
        <f t="shared" si="1"/>
        <v>3112138176</v>
      </c>
      <c r="H36" s="39">
        <f t="shared" si="1"/>
        <v>4232517272</v>
      </c>
      <c r="I36" s="39">
        <f t="shared" si="1"/>
        <v>3858475628</v>
      </c>
      <c r="J36" s="39">
        <f t="shared" si="1"/>
        <v>11203131076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11203131076</v>
      </c>
      <c r="X36" s="39">
        <f t="shared" si="1"/>
        <v>12018232990</v>
      </c>
      <c r="Y36" s="39">
        <f t="shared" si="1"/>
        <v>-815101914</v>
      </c>
      <c r="Z36" s="40">
        <f>+IF(X36&lt;&gt;0,+(Y36/X36)*100,0)</f>
        <v>-6.782210951295594</v>
      </c>
      <c r="AA36" s="37">
        <f>SUM(AA25:AA35)</f>
        <v>45305415822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869771178</v>
      </c>
      <c r="F38" s="52">
        <f t="shared" si="2"/>
        <v>869771178</v>
      </c>
      <c r="G38" s="52">
        <f t="shared" si="2"/>
        <v>1434059973</v>
      </c>
      <c r="H38" s="52">
        <f t="shared" si="2"/>
        <v>-1188407008</v>
      </c>
      <c r="I38" s="52">
        <f t="shared" si="2"/>
        <v>-72837493</v>
      </c>
      <c r="J38" s="52">
        <f t="shared" si="2"/>
        <v>172815472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172815472</v>
      </c>
      <c r="X38" s="52">
        <f>IF(F22=F36,0,X22-X36)</f>
        <v>190981508</v>
      </c>
      <c r="Y38" s="52">
        <f t="shared" si="2"/>
        <v>-18166036</v>
      </c>
      <c r="Z38" s="53">
        <f>+IF(X38&lt;&gt;0,+(Y38/X38)*100,0)</f>
        <v>-9.511934527189931</v>
      </c>
      <c r="AA38" s="50">
        <f>+AA22-AA36</f>
        <v>869771178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2756793074</v>
      </c>
      <c r="F39" s="8">
        <v>2756793074</v>
      </c>
      <c r="G39" s="8">
        <v>-201632563</v>
      </c>
      <c r="H39" s="8">
        <v>264100621</v>
      </c>
      <c r="I39" s="8">
        <v>196435283</v>
      </c>
      <c r="J39" s="8">
        <v>258903341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258903341</v>
      </c>
      <c r="X39" s="8">
        <v>278050350</v>
      </c>
      <c r="Y39" s="8">
        <v>-19147009</v>
      </c>
      <c r="Z39" s="2">
        <v>-6.89</v>
      </c>
      <c r="AA39" s="6">
        <v>2756793074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7603679</v>
      </c>
      <c r="Y40" s="30">
        <v>-7603679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3626564252</v>
      </c>
      <c r="F42" s="61">
        <f t="shared" si="3"/>
        <v>3626564252</v>
      </c>
      <c r="G42" s="61">
        <f t="shared" si="3"/>
        <v>1232427410</v>
      </c>
      <c r="H42" s="61">
        <f t="shared" si="3"/>
        <v>-924306387</v>
      </c>
      <c r="I42" s="61">
        <f t="shared" si="3"/>
        <v>123597790</v>
      </c>
      <c r="J42" s="61">
        <f t="shared" si="3"/>
        <v>431718813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431718813</v>
      </c>
      <c r="X42" s="61">
        <f t="shared" si="3"/>
        <v>476635537</v>
      </c>
      <c r="Y42" s="61">
        <f t="shared" si="3"/>
        <v>-44916724</v>
      </c>
      <c r="Z42" s="62">
        <f>+IF(X42&lt;&gt;0,+(Y42/X42)*100,0)</f>
        <v>-9.423704384845312</v>
      </c>
      <c r="AA42" s="59">
        <f>SUM(AA38:AA41)</f>
        <v>3626564252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416943000</v>
      </c>
      <c r="F43" s="64">
        <v>416943000</v>
      </c>
      <c r="G43" s="64">
        <v>3467000</v>
      </c>
      <c r="H43" s="64">
        <v>3846859</v>
      </c>
      <c r="I43" s="64">
        <v>3409817</v>
      </c>
      <c r="J43" s="64">
        <v>10723676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10723676</v>
      </c>
      <c r="X43" s="64">
        <v>2706000</v>
      </c>
      <c r="Y43" s="64">
        <v>8017676</v>
      </c>
      <c r="Z43" s="65">
        <v>296.29</v>
      </c>
      <c r="AA43" s="54">
        <v>416943000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3209621252</v>
      </c>
      <c r="F44" s="69">
        <f t="shared" si="4"/>
        <v>3209621252</v>
      </c>
      <c r="G44" s="69">
        <f t="shared" si="4"/>
        <v>1228960410</v>
      </c>
      <c r="H44" s="69">
        <f t="shared" si="4"/>
        <v>-928153246</v>
      </c>
      <c r="I44" s="69">
        <f t="shared" si="4"/>
        <v>120187973</v>
      </c>
      <c r="J44" s="69">
        <f t="shared" si="4"/>
        <v>420995137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420995137</v>
      </c>
      <c r="X44" s="69">
        <f t="shared" si="4"/>
        <v>473929537</v>
      </c>
      <c r="Y44" s="69">
        <f t="shared" si="4"/>
        <v>-52934400</v>
      </c>
      <c r="Z44" s="70">
        <f>+IF(X44&lt;&gt;0,+(Y44/X44)*100,0)</f>
        <v>-11.169255314846518</v>
      </c>
      <c r="AA44" s="67">
        <f>+AA42-AA43</f>
        <v>3209621252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3209621252</v>
      </c>
      <c r="F46" s="61">
        <f t="shared" si="5"/>
        <v>3209621252</v>
      </c>
      <c r="G46" s="61">
        <f t="shared" si="5"/>
        <v>1228960410</v>
      </c>
      <c r="H46" s="61">
        <f t="shared" si="5"/>
        <v>-928153246</v>
      </c>
      <c r="I46" s="61">
        <f t="shared" si="5"/>
        <v>120187973</v>
      </c>
      <c r="J46" s="61">
        <f t="shared" si="5"/>
        <v>420995137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420995137</v>
      </c>
      <c r="X46" s="61">
        <f t="shared" si="5"/>
        <v>473929537</v>
      </c>
      <c r="Y46" s="61">
        <f t="shared" si="5"/>
        <v>-52934400</v>
      </c>
      <c r="Z46" s="62">
        <f>+IF(X46&lt;&gt;0,+(Y46/X46)*100,0)</f>
        <v>-11.169255314846518</v>
      </c>
      <c r="AA46" s="59">
        <f>SUM(AA44:AA45)</f>
        <v>3209621252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3209621252</v>
      </c>
      <c r="F48" s="77">
        <f t="shared" si="6"/>
        <v>3209621252</v>
      </c>
      <c r="G48" s="77">
        <f t="shared" si="6"/>
        <v>1228960410</v>
      </c>
      <c r="H48" s="78">
        <f t="shared" si="6"/>
        <v>-928153246</v>
      </c>
      <c r="I48" s="78">
        <f t="shared" si="6"/>
        <v>120187973</v>
      </c>
      <c r="J48" s="78">
        <f t="shared" si="6"/>
        <v>420995137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420995137</v>
      </c>
      <c r="X48" s="78">
        <f t="shared" si="6"/>
        <v>473929537</v>
      </c>
      <c r="Y48" s="78">
        <f t="shared" si="6"/>
        <v>-52934400</v>
      </c>
      <c r="Z48" s="79">
        <f>+IF(X48&lt;&gt;0,+(Y48/X48)*100,0)</f>
        <v>-11.169255314846518</v>
      </c>
      <c r="AA48" s="80">
        <f>SUM(AA46:AA47)</f>
        <v>3209621252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5764124295</v>
      </c>
      <c r="F5" s="8">
        <v>5764124295</v>
      </c>
      <c r="G5" s="8">
        <v>482769742</v>
      </c>
      <c r="H5" s="8">
        <v>483009972</v>
      </c>
      <c r="I5" s="8">
        <v>510180310</v>
      </c>
      <c r="J5" s="8">
        <v>1475960024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1475960024</v>
      </c>
      <c r="X5" s="8">
        <v>1385915624</v>
      </c>
      <c r="Y5" s="8">
        <v>90044400</v>
      </c>
      <c r="Z5" s="2">
        <v>6.5</v>
      </c>
      <c r="AA5" s="6">
        <v>5764124295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11445634505</v>
      </c>
      <c r="F7" s="8">
        <v>11445634505</v>
      </c>
      <c r="G7" s="8">
        <v>1714888147</v>
      </c>
      <c r="H7" s="8">
        <v>1064025838</v>
      </c>
      <c r="I7" s="8">
        <v>932817508</v>
      </c>
      <c r="J7" s="8">
        <v>3711731493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3711731493</v>
      </c>
      <c r="X7" s="8">
        <v>2941556791</v>
      </c>
      <c r="Y7" s="8">
        <v>770174702</v>
      </c>
      <c r="Z7" s="2">
        <v>26.18</v>
      </c>
      <c r="AA7" s="6">
        <v>11445634505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4075548928</v>
      </c>
      <c r="F8" s="8">
        <v>4075548928</v>
      </c>
      <c r="G8" s="8">
        <v>264083332</v>
      </c>
      <c r="H8" s="8">
        <v>276746148</v>
      </c>
      <c r="I8" s="8">
        <v>295043299</v>
      </c>
      <c r="J8" s="8">
        <v>835872779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835872779</v>
      </c>
      <c r="X8" s="8">
        <v>915698589</v>
      </c>
      <c r="Y8" s="8">
        <v>-79825810</v>
      </c>
      <c r="Z8" s="2">
        <v>-8.72</v>
      </c>
      <c r="AA8" s="6">
        <v>4075548928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937494873</v>
      </c>
      <c r="F9" s="8">
        <v>937494873</v>
      </c>
      <c r="G9" s="8">
        <v>69331070</v>
      </c>
      <c r="H9" s="8">
        <v>67308722</v>
      </c>
      <c r="I9" s="8">
        <v>73390800</v>
      </c>
      <c r="J9" s="8">
        <v>210030592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210030592</v>
      </c>
      <c r="X9" s="8">
        <v>228217454</v>
      </c>
      <c r="Y9" s="8">
        <v>-18186862</v>
      </c>
      <c r="Z9" s="2">
        <v>-7.97</v>
      </c>
      <c r="AA9" s="6">
        <v>937494873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1261244670</v>
      </c>
      <c r="F10" s="30">
        <v>1261244670</v>
      </c>
      <c r="G10" s="30">
        <v>108884045</v>
      </c>
      <c r="H10" s="30">
        <v>103516119</v>
      </c>
      <c r="I10" s="30">
        <v>109879992</v>
      </c>
      <c r="J10" s="30">
        <v>322280156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322280156</v>
      </c>
      <c r="X10" s="30">
        <v>290487448</v>
      </c>
      <c r="Y10" s="30">
        <v>31792708</v>
      </c>
      <c r="Z10" s="31">
        <v>10.94</v>
      </c>
      <c r="AA10" s="32">
        <v>1261244670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473</v>
      </c>
      <c r="H11" s="8">
        <v>-473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49749918</v>
      </c>
      <c r="Y11" s="8">
        <v>-49749918</v>
      </c>
      <c r="Z11" s="2">
        <v>-100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136320738</v>
      </c>
      <c r="F12" s="8">
        <v>136320738</v>
      </c>
      <c r="G12" s="8">
        <v>7194844</v>
      </c>
      <c r="H12" s="8">
        <v>11626580</v>
      </c>
      <c r="I12" s="8">
        <v>8396357</v>
      </c>
      <c r="J12" s="8">
        <v>27217781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27217781</v>
      </c>
      <c r="X12" s="8">
        <v>33873196</v>
      </c>
      <c r="Y12" s="8">
        <v>-6655415</v>
      </c>
      <c r="Z12" s="2">
        <v>-19.65</v>
      </c>
      <c r="AA12" s="6">
        <v>136320738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43089005</v>
      </c>
      <c r="F13" s="8">
        <v>43089005</v>
      </c>
      <c r="G13" s="8">
        <v>4149115</v>
      </c>
      <c r="H13" s="8">
        <v>7966969</v>
      </c>
      <c r="I13" s="8">
        <v>7822694</v>
      </c>
      <c r="J13" s="8">
        <v>19938778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19938778</v>
      </c>
      <c r="X13" s="8">
        <v>10777789</v>
      </c>
      <c r="Y13" s="8">
        <v>9160989</v>
      </c>
      <c r="Z13" s="2">
        <v>85</v>
      </c>
      <c r="AA13" s="6">
        <v>43089005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238451010</v>
      </c>
      <c r="F14" s="8">
        <v>238451010</v>
      </c>
      <c r="G14" s="8">
        <v>39337469</v>
      </c>
      <c r="H14" s="8">
        <v>46024626</v>
      </c>
      <c r="I14" s="8">
        <v>46207903</v>
      </c>
      <c r="J14" s="8">
        <v>131569998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131569998</v>
      </c>
      <c r="X14" s="8">
        <v>59885024</v>
      </c>
      <c r="Y14" s="8">
        <v>71684974</v>
      </c>
      <c r="Z14" s="2">
        <v>119.7</v>
      </c>
      <c r="AA14" s="6">
        <v>238451010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198658314</v>
      </c>
      <c r="F16" s="8">
        <v>198658314</v>
      </c>
      <c r="G16" s="8">
        <v>364697</v>
      </c>
      <c r="H16" s="8">
        <v>122580</v>
      </c>
      <c r="I16" s="8">
        <v>58507586</v>
      </c>
      <c r="J16" s="8">
        <v>58994863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58994863</v>
      </c>
      <c r="X16" s="8">
        <v>49664572</v>
      </c>
      <c r="Y16" s="8">
        <v>9330291</v>
      </c>
      <c r="Z16" s="2">
        <v>18.79</v>
      </c>
      <c r="AA16" s="6">
        <v>198658314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60563790</v>
      </c>
      <c r="F17" s="8">
        <v>60563790</v>
      </c>
      <c r="G17" s="8">
        <v>156977</v>
      </c>
      <c r="H17" s="8">
        <v>4386811</v>
      </c>
      <c r="I17" s="8">
        <v>4377873</v>
      </c>
      <c r="J17" s="8">
        <v>8921661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8921661</v>
      </c>
      <c r="X17" s="8">
        <v>15140943</v>
      </c>
      <c r="Y17" s="8">
        <v>-6219282</v>
      </c>
      <c r="Z17" s="2">
        <v>-41.08</v>
      </c>
      <c r="AA17" s="6">
        <v>60563790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9299000</v>
      </c>
      <c r="F18" s="8">
        <v>9299000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2324647</v>
      </c>
      <c r="Y18" s="8">
        <v>-2324647</v>
      </c>
      <c r="Z18" s="2">
        <v>-100</v>
      </c>
      <c r="AA18" s="6">
        <v>9299000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4240323308</v>
      </c>
      <c r="F19" s="8">
        <v>4240323308</v>
      </c>
      <c r="G19" s="8">
        <v>816566578</v>
      </c>
      <c r="H19" s="8">
        <v>552187085</v>
      </c>
      <c r="I19" s="8">
        <v>66113318</v>
      </c>
      <c r="J19" s="8">
        <v>1434866981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1434866981</v>
      </c>
      <c r="X19" s="8">
        <v>1375404487</v>
      </c>
      <c r="Y19" s="8">
        <v>59462494</v>
      </c>
      <c r="Z19" s="2">
        <v>4.32</v>
      </c>
      <c r="AA19" s="6">
        <v>4240323308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1799116663</v>
      </c>
      <c r="F20" s="30">
        <v>1799116663</v>
      </c>
      <c r="G20" s="30">
        <v>51728157</v>
      </c>
      <c r="H20" s="30">
        <v>58605474</v>
      </c>
      <c r="I20" s="30">
        <v>66292976</v>
      </c>
      <c r="J20" s="30">
        <v>176626607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176626607</v>
      </c>
      <c r="X20" s="30">
        <v>449653886</v>
      </c>
      <c r="Y20" s="30">
        <v>-273027279</v>
      </c>
      <c r="Z20" s="31">
        <v>-60.72</v>
      </c>
      <c r="AA20" s="32">
        <v>1799116663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30209869099</v>
      </c>
      <c r="F22" s="39">
        <f t="shared" si="0"/>
        <v>30209869099</v>
      </c>
      <c r="G22" s="39">
        <f t="shared" si="0"/>
        <v>3559454646</v>
      </c>
      <c r="H22" s="39">
        <f t="shared" si="0"/>
        <v>2675526451</v>
      </c>
      <c r="I22" s="39">
        <f t="shared" si="0"/>
        <v>2179030616</v>
      </c>
      <c r="J22" s="39">
        <f t="shared" si="0"/>
        <v>8414011713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8414011713</v>
      </c>
      <c r="X22" s="39">
        <f t="shared" si="0"/>
        <v>7808350368</v>
      </c>
      <c r="Y22" s="39">
        <f t="shared" si="0"/>
        <v>605661345</v>
      </c>
      <c r="Z22" s="40">
        <f>+IF(X22&lt;&gt;0,+(Y22/X22)*100,0)</f>
        <v>7.756585148664784</v>
      </c>
      <c r="AA22" s="37">
        <f>SUM(AA5:AA21)</f>
        <v>30209869099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7622095997</v>
      </c>
      <c r="F25" s="8">
        <v>7622095997</v>
      </c>
      <c r="G25" s="8">
        <v>998710996</v>
      </c>
      <c r="H25" s="8">
        <v>311278795</v>
      </c>
      <c r="I25" s="8">
        <v>628925899</v>
      </c>
      <c r="J25" s="8">
        <v>1938915690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1938915690</v>
      </c>
      <c r="X25" s="8">
        <v>1831394785</v>
      </c>
      <c r="Y25" s="8">
        <v>107520905</v>
      </c>
      <c r="Z25" s="2">
        <v>5.87</v>
      </c>
      <c r="AA25" s="6">
        <v>7622095997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125834274</v>
      </c>
      <c r="F26" s="8">
        <v>125834274</v>
      </c>
      <c r="G26" s="8">
        <v>9214942</v>
      </c>
      <c r="H26" s="8">
        <v>1866704</v>
      </c>
      <c r="I26" s="8">
        <v>17087449</v>
      </c>
      <c r="J26" s="8">
        <v>28169095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28169095</v>
      </c>
      <c r="X26" s="8">
        <v>31352581</v>
      </c>
      <c r="Y26" s="8">
        <v>-3183486</v>
      </c>
      <c r="Z26" s="2">
        <v>-10.15</v>
      </c>
      <c r="AA26" s="6">
        <v>125834274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908053016</v>
      </c>
      <c r="F27" s="8">
        <v>908053016</v>
      </c>
      <c r="G27" s="8">
        <v>81296456</v>
      </c>
      <c r="H27" s="8">
        <v>79589726</v>
      </c>
      <c r="I27" s="8">
        <v>85866151</v>
      </c>
      <c r="J27" s="8">
        <v>246752333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246752333</v>
      </c>
      <c r="X27" s="8">
        <v>227492144</v>
      </c>
      <c r="Y27" s="8">
        <v>19260189</v>
      </c>
      <c r="Z27" s="2">
        <v>8.47</v>
      </c>
      <c r="AA27" s="6">
        <v>908053016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1258208413</v>
      </c>
      <c r="F28" s="8">
        <v>1258208413</v>
      </c>
      <c r="G28" s="8">
        <v>100622395</v>
      </c>
      <c r="H28" s="8">
        <v>-26152</v>
      </c>
      <c r="I28" s="8">
        <v>121088242</v>
      </c>
      <c r="J28" s="8">
        <v>221684485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221684485</v>
      </c>
      <c r="X28" s="8">
        <v>314558081</v>
      </c>
      <c r="Y28" s="8">
        <v>-92873596</v>
      </c>
      <c r="Z28" s="2">
        <v>-29.53</v>
      </c>
      <c r="AA28" s="6">
        <v>1258208413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1057981992</v>
      </c>
      <c r="F29" s="8">
        <v>1057981992</v>
      </c>
      <c r="G29" s="8">
        <v>627710</v>
      </c>
      <c r="H29" s="8">
        <v>12312378</v>
      </c>
      <c r="I29" s="8">
        <v>111145829</v>
      </c>
      <c r="J29" s="8">
        <v>124085917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124085917</v>
      </c>
      <c r="X29" s="8">
        <v>253823233</v>
      </c>
      <c r="Y29" s="8">
        <v>-129737316</v>
      </c>
      <c r="Z29" s="2">
        <v>-51.11</v>
      </c>
      <c r="AA29" s="6">
        <v>1057981992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9956609205</v>
      </c>
      <c r="F30" s="8">
        <v>9956609205</v>
      </c>
      <c r="G30" s="8">
        <v>209095156</v>
      </c>
      <c r="H30" s="8">
        <v>1178604331</v>
      </c>
      <c r="I30" s="8">
        <v>1138458114</v>
      </c>
      <c r="J30" s="8">
        <v>2526157601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2526157601</v>
      </c>
      <c r="X30" s="8">
        <v>2484437144</v>
      </c>
      <c r="Y30" s="8">
        <v>41720457</v>
      </c>
      <c r="Z30" s="2">
        <v>1.68</v>
      </c>
      <c r="AA30" s="6">
        <v>9956609205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283940313</v>
      </c>
      <c r="F31" s="8">
        <v>283940313</v>
      </c>
      <c r="G31" s="8">
        <v>5662385</v>
      </c>
      <c r="H31" s="8">
        <v>20115139</v>
      </c>
      <c r="I31" s="8">
        <v>14863322</v>
      </c>
      <c r="J31" s="8">
        <v>40640846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40640846</v>
      </c>
      <c r="X31" s="8">
        <v>71708660</v>
      </c>
      <c r="Y31" s="8">
        <v>-31067814</v>
      </c>
      <c r="Z31" s="2">
        <v>-43.33</v>
      </c>
      <c r="AA31" s="6">
        <v>283940313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2738440033</v>
      </c>
      <c r="F32" s="8">
        <v>2738440033</v>
      </c>
      <c r="G32" s="8">
        <v>129325673</v>
      </c>
      <c r="H32" s="8">
        <v>189032039</v>
      </c>
      <c r="I32" s="8">
        <v>151823518</v>
      </c>
      <c r="J32" s="8">
        <v>470181230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470181230</v>
      </c>
      <c r="X32" s="8">
        <v>855614349</v>
      </c>
      <c r="Y32" s="8">
        <v>-385433119</v>
      </c>
      <c r="Z32" s="2">
        <v>-45.05</v>
      </c>
      <c r="AA32" s="6">
        <v>2738440033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288054588</v>
      </c>
      <c r="F33" s="8">
        <v>288054588</v>
      </c>
      <c r="G33" s="8">
        <v>22598883</v>
      </c>
      <c r="H33" s="8">
        <v>-279599341</v>
      </c>
      <c r="I33" s="8">
        <v>13245884</v>
      </c>
      <c r="J33" s="8">
        <v>-243754574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-243754574</v>
      </c>
      <c r="X33" s="8">
        <v>72013636</v>
      </c>
      <c r="Y33" s="8">
        <v>-315768210</v>
      </c>
      <c r="Z33" s="2">
        <v>-438.48</v>
      </c>
      <c r="AA33" s="6">
        <v>288054588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4042731509</v>
      </c>
      <c r="F34" s="8">
        <v>4042731509</v>
      </c>
      <c r="G34" s="8">
        <v>328655406</v>
      </c>
      <c r="H34" s="8">
        <v>205954099</v>
      </c>
      <c r="I34" s="8">
        <v>156418225</v>
      </c>
      <c r="J34" s="8">
        <v>691027730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691027730</v>
      </c>
      <c r="X34" s="8">
        <v>1231563606</v>
      </c>
      <c r="Y34" s="8">
        <v>-540535876</v>
      </c>
      <c r="Z34" s="2">
        <v>-43.89</v>
      </c>
      <c r="AA34" s="6">
        <v>4042731509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1000</v>
      </c>
      <c r="F35" s="8">
        <v>1000</v>
      </c>
      <c r="G35" s="8">
        <v>0</v>
      </c>
      <c r="H35" s="8">
        <v>2385570</v>
      </c>
      <c r="I35" s="8">
        <v>-2881453</v>
      </c>
      <c r="J35" s="8">
        <v>-495883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-495883</v>
      </c>
      <c r="X35" s="8">
        <v>249</v>
      </c>
      <c r="Y35" s="8">
        <v>-496132</v>
      </c>
      <c r="Z35" s="2">
        <v>-199249.8</v>
      </c>
      <c r="AA35" s="6">
        <v>1000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28281950340</v>
      </c>
      <c r="F36" s="39">
        <f t="shared" si="1"/>
        <v>28281950340</v>
      </c>
      <c r="G36" s="39">
        <f t="shared" si="1"/>
        <v>1885810002</v>
      </c>
      <c r="H36" s="39">
        <f t="shared" si="1"/>
        <v>1721513288</v>
      </c>
      <c r="I36" s="39">
        <f t="shared" si="1"/>
        <v>2436041180</v>
      </c>
      <c r="J36" s="39">
        <f t="shared" si="1"/>
        <v>6043364470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6043364470</v>
      </c>
      <c r="X36" s="39">
        <f t="shared" si="1"/>
        <v>7373958468</v>
      </c>
      <c r="Y36" s="39">
        <f t="shared" si="1"/>
        <v>-1330593998</v>
      </c>
      <c r="Z36" s="40">
        <f>+IF(X36&lt;&gt;0,+(Y36/X36)*100,0)</f>
        <v>-18.044500844075</v>
      </c>
      <c r="AA36" s="37">
        <f>SUM(AA25:AA35)</f>
        <v>28281950340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1927918759</v>
      </c>
      <c r="F38" s="52">
        <f t="shared" si="2"/>
        <v>1927918759</v>
      </c>
      <c r="G38" s="52">
        <f t="shared" si="2"/>
        <v>1673644644</v>
      </c>
      <c r="H38" s="52">
        <f t="shared" si="2"/>
        <v>954013163</v>
      </c>
      <c r="I38" s="52">
        <f t="shared" si="2"/>
        <v>-257010564</v>
      </c>
      <c r="J38" s="52">
        <f t="shared" si="2"/>
        <v>2370647243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2370647243</v>
      </c>
      <c r="X38" s="52">
        <f>IF(F22=F36,0,X22-X36)</f>
        <v>434391900</v>
      </c>
      <c r="Y38" s="52">
        <f t="shared" si="2"/>
        <v>1936255343</v>
      </c>
      <c r="Z38" s="53">
        <f>+IF(X38&lt;&gt;0,+(Y38/X38)*100,0)</f>
        <v>445.7392835824057</v>
      </c>
      <c r="AA38" s="50">
        <f>+AA22-AA36</f>
        <v>1927918759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2370208687</v>
      </c>
      <c r="F39" s="8">
        <v>2370208687</v>
      </c>
      <c r="G39" s="8">
        <v>124340</v>
      </c>
      <c r="H39" s="8">
        <v>78685810</v>
      </c>
      <c r="I39" s="8">
        <v>137494428</v>
      </c>
      <c r="J39" s="8">
        <v>216304578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216304578</v>
      </c>
      <c r="X39" s="8">
        <v>592552176</v>
      </c>
      <c r="Y39" s="8">
        <v>-376247598</v>
      </c>
      <c r="Z39" s="2">
        <v>-63.5</v>
      </c>
      <c r="AA39" s="6">
        <v>2370208687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4298127446</v>
      </c>
      <c r="F42" s="61">
        <f t="shared" si="3"/>
        <v>4298127446</v>
      </c>
      <c r="G42" s="61">
        <f t="shared" si="3"/>
        <v>1673768984</v>
      </c>
      <c r="H42" s="61">
        <f t="shared" si="3"/>
        <v>1032698973</v>
      </c>
      <c r="I42" s="61">
        <f t="shared" si="3"/>
        <v>-119516136</v>
      </c>
      <c r="J42" s="61">
        <f t="shared" si="3"/>
        <v>2586951821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2586951821</v>
      </c>
      <c r="X42" s="61">
        <f t="shared" si="3"/>
        <v>1026944076</v>
      </c>
      <c r="Y42" s="61">
        <f t="shared" si="3"/>
        <v>1560007745</v>
      </c>
      <c r="Z42" s="62">
        <f>+IF(X42&lt;&gt;0,+(Y42/X42)*100,0)</f>
        <v>151.90776026249748</v>
      </c>
      <c r="AA42" s="59">
        <f>SUM(AA38:AA41)</f>
        <v>4298127446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-500000</v>
      </c>
      <c r="F43" s="64">
        <v>-500000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-500000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4298627446</v>
      </c>
      <c r="F44" s="69">
        <f t="shared" si="4"/>
        <v>4298627446</v>
      </c>
      <c r="G44" s="69">
        <f t="shared" si="4"/>
        <v>1673768984</v>
      </c>
      <c r="H44" s="69">
        <f t="shared" si="4"/>
        <v>1032698973</v>
      </c>
      <c r="I44" s="69">
        <f t="shared" si="4"/>
        <v>-119516136</v>
      </c>
      <c r="J44" s="69">
        <f t="shared" si="4"/>
        <v>2586951821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2586951821</v>
      </c>
      <c r="X44" s="69">
        <f t="shared" si="4"/>
        <v>1026944076</v>
      </c>
      <c r="Y44" s="69">
        <f t="shared" si="4"/>
        <v>1560007745</v>
      </c>
      <c r="Z44" s="70">
        <f>+IF(X44&lt;&gt;0,+(Y44/X44)*100,0)</f>
        <v>151.90776026249748</v>
      </c>
      <c r="AA44" s="67">
        <f>+AA42-AA43</f>
        <v>4298627446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4298627446</v>
      </c>
      <c r="F46" s="61">
        <f t="shared" si="5"/>
        <v>4298627446</v>
      </c>
      <c r="G46" s="61">
        <f t="shared" si="5"/>
        <v>1673768984</v>
      </c>
      <c r="H46" s="61">
        <f t="shared" si="5"/>
        <v>1032698973</v>
      </c>
      <c r="I46" s="61">
        <f t="shared" si="5"/>
        <v>-119516136</v>
      </c>
      <c r="J46" s="61">
        <f t="shared" si="5"/>
        <v>2586951821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2586951821</v>
      </c>
      <c r="X46" s="61">
        <f t="shared" si="5"/>
        <v>1026944076</v>
      </c>
      <c r="Y46" s="61">
        <f t="shared" si="5"/>
        <v>1560007745</v>
      </c>
      <c r="Z46" s="62">
        <f>+IF(X46&lt;&gt;0,+(Y46/X46)*100,0)</f>
        <v>151.90776026249748</v>
      </c>
      <c r="AA46" s="59">
        <f>SUM(AA44:AA45)</f>
        <v>4298627446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4298627446</v>
      </c>
      <c r="F48" s="77">
        <f t="shared" si="6"/>
        <v>4298627446</v>
      </c>
      <c r="G48" s="77">
        <f t="shared" si="6"/>
        <v>1673768984</v>
      </c>
      <c r="H48" s="78">
        <f t="shared" si="6"/>
        <v>1032698973</v>
      </c>
      <c r="I48" s="78">
        <f t="shared" si="6"/>
        <v>-119516136</v>
      </c>
      <c r="J48" s="78">
        <f t="shared" si="6"/>
        <v>2586951821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2586951821</v>
      </c>
      <c r="X48" s="78">
        <f t="shared" si="6"/>
        <v>1026944076</v>
      </c>
      <c r="Y48" s="78">
        <f t="shared" si="6"/>
        <v>1560007745</v>
      </c>
      <c r="Z48" s="79">
        <f>+IF(X48&lt;&gt;0,+(Y48/X48)*100,0)</f>
        <v>151.90776026249748</v>
      </c>
      <c r="AA48" s="80">
        <f>SUM(AA46:AA47)</f>
        <v>4298627446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598394248</v>
      </c>
      <c r="D5" s="6">
        <v>0</v>
      </c>
      <c r="E5" s="7">
        <v>787746962</v>
      </c>
      <c r="F5" s="8">
        <v>787746962</v>
      </c>
      <c r="G5" s="8">
        <v>54743363</v>
      </c>
      <c r="H5" s="8">
        <v>54336612</v>
      </c>
      <c r="I5" s="8">
        <v>54705624</v>
      </c>
      <c r="J5" s="8">
        <v>163785599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163785599</v>
      </c>
      <c r="X5" s="8">
        <v>196718842</v>
      </c>
      <c r="Y5" s="8">
        <v>-32933243</v>
      </c>
      <c r="Z5" s="2">
        <v>-16.74</v>
      </c>
      <c r="AA5" s="6">
        <v>787746962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1846577644</v>
      </c>
      <c r="D7" s="6">
        <v>0</v>
      </c>
      <c r="E7" s="7">
        <v>2458606249</v>
      </c>
      <c r="F7" s="8">
        <v>2458606249</v>
      </c>
      <c r="G7" s="8">
        <v>195603901</v>
      </c>
      <c r="H7" s="8">
        <v>201483928</v>
      </c>
      <c r="I7" s="8">
        <v>198671325</v>
      </c>
      <c r="J7" s="8">
        <v>595759154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595759154</v>
      </c>
      <c r="X7" s="8">
        <v>701246615</v>
      </c>
      <c r="Y7" s="8">
        <v>-105487461</v>
      </c>
      <c r="Z7" s="2">
        <v>-15.04</v>
      </c>
      <c r="AA7" s="6">
        <v>2458606249</v>
      </c>
    </row>
    <row r="8" spans="1:27" ht="12.75">
      <c r="A8" s="29" t="s">
        <v>35</v>
      </c>
      <c r="B8" s="28"/>
      <c r="C8" s="6">
        <v>1059101399</v>
      </c>
      <c r="D8" s="6">
        <v>0</v>
      </c>
      <c r="E8" s="7">
        <v>1264813539</v>
      </c>
      <c r="F8" s="8">
        <v>1264813539</v>
      </c>
      <c r="G8" s="8">
        <v>97767723</v>
      </c>
      <c r="H8" s="8">
        <v>105297183</v>
      </c>
      <c r="I8" s="8">
        <v>158586731</v>
      </c>
      <c r="J8" s="8">
        <v>361651637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361651637</v>
      </c>
      <c r="X8" s="8">
        <v>298297336</v>
      </c>
      <c r="Y8" s="8">
        <v>63354301</v>
      </c>
      <c r="Z8" s="2">
        <v>21.24</v>
      </c>
      <c r="AA8" s="6">
        <v>1264813539</v>
      </c>
    </row>
    <row r="9" spans="1:27" ht="12.75">
      <c r="A9" s="29" t="s">
        <v>36</v>
      </c>
      <c r="B9" s="28"/>
      <c r="C9" s="6">
        <v>301765114</v>
      </c>
      <c r="D9" s="6">
        <v>0</v>
      </c>
      <c r="E9" s="7">
        <v>401706248</v>
      </c>
      <c r="F9" s="8">
        <v>401706248</v>
      </c>
      <c r="G9" s="8">
        <v>27379814</v>
      </c>
      <c r="H9" s="8">
        <v>31005728</v>
      </c>
      <c r="I9" s="8">
        <v>30955851</v>
      </c>
      <c r="J9" s="8">
        <v>89341393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89341393</v>
      </c>
      <c r="X9" s="8">
        <v>91688432</v>
      </c>
      <c r="Y9" s="8">
        <v>-2347039</v>
      </c>
      <c r="Z9" s="2">
        <v>-2.56</v>
      </c>
      <c r="AA9" s="6">
        <v>401706248</v>
      </c>
    </row>
    <row r="10" spans="1:27" ht="12.75">
      <c r="A10" s="29" t="s">
        <v>37</v>
      </c>
      <c r="B10" s="28"/>
      <c r="C10" s="6">
        <v>188026727</v>
      </c>
      <c r="D10" s="6">
        <v>0</v>
      </c>
      <c r="E10" s="7">
        <v>215209732</v>
      </c>
      <c r="F10" s="30">
        <v>215209732</v>
      </c>
      <c r="G10" s="30">
        <v>18885843</v>
      </c>
      <c r="H10" s="30">
        <v>15085637</v>
      </c>
      <c r="I10" s="30">
        <v>18357880</v>
      </c>
      <c r="J10" s="30">
        <v>52329360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52329360</v>
      </c>
      <c r="X10" s="30">
        <v>54991428</v>
      </c>
      <c r="Y10" s="30">
        <v>-2662068</v>
      </c>
      <c r="Z10" s="31">
        <v>-4.84</v>
      </c>
      <c r="AA10" s="32">
        <v>215209732</v>
      </c>
    </row>
    <row r="11" spans="1:27" ht="12.75">
      <c r="A11" s="29" t="s">
        <v>38</v>
      </c>
      <c r="B11" s="33"/>
      <c r="C11" s="6">
        <v>52825322</v>
      </c>
      <c r="D11" s="6">
        <v>0</v>
      </c>
      <c r="E11" s="7">
        <v>29653337</v>
      </c>
      <c r="F11" s="8">
        <v>29653337</v>
      </c>
      <c r="G11" s="8">
        <v>368424</v>
      </c>
      <c r="H11" s="8">
        <v>584103</v>
      </c>
      <c r="I11" s="8">
        <v>620636</v>
      </c>
      <c r="J11" s="8">
        <v>1573163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1573163</v>
      </c>
      <c r="X11" s="8">
        <v>9508229</v>
      </c>
      <c r="Y11" s="8">
        <v>-7935066</v>
      </c>
      <c r="Z11" s="2">
        <v>-83.45</v>
      </c>
      <c r="AA11" s="6">
        <v>29653337</v>
      </c>
    </row>
    <row r="12" spans="1:27" ht="12.75">
      <c r="A12" s="29" t="s">
        <v>39</v>
      </c>
      <c r="B12" s="33"/>
      <c r="C12" s="6">
        <v>12005431</v>
      </c>
      <c r="D12" s="6">
        <v>0</v>
      </c>
      <c r="E12" s="7">
        <v>13676628</v>
      </c>
      <c r="F12" s="8">
        <v>13676628</v>
      </c>
      <c r="G12" s="8">
        <v>1070172</v>
      </c>
      <c r="H12" s="8">
        <v>1751653</v>
      </c>
      <c r="I12" s="8">
        <v>1593070</v>
      </c>
      <c r="J12" s="8">
        <v>4414895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4414895</v>
      </c>
      <c r="X12" s="8">
        <v>6174261</v>
      </c>
      <c r="Y12" s="8">
        <v>-1759366</v>
      </c>
      <c r="Z12" s="2">
        <v>-28.5</v>
      </c>
      <c r="AA12" s="6">
        <v>13676628</v>
      </c>
    </row>
    <row r="13" spans="1:27" ht="12.75">
      <c r="A13" s="27" t="s">
        <v>40</v>
      </c>
      <c r="B13" s="33"/>
      <c r="C13" s="6">
        <v>8919848</v>
      </c>
      <c r="D13" s="6">
        <v>0</v>
      </c>
      <c r="E13" s="7">
        <v>8911679</v>
      </c>
      <c r="F13" s="8">
        <v>8911679</v>
      </c>
      <c r="G13" s="8">
        <v>0</v>
      </c>
      <c r="H13" s="8">
        <v>388251</v>
      </c>
      <c r="I13" s="8">
        <v>-37906</v>
      </c>
      <c r="J13" s="8">
        <v>350345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350345</v>
      </c>
      <c r="X13" s="8">
        <v>1556428</v>
      </c>
      <c r="Y13" s="8">
        <v>-1206083</v>
      </c>
      <c r="Z13" s="2">
        <v>-77.49</v>
      </c>
      <c r="AA13" s="6">
        <v>8911679</v>
      </c>
    </row>
    <row r="14" spans="1:27" ht="12.75">
      <c r="A14" s="27" t="s">
        <v>41</v>
      </c>
      <c r="B14" s="33"/>
      <c r="C14" s="6">
        <v>37794845</v>
      </c>
      <c r="D14" s="6">
        <v>0</v>
      </c>
      <c r="E14" s="7">
        <v>38903602</v>
      </c>
      <c r="F14" s="8">
        <v>38903602</v>
      </c>
      <c r="G14" s="8">
        <v>3419125</v>
      </c>
      <c r="H14" s="8">
        <v>3551272</v>
      </c>
      <c r="I14" s="8">
        <v>3503602</v>
      </c>
      <c r="J14" s="8">
        <v>10473999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10473999</v>
      </c>
      <c r="X14" s="8">
        <v>10344169</v>
      </c>
      <c r="Y14" s="8">
        <v>129830</v>
      </c>
      <c r="Z14" s="2">
        <v>1.26</v>
      </c>
      <c r="AA14" s="6">
        <v>38903602</v>
      </c>
    </row>
    <row r="15" spans="1:27" ht="12.75">
      <c r="A15" s="27" t="s">
        <v>42</v>
      </c>
      <c r="B15" s="33"/>
      <c r="C15" s="6">
        <v>3025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128278155</v>
      </c>
      <c r="D16" s="6">
        <v>0</v>
      </c>
      <c r="E16" s="7">
        <v>169260357</v>
      </c>
      <c r="F16" s="8">
        <v>169260357</v>
      </c>
      <c r="G16" s="8">
        <v>635554</v>
      </c>
      <c r="H16" s="8">
        <v>802285</v>
      </c>
      <c r="I16" s="8">
        <v>1067889</v>
      </c>
      <c r="J16" s="8">
        <v>2505728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2505728</v>
      </c>
      <c r="X16" s="8">
        <v>5311150</v>
      </c>
      <c r="Y16" s="8">
        <v>-2805422</v>
      </c>
      <c r="Z16" s="2">
        <v>-52.82</v>
      </c>
      <c r="AA16" s="6">
        <v>169260357</v>
      </c>
    </row>
    <row r="17" spans="1:27" ht="12.75">
      <c r="A17" s="27" t="s">
        <v>44</v>
      </c>
      <c r="B17" s="33"/>
      <c r="C17" s="6">
        <v>99170</v>
      </c>
      <c r="D17" s="6">
        <v>0</v>
      </c>
      <c r="E17" s="7">
        <v>13051</v>
      </c>
      <c r="F17" s="8">
        <v>13051</v>
      </c>
      <c r="G17" s="8">
        <v>3716</v>
      </c>
      <c r="H17" s="8">
        <v>3559</v>
      </c>
      <c r="I17" s="8">
        <v>11651</v>
      </c>
      <c r="J17" s="8">
        <v>18926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18926</v>
      </c>
      <c r="X17" s="8">
        <v>2336</v>
      </c>
      <c r="Y17" s="8">
        <v>16590</v>
      </c>
      <c r="Z17" s="2">
        <v>710.19</v>
      </c>
      <c r="AA17" s="6">
        <v>13051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709804291</v>
      </c>
      <c r="D19" s="6">
        <v>0</v>
      </c>
      <c r="E19" s="7">
        <v>678454079</v>
      </c>
      <c r="F19" s="8">
        <v>678454079</v>
      </c>
      <c r="G19" s="8">
        <v>253575000</v>
      </c>
      <c r="H19" s="8">
        <v>3610901</v>
      </c>
      <c r="I19" s="8">
        <v>5168455</v>
      </c>
      <c r="J19" s="8">
        <v>262354356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262354356</v>
      </c>
      <c r="X19" s="8">
        <v>259663410</v>
      </c>
      <c r="Y19" s="8">
        <v>2690946</v>
      </c>
      <c r="Z19" s="2">
        <v>1.04</v>
      </c>
      <c r="AA19" s="6">
        <v>678454079</v>
      </c>
    </row>
    <row r="20" spans="1:27" ht="12.75">
      <c r="A20" s="27" t="s">
        <v>47</v>
      </c>
      <c r="B20" s="33"/>
      <c r="C20" s="6">
        <v>138119015</v>
      </c>
      <c r="D20" s="6">
        <v>0</v>
      </c>
      <c r="E20" s="7">
        <v>26058202</v>
      </c>
      <c r="F20" s="30">
        <v>26058202</v>
      </c>
      <c r="G20" s="30">
        <v>2238742</v>
      </c>
      <c r="H20" s="30">
        <v>2327160</v>
      </c>
      <c r="I20" s="30">
        <v>1639977</v>
      </c>
      <c r="J20" s="30">
        <v>6205879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6205879</v>
      </c>
      <c r="X20" s="30"/>
      <c r="Y20" s="30">
        <v>6205879</v>
      </c>
      <c r="Z20" s="31">
        <v>0</v>
      </c>
      <c r="AA20" s="32">
        <v>26058202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5081714234</v>
      </c>
      <c r="D22" s="37">
        <f>SUM(D5:D21)</f>
        <v>0</v>
      </c>
      <c r="E22" s="38">
        <f t="shared" si="0"/>
        <v>6093013665</v>
      </c>
      <c r="F22" s="39">
        <f t="shared" si="0"/>
        <v>6093013665</v>
      </c>
      <c r="G22" s="39">
        <f t="shared" si="0"/>
        <v>655691377</v>
      </c>
      <c r="H22" s="39">
        <f t="shared" si="0"/>
        <v>420228272</v>
      </c>
      <c r="I22" s="39">
        <f t="shared" si="0"/>
        <v>474844785</v>
      </c>
      <c r="J22" s="39">
        <f t="shared" si="0"/>
        <v>1550764434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1550764434</v>
      </c>
      <c r="X22" s="39">
        <f t="shared" si="0"/>
        <v>1635502636</v>
      </c>
      <c r="Y22" s="39">
        <f t="shared" si="0"/>
        <v>-84738202</v>
      </c>
      <c r="Z22" s="40">
        <f>+IF(X22&lt;&gt;0,+(Y22/X22)*100,0)</f>
        <v>-5.181171838845022</v>
      </c>
      <c r="AA22" s="37">
        <f>SUM(AA5:AA21)</f>
        <v>6093013665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920375704</v>
      </c>
      <c r="D25" s="6">
        <v>0</v>
      </c>
      <c r="E25" s="7">
        <v>1028747488</v>
      </c>
      <c r="F25" s="8">
        <v>1028747488</v>
      </c>
      <c r="G25" s="8">
        <v>81730290</v>
      </c>
      <c r="H25" s="8">
        <v>82116410</v>
      </c>
      <c r="I25" s="8">
        <v>85224661</v>
      </c>
      <c r="J25" s="8">
        <v>249071361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249071361</v>
      </c>
      <c r="X25" s="8">
        <v>239228352</v>
      </c>
      <c r="Y25" s="8">
        <v>9843009</v>
      </c>
      <c r="Z25" s="2">
        <v>4.11</v>
      </c>
      <c r="AA25" s="6">
        <v>1028747488</v>
      </c>
    </row>
    <row r="26" spans="1:27" ht="12.75">
      <c r="A26" s="29" t="s">
        <v>52</v>
      </c>
      <c r="B26" s="28"/>
      <c r="C26" s="6">
        <v>47012901</v>
      </c>
      <c r="D26" s="6">
        <v>0</v>
      </c>
      <c r="E26" s="7">
        <v>47828448</v>
      </c>
      <c r="F26" s="8">
        <v>47828448</v>
      </c>
      <c r="G26" s="8">
        <v>3803917</v>
      </c>
      <c r="H26" s="8">
        <v>3895431</v>
      </c>
      <c r="I26" s="8">
        <v>4023064</v>
      </c>
      <c r="J26" s="8">
        <v>11722412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11722412</v>
      </c>
      <c r="X26" s="8">
        <v>11400366</v>
      </c>
      <c r="Y26" s="8">
        <v>322046</v>
      </c>
      <c r="Z26" s="2">
        <v>2.82</v>
      </c>
      <c r="AA26" s="6">
        <v>47828448</v>
      </c>
    </row>
    <row r="27" spans="1:27" ht="12.75">
      <c r="A27" s="29" t="s">
        <v>53</v>
      </c>
      <c r="B27" s="28"/>
      <c r="C27" s="6">
        <v>726687941</v>
      </c>
      <c r="D27" s="6">
        <v>0</v>
      </c>
      <c r="E27" s="7">
        <v>737004949</v>
      </c>
      <c r="F27" s="8">
        <v>737004949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737004949</v>
      </c>
    </row>
    <row r="28" spans="1:27" ht="12.75">
      <c r="A28" s="29" t="s">
        <v>54</v>
      </c>
      <c r="B28" s="28"/>
      <c r="C28" s="6">
        <v>475374580</v>
      </c>
      <c r="D28" s="6">
        <v>0</v>
      </c>
      <c r="E28" s="7">
        <v>459225154</v>
      </c>
      <c r="F28" s="8">
        <v>459225154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459225154</v>
      </c>
    </row>
    <row r="29" spans="1:27" ht="12.75">
      <c r="A29" s="29" t="s">
        <v>55</v>
      </c>
      <c r="B29" s="28"/>
      <c r="C29" s="6">
        <v>60356987</v>
      </c>
      <c r="D29" s="6">
        <v>0</v>
      </c>
      <c r="E29" s="7">
        <v>10331589</v>
      </c>
      <c r="F29" s="8">
        <v>10331589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37094</v>
      </c>
      <c r="Y29" s="8">
        <v>-37094</v>
      </c>
      <c r="Z29" s="2">
        <v>-100</v>
      </c>
      <c r="AA29" s="6">
        <v>10331589</v>
      </c>
    </row>
    <row r="30" spans="1:27" ht="12.75">
      <c r="A30" s="29" t="s">
        <v>56</v>
      </c>
      <c r="B30" s="28"/>
      <c r="C30" s="6">
        <v>2168718881</v>
      </c>
      <c r="D30" s="6">
        <v>0</v>
      </c>
      <c r="E30" s="7">
        <v>2393311493</v>
      </c>
      <c r="F30" s="8">
        <v>2393311493</v>
      </c>
      <c r="G30" s="8">
        <v>316922</v>
      </c>
      <c r="H30" s="8">
        <v>250098389</v>
      </c>
      <c r="I30" s="8">
        <v>73400099</v>
      </c>
      <c r="J30" s="8">
        <v>323815410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323815410</v>
      </c>
      <c r="X30" s="8">
        <v>541825984</v>
      </c>
      <c r="Y30" s="8">
        <v>-218010574</v>
      </c>
      <c r="Z30" s="2">
        <v>-40.24</v>
      </c>
      <c r="AA30" s="6">
        <v>2393311493</v>
      </c>
    </row>
    <row r="31" spans="1:27" ht="12.75">
      <c r="A31" s="29" t="s">
        <v>57</v>
      </c>
      <c r="B31" s="28"/>
      <c r="C31" s="6">
        <v>73181832</v>
      </c>
      <c r="D31" s="6">
        <v>0</v>
      </c>
      <c r="E31" s="7">
        <v>24527443</v>
      </c>
      <c r="F31" s="8">
        <v>24527443</v>
      </c>
      <c r="G31" s="8">
        <v>241578</v>
      </c>
      <c r="H31" s="8">
        <v>3854012</v>
      </c>
      <c r="I31" s="8">
        <v>3712050</v>
      </c>
      <c r="J31" s="8">
        <v>7807640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7807640</v>
      </c>
      <c r="X31" s="8">
        <v>5377282</v>
      </c>
      <c r="Y31" s="8">
        <v>2430358</v>
      </c>
      <c r="Z31" s="2">
        <v>45.2</v>
      </c>
      <c r="AA31" s="6">
        <v>24527443</v>
      </c>
    </row>
    <row r="32" spans="1:27" ht="12.75">
      <c r="A32" s="29" t="s">
        <v>58</v>
      </c>
      <c r="B32" s="28"/>
      <c r="C32" s="6">
        <v>179149041</v>
      </c>
      <c r="D32" s="6">
        <v>0</v>
      </c>
      <c r="E32" s="7">
        <v>188835498</v>
      </c>
      <c r="F32" s="8">
        <v>188835498</v>
      </c>
      <c r="G32" s="8">
        <v>359666</v>
      </c>
      <c r="H32" s="8">
        <v>1985058</v>
      </c>
      <c r="I32" s="8">
        <v>3371058</v>
      </c>
      <c r="J32" s="8">
        <v>5715782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5715782</v>
      </c>
      <c r="X32" s="8">
        <v>7701193</v>
      </c>
      <c r="Y32" s="8">
        <v>-1985411</v>
      </c>
      <c r="Z32" s="2">
        <v>-25.78</v>
      </c>
      <c r="AA32" s="6">
        <v>188835498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944670419</v>
      </c>
      <c r="D34" s="6">
        <v>0</v>
      </c>
      <c r="E34" s="7">
        <v>1047417188</v>
      </c>
      <c r="F34" s="8">
        <v>1047417188</v>
      </c>
      <c r="G34" s="8">
        <v>41287152</v>
      </c>
      <c r="H34" s="8">
        <v>76265141</v>
      </c>
      <c r="I34" s="8">
        <v>66641718</v>
      </c>
      <c r="J34" s="8">
        <v>184194011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184194011</v>
      </c>
      <c r="X34" s="8">
        <v>243832944</v>
      </c>
      <c r="Y34" s="8">
        <v>-59638933</v>
      </c>
      <c r="Z34" s="2">
        <v>-24.46</v>
      </c>
      <c r="AA34" s="6">
        <v>1047417188</v>
      </c>
    </row>
    <row r="35" spans="1:27" ht="12.75">
      <c r="A35" s="27" t="s">
        <v>61</v>
      </c>
      <c r="B35" s="33"/>
      <c r="C35" s="6">
        <v>-1869772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5593658514</v>
      </c>
      <c r="D36" s="37">
        <f>SUM(D25:D35)</f>
        <v>0</v>
      </c>
      <c r="E36" s="38">
        <f t="shared" si="1"/>
        <v>5937229250</v>
      </c>
      <c r="F36" s="39">
        <f t="shared" si="1"/>
        <v>5937229250</v>
      </c>
      <c r="G36" s="39">
        <f t="shared" si="1"/>
        <v>127739525</v>
      </c>
      <c r="H36" s="39">
        <f t="shared" si="1"/>
        <v>418214441</v>
      </c>
      <c r="I36" s="39">
        <f t="shared" si="1"/>
        <v>236372650</v>
      </c>
      <c r="J36" s="39">
        <f t="shared" si="1"/>
        <v>782326616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782326616</v>
      </c>
      <c r="X36" s="39">
        <f t="shared" si="1"/>
        <v>1049403215</v>
      </c>
      <c r="Y36" s="39">
        <f t="shared" si="1"/>
        <v>-267076599</v>
      </c>
      <c r="Z36" s="40">
        <f>+IF(X36&lt;&gt;0,+(Y36/X36)*100,0)</f>
        <v>-25.450331691617695</v>
      </c>
      <c r="AA36" s="37">
        <f>SUM(AA25:AA35)</f>
        <v>5937229250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-511944280</v>
      </c>
      <c r="D38" s="50">
        <f>+D22-D36</f>
        <v>0</v>
      </c>
      <c r="E38" s="51">
        <f t="shared" si="2"/>
        <v>155784415</v>
      </c>
      <c r="F38" s="52">
        <f t="shared" si="2"/>
        <v>155784415</v>
      </c>
      <c r="G38" s="52">
        <f t="shared" si="2"/>
        <v>527951852</v>
      </c>
      <c r="H38" s="52">
        <f t="shared" si="2"/>
        <v>2013831</v>
      </c>
      <c r="I38" s="52">
        <f t="shared" si="2"/>
        <v>238472135</v>
      </c>
      <c r="J38" s="52">
        <f t="shared" si="2"/>
        <v>768437818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768437818</v>
      </c>
      <c r="X38" s="52">
        <f>IF(F22=F36,0,X22-X36)</f>
        <v>586099421</v>
      </c>
      <c r="Y38" s="52">
        <f t="shared" si="2"/>
        <v>182338397</v>
      </c>
      <c r="Z38" s="53">
        <f>+IF(X38&lt;&gt;0,+(Y38/X38)*100,0)</f>
        <v>31.110489187806245</v>
      </c>
      <c r="AA38" s="50">
        <f>+AA22-AA36</f>
        <v>155784415</v>
      </c>
    </row>
    <row r="39" spans="1:27" ht="12.75">
      <c r="A39" s="27" t="s">
        <v>64</v>
      </c>
      <c r="B39" s="33"/>
      <c r="C39" s="6">
        <v>175149198</v>
      </c>
      <c r="D39" s="6">
        <v>0</v>
      </c>
      <c r="E39" s="7">
        <v>189888977</v>
      </c>
      <c r="F39" s="8">
        <v>189888977</v>
      </c>
      <c r="G39" s="8">
        <v>0</v>
      </c>
      <c r="H39" s="8">
        <v>491498</v>
      </c>
      <c r="I39" s="8">
        <v>4555933</v>
      </c>
      <c r="J39" s="8">
        <v>5047431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5047431</v>
      </c>
      <c r="X39" s="8">
        <v>60462833</v>
      </c>
      <c r="Y39" s="8">
        <v>-55415402</v>
      </c>
      <c r="Z39" s="2">
        <v>-91.65</v>
      </c>
      <c r="AA39" s="6">
        <v>189888977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-336795082</v>
      </c>
      <c r="D42" s="59">
        <f>SUM(D38:D41)</f>
        <v>0</v>
      </c>
      <c r="E42" s="60">
        <f t="shared" si="3"/>
        <v>345673392</v>
      </c>
      <c r="F42" s="61">
        <f t="shared" si="3"/>
        <v>345673392</v>
      </c>
      <c r="G42" s="61">
        <f t="shared" si="3"/>
        <v>527951852</v>
      </c>
      <c r="H42" s="61">
        <f t="shared" si="3"/>
        <v>2505329</v>
      </c>
      <c r="I42" s="61">
        <f t="shared" si="3"/>
        <v>243028068</v>
      </c>
      <c r="J42" s="61">
        <f t="shared" si="3"/>
        <v>773485249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773485249</v>
      </c>
      <c r="X42" s="61">
        <f t="shared" si="3"/>
        <v>646562254</v>
      </c>
      <c r="Y42" s="61">
        <f t="shared" si="3"/>
        <v>126922995</v>
      </c>
      <c r="Z42" s="62">
        <f>+IF(X42&lt;&gt;0,+(Y42/X42)*100,0)</f>
        <v>19.63043685504103</v>
      </c>
      <c r="AA42" s="59">
        <f>SUM(AA38:AA41)</f>
        <v>345673392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-336795082</v>
      </c>
      <c r="D44" s="67">
        <f>+D42-D43</f>
        <v>0</v>
      </c>
      <c r="E44" s="68">
        <f t="shared" si="4"/>
        <v>345673392</v>
      </c>
      <c r="F44" s="69">
        <f t="shared" si="4"/>
        <v>345673392</v>
      </c>
      <c r="G44" s="69">
        <f t="shared" si="4"/>
        <v>527951852</v>
      </c>
      <c r="H44" s="69">
        <f t="shared" si="4"/>
        <v>2505329</v>
      </c>
      <c r="I44" s="69">
        <f t="shared" si="4"/>
        <v>243028068</v>
      </c>
      <c r="J44" s="69">
        <f t="shared" si="4"/>
        <v>773485249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773485249</v>
      </c>
      <c r="X44" s="69">
        <f t="shared" si="4"/>
        <v>646562254</v>
      </c>
      <c r="Y44" s="69">
        <f t="shared" si="4"/>
        <v>126922995</v>
      </c>
      <c r="Z44" s="70">
        <f>+IF(X44&lt;&gt;0,+(Y44/X44)*100,0)</f>
        <v>19.63043685504103</v>
      </c>
      <c r="AA44" s="67">
        <f>+AA42-AA43</f>
        <v>345673392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-336795082</v>
      </c>
      <c r="D46" s="59">
        <f>SUM(D44:D45)</f>
        <v>0</v>
      </c>
      <c r="E46" s="60">
        <f t="shared" si="5"/>
        <v>345673392</v>
      </c>
      <c r="F46" s="61">
        <f t="shared" si="5"/>
        <v>345673392</v>
      </c>
      <c r="G46" s="61">
        <f t="shared" si="5"/>
        <v>527951852</v>
      </c>
      <c r="H46" s="61">
        <f t="shared" si="5"/>
        <v>2505329</v>
      </c>
      <c r="I46" s="61">
        <f t="shared" si="5"/>
        <v>243028068</v>
      </c>
      <c r="J46" s="61">
        <f t="shared" si="5"/>
        <v>773485249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773485249</v>
      </c>
      <c r="X46" s="61">
        <f t="shared" si="5"/>
        <v>646562254</v>
      </c>
      <c r="Y46" s="61">
        <f t="shared" si="5"/>
        <v>126922995</v>
      </c>
      <c r="Z46" s="62">
        <f>+IF(X46&lt;&gt;0,+(Y46/X46)*100,0)</f>
        <v>19.63043685504103</v>
      </c>
      <c r="AA46" s="59">
        <f>SUM(AA44:AA45)</f>
        <v>345673392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-336795082</v>
      </c>
      <c r="D48" s="75">
        <f>SUM(D46:D47)</f>
        <v>0</v>
      </c>
      <c r="E48" s="76">
        <f t="shared" si="6"/>
        <v>345673392</v>
      </c>
      <c r="F48" s="77">
        <f t="shared" si="6"/>
        <v>345673392</v>
      </c>
      <c r="G48" s="77">
        <f t="shared" si="6"/>
        <v>527951852</v>
      </c>
      <c r="H48" s="78">
        <f t="shared" si="6"/>
        <v>2505329</v>
      </c>
      <c r="I48" s="78">
        <f t="shared" si="6"/>
        <v>243028068</v>
      </c>
      <c r="J48" s="78">
        <f t="shared" si="6"/>
        <v>773485249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773485249</v>
      </c>
      <c r="X48" s="78">
        <f t="shared" si="6"/>
        <v>646562254</v>
      </c>
      <c r="Y48" s="78">
        <f t="shared" si="6"/>
        <v>126922995</v>
      </c>
      <c r="Z48" s="79">
        <f>+IF(X48&lt;&gt;0,+(Y48/X48)*100,0)</f>
        <v>19.63043685504103</v>
      </c>
      <c r="AA48" s="80">
        <f>SUM(AA46:AA47)</f>
        <v>345673392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154255330</v>
      </c>
      <c r="F5" s="8">
        <v>154255330</v>
      </c>
      <c r="G5" s="8">
        <v>13711729</v>
      </c>
      <c r="H5" s="8">
        <v>13660642</v>
      </c>
      <c r="I5" s="8">
        <v>12503168</v>
      </c>
      <c r="J5" s="8">
        <v>39875539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39875539</v>
      </c>
      <c r="X5" s="8">
        <v>39952131</v>
      </c>
      <c r="Y5" s="8">
        <v>-76592</v>
      </c>
      <c r="Z5" s="2">
        <v>-0.19</v>
      </c>
      <c r="AA5" s="6">
        <v>154255330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318909982</v>
      </c>
      <c r="F7" s="8">
        <v>318909982</v>
      </c>
      <c r="G7" s="8">
        <v>26710472</v>
      </c>
      <c r="H7" s="8">
        <v>30291121</v>
      </c>
      <c r="I7" s="8">
        <v>29781633</v>
      </c>
      <c r="J7" s="8">
        <v>86783226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86783226</v>
      </c>
      <c r="X7" s="8">
        <v>82801611</v>
      </c>
      <c r="Y7" s="8">
        <v>3981615</v>
      </c>
      <c r="Z7" s="2">
        <v>4.81</v>
      </c>
      <c r="AA7" s="6">
        <v>318909982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172344101</v>
      </c>
      <c r="F8" s="8">
        <v>172344101</v>
      </c>
      <c r="G8" s="8">
        <v>15696312</v>
      </c>
      <c r="H8" s="8">
        <v>10462240</v>
      </c>
      <c r="I8" s="8">
        <v>13118830</v>
      </c>
      <c r="J8" s="8">
        <v>39277382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39277382</v>
      </c>
      <c r="X8" s="8">
        <v>44637122</v>
      </c>
      <c r="Y8" s="8">
        <v>-5359740</v>
      </c>
      <c r="Z8" s="2">
        <v>-12.01</v>
      </c>
      <c r="AA8" s="6">
        <v>172344101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38222995</v>
      </c>
      <c r="F9" s="8">
        <v>38222995</v>
      </c>
      <c r="G9" s="8">
        <v>2679947</v>
      </c>
      <c r="H9" s="8">
        <v>2778826</v>
      </c>
      <c r="I9" s="8">
        <v>2687450</v>
      </c>
      <c r="J9" s="8">
        <v>8146223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8146223</v>
      </c>
      <c r="X9" s="8">
        <v>9899755</v>
      </c>
      <c r="Y9" s="8">
        <v>-1753532</v>
      </c>
      <c r="Z9" s="2">
        <v>-17.71</v>
      </c>
      <c r="AA9" s="6">
        <v>38222995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34261361</v>
      </c>
      <c r="F10" s="30">
        <v>34261361</v>
      </c>
      <c r="G10" s="30">
        <v>2513842</v>
      </c>
      <c r="H10" s="30">
        <v>2480998</v>
      </c>
      <c r="I10" s="30">
        <v>2622432</v>
      </c>
      <c r="J10" s="30">
        <v>7617272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7617272</v>
      </c>
      <c r="X10" s="30">
        <v>8873693</v>
      </c>
      <c r="Y10" s="30">
        <v>-1256421</v>
      </c>
      <c r="Z10" s="31">
        <v>-14.16</v>
      </c>
      <c r="AA10" s="32">
        <v>34261361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350859</v>
      </c>
      <c r="Y12" s="8">
        <v>-350859</v>
      </c>
      <c r="Z12" s="2">
        <v>-100</v>
      </c>
      <c r="AA12" s="6">
        <v>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3800000</v>
      </c>
      <c r="F13" s="8">
        <v>3800000</v>
      </c>
      <c r="G13" s="8">
        <v>192548</v>
      </c>
      <c r="H13" s="8">
        <v>1317936</v>
      </c>
      <c r="I13" s="8">
        <v>1148472</v>
      </c>
      <c r="J13" s="8">
        <v>2658956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2658956</v>
      </c>
      <c r="X13" s="8">
        <v>949620</v>
      </c>
      <c r="Y13" s="8">
        <v>1709336</v>
      </c>
      <c r="Z13" s="2">
        <v>180</v>
      </c>
      <c r="AA13" s="6">
        <v>3800000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8400000</v>
      </c>
      <c r="F14" s="8">
        <v>8400000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2175600</v>
      </c>
      <c r="Y14" s="8">
        <v>-2175600</v>
      </c>
      <c r="Z14" s="2">
        <v>-100</v>
      </c>
      <c r="AA14" s="6">
        <v>8400000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52822604</v>
      </c>
      <c r="F16" s="8">
        <v>52822604</v>
      </c>
      <c r="G16" s="8">
        <v>495999</v>
      </c>
      <c r="H16" s="8">
        <v>940942</v>
      </c>
      <c r="I16" s="8">
        <v>560501</v>
      </c>
      <c r="J16" s="8">
        <v>1997442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1997442</v>
      </c>
      <c r="X16" s="8">
        <v>13200369</v>
      </c>
      <c r="Y16" s="8">
        <v>-11202927</v>
      </c>
      <c r="Z16" s="2">
        <v>-84.87</v>
      </c>
      <c r="AA16" s="6">
        <v>52822604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96252947</v>
      </c>
      <c r="F19" s="8">
        <v>96252947</v>
      </c>
      <c r="G19" s="8">
        <v>37731999</v>
      </c>
      <c r="H19" s="8">
        <v>1795000</v>
      </c>
      <c r="I19" s="8">
        <v>153557</v>
      </c>
      <c r="J19" s="8">
        <v>39680556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39680556</v>
      </c>
      <c r="X19" s="8">
        <v>31372091</v>
      </c>
      <c r="Y19" s="8">
        <v>8308465</v>
      </c>
      <c r="Z19" s="2">
        <v>26.48</v>
      </c>
      <c r="AA19" s="6">
        <v>96252947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43695588</v>
      </c>
      <c r="F20" s="30">
        <v>43695588</v>
      </c>
      <c r="G20" s="30">
        <v>901142</v>
      </c>
      <c r="H20" s="30">
        <v>2631438</v>
      </c>
      <c r="I20" s="30">
        <v>2405717</v>
      </c>
      <c r="J20" s="30">
        <v>5938297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5938297</v>
      </c>
      <c r="X20" s="30">
        <v>9318584</v>
      </c>
      <c r="Y20" s="30">
        <v>-3380287</v>
      </c>
      <c r="Z20" s="31">
        <v>-36.27</v>
      </c>
      <c r="AA20" s="32">
        <v>43695588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24990</v>
      </c>
      <c r="Y21" s="8">
        <v>-24990</v>
      </c>
      <c r="Z21" s="2">
        <v>-100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922964908</v>
      </c>
      <c r="F22" s="39">
        <f t="shared" si="0"/>
        <v>922964908</v>
      </c>
      <c r="G22" s="39">
        <f t="shared" si="0"/>
        <v>100633990</v>
      </c>
      <c r="H22" s="39">
        <f t="shared" si="0"/>
        <v>66359143</v>
      </c>
      <c r="I22" s="39">
        <f t="shared" si="0"/>
        <v>64981760</v>
      </c>
      <c r="J22" s="39">
        <f t="shared" si="0"/>
        <v>231974893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231974893</v>
      </c>
      <c r="X22" s="39">
        <f t="shared" si="0"/>
        <v>243556425</v>
      </c>
      <c r="Y22" s="39">
        <f t="shared" si="0"/>
        <v>-11581532</v>
      </c>
      <c r="Z22" s="40">
        <f>+IF(X22&lt;&gt;0,+(Y22/X22)*100,0)</f>
        <v>-4.755174083377189</v>
      </c>
      <c r="AA22" s="37">
        <f>SUM(AA5:AA21)</f>
        <v>922964908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225741635</v>
      </c>
      <c r="F25" s="8">
        <v>225741635</v>
      </c>
      <c r="G25" s="8">
        <v>16595204</v>
      </c>
      <c r="H25" s="8">
        <v>16922668</v>
      </c>
      <c r="I25" s="8">
        <v>17484886</v>
      </c>
      <c r="J25" s="8">
        <v>51002758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51002758</v>
      </c>
      <c r="X25" s="8">
        <v>56037984</v>
      </c>
      <c r="Y25" s="8">
        <v>-5035226</v>
      </c>
      <c r="Z25" s="2">
        <v>-8.99</v>
      </c>
      <c r="AA25" s="6">
        <v>225741635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10741406</v>
      </c>
      <c r="F26" s="8">
        <v>10741406</v>
      </c>
      <c r="G26" s="8">
        <v>810955</v>
      </c>
      <c r="H26" s="8">
        <v>1497181</v>
      </c>
      <c r="I26" s="8">
        <v>77591</v>
      </c>
      <c r="J26" s="8">
        <v>2385727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2385727</v>
      </c>
      <c r="X26" s="8">
        <v>2708343</v>
      </c>
      <c r="Y26" s="8">
        <v>-322616</v>
      </c>
      <c r="Z26" s="2">
        <v>-11.91</v>
      </c>
      <c r="AA26" s="6">
        <v>10741406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85823679</v>
      </c>
      <c r="F27" s="8">
        <v>85823679</v>
      </c>
      <c r="G27" s="8">
        <v>0</v>
      </c>
      <c r="H27" s="8">
        <v>14303946</v>
      </c>
      <c r="I27" s="8">
        <v>7151975</v>
      </c>
      <c r="J27" s="8">
        <v>21455921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21455921</v>
      </c>
      <c r="X27" s="8">
        <v>21461109</v>
      </c>
      <c r="Y27" s="8">
        <v>-5188</v>
      </c>
      <c r="Z27" s="2">
        <v>-0.02</v>
      </c>
      <c r="AA27" s="6">
        <v>85823679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144869000</v>
      </c>
      <c r="F28" s="8">
        <v>144869000</v>
      </c>
      <c r="G28" s="8">
        <v>0</v>
      </c>
      <c r="H28" s="8">
        <v>24144832</v>
      </c>
      <c r="I28" s="8">
        <v>4325236</v>
      </c>
      <c r="J28" s="8">
        <v>28470068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28470068</v>
      </c>
      <c r="X28" s="8">
        <v>36202764</v>
      </c>
      <c r="Y28" s="8">
        <v>-7732696</v>
      </c>
      <c r="Z28" s="2">
        <v>-21.36</v>
      </c>
      <c r="AA28" s="6">
        <v>144869000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17920843</v>
      </c>
      <c r="F29" s="8">
        <v>17920843</v>
      </c>
      <c r="G29" s="8">
        <v>167904</v>
      </c>
      <c r="H29" s="8">
        <v>0</v>
      </c>
      <c r="I29" s="8">
        <v>336230</v>
      </c>
      <c r="J29" s="8">
        <v>504134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504134</v>
      </c>
      <c r="X29" s="8"/>
      <c r="Y29" s="8">
        <v>504134</v>
      </c>
      <c r="Z29" s="2">
        <v>0</v>
      </c>
      <c r="AA29" s="6">
        <v>17920843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350835695</v>
      </c>
      <c r="F30" s="8">
        <v>350835695</v>
      </c>
      <c r="G30" s="8">
        <v>78247</v>
      </c>
      <c r="H30" s="8">
        <v>34502610</v>
      </c>
      <c r="I30" s="8">
        <v>59054226</v>
      </c>
      <c r="J30" s="8">
        <v>93635083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93635083</v>
      </c>
      <c r="X30" s="8">
        <v>104876557</v>
      </c>
      <c r="Y30" s="8">
        <v>-11241474</v>
      </c>
      <c r="Z30" s="2">
        <v>-10.72</v>
      </c>
      <c r="AA30" s="6">
        <v>350835695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63225705</v>
      </c>
      <c r="F32" s="8">
        <v>63225705</v>
      </c>
      <c r="G32" s="8">
        <v>263879</v>
      </c>
      <c r="H32" s="8">
        <v>4132777</v>
      </c>
      <c r="I32" s="8">
        <v>4291900</v>
      </c>
      <c r="J32" s="8">
        <v>8688556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8688556</v>
      </c>
      <c r="X32" s="8">
        <v>15800103</v>
      </c>
      <c r="Y32" s="8">
        <v>-7111547</v>
      </c>
      <c r="Z32" s="2">
        <v>-45.01</v>
      </c>
      <c r="AA32" s="6">
        <v>63225705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54978</v>
      </c>
      <c r="Y33" s="8">
        <v>-54978</v>
      </c>
      <c r="Z33" s="2">
        <v>-100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117338972</v>
      </c>
      <c r="F34" s="8">
        <v>117338972</v>
      </c>
      <c r="G34" s="8">
        <v>3457230</v>
      </c>
      <c r="H34" s="8">
        <v>7185411</v>
      </c>
      <c r="I34" s="8">
        <v>9591726</v>
      </c>
      <c r="J34" s="8">
        <v>20234367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20234367</v>
      </c>
      <c r="X34" s="8">
        <v>29268277</v>
      </c>
      <c r="Y34" s="8">
        <v>-9033910</v>
      </c>
      <c r="Z34" s="2">
        <v>-30.87</v>
      </c>
      <c r="AA34" s="6">
        <v>117338972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1016496935</v>
      </c>
      <c r="F36" s="39">
        <f t="shared" si="1"/>
        <v>1016496935</v>
      </c>
      <c r="G36" s="39">
        <f t="shared" si="1"/>
        <v>21373419</v>
      </c>
      <c r="H36" s="39">
        <f t="shared" si="1"/>
        <v>102689425</v>
      </c>
      <c r="I36" s="39">
        <f t="shared" si="1"/>
        <v>102313770</v>
      </c>
      <c r="J36" s="39">
        <f t="shared" si="1"/>
        <v>226376614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226376614</v>
      </c>
      <c r="X36" s="39">
        <f t="shared" si="1"/>
        <v>266410115</v>
      </c>
      <c r="Y36" s="39">
        <f t="shared" si="1"/>
        <v>-40033501</v>
      </c>
      <c r="Z36" s="40">
        <f>+IF(X36&lt;&gt;0,+(Y36/X36)*100,0)</f>
        <v>-15.027019901252622</v>
      </c>
      <c r="AA36" s="37">
        <f>SUM(AA25:AA35)</f>
        <v>1016496935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-93532027</v>
      </c>
      <c r="F38" s="52">
        <f t="shared" si="2"/>
        <v>-93532027</v>
      </c>
      <c r="G38" s="52">
        <f t="shared" si="2"/>
        <v>79260571</v>
      </c>
      <c r="H38" s="52">
        <f t="shared" si="2"/>
        <v>-36330282</v>
      </c>
      <c r="I38" s="52">
        <f t="shared" si="2"/>
        <v>-37332010</v>
      </c>
      <c r="J38" s="52">
        <f t="shared" si="2"/>
        <v>5598279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5598279</v>
      </c>
      <c r="X38" s="52">
        <f>IF(F22=F36,0,X22-X36)</f>
        <v>-22853690</v>
      </c>
      <c r="Y38" s="52">
        <f t="shared" si="2"/>
        <v>28451969</v>
      </c>
      <c r="Z38" s="53">
        <f>+IF(X38&lt;&gt;0,+(Y38/X38)*100,0)</f>
        <v>-124.49617107784346</v>
      </c>
      <c r="AA38" s="50">
        <f>+AA22-AA36</f>
        <v>-93532027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40369000</v>
      </c>
      <c r="F39" s="8">
        <v>40369000</v>
      </c>
      <c r="G39" s="8">
        <v>13225002</v>
      </c>
      <c r="H39" s="8">
        <v>-13225002</v>
      </c>
      <c r="I39" s="8">
        <v>3424144</v>
      </c>
      <c r="J39" s="8">
        <v>3424144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3424144</v>
      </c>
      <c r="X39" s="8">
        <v>21008699</v>
      </c>
      <c r="Y39" s="8">
        <v>-17584555</v>
      </c>
      <c r="Z39" s="2">
        <v>-83.7</v>
      </c>
      <c r="AA39" s="6">
        <v>40369000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1277196</v>
      </c>
      <c r="Y40" s="30">
        <v>-1277196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-143953</v>
      </c>
      <c r="J41" s="8">
        <v>-143953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-143953</v>
      </c>
      <c r="X41" s="8"/>
      <c r="Y41" s="55">
        <v>-143953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-53163027</v>
      </c>
      <c r="F42" s="61">
        <f t="shared" si="3"/>
        <v>-53163027</v>
      </c>
      <c r="G42" s="61">
        <f t="shared" si="3"/>
        <v>92485573</v>
      </c>
      <c r="H42" s="61">
        <f t="shared" si="3"/>
        <v>-49555284</v>
      </c>
      <c r="I42" s="61">
        <f t="shared" si="3"/>
        <v>-34051819</v>
      </c>
      <c r="J42" s="61">
        <f t="shared" si="3"/>
        <v>8878470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8878470</v>
      </c>
      <c r="X42" s="61">
        <f t="shared" si="3"/>
        <v>-567795</v>
      </c>
      <c r="Y42" s="61">
        <f t="shared" si="3"/>
        <v>9446265</v>
      </c>
      <c r="Z42" s="62">
        <f>+IF(X42&lt;&gt;0,+(Y42/X42)*100,0)</f>
        <v>-1663.6752701239004</v>
      </c>
      <c r="AA42" s="59">
        <f>SUM(AA38:AA41)</f>
        <v>-53163027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-53163027</v>
      </c>
      <c r="F44" s="69">
        <f t="shared" si="4"/>
        <v>-53163027</v>
      </c>
      <c r="G44" s="69">
        <f t="shared" si="4"/>
        <v>92485573</v>
      </c>
      <c r="H44" s="69">
        <f t="shared" si="4"/>
        <v>-49555284</v>
      </c>
      <c r="I44" s="69">
        <f t="shared" si="4"/>
        <v>-34051819</v>
      </c>
      <c r="J44" s="69">
        <f t="shared" si="4"/>
        <v>8878470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8878470</v>
      </c>
      <c r="X44" s="69">
        <f t="shared" si="4"/>
        <v>-567795</v>
      </c>
      <c r="Y44" s="69">
        <f t="shared" si="4"/>
        <v>9446265</v>
      </c>
      <c r="Z44" s="70">
        <f>+IF(X44&lt;&gt;0,+(Y44/X44)*100,0)</f>
        <v>-1663.6752701239004</v>
      </c>
      <c r="AA44" s="67">
        <f>+AA42-AA43</f>
        <v>-53163027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-53163027</v>
      </c>
      <c r="F46" s="61">
        <f t="shared" si="5"/>
        <v>-53163027</v>
      </c>
      <c r="G46" s="61">
        <f t="shared" si="5"/>
        <v>92485573</v>
      </c>
      <c r="H46" s="61">
        <f t="shared" si="5"/>
        <v>-49555284</v>
      </c>
      <c r="I46" s="61">
        <f t="shared" si="5"/>
        <v>-34051819</v>
      </c>
      <c r="J46" s="61">
        <f t="shared" si="5"/>
        <v>8878470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8878470</v>
      </c>
      <c r="X46" s="61">
        <f t="shared" si="5"/>
        <v>-567795</v>
      </c>
      <c r="Y46" s="61">
        <f t="shared" si="5"/>
        <v>9446265</v>
      </c>
      <c r="Z46" s="62">
        <f>+IF(X46&lt;&gt;0,+(Y46/X46)*100,0)</f>
        <v>-1663.6752701239004</v>
      </c>
      <c r="AA46" s="59">
        <f>SUM(AA44:AA45)</f>
        <v>-53163027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-53163027</v>
      </c>
      <c r="F48" s="77">
        <f t="shared" si="6"/>
        <v>-53163027</v>
      </c>
      <c r="G48" s="77">
        <f t="shared" si="6"/>
        <v>92485573</v>
      </c>
      <c r="H48" s="78">
        <f t="shared" si="6"/>
        <v>-49555284</v>
      </c>
      <c r="I48" s="78">
        <f t="shared" si="6"/>
        <v>-34051819</v>
      </c>
      <c r="J48" s="78">
        <f t="shared" si="6"/>
        <v>8878470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8878470</v>
      </c>
      <c r="X48" s="78">
        <f t="shared" si="6"/>
        <v>-567795</v>
      </c>
      <c r="Y48" s="78">
        <f t="shared" si="6"/>
        <v>9446265</v>
      </c>
      <c r="Z48" s="79">
        <f>+IF(X48&lt;&gt;0,+(Y48/X48)*100,0)</f>
        <v>-1663.6752701239004</v>
      </c>
      <c r="AA48" s="80">
        <f>SUM(AA46:AA47)</f>
        <v>-53163027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89841384</v>
      </c>
      <c r="D5" s="6">
        <v>0</v>
      </c>
      <c r="E5" s="7">
        <v>98270357</v>
      </c>
      <c r="F5" s="8">
        <v>98270357</v>
      </c>
      <c r="G5" s="8">
        <v>8093749</v>
      </c>
      <c r="H5" s="8">
        <v>8095497</v>
      </c>
      <c r="I5" s="8">
        <v>7986980</v>
      </c>
      <c r="J5" s="8">
        <v>24176226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24176226</v>
      </c>
      <c r="X5" s="8">
        <v>24567588</v>
      </c>
      <c r="Y5" s="8">
        <v>-391362</v>
      </c>
      <c r="Z5" s="2">
        <v>-1.59</v>
      </c>
      <c r="AA5" s="6">
        <v>98270357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261958484</v>
      </c>
      <c r="D7" s="6">
        <v>0</v>
      </c>
      <c r="E7" s="7">
        <v>288970138</v>
      </c>
      <c r="F7" s="8">
        <v>288970138</v>
      </c>
      <c r="G7" s="8">
        <v>26672907</v>
      </c>
      <c r="H7" s="8">
        <v>47843400</v>
      </c>
      <c r="I7" s="8">
        <v>3611347</v>
      </c>
      <c r="J7" s="8">
        <v>78127654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78127654</v>
      </c>
      <c r="X7" s="8">
        <v>72242535</v>
      </c>
      <c r="Y7" s="8">
        <v>5885119</v>
      </c>
      <c r="Z7" s="2">
        <v>8.15</v>
      </c>
      <c r="AA7" s="6">
        <v>288970138</v>
      </c>
    </row>
    <row r="8" spans="1:27" ht="12.75">
      <c r="A8" s="29" t="s">
        <v>35</v>
      </c>
      <c r="B8" s="28"/>
      <c r="C8" s="6">
        <v>86940411</v>
      </c>
      <c r="D8" s="6">
        <v>0</v>
      </c>
      <c r="E8" s="7">
        <v>110353404</v>
      </c>
      <c r="F8" s="8">
        <v>110353404</v>
      </c>
      <c r="G8" s="8">
        <v>9177971</v>
      </c>
      <c r="H8" s="8">
        <v>9471301</v>
      </c>
      <c r="I8" s="8">
        <v>7913707</v>
      </c>
      <c r="J8" s="8">
        <v>26562979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26562979</v>
      </c>
      <c r="X8" s="8">
        <v>27588351</v>
      </c>
      <c r="Y8" s="8">
        <v>-1025372</v>
      </c>
      <c r="Z8" s="2">
        <v>-3.72</v>
      </c>
      <c r="AA8" s="6">
        <v>110353404</v>
      </c>
    </row>
    <row r="9" spans="1:27" ht="12.75">
      <c r="A9" s="29" t="s">
        <v>36</v>
      </c>
      <c r="B9" s="28"/>
      <c r="C9" s="6">
        <v>23453650</v>
      </c>
      <c r="D9" s="6">
        <v>0</v>
      </c>
      <c r="E9" s="7">
        <v>25316518</v>
      </c>
      <c r="F9" s="8">
        <v>25316518</v>
      </c>
      <c r="G9" s="8">
        <v>2641917</v>
      </c>
      <c r="H9" s="8">
        <v>2085570</v>
      </c>
      <c r="I9" s="8">
        <v>2086292</v>
      </c>
      <c r="J9" s="8">
        <v>6813779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6813779</v>
      </c>
      <c r="X9" s="8">
        <v>6329130</v>
      </c>
      <c r="Y9" s="8">
        <v>484649</v>
      </c>
      <c r="Z9" s="2">
        <v>7.66</v>
      </c>
      <c r="AA9" s="6">
        <v>25316518</v>
      </c>
    </row>
    <row r="10" spans="1:27" ht="12.75">
      <c r="A10" s="29" t="s">
        <v>37</v>
      </c>
      <c r="B10" s="28"/>
      <c r="C10" s="6">
        <v>27817318</v>
      </c>
      <c r="D10" s="6">
        <v>0</v>
      </c>
      <c r="E10" s="7">
        <v>30193485</v>
      </c>
      <c r="F10" s="30">
        <v>30193485</v>
      </c>
      <c r="G10" s="30">
        <v>2525475</v>
      </c>
      <c r="H10" s="30">
        <v>2532723</v>
      </c>
      <c r="I10" s="30">
        <v>2548617</v>
      </c>
      <c r="J10" s="30">
        <v>7606815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7606815</v>
      </c>
      <c r="X10" s="30">
        <v>7548372</v>
      </c>
      <c r="Y10" s="30">
        <v>58443</v>
      </c>
      <c r="Z10" s="31">
        <v>0.77</v>
      </c>
      <c r="AA10" s="32">
        <v>30193485</v>
      </c>
    </row>
    <row r="11" spans="1:27" ht="12.75">
      <c r="A11" s="29" t="s">
        <v>38</v>
      </c>
      <c r="B11" s="33"/>
      <c r="C11" s="6">
        <v>1131994</v>
      </c>
      <c r="D11" s="6">
        <v>0</v>
      </c>
      <c r="E11" s="7">
        <v>1217490</v>
      </c>
      <c r="F11" s="8">
        <v>1217490</v>
      </c>
      <c r="G11" s="8">
        <v>139688</v>
      </c>
      <c r="H11" s="8">
        <v>86221</v>
      </c>
      <c r="I11" s="8">
        <v>131223</v>
      </c>
      <c r="J11" s="8">
        <v>357132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357132</v>
      </c>
      <c r="X11" s="8">
        <v>304374</v>
      </c>
      <c r="Y11" s="8">
        <v>52758</v>
      </c>
      <c r="Z11" s="2">
        <v>17.33</v>
      </c>
      <c r="AA11" s="6">
        <v>1217490</v>
      </c>
    </row>
    <row r="12" spans="1:27" ht="12.75">
      <c r="A12" s="29" t="s">
        <v>39</v>
      </c>
      <c r="B12" s="33"/>
      <c r="C12" s="6">
        <v>4019371</v>
      </c>
      <c r="D12" s="6">
        <v>0</v>
      </c>
      <c r="E12" s="7">
        <v>4331427</v>
      </c>
      <c r="F12" s="8">
        <v>4331427</v>
      </c>
      <c r="G12" s="8">
        <v>217071</v>
      </c>
      <c r="H12" s="8">
        <v>283751</v>
      </c>
      <c r="I12" s="8">
        <v>695729</v>
      </c>
      <c r="J12" s="8">
        <v>1196551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1196551</v>
      </c>
      <c r="X12" s="8">
        <v>1082856</v>
      </c>
      <c r="Y12" s="8">
        <v>113695</v>
      </c>
      <c r="Z12" s="2">
        <v>10.5</v>
      </c>
      <c r="AA12" s="6">
        <v>4331427</v>
      </c>
    </row>
    <row r="13" spans="1:27" ht="12.75">
      <c r="A13" s="27" t="s">
        <v>40</v>
      </c>
      <c r="B13" s="33"/>
      <c r="C13" s="6">
        <v>1812230</v>
      </c>
      <c r="D13" s="6">
        <v>0</v>
      </c>
      <c r="E13" s="7">
        <v>1000000</v>
      </c>
      <c r="F13" s="8">
        <v>1000000</v>
      </c>
      <c r="G13" s="8">
        <v>80065</v>
      </c>
      <c r="H13" s="8">
        <v>59980</v>
      </c>
      <c r="I13" s="8">
        <v>116616</v>
      </c>
      <c r="J13" s="8">
        <v>256661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256661</v>
      </c>
      <c r="X13" s="8">
        <v>249999</v>
      </c>
      <c r="Y13" s="8">
        <v>6662</v>
      </c>
      <c r="Z13" s="2">
        <v>2.66</v>
      </c>
      <c r="AA13" s="6">
        <v>1000000</v>
      </c>
    </row>
    <row r="14" spans="1:27" ht="12.75">
      <c r="A14" s="27" t="s">
        <v>41</v>
      </c>
      <c r="B14" s="33"/>
      <c r="C14" s="6">
        <v>9959305</v>
      </c>
      <c r="D14" s="6">
        <v>0</v>
      </c>
      <c r="E14" s="7">
        <v>13699910</v>
      </c>
      <c r="F14" s="8">
        <v>13699910</v>
      </c>
      <c r="G14" s="8">
        <v>297005</v>
      </c>
      <c r="H14" s="8">
        <v>313912</v>
      </c>
      <c r="I14" s="8">
        <v>389281</v>
      </c>
      <c r="J14" s="8">
        <v>1000198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1000198</v>
      </c>
      <c r="X14" s="8">
        <v>3424977</v>
      </c>
      <c r="Y14" s="8">
        <v>-2424779</v>
      </c>
      <c r="Z14" s="2">
        <v>-70.8</v>
      </c>
      <c r="AA14" s="6">
        <v>13699910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45817229</v>
      </c>
      <c r="D16" s="6">
        <v>0</v>
      </c>
      <c r="E16" s="7">
        <v>46515676</v>
      </c>
      <c r="F16" s="8">
        <v>46515676</v>
      </c>
      <c r="G16" s="8">
        <v>6415</v>
      </c>
      <c r="H16" s="8">
        <v>6350</v>
      </c>
      <c r="I16" s="8">
        <v>1607625</v>
      </c>
      <c r="J16" s="8">
        <v>1620390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1620390</v>
      </c>
      <c r="X16" s="8">
        <v>11628918</v>
      </c>
      <c r="Y16" s="8">
        <v>-10008528</v>
      </c>
      <c r="Z16" s="2">
        <v>-86.07</v>
      </c>
      <c r="AA16" s="6">
        <v>46515676</v>
      </c>
    </row>
    <row r="17" spans="1:27" ht="12.75">
      <c r="A17" s="27" t="s">
        <v>44</v>
      </c>
      <c r="B17" s="33"/>
      <c r="C17" s="6">
        <v>62201</v>
      </c>
      <c r="D17" s="6">
        <v>0</v>
      </c>
      <c r="E17" s="7">
        <v>61972</v>
      </c>
      <c r="F17" s="8">
        <v>61972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15492</v>
      </c>
      <c r="Y17" s="8">
        <v>-15492</v>
      </c>
      <c r="Z17" s="2">
        <v>-100</v>
      </c>
      <c r="AA17" s="6">
        <v>61972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94455355</v>
      </c>
      <c r="D19" s="6">
        <v>0</v>
      </c>
      <c r="E19" s="7">
        <v>103605538</v>
      </c>
      <c r="F19" s="8">
        <v>103605538</v>
      </c>
      <c r="G19" s="8">
        <v>0</v>
      </c>
      <c r="H19" s="8">
        <v>54621</v>
      </c>
      <c r="I19" s="8">
        <v>39211160</v>
      </c>
      <c r="J19" s="8">
        <v>39265781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39265781</v>
      </c>
      <c r="X19" s="8">
        <v>25901385</v>
      </c>
      <c r="Y19" s="8">
        <v>13364396</v>
      </c>
      <c r="Z19" s="2">
        <v>51.6</v>
      </c>
      <c r="AA19" s="6">
        <v>103605538</v>
      </c>
    </row>
    <row r="20" spans="1:27" ht="12.75">
      <c r="A20" s="27" t="s">
        <v>47</v>
      </c>
      <c r="B20" s="33"/>
      <c r="C20" s="6">
        <v>6401152</v>
      </c>
      <c r="D20" s="6">
        <v>0</v>
      </c>
      <c r="E20" s="7">
        <v>2879911</v>
      </c>
      <c r="F20" s="30">
        <v>2879911</v>
      </c>
      <c r="G20" s="30">
        <v>331419</v>
      </c>
      <c r="H20" s="30">
        <v>214634</v>
      </c>
      <c r="I20" s="30">
        <v>-13989</v>
      </c>
      <c r="J20" s="30">
        <v>532064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532064</v>
      </c>
      <c r="X20" s="30">
        <v>719979</v>
      </c>
      <c r="Y20" s="30">
        <v>-187915</v>
      </c>
      <c r="Z20" s="31">
        <v>-26.1</v>
      </c>
      <c r="AA20" s="32">
        <v>2879911</v>
      </c>
    </row>
    <row r="21" spans="1:27" ht="12.75">
      <c r="A21" s="27" t="s">
        <v>48</v>
      </c>
      <c r="B21" s="33"/>
      <c r="C21" s="6">
        <v>-162406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653507678</v>
      </c>
      <c r="D22" s="37">
        <f>SUM(D5:D21)</f>
        <v>0</v>
      </c>
      <c r="E22" s="38">
        <f t="shared" si="0"/>
        <v>726415826</v>
      </c>
      <c r="F22" s="39">
        <f t="shared" si="0"/>
        <v>726415826</v>
      </c>
      <c r="G22" s="39">
        <f t="shared" si="0"/>
        <v>50183682</v>
      </c>
      <c r="H22" s="39">
        <f t="shared" si="0"/>
        <v>71047960</v>
      </c>
      <c r="I22" s="39">
        <f t="shared" si="0"/>
        <v>66284588</v>
      </c>
      <c r="J22" s="39">
        <f t="shared" si="0"/>
        <v>187516230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187516230</v>
      </c>
      <c r="X22" s="39">
        <f t="shared" si="0"/>
        <v>181603956</v>
      </c>
      <c r="Y22" s="39">
        <f t="shared" si="0"/>
        <v>5912274</v>
      </c>
      <c r="Z22" s="40">
        <f>+IF(X22&lt;&gt;0,+(Y22/X22)*100,0)</f>
        <v>3.2555865688300316</v>
      </c>
      <c r="AA22" s="37">
        <f>SUM(AA5:AA21)</f>
        <v>726415826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142131725</v>
      </c>
      <c r="D25" s="6">
        <v>0</v>
      </c>
      <c r="E25" s="7">
        <v>154837383</v>
      </c>
      <c r="F25" s="8">
        <v>154837383</v>
      </c>
      <c r="G25" s="8">
        <v>0</v>
      </c>
      <c r="H25" s="8">
        <v>27160101</v>
      </c>
      <c r="I25" s="8">
        <v>11425209</v>
      </c>
      <c r="J25" s="8">
        <v>38585310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38585310</v>
      </c>
      <c r="X25" s="8">
        <v>38709345</v>
      </c>
      <c r="Y25" s="8">
        <v>-124035</v>
      </c>
      <c r="Z25" s="2">
        <v>-0.32</v>
      </c>
      <c r="AA25" s="6">
        <v>154837383</v>
      </c>
    </row>
    <row r="26" spans="1:27" ht="12.75">
      <c r="A26" s="29" t="s">
        <v>52</v>
      </c>
      <c r="B26" s="28"/>
      <c r="C26" s="6">
        <v>9222847</v>
      </c>
      <c r="D26" s="6">
        <v>0</v>
      </c>
      <c r="E26" s="7">
        <v>9819461</v>
      </c>
      <c r="F26" s="8">
        <v>9819461</v>
      </c>
      <c r="G26" s="8">
        <v>0</v>
      </c>
      <c r="H26" s="8">
        <v>0</v>
      </c>
      <c r="I26" s="8">
        <v>1890381</v>
      </c>
      <c r="J26" s="8">
        <v>1890381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1890381</v>
      </c>
      <c r="X26" s="8">
        <v>2454864</v>
      </c>
      <c r="Y26" s="8">
        <v>-564483</v>
      </c>
      <c r="Z26" s="2">
        <v>-22.99</v>
      </c>
      <c r="AA26" s="6">
        <v>9819461</v>
      </c>
    </row>
    <row r="27" spans="1:27" ht="12.75">
      <c r="A27" s="29" t="s">
        <v>53</v>
      </c>
      <c r="B27" s="28"/>
      <c r="C27" s="6">
        <v>118728963</v>
      </c>
      <c r="D27" s="6">
        <v>0</v>
      </c>
      <c r="E27" s="7">
        <v>110038542</v>
      </c>
      <c r="F27" s="8">
        <v>110038542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27509637</v>
      </c>
      <c r="Y27" s="8">
        <v>-27509637</v>
      </c>
      <c r="Z27" s="2">
        <v>-100</v>
      </c>
      <c r="AA27" s="6">
        <v>110038542</v>
      </c>
    </row>
    <row r="28" spans="1:27" ht="12.75">
      <c r="A28" s="29" t="s">
        <v>54</v>
      </c>
      <c r="B28" s="28"/>
      <c r="C28" s="6">
        <v>43508835</v>
      </c>
      <c r="D28" s="6">
        <v>0</v>
      </c>
      <c r="E28" s="7">
        <v>41807809</v>
      </c>
      <c r="F28" s="8">
        <v>41807809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10451952</v>
      </c>
      <c r="Y28" s="8">
        <v>-10451952</v>
      </c>
      <c r="Z28" s="2">
        <v>-100</v>
      </c>
      <c r="AA28" s="6">
        <v>41807809</v>
      </c>
    </row>
    <row r="29" spans="1:27" ht="12.75">
      <c r="A29" s="29" t="s">
        <v>55</v>
      </c>
      <c r="B29" s="28"/>
      <c r="C29" s="6">
        <v>10639166</v>
      </c>
      <c r="D29" s="6">
        <v>0</v>
      </c>
      <c r="E29" s="7">
        <v>10367817</v>
      </c>
      <c r="F29" s="8">
        <v>10367817</v>
      </c>
      <c r="G29" s="8">
        <v>0</v>
      </c>
      <c r="H29" s="8">
        <v>0</v>
      </c>
      <c r="I29" s="8">
        <v>1416761</v>
      </c>
      <c r="J29" s="8">
        <v>1416761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1416761</v>
      </c>
      <c r="X29" s="8">
        <v>2591955</v>
      </c>
      <c r="Y29" s="8">
        <v>-1175194</v>
      </c>
      <c r="Z29" s="2">
        <v>-45.34</v>
      </c>
      <c r="AA29" s="6">
        <v>10367817</v>
      </c>
    </row>
    <row r="30" spans="1:27" ht="12.75">
      <c r="A30" s="29" t="s">
        <v>56</v>
      </c>
      <c r="B30" s="28"/>
      <c r="C30" s="6">
        <v>255241789</v>
      </c>
      <c r="D30" s="6">
        <v>0</v>
      </c>
      <c r="E30" s="7">
        <v>262960897</v>
      </c>
      <c r="F30" s="8">
        <v>262960897</v>
      </c>
      <c r="G30" s="8">
        <v>1237481</v>
      </c>
      <c r="H30" s="8">
        <v>32383413</v>
      </c>
      <c r="I30" s="8">
        <v>31536754</v>
      </c>
      <c r="J30" s="8">
        <v>65157648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65157648</v>
      </c>
      <c r="X30" s="8">
        <v>65740224</v>
      </c>
      <c r="Y30" s="8">
        <v>-582576</v>
      </c>
      <c r="Z30" s="2">
        <v>-0.89</v>
      </c>
      <c r="AA30" s="6">
        <v>262960897</v>
      </c>
    </row>
    <row r="31" spans="1:27" ht="12.75">
      <c r="A31" s="29" t="s">
        <v>57</v>
      </c>
      <c r="B31" s="28"/>
      <c r="C31" s="6">
        <v>21475150</v>
      </c>
      <c r="D31" s="6">
        <v>0</v>
      </c>
      <c r="E31" s="7">
        <v>26515806</v>
      </c>
      <c r="F31" s="8">
        <v>26515806</v>
      </c>
      <c r="G31" s="8">
        <v>494279</v>
      </c>
      <c r="H31" s="8">
        <v>765970</v>
      </c>
      <c r="I31" s="8">
        <v>2108246</v>
      </c>
      <c r="J31" s="8">
        <v>3368495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3368495</v>
      </c>
      <c r="X31" s="8">
        <v>6628953</v>
      </c>
      <c r="Y31" s="8">
        <v>-3260458</v>
      </c>
      <c r="Z31" s="2">
        <v>-49.19</v>
      </c>
      <c r="AA31" s="6">
        <v>26515806</v>
      </c>
    </row>
    <row r="32" spans="1:27" ht="12.75">
      <c r="A32" s="29" t="s">
        <v>58</v>
      </c>
      <c r="B32" s="28"/>
      <c r="C32" s="6">
        <v>566528</v>
      </c>
      <c r="D32" s="6">
        <v>0</v>
      </c>
      <c r="E32" s="7">
        <v>636000</v>
      </c>
      <c r="F32" s="8">
        <v>636000</v>
      </c>
      <c r="G32" s="8">
        <v>0</v>
      </c>
      <c r="H32" s="8">
        <v>24640</v>
      </c>
      <c r="I32" s="8">
        <v>74211</v>
      </c>
      <c r="J32" s="8">
        <v>98851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98851</v>
      </c>
      <c r="X32" s="8">
        <v>159000</v>
      </c>
      <c r="Y32" s="8">
        <v>-60149</v>
      </c>
      <c r="Z32" s="2">
        <v>-37.83</v>
      </c>
      <c r="AA32" s="6">
        <v>636000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93392581</v>
      </c>
      <c r="D34" s="6">
        <v>0</v>
      </c>
      <c r="E34" s="7">
        <v>92246926</v>
      </c>
      <c r="F34" s="8">
        <v>92246926</v>
      </c>
      <c r="G34" s="8">
        <v>2664633</v>
      </c>
      <c r="H34" s="8">
        <v>6685652</v>
      </c>
      <c r="I34" s="8">
        <v>6650169</v>
      </c>
      <c r="J34" s="8">
        <v>16000454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16000454</v>
      </c>
      <c r="X34" s="8">
        <v>23061732</v>
      </c>
      <c r="Y34" s="8">
        <v>-7061278</v>
      </c>
      <c r="Z34" s="2">
        <v>-30.62</v>
      </c>
      <c r="AA34" s="6">
        <v>92246926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694907584</v>
      </c>
      <c r="D36" s="37">
        <f>SUM(D25:D35)</f>
        <v>0</v>
      </c>
      <c r="E36" s="38">
        <f t="shared" si="1"/>
        <v>709230641</v>
      </c>
      <c r="F36" s="39">
        <f t="shared" si="1"/>
        <v>709230641</v>
      </c>
      <c r="G36" s="39">
        <f t="shared" si="1"/>
        <v>4396393</v>
      </c>
      <c r="H36" s="39">
        <f t="shared" si="1"/>
        <v>67019776</v>
      </c>
      <c r="I36" s="39">
        <f t="shared" si="1"/>
        <v>55101731</v>
      </c>
      <c r="J36" s="39">
        <f t="shared" si="1"/>
        <v>126517900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126517900</v>
      </c>
      <c r="X36" s="39">
        <f t="shared" si="1"/>
        <v>177307662</v>
      </c>
      <c r="Y36" s="39">
        <f t="shared" si="1"/>
        <v>-50789762</v>
      </c>
      <c r="Z36" s="40">
        <f>+IF(X36&lt;&gt;0,+(Y36/X36)*100,0)</f>
        <v>-28.644989972288958</v>
      </c>
      <c r="AA36" s="37">
        <f>SUM(AA25:AA35)</f>
        <v>709230641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-41399906</v>
      </c>
      <c r="D38" s="50">
        <f>+D22-D36</f>
        <v>0</v>
      </c>
      <c r="E38" s="51">
        <f t="shared" si="2"/>
        <v>17185185</v>
      </c>
      <c r="F38" s="52">
        <f t="shared" si="2"/>
        <v>17185185</v>
      </c>
      <c r="G38" s="52">
        <f t="shared" si="2"/>
        <v>45787289</v>
      </c>
      <c r="H38" s="52">
        <f t="shared" si="2"/>
        <v>4028184</v>
      </c>
      <c r="I38" s="52">
        <f t="shared" si="2"/>
        <v>11182857</v>
      </c>
      <c r="J38" s="52">
        <f t="shared" si="2"/>
        <v>60998330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60998330</v>
      </c>
      <c r="X38" s="52">
        <f>IF(F22=F36,0,X22-X36)</f>
        <v>4296294</v>
      </c>
      <c r="Y38" s="52">
        <f t="shared" si="2"/>
        <v>56702036</v>
      </c>
      <c r="Z38" s="53">
        <f>+IF(X38&lt;&gt;0,+(Y38/X38)*100,0)</f>
        <v>1319.7894743702363</v>
      </c>
      <c r="AA38" s="50">
        <f>+AA22-AA36</f>
        <v>17185185</v>
      </c>
    </row>
    <row r="39" spans="1:27" ht="12.75">
      <c r="A39" s="27" t="s">
        <v>64</v>
      </c>
      <c r="B39" s="33"/>
      <c r="C39" s="6">
        <v>35380454</v>
      </c>
      <c r="D39" s="6">
        <v>0</v>
      </c>
      <c r="E39" s="7">
        <v>40374000</v>
      </c>
      <c r="F39" s="8">
        <v>40374000</v>
      </c>
      <c r="G39" s="8">
        <v>0</v>
      </c>
      <c r="H39" s="8">
        <v>0</v>
      </c>
      <c r="I39" s="8">
        <v>2315211</v>
      </c>
      <c r="J39" s="8">
        <v>2315211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2315211</v>
      </c>
      <c r="X39" s="8">
        <v>10093500</v>
      </c>
      <c r="Y39" s="8">
        <v>-7778289</v>
      </c>
      <c r="Z39" s="2">
        <v>-77.06</v>
      </c>
      <c r="AA39" s="6">
        <v>40374000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-6019452</v>
      </c>
      <c r="D42" s="59">
        <f>SUM(D38:D41)</f>
        <v>0</v>
      </c>
      <c r="E42" s="60">
        <f t="shared" si="3"/>
        <v>57559185</v>
      </c>
      <c r="F42" s="61">
        <f t="shared" si="3"/>
        <v>57559185</v>
      </c>
      <c r="G42" s="61">
        <f t="shared" si="3"/>
        <v>45787289</v>
      </c>
      <c r="H42" s="61">
        <f t="shared" si="3"/>
        <v>4028184</v>
      </c>
      <c r="I42" s="61">
        <f t="shared" si="3"/>
        <v>13498068</v>
      </c>
      <c r="J42" s="61">
        <f t="shared" si="3"/>
        <v>63313541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63313541</v>
      </c>
      <c r="X42" s="61">
        <f t="shared" si="3"/>
        <v>14389794</v>
      </c>
      <c r="Y42" s="61">
        <f t="shared" si="3"/>
        <v>48923747</v>
      </c>
      <c r="Z42" s="62">
        <f>+IF(X42&lt;&gt;0,+(Y42/X42)*100,0)</f>
        <v>339.98921040843254</v>
      </c>
      <c r="AA42" s="59">
        <f>SUM(AA38:AA41)</f>
        <v>57559185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-6019452</v>
      </c>
      <c r="D44" s="67">
        <f>+D42-D43</f>
        <v>0</v>
      </c>
      <c r="E44" s="68">
        <f t="shared" si="4"/>
        <v>57559185</v>
      </c>
      <c r="F44" s="69">
        <f t="shared" si="4"/>
        <v>57559185</v>
      </c>
      <c r="G44" s="69">
        <f t="shared" si="4"/>
        <v>45787289</v>
      </c>
      <c r="H44" s="69">
        <f t="shared" si="4"/>
        <v>4028184</v>
      </c>
      <c r="I44" s="69">
        <f t="shared" si="4"/>
        <v>13498068</v>
      </c>
      <c r="J44" s="69">
        <f t="shared" si="4"/>
        <v>63313541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63313541</v>
      </c>
      <c r="X44" s="69">
        <f t="shared" si="4"/>
        <v>14389794</v>
      </c>
      <c r="Y44" s="69">
        <f t="shared" si="4"/>
        <v>48923747</v>
      </c>
      <c r="Z44" s="70">
        <f>+IF(X44&lt;&gt;0,+(Y44/X44)*100,0)</f>
        <v>339.98921040843254</v>
      </c>
      <c r="AA44" s="67">
        <f>+AA42-AA43</f>
        <v>57559185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-6019452</v>
      </c>
      <c r="D46" s="59">
        <f>SUM(D44:D45)</f>
        <v>0</v>
      </c>
      <c r="E46" s="60">
        <f t="shared" si="5"/>
        <v>57559185</v>
      </c>
      <c r="F46" s="61">
        <f t="shared" si="5"/>
        <v>57559185</v>
      </c>
      <c r="G46" s="61">
        <f t="shared" si="5"/>
        <v>45787289</v>
      </c>
      <c r="H46" s="61">
        <f t="shared" si="5"/>
        <v>4028184</v>
      </c>
      <c r="I46" s="61">
        <f t="shared" si="5"/>
        <v>13498068</v>
      </c>
      <c r="J46" s="61">
        <f t="shared" si="5"/>
        <v>63313541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63313541</v>
      </c>
      <c r="X46" s="61">
        <f t="shared" si="5"/>
        <v>14389794</v>
      </c>
      <c r="Y46" s="61">
        <f t="shared" si="5"/>
        <v>48923747</v>
      </c>
      <c r="Z46" s="62">
        <f>+IF(X46&lt;&gt;0,+(Y46/X46)*100,0)</f>
        <v>339.98921040843254</v>
      </c>
      <c r="AA46" s="59">
        <f>SUM(AA44:AA45)</f>
        <v>57559185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-6019452</v>
      </c>
      <c r="D48" s="75">
        <f>SUM(D46:D47)</f>
        <v>0</v>
      </c>
      <c r="E48" s="76">
        <f t="shared" si="6"/>
        <v>57559185</v>
      </c>
      <c r="F48" s="77">
        <f t="shared" si="6"/>
        <v>57559185</v>
      </c>
      <c r="G48" s="77">
        <f t="shared" si="6"/>
        <v>45787289</v>
      </c>
      <c r="H48" s="78">
        <f t="shared" si="6"/>
        <v>4028184</v>
      </c>
      <c r="I48" s="78">
        <f t="shared" si="6"/>
        <v>13498068</v>
      </c>
      <c r="J48" s="78">
        <f t="shared" si="6"/>
        <v>63313541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63313541</v>
      </c>
      <c r="X48" s="78">
        <f t="shared" si="6"/>
        <v>14389794</v>
      </c>
      <c r="Y48" s="78">
        <f t="shared" si="6"/>
        <v>48923747</v>
      </c>
      <c r="Z48" s="79">
        <f>+IF(X48&lt;&gt;0,+(Y48/X48)*100,0)</f>
        <v>339.98921040843254</v>
      </c>
      <c r="AA48" s="80">
        <f>SUM(AA46:AA47)</f>
        <v>57559185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9619800</v>
      </c>
      <c r="F12" s="8">
        <v>9619800</v>
      </c>
      <c r="G12" s="8">
        <v>665304</v>
      </c>
      <c r="H12" s="8">
        <v>665259</v>
      </c>
      <c r="I12" s="8">
        <v>138241</v>
      </c>
      <c r="J12" s="8">
        <v>1468804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1468804</v>
      </c>
      <c r="X12" s="8">
        <v>2404950</v>
      </c>
      <c r="Y12" s="8">
        <v>-936146</v>
      </c>
      <c r="Z12" s="2">
        <v>-38.93</v>
      </c>
      <c r="AA12" s="6">
        <v>9619800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2040000</v>
      </c>
      <c r="F13" s="8">
        <v>2040000</v>
      </c>
      <c r="G13" s="8">
        <v>210222</v>
      </c>
      <c r="H13" s="8">
        <v>252225</v>
      </c>
      <c r="I13" s="8">
        <v>273941</v>
      </c>
      <c r="J13" s="8">
        <v>736388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736388</v>
      </c>
      <c r="X13" s="8">
        <v>510000</v>
      </c>
      <c r="Y13" s="8">
        <v>226388</v>
      </c>
      <c r="Z13" s="2">
        <v>44.39</v>
      </c>
      <c r="AA13" s="6">
        <v>2040000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73801268</v>
      </c>
      <c r="F17" s="8">
        <v>73801268</v>
      </c>
      <c r="G17" s="8">
        <v>0</v>
      </c>
      <c r="H17" s="8">
        <v>5517221</v>
      </c>
      <c r="I17" s="8">
        <v>5409064</v>
      </c>
      <c r="J17" s="8">
        <v>10926285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10926285</v>
      </c>
      <c r="X17" s="8">
        <v>18450318</v>
      </c>
      <c r="Y17" s="8">
        <v>-7524033</v>
      </c>
      <c r="Z17" s="2">
        <v>-40.78</v>
      </c>
      <c r="AA17" s="6">
        <v>73801268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6831418</v>
      </c>
      <c r="F18" s="8">
        <v>6831418</v>
      </c>
      <c r="G18" s="8">
        <v>670907</v>
      </c>
      <c r="H18" s="8">
        <v>644988</v>
      </c>
      <c r="I18" s="8">
        <v>682073</v>
      </c>
      <c r="J18" s="8">
        <v>1997968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1997968</v>
      </c>
      <c r="X18" s="8">
        <v>1707855</v>
      </c>
      <c r="Y18" s="8">
        <v>290113</v>
      </c>
      <c r="Z18" s="2">
        <v>16.99</v>
      </c>
      <c r="AA18" s="6">
        <v>6831418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266898000</v>
      </c>
      <c r="F19" s="8">
        <v>266898000</v>
      </c>
      <c r="G19" s="8">
        <v>104634048</v>
      </c>
      <c r="H19" s="8">
        <v>79457</v>
      </c>
      <c r="I19" s="8">
        <v>79263</v>
      </c>
      <c r="J19" s="8">
        <v>104792768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104792768</v>
      </c>
      <c r="X19" s="8">
        <v>110000000</v>
      </c>
      <c r="Y19" s="8">
        <v>-5207232</v>
      </c>
      <c r="Z19" s="2">
        <v>-4.73</v>
      </c>
      <c r="AA19" s="6">
        <v>266898000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5969149</v>
      </c>
      <c r="F20" s="30">
        <v>5969149</v>
      </c>
      <c r="G20" s="30">
        <v>310368</v>
      </c>
      <c r="H20" s="30">
        <v>146409</v>
      </c>
      <c r="I20" s="30">
        <v>240906</v>
      </c>
      <c r="J20" s="30">
        <v>697683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697683</v>
      </c>
      <c r="X20" s="30">
        <v>1492239</v>
      </c>
      <c r="Y20" s="30">
        <v>-794556</v>
      </c>
      <c r="Z20" s="31">
        <v>-53.25</v>
      </c>
      <c r="AA20" s="32">
        <v>5969149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100000</v>
      </c>
      <c r="F21" s="8">
        <v>100000</v>
      </c>
      <c r="G21" s="8">
        <v>0</v>
      </c>
      <c r="H21" s="8">
        <v>0</v>
      </c>
      <c r="I21" s="34">
        <v>9739</v>
      </c>
      <c r="J21" s="8">
        <v>9739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9739</v>
      </c>
      <c r="X21" s="8">
        <v>24999</v>
      </c>
      <c r="Y21" s="8">
        <v>-15260</v>
      </c>
      <c r="Z21" s="2">
        <v>-61.04</v>
      </c>
      <c r="AA21" s="6">
        <v>100000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365259635</v>
      </c>
      <c r="F22" s="39">
        <f t="shared" si="0"/>
        <v>365259635</v>
      </c>
      <c r="G22" s="39">
        <f t="shared" si="0"/>
        <v>106490849</v>
      </c>
      <c r="H22" s="39">
        <f t="shared" si="0"/>
        <v>7305559</v>
      </c>
      <c r="I22" s="39">
        <f t="shared" si="0"/>
        <v>6833227</v>
      </c>
      <c r="J22" s="39">
        <f t="shared" si="0"/>
        <v>120629635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120629635</v>
      </c>
      <c r="X22" s="39">
        <f t="shared" si="0"/>
        <v>134590361</v>
      </c>
      <c r="Y22" s="39">
        <f t="shared" si="0"/>
        <v>-13960726</v>
      </c>
      <c r="Z22" s="40">
        <f>+IF(X22&lt;&gt;0,+(Y22/X22)*100,0)</f>
        <v>-10.372753216703238</v>
      </c>
      <c r="AA22" s="37">
        <f>SUM(AA5:AA21)</f>
        <v>365259635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225098501</v>
      </c>
      <c r="F25" s="8">
        <v>225098501</v>
      </c>
      <c r="G25" s="8">
        <v>18998878</v>
      </c>
      <c r="H25" s="8">
        <v>20329055</v>
      </c>
      <c r="I25" s="8">
        <v>21126345</v>
      </c>
      <c r="J25" s="8">
        <v>60454278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60454278</v>
      </c>
      <c r="X25" s="8">
        <v>56274624</v>
      </c>
      <c r="Y25" s="8">
        <v>4179654</v>
      </c>
      <c r="Z25" s="2">
        <v>7.43</v>
      </c>
      <c r="AA25" s="6">
        <v>225098501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13644056</v>
      </c>
      <c r="F26" s="8">
        <v>13644056</v>
      </c>
      <c r="G26" s="8">
        <v>1004626</v>
      </c>
      <c r="H26" s="8">
        <v>802057</v>
      </c>
      <c r="I26" s="8">
        <v>940203</v>
      </c>
      <c r="J26" s="8">
        <v>2746886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2746886</v>
      </c>
      <c r="X26" s="8">
        <v>3411015</v>
      </c>
      <c r="Y26" s="8">
        <v>-664129</v>
      </c>
      <c r="Z26" s="2">
        <v>-19.47</v>
      </c>
      <c r="AA26" s="6">
        <v>13644056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25168452</v>
      </c>
      <c r="F28" s="8">
        <v>25168452</v>
      </c>
      <c r="G28" s="8">
        <v>0</v>
      </c>
      <c r="H28" s="8">
        <v>1459907</v>
      </c>
      <c r="I28" s="8">
        <v>1460226</v>
      </c>
      <c r="J28" s="8">
        <v>2920133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2920133</v>
      </c>
      <c r="X28" s="8">
        <v>6292113</v>
      </c>
      <c r="Y28" s="8">
        <v>-3371980</v>
      </c>
      <c r="Z28" s="2">
        <v>-53.59</v>
      </c>
      <c r="AA28" s="6">
        <v>25168452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36038647</v>
      </c>
      <c r="F32" s="8">
        <v>36038647</v>
      </c>
      <c r="G32" s="8">
        <v>1669552</v>
      </c>
      <c r="H32" s="8">
        <v>2088256</v>
      </c>
      <c r="I32" s="8">
        <v>1847107</v>
      </c>
      <c r="J32" s="8">
        <v>5604915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5604915</v>
      </c>
      <c r="X32" s="8">
        <v>9009663</v>
      </c>
      <c r="Y32" s="8">
        <v>-3404748</v>
      </c>
      <c r="Z32" s="2">
        <v>-37.79</v>
      </c>
      <c r="AA32" s="6">
        <v>36038647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65267730</v>
      </c>
      <c r="F34" s="8">
        <v>65267730</v>
      </c>
      <c r="G34" s="8">
        <v>5042518</v>
      </c>
      <c r="H34" s="8">
        <v>3583658</v>
      </c>
      <c r="I34" s="8">
        <v>5500802</v>
      </c>
      <c r="J34" s="8">
        <v>14126978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14126978</v>
      </c>
      <c r="X34" s="8">
        <v>15307863</v>
      </c>
      <c r="Y34" s="8">
        <v>-1180885</v>
      </c>
      <c r="Z34" s="2">
        <v>-7.71</v>
      </c>
      <c r="AA34" s="6">
        <v>65267730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365217386</v>
      </c>
      <c r="F36" s="39">
        <f t="shared" si="1"/>
        <v>365217386</v>
      </c>
      <c r="G36" s="39">
        <f t="shared" si="1"/>
        <v>26715574</v>
      </c>
      <c r="H36" s="39">
        <f t="shared" si="1"/>
        <v>28262933</v>
      </c>
      <c r="I36" s="39">
        <f t="shared" si="1"/>
        <v>30874683</v>
      </c>
      <c r="J36" s="39">
        <f t="shared" si="1"/>
        <v>85853190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85853190</v>
      </c>
      <c r="X36" s="39">
        <f t="shared" si="1"/>
        <v>90295278</v>
      </c>
      <c r="Y36" s="39">
        <f t="shared" si="1"/>
        <v>-4442088</v>
      </c>
      <c r="Z36" s="40">
        <f>+IF(X36&lt;&gt;0,+(Y36/X36)*100,0)</f>
        <v>-4.919513066895923</v>
      </c>
      <c r="AA36" s="37">
        <f>SUM(AA25:AA35)</f>
        <v>365217386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42249</v>
      </c>
      <c r="F38" s="52">
        <f t="shared" si="2"/>
        <v>42249</v>
      </c>
      <c r="G38" s="52">
        <f t="shared" si="2"/>
        <v>79775275</v>
      </c>
      <c r="H38" s="52">
        <f t="shared" si="2"/>
        <v>-20957374</v>
      </c>
      <c r="I38" s="52">
        <f t="shared" si="2"/>
        <v>-24041456</v>
      </c>
      <c r="J38" s="52">
        <f t="shared" si="2"/>
        <v>34776445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34776445</v>
      </c>
      <c r="X38" s="52">
        <f>IF(F22=F36,0,X22-X36)</f>
        <v>44295083</v>
      </c>
      <c r="Y38" s="52">
        <f t="shared" si="2"/>
        <v>-9518638</v>
      </c>
      <c r="Z38" s="53">
        <f>+IF(X38&lt;&gt;0,+(Y38/X38)*100,0)</f>
        <v>-21.489152644775494</v>
      </c>
      <c r="AA38" s="50">
        <f>+AA22-AA36</f>
        <v>42249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42249</v>
      </c>
      <c r="F42" s="61">
        <f t="shared" si="3"/>
        <v>42249</v>
      </c>
      <c r="G42" s="61">
        <f t="shared" si="3"/>
        <v>79775275</v>
      </c>
      <c r="H42" s="61">
        <f t="shared" si="3"/>
        <v>-20957374</v>
      </c>
      <c r="I42" s="61">
        <f t="shared" si="3"/>
        <v>-24041456</v>
      </c>
      <c r="J42" s="61">
        <f t="shared" si="3"/>
        <v>34776445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34776445</v>
      </c>
      <c r="X42" s="61">
        <f t="shared" si="3"/>
        <v>44295083</v>
      </c>
      <c r="Y42" s="61">
        <f t="shared" si="3"/>
        <v>-9518638</v>
      </c>
      <c r="Z42" s="62">
        <f>+IF(X42&lt;&gt;0,+(Y42/X42)*100,0)</f>
        <v>-21.489152644775494</v>
      </c>
      <c r="AA42" s="59">
        <f>SUM(AA38:AA41)</f>
        <v>42249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42249</v>
      </c>
      <c r="F44" s="69">
        <f t="shared" si="4"/>
        <v>42249</v>
      </c>
      <c r="G44" s="69">
        <f t="shared" si="4"/>
        <v>79775275</v>
      </c>
      <c r="H44" s="69">
        <f t="shared" si="4"/>
        <v>-20957374</v>
      </c>
      <c r="I44" s="69">
        <f t="shared" si="4"/>
        <v>-24041456</v>
      </c>
      <c r="J44" s="69">
        <f t="shared" si="4"/>
        <v>34776445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34776445</v>
      </c>
      <c r="X44" s="69">
        <f t="shared" si="4"/>
        <v>44295083</v>
      </c>
      <c r="Y44" s="69">
        <f t="shared" si="4"/>
        <v>-9518638</v>
      </c>
      <c r="Z44" s="70">
        <f>+IF(X44&lt;&gt;0,+(Y44/X44)*100,0)</f>
        <v>-21.489152644775494</v>
      </c>
      <c r="AA44" s="67">
        <f>+AA42-AA43</f>
        <v>42249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42249</v>
      </c>
      <c r="F46" s="61">
        <f t="shared" si="5"/>
        <v>42249</v>
      </c>
      <c r="G46" s="61">
        <f t="shared" si="5"/>
        <v>79775275</v>
      </c>
      <c r="H46" s="61">
        <f t="shared" si="5"/>
        <v>-20957374</v>
      </c>
      <c r="I46" s="61">
        <f t="shared" si="5"/>
        <v>-24041456</v>
      </c>
      <c r="J46" s="61">
        <f t="shared" si="5"/>
        <v>34776445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34776445</v>
      </c>
      <c r="X46" s="61">
        <f t="shared" si="5"/>
        <v>44295083</v>
      </c>
      <c r="Y46" s="61">
        <f t="shared" si="5"/>
        <v>-9518638</v>
      </c>
      <c r="Z46" s="62">
        <f>+IF(X46&lt;&gt;0,+(Y46/X46)*100,0)</f>
        <v>-21.489152644775494</v>
      </c>
      <c r="AA46" s="59">
        <f>SUM(AA44:AA45)</f>
        <v>42249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42249</v>
      </c>
      <c r="F48" s="77">
        <f t="shared" si="6"/>
        <v>42249</v>
      </c>
      <c r="G48" s="77">
        <f t="shared" si="6"/>
        <v>79775275</v>
      </c>
      <c r="H48" s="78">
        <f t="shared" si="6"/>
        <v>-20957374</v>
      </c>
      <c r="I48" s="78">
        <f t="shared" si="6"/>
        <v>-24041456</v>
      </c>
      <c r="J48" s="78">
        <f t="shared" si="6"/>
        <v>34776445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34776445</v>
      </c>
      <c r="X48" s="78">
        <f t="shared" si="6"/>
        <v>44295083</v>
      </c>
      <c r="Y48" s="78">
        <f t="shared" si="6"/>
        <v>-9518638</v>
      </c>
      <c r="Z48" s="79">
        <f>+IF(X48&lt;&gt;0,+(Y48/X48)*100,0)</f>
        <v>-21.489152644775494</v>
      </c>
      <c r="AA48" s="80">
        <f>SUM(AA46:AA47)</f>
        <v>42249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440497529</v>
      </c>
      <c r="D5" s="6">
        <v>0</v>
      </c>
      <c r="E5" s="7">
        <v>449639865</v>
      </c>
      <c r="F5" s="8">
        <v>449639865</v>
      </c>
      <c r="G5" s="8">
        <v>38777916</v>
      </c>
      <c r="H5" s="8">
        <v>37426532</v>
      </c>
      <c r="I5" s="8">
        <v>44775822</v>
      </c>
      <c r="J5" s="8">
        <v>120980270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120980270</v>
      </c>
      <c r="X5" s="8">
        <v>112409967</v>
      </c>
      <c r="Y5" s="8">
        <v>8570303</v>
      </c>
      <c r="Z5" s="2">
        <v>7.62</v>
      </c>
      <c r="AA5" s="6">
        <v>449639865</v>
      </c>
    </row>
    <row r="6" spans="1:27" ht="12.75">
      <c r="A6" s="27" t="s">
        <v>33</v>
      </c>
      <c r="B6" s="28"/>
      <c r="C6" s="6">
        <v>25046273</v>
      </c>
      <c r="D6" s="6">
        <v>0</v>
      </c>
      <c r="E6" s="7">
        <v>24328956</v>
      </c>
      <c r="F6" s="8">
        <v>24328956</v>
      </c>
      <c r="G6" s="8">
        <v>2629149</v>
      </c>
      <c r="H6" s="8">
        <v>7277071</v>
      </c>
      <c r="I6" s="8">
        <v>3930852</v>
      </c>
      <c r="J6" s="8">
        <v>13837072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13837072</v>
      </c>
      <c r="X6" s="8">
        <v>6082239</v>
      </c>
      <c r="Y6" s="8">
        <v>7754833</v>
      </c>
      <c r="Z6" s="2">
        <v>127.5</v>
      </c>
      <c r="AA6" s="6">
        <v>24328956</v>
      </c>
    </row>
    <row r="7" spans="1:27" ht="12.75">
      <c r="A7" s="29" t="s">
        <v>34</v>
      </c>
      <c r="B7" s="28"/>
      <c r="C7" s="6">
        <v>834569000</v>
      </c>
      <c r="D7" s="6">
        <v>0</v>
      </c>
      <c r="E7" s="7">
        <v>902337512</v>
      </c>
      <c r="F7" s="8">
        <v>902337512</v>
      </c>
      <c r="G7" s="8">
        <v>73448730</v>
      </c>
      <c r="H7" s="8">
        <v>82497681</v>
      </c>
      <c r="I7" s="8">
        <v>80768939</v>
      </c>
      <c r="J7" s="8">
        <v>236715350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236715350</v>
      </c>
      <c r="X7" s="8">
        <v>225584385</v>
      </c>
      <c r="Y7" s="8">
        <v>11130965</v>
      </c>
      <c r="Z7" s="2">
        <v>4.93</v>
      </c>
      <c r="AA7" s="6">
        <v>902337512</v>
      </c>
    </row>
    <row r="8" spans="1:27" ht="12.75">
      <c r="A8" s="29" t="s">
        <v>35</v>
      </c>
      <c r="B8" s="28"/>
      <c r="C8" s="6">
        <v>302195761</v>
      </c>
      <c r="D8" s="6">
        <v>0</v>
      </c>
      <c r="E8" s="7">
        <v>291001114</v>
      </c>
      <c r="F8" s="8">
        <v>291001114</v>
      </c>
      <c r="G8" s="8">
        <v>18888668</v>
      </c>
      <c r="H8" s="8">
        <v>19422352</v>
      </c>
      <c r="I8" s="8">
        <v>25688018</v>
      </c>
      <c r="J8" s="8">
        <v>63999038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63999038</v>
      </c>
      <c r="X8" s="8">
        <v>72750237</v>
      </c>
      <c r="Y8" s="8">
        <v>-8751199</v>
      </c>
      <c r="Z8" s="2">
        <v>-12.03</v>
      </c>
      <c r="AA8" s="6">
        <v>291001114</v>
      </c>
    </row>
    <row r="9" spans="1:27" ht="12.75">
      <c r="A9" s="29" t="s">
        <v>36</v>
      </c>
      <c r="B9" s="28"/>
      <c r="C9" s="6">
        <v>136170233</v>
      </c>
      <c r="D9" s="6">
        <v>0</v>
      </c>
      <c r="E9" s="7">
        <v>153205020</v>
      </c>
      <c r="F9" s="8">
        <v>153205020</v>
      </c>
      <c r="G9" s="8">
        <v>11586937</v>
      </c>
      <c r="H9" s="8">
        <v>13372655</v>
      </c>
      <c r="I9" s="8">
        <v>13561207</v>
      </c>
      <c r="J9" s="8">
        <v>38520799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38520799</v>
      </c>
      <c r="X9" s="8">
        <v>38301255</v>
      </c>
      <c r="Y9" s="8">
        <v>219544</v>
      </c>
      <c r="Z9" s="2">
        <v>0.57</v>
      </c>
      <c r="AA9" s="6">
        <v>153205020</v>
      </c>
    </row>
    <row r="10" spans="1:27" ht="12.75">
      <c r="A10" s="29" t="s">
        <v>37</v>
      </c>
      <c r="B10" s="28"/>
      <c r="C10" s="6">
        <v>113099385</v>
      </c>
      <c r="D10" s="6">
        <v>0</v>
      </c>
      <c r="E10" s="7">
        <v>118523894</v>
      </c>
      <c r="F10" s="30">
        <v>118523894</v>
      </c>
      <c r="G10" s="30">
        <v>10978120</v>
      </c>
      <c r="H10" s="30">
        <v>8207887</v>
      </c>
      <c r="I10" s="30">
        <v>9629290</v>
      </c>
      <c r="J10" s="30">
        <v>28815297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28815297</v>
      </c>
      <c r="X10" s="30">
        <v>29630973</v>
      </c>
      <c r="Y10" s="30">
        <v>-815676</v>
      </c>
      <c r="Z10" s="31">
        <v>-2.75</v>
      </c>
      <c r="AA10" s="32">
        <v>118523894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3315642</v>
      </c>
      <c r="D12" s="6">
        <v>0</v>
      </c>
      <c r="E12" s="7">
        <v>3445579</v>
      </c>
      <c r="F12" s="8">
        <v>3445579</v>
      </c>
      <c r="G12" s="8">
        <v>296405</v>
      </c>
      <c r="H12" s="8">
        <v>351113</v>
      </c>
      <c r="I12" s="8">
        <v>229448</v>
      </c>
      <c r="J12" s="8">
        <v>876966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876966</v>
      </c>
      <c r="X12" s="8">
        <v>861396</v>
      </c>
      <c r="Y12" s="8">
        <v>15570</v>
      </c>
      <c r="Z12" s="2">
        <v>1.81</v>
      </c>
      <c r="AA12" s="6">
        <v>3445579</v>
      </c>
    </row>
    <row r="13" spans="1:27" ht="12.75">
      <c r="A13" s="27" t="s">
        <v>40</v>
      </c>
      <c r="B13" s="33"/>
      <c r="C13" s="6">
        <v>15367112</v>
      </c>
      <c r="D13" s="6">
        <v>0</v>
      </c>
      <c r="E13" s="7">
        <v>2040010</v>
      </c>
      <c r="F13" s="8">
        <v>2040010</v>
      </c>
      <c r="G13" s="8">
        <v>0</v>
      </c>
      <c r="H13" s="8">
        <v>0</v>
      </c>
      <c r="I13" s="8">
        <v>257475</v>
      </c>
      <c r="J13" s="8">
        <v>257475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257475</v>
      </c>
      <c r="X13" s="8">
        <v>510003</v>
      </c>
      <c r="Y13" s="8">
        <v>-252528</v>
      </c>
      <c r="Z13" s="2">
        <v>-49.52</v>
      </c>
      <c r="AA13" s="6">
        <v>2040010</v>
      </c>
    </row>
    <row r="14" spans="1:27" ht="12.75">
      <c r="A14" s="27" t="s">
        <v>41</v>
      </c>
      <c r="B14" s="33"/>
      <c r="C14" s="6">
        <v>17035652</v>
      </c>
      <c r="D14" s="6">
        <v>0</v>
      </c>
      <c r="E14" s="7">
        <v>41506766</v>
      </c>
      <c r="F14" s="8">
        <v>41506766</v>
      </c>
      <c r="G14" s="8">
        <v>2012743</v>
      </c>
      <c r="H14" s="8">
        <v>2448191</v>
      </c>
      <c r="I14" s="8">
        <v>2471278</v>
      </c>
      <c r="J14" s="8">
        <v>6932212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6932212</v>
      </c>
      <c r="X14" s="8">
        <v>10376691</v>
      </c>
      <c r="Y14" s="8">
        <v>-3444479</v>
      </c>
      <c r="Z14" s="2">
        <v>-33.19</v>
      </c>
      <c r="AA14" s="6">
        <v>41506766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135658401</v>
      </c>
      <c r="D16" s="6">
        <v>0</v>
      </c>
      <c r="E16" s="7">
        <v>30000000</v>
      </c>
      <c r="F16" s="8">
        <v>30000000</v>
      </c>
      <c r="G16" s="8">
        <v>3020945</v>
      </c>
      <c r="H16" s="8">
        <v>1672435</v>
      </c>
      <c r="I16" s="8">
        <v>2019350</v>
      </c>
      <c r="J16" s="8">
        <v>6712730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6712730</v>
      </c>
      <c r="X16" s="8">
        <v>7500000</v>
      </c>
      <c r="Y16" s="8">
        <v>-787270</v>
      </c>
      <c r="Z16" s="2">
        <v>-10.5</v>
      </c>
      <c r="AA16" s="6">
        <v>30000000</v>
      </c>
    </row>
    <row r="17" spans="1:27" ht="12.75">
      <c r="A17" s="27" t="s">
        <v>44</v>
      </c>
      <c r="B17" s="33"/>
      <c r="C17" s="6">
        <v>28004</v>
      </c>
      <c r="D17" s="6">
        <v>0</v>
      </c>
      <c r="E17" s="7">
        <v>29496</v>
      </c>
      <c r="F17" s="8">
        <v>29496</v>
      </c>
      <c r="G17" s="8">
        <v>2192</v>
      </c>
      <c r="H17" s="8">
        <v>1513</v>
      </c>
      <c r="I17" s="8">
        <v>2034</v>
      </c>
      <c r="J17" s="8">
        <v>5739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5739</v>
      </c>
      <c r="X17" s="8">
        <v>7374</v>
      </c>
      <c r="Y17" s="8">
        <v>-1635</v>
      </c>
      <c r="Z17" s="2">
        <v>-22.17</v>
      </c>
      <c r="AA17" s="6">
        <v>29496</v>
      </c>
    </row>
    <row r="18" spans="1:27" ht="12.75">
      <c r="A18" s="29" t="s">
        <v>45</v>
      </c>
      <c r="B18" s="28"/>
      <c r="C18" s="6">
        <v>24960831</v>
      </c>
      <c r="D18" s="6">
        <v>0</v>
      </c>
      <c r="E18" s="7">
        <v>22184201</v>
      </c>
      <c r="F18" s="8">
        <v>22184201</v>
      </c>
      <c r="G18" s="8">
        <v>1837203</v>
      </c>
      <c r="H18" s="8">
        <v>685423</v>
      </c>
      <c r="I18" s="8">
        <v>3315705</v>
      </c>
      <c r="J18" s="8">
        <v>5838331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5838331</v>
      </c>
      <c r="X18" s="8">
        <v>5546049</v>
      </c>
      <c r="Y18" s="8">
        <v>292282</v>
      </c>
      <c r="Z18" s="2">
        <v>5.27</v>
      </c>
      <c r="AA18" s="6">
        <v>22184201</v>
      </c>
    </row>
    <row r="19" spans="1:27" ht="12.75">
      <c r="A19" s="27" t="s">
        <v>46</v>
      </c>
      <c r="B19" s="33"/>
      <c r="C19" s="6">
        <v>272822081</v>
      </c>
      <c r="D19" s="6">
        <v>0</v>
      </c>
      <c r="E19" s="7">
        <v>298443999</v>
      </c>
      <c r="F19" s="8">
        <v>298443999</v>
      </c>
      <c r="G19" s="8">
        <v>118940000</v>
      </c>
      <c r="H19" s="8">
        <v>2173605</v>
      </c>
      <c r="I19" s="8">
        <v>0</v>
      </c>
      <c r="J19" s="8">
        <v>121113605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121113605</v>
      </c>
      <c r="X19" s="8">
        <v>74610999</v>
      </c>
      <c r="Y19" s="8">
        <v>46502606</v>
      </c>
      <c r="Z19" s="2">
        <v>62.33</v>
      </c>
      <c r="AA19" s="6">
        <v>298443999</v>
      </c>
    </row>
    <row r="20" spans="1:27" ht="12.75">
      <c r="A20" s="27" t="s">
        <v>47</v>
      </c>
      <c r="B20" s="33"/>
      <c r="C20" s="6">
        <v>127036966</v>
      </c>
      <c r="D20" s="6">
        <v>0</v>
      </c>
      <c r="E20" s="7">
        <v>34007923</v>
      </c>
      <c r="F20" s="30">
        <v>34007923</v>
      </c>
      <c r="G20" s="30">
        <v>2462809</v>
      </c>
      <c r="H20" s="30">
        <v>15991275</v>
      </c>
      <c r="I20" s="30">
        <v>2749161</v>
      </c>
      <c r="J20" s="30">
        <v>21203245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21203245</v>
      </c>
      <c r="X20" s="30">
        <v>8502015</v>
      </c>
      <c r="Y20" s="30">
        <v>12701230</v>
      </c>
      <c r="Z20" s="31">
        <v>149.39</v>
      </c>
      <c r="AA20" s="32">
        <v>34007923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20000000</v>
      </c>
      <c r="F21" s="8">
        <v>20000000</v>
      </c>
      <c r="G21" s="8">
        <v>0</v>
      </c>
      <c r="H21" s="8">
        <v>-7495</v>
      </c>
      <c r="I21" s="34">
        <v>0</v>
      </c>
      <c r="J21" s="8">
        <v>-7495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-7495</v>
      </c>
      <c r="X21" s="8">
        <v>5000001</v>
      </c>
      <c r="Y21" s="8">
        <v>-5007496</v>
      </c>
      <c r="Z21" s="2">
        <v>-100.15</v>
      </c>
      <c r="AA21" s="6">
        <v>20000000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2447802870</v>
      </c>
      <c r="D22" s="37">
        <f>SUM(D5:D21)</f>
        <v>0</v>
      </c>
      <c r="E22" s="38">
        <f t="shared" si="0"/>
        <v>2390694335</v>
      </c>
      <c r="F22" s="39">
        <f t="shared" si="0"/>
        <v>2390694335</v>
      </c>
      <c r="G22" s="39">
        <f t="shared" si="0"/>
        <v>284881817</v>
      </c>
      <c r="H22" s="39">
        <f t="shared" si="0"/>
        <v>191520238</v>
      </c>
      <c r="I22" s="39">
        <f t="shared" si="0"/>
        <v>189398579</v>
      </c>
      <c r="J22" s="39">
        <f t="shared" si="0"/>
        <v>665800634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665800634</v>
      </c>
      <c r="X22" s="39">
        <f t="shared" si="0"/>
        <v>597673584</v>
      </c>
      <c r="Y22" s="39">
        <f t="shared" si="0"/>
        <v>68127050</v>
      </c>
      <c r="Z22" s="40">
        <f>+IF(X22&lt;&gt;0,+(Y22/X22)*100,0)</f>
        <v>11.398705216993495</v>
      </c>
      <c r="AA22" s="37">
        <f>SUM(AA5:AA21)</f>
        <v>2390694335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579223867</v>
      </c>
      <c r="D25" s="6">
        <v>0</v>
      </c>
      <c r="E25" s="7">
        <v>655742928</v>
      </c>
      <c r="F25" s="8">
        <v>655742928</v>
      </c>
      <c r="G25" s="8">
        <v>50406540</v>
      </c>
      <c r="H25" s="8">
        <v>51747914</v>
      </c>
      <c r="I25" s="8">
        <v>52767368</v>
      </c>
      <c r="J25" s="8">
        <v>154921822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154921822</v>
      </c>
      <c r="X25" s="8">
        <v>163935684</v>
      </c>
      <c r="Y25" s="8">
        <v>-9013862</v>
      </c>
      <c r="Z25" s="2">
        <v>-5.5</v>
      </c>
      <c r="AA25" s="6">
        <v>655742928</v>
      </c>
    </row>
    <row r="26" spans="1:27" ht="12.75">
      <c r="A26" s="29" t="s">
        <v>52</v>
      </c>
      <c r="B26" s="28"/>
      <c r="C26" s="6">
        <v>26690207</v>
      </c>
      <c r="D26" s="6">
        <v>0</v>
      </c>
      <c r="E26" s="7">
        <v>28764052</v>
      </c>
      <c r="F26" s="8">
        <v>28764052</v>
      </c>
      <c r="G26" s="8">
        <v>2143291</v>
      </c>
      <c r="H26" s="8">
        <v>22237</v>
      </c>
      <c r="I26" s="8">
        <v>4441209</v>
      </c>
      <c r="J26" s="8">
        <v>6606737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6606737</v>
      </c>
      <c r="X26" s="8">
        <v>7191012</v>
      </c>
      <c r="Y26" s="8">
        <v>-584275</v>
      </c>
      <c r="Z26" s="2">
        <v>-8.13</v>
      </c>
      <c r="AA26" s="6">
        <v>28764052</v>
      </c>
    </row>
    <row r="27" spans="1:27" ht="12.75">
      <c r="A27" s="29" t="s">
        <v>53</v>
      </c>
      <c r="B27" s="28"/>
      <c r="C27" s="6">
        <v>187014270</v>
      </c>
      <c r="D27" s="6">
        <v>0</v>
      </c>
      <c r="E27" s="7">
        <v>96500469</v>
      </c>
      <c r="F27" s="8">
        <v>96500469</v>
      </c>
      <c r="G27" s="8">
        <v>8835122</v>
      </c>
      <c r="H27" s="8">
        <v>8835122</v>
      </c>
      <c r="I27" s="8">
        <v>8835122</v>
      </c>
      <c r="J27" s="8">
        <v>26505366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26505366</v>
      </c>
      <c r="X27" s="8">
        <v>24125112</v>
      </c>
      <c r="Y27" s="8">
        <v>2380254</v>
      </c>
      <c r="Z27" s="2">
        <v>9.87</v>
      </c>
      <c r="AA27" s="6">
        <v>96500469</v>
      </c>
    </row>
    <row r="28" spans="1:27" ht="12.75">
      <c r="A28" s="29" t="s">
        <v>54</v>
      </c>
      <c r="B28" s="28"/>
      <c r="C28" s="6">
        <v>259560764</v>
      </c>
      <c r="D28" s="6">
        <v>0</v>
      </c>
      <c r="E28" s="7">
        <v>298153971</v>
      </c>
      <c r="F28" s="8">
        <v>298153971</v>
      </c>
      <c r="G28" s="8">
        <v>18677482</v>
      </c>
      <c r="H28" s="8">
        <v>19050543</v>
      </c>
      <c r="I28" s="8">
        <v>0</v>
      </c>
      <c r="J28" s="8">
        <v>37728025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37728025</v>
      </c>
      <c r="X28" s="8">
        <v>74538492</v>
      </c>
      <c r="Y28" s="8">
        <v>-36810467</v>
      </c>
      <c r="Z28" s="2">
        <v>-49.38</v>
      </c>
      <c r="AA28" s="6">
        <v>298153971</v>
      </c>
    </row>
    <row r="29" spans="1:27" ht="12.75">
      <c r="A29" s="29" t="s">
        <v>55</v>
      </c>
      <c r="B29" s="28"/>
      <c r="C29" s="6">
        <v>39232014</v>
      </c>
      <c r="D29" s="6">
        <v>0</v>
      </c>
      <c r="E29" s="7">
        <v>52094099</v>
      </c>
      <c r="F29" s="8">
        <v>52094099</v>
      </c>
      <c r="G29" s="8">
        <v>2894424</v>
      </c>
      <c r="H29" s="8">
        <v>4036892</v>
      </c>
      <c r="I29" s="8">
        <v>10541323</v>
      </c>
      <c r="J29" s="8">
        <v>17472639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17472639</v>
      </c>
      <c r="X29" s="8">
        <v>13023579</v>
      </c>
      <c r="Y29" s="8">
        <v>4449060</v>
      </c>
      <c r="Z29" s="2">
        <v>34.16</v>
      </c>
      <c r="AA29" s="6">
        <v>52094099</v>
      </c>
    </row>
    <row r="30" spans="1:27" ht="12.75">
      <c r="A30" s="29" t="s">
        <v>56</v>
      </c>
      <c r="B30" s="28"/>
      <c r="C30" s="6">
        <v>807589020</v>
      </c>
      <c r="D30" s="6">
        <v>0</v>
      </c>
      <c r="E30" s="7">
        <v>922980971</v>
      </c>
      <c r="F30" s="8">
        <v>922980971</v>
      </c>
      <c r="G30" s="8">
        <v>98445261</v>
      </c>
      <c r="H30" s="8">
        <v>102207295</v>
      </c>
      <c r="I30" s="8">
        <v>71626875</v>
      </c>
      <c r="J30" s="8">
        <v>272279431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272279431</v>
      </c>
      <c r="X30" s="8">
        <v>230745243</v>
      </c>
      <c r="Y30" s="8">
        <v>41534188</v>
      </c>
      <c r="Z30" s="2">
        <v>18</v>
      </c>
      <c r="AA30" s="6">
        <v>922980971</v>
      </c>
    </row>
    <row r="31" spans="1:27" ht="12.75">
      <c r="A31" s="29" t="s">
        <v>57</v>
      </c>
      <c r="B31" s="28"/>
      <c r="C31" s="6">
        <v>77458778</v>
      </c>
      <c r="D31" s="6">
        <v>0</v>
      </c>
      <c r="E31" s="7">
        <v>107086710</v>
      </c>
      <c r="F31" s="8">
        <v>107086710</v>
      </c>
      <c r="G31" s="8">
        <v>287704</v>
      </c>
      <c r="H31" s="8">
        <v>8629850</v>
      </c>
      <c r="I31" s="8">
        <v>6717487</v>
      </c>
      <c r="J31" s="8">
        <v>15635041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15635041</v>
      </c>
      <c r="X31" s="8">
        <v>26771676</v>
      </c>
      <c r="Y31" s="8">
        <v>-11136635</v>
      </c>
      <c r="Z31" s="2">
        <v>-41.6</v>
      </c>
      <c r="AA31" s="6">
        <v>107086710</v>
      </c>
    </row>
    <row r="32" spans="1:27" ht="12.75">
      <c r="A32" s="29" t="s">
        <v>58</v>
      </c>
      <c r="B32" s="28"/>
      <c r="C32" s="6">
        <v>243139196</v>
      </c>
      <c r="D32" s="6">
        <v>0</v>
      </c>
      <c r="E32" s="7">
        <v>243035082</v>
      </c>
      <c r="F32" s="8">
        <v>243035082</v>
      </c>
      <c r="G32" s="8">
        <v>4751156</v>
      </c>
      <c r="H32" s="8">
        <v>12384002</v>
      </c>
      <c r="I32" s="8">
        <v>20823303</v>
      </c>
      <c r="J32" s="8">
        <v>37958461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37958461</v>
      </c>
      <c r="X32" s="8">
        <v>60758793</v>
      </c>
      <c r="Y32" s="8">
        <v>-22800332</v>
      </c>
      <c r="Z32" s="2">
        <v>-37.53</v>
      </c>
      <c r="AA32" s="6">
        <v>243035082</v>
      </c>
    </row>
    <row r="33" spans="1:27" ht="12.75">
      <c r="A33" s="29" t="s">
        <v>59</v>
      </c>
      <c r="B33" s="28"/>
      <c r="C33" s="6">
        <v>97531792</v>
      </c>
      <c r="D33" s="6">
        <v>0</v>
      </c>
      <c r="E33" s="7">
        <v>79071212</v>
      </c>
      <c r="F33" s="8">
        <v>79071212</v>
      </c>
      <c r="G33" s="8">
        <v>4413431</v>
      </c>
      <c r="H33" s="8">
        <v>5451791</v>
      </c>
      <c r="I33" s="8">
        <v>4473545</v>
      </c>
      <c r="J33" s="8">
        <v>14338767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14338767</v>
      </c>
      <c r="X33" s="8">
        <v>19767804</v>
      </c>
      <c r="Y33" s="8">
        <v>-5429037</v>
      </c>
      <c r="Z33" s="2">
        <v>-27.46</v>
      </c>
      <c r="AA33" s="6">
        <v>79071212</v>
      </c>
    </row>
    <row r="34" spans="1:27" ht="12.75">
      <c r="A34" s="29" t="s">
        <v>60</v>
      </c>
      <c r="B34" s="28"/>
      <c r="C34" s="6">
        <v>289453405</v>
      </c>
      <c r="D34" s="6">
        <v>0</v>
      </c>
      <c r="E34" s="7">
        <v>299664813</v>
      </c>
      <c r="F34" s="8">
        <v>299664813</v>
      </c>
      <c r="G34" s="8">
        <v>26116163</v>
      </c>
      <c r="H34" s="8">
        <v>13362821</v>
      </c>
      <c r="I34" s="8">
        <v>14469861</v>
      </c>
      <c r="J34" s="8">
        <v>53948845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53948845</v>
      </c>
      <c r="X34" s="8">
        <v>74916180</v>
      </c>
      <c r="Y34" s="8">
        <v>-20967335</v>
      </c>
      <c r="Z34" s="2">
        <v>-27.99</v>
      </c>
      <c r="AA34" s="6">
        <v>299664813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2606893313</v>
      </c>
      <c r="D36" s="37">
        <f>SUM(D25:D35)</f>
        <v>0</v>
      </c>
      <c r="E36" s="38">
        <f t="shared" si="1"/>
        <v>2783094307</v>
      </c>
      <c r="F36" s="39">
        <f t="shared" si="1"/>
        <v>2783094307</v>
      </c>
      <c r="G36" s="39">
        <f t="shared" si="1"/>
        <v>216970574</v>
      </c>
      <c r="H36" s="39">
        <f t="shared" si="1"/>
        <v>225728467</v>
      </c>
      <c r="I36" s="39">
        <f t="shared" si="1"/>
        <v>194696093</v>
      </c>
      <c r="J36" s="39">
        <f t="shared" si="1"/>
        <v>637395134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637395134</v>
      </c>
      <c r="X36" s="39">
        <f t="shared" si="1"/>
        <v>695773575</v>
      </c>
      <c r="Y36" s="39">
        <f t="shared" si="1"/>
        <v>-58378441</v>
      </c>
      <c r="Z36" s="40">
        <f>+IF(X36&lt;&gt;0,+(Y36/X36)*100,0)</f>
        <v>-8.390436644565009</v>
      </c>
      <c r="AA36" s="37">
        <f>SUM(AA25:AA35)</f>
        <v>2783094307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-159090443</v>
      </c>
      <c r="D38" s="50">
        <f>+D22-D36</f>
        <v>0</v>
      </c>
      <c r="E38" s="51">
        <f t="shared" si="2"/>
        <v>-392399972</v>
      </c>
      <c r="F38" s="52">
        <f t="shared" si="2"/>
        <v>-392399972</v>
      </c>
      <c r="G38" s="52">
        <f t="shared" si="2"/>
        <v>67911243</v>
      </c>
      <c r="H38" s="52">
        <f t="shared" si="2"/>
        <v>-34208229</v>
      </c>
      <c r="I38" s="52">
        <f t="shared" si="2"/>
        <v>-5297514</v>
      </c>
      <c r="J38" s="52">
        <f t="shared" si="2"/>
        <v>28405500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28405500</v>
      </c>
      <c r="X38" s="52">
        <f>IF(F22=F36,0,X22-X36)</f>
        <v>-98099991</v>
      </c>
      <c r="Y38" s="52">
        <f t="shared" si="2"/>
        <v>126505491</v>
      </c>
      <c r="Z38" s="53">
        <f>+IF(X38&lt;&gt;0,+(Y38/X38)*100,0)</f>
        <v>-128.95566014883732</v>
      </c>
      <c r="AA38" s="50">
        <f>+AA22-AA36</f>
        <v>-392399972</v>
      </c>
    </row>
    <row r="39" spans="1:27" ht="12.75">
      <c r="A39" s="27" t="s">
        <v>64</v>
      </c>
      <c r="B39" s="33"/>
      <c r="C39" s="6">
        <v>151917603</v>
      </c>
      <c r="D39" s="6">
        <v>0</v>
      </c>
      <c r="E39" s="7">
        <v>255952000</v>
      </c>
      <c r="F39" s="8">
        <v>255952000</v>
      </c>
      <c r="G39" s="8">
        <v>0</v>
      </c>
      <c r="H39" s="8">
        <v>9637221</v>
      </c>
      <c r="I39" s="8">
        <v>10000000</v>
      </c>
      <c r="J39" s="8">
        <v>19637221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19637221</v>
      </c>
      <c r="X39" s="8">
        <v>63987999</v>
      </c>
      <c r="Y39" s="8">
        <v>-44350778</v>
      </c>
      <c r="Z39" s="2">
        <v>-69.31</v>
      </c>
      <c r="AA39" s="6">
        <v>255952000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-7172840</v>
      </c>
      <c r="D42" s="59">
        <f>SUM(D38:D41)</f>
        <v>0</v>
      </c>
      <c r="E42" s="60">
        <f t="shared" si="3"/>
        <v>-136447972</v>
      </c>
      <c r="F42" s="61">
        <f t="shared" si="3"/>
        <v>-136447972</v>
      </c>
      <c r="G42" s="61">
        <f t="shared" si="3"/>
        <v>67911243</v>
      </c>
      <c r="H42" s="61">
        <f t="shared" si="3"/>
        <v>-24571008</v>
      </c>
      <c r="I42" s="61">
        <f t="shared" si="3"/>
        <v>4702486</v>
      </c>
      <c r="J42" s="61">
        <f t="shared" si="3"/>
        <v>48042721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48042721</v>
      </c>
      <c r="X42" s="61">
        <f t="shared" si="3"/>
        <v>-34111992</v>
      </c>
      <c r="Y42" s="61">
        <f t="shared" si="3"/>
        <v>82154713</v>
      </c>
      <c r="Z42" s="62">
        <f>+IF(X42&lt;&gt;0,+(Y42/X42)*100,0)</f>
        <v>-240.83821607369046</v>
      </c>
      <c r="AA42" s="59">
        <f>SUM(AA38:AA41)</f>
        <v>-136447972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-7172840</v>
      </c>
      <c r="D44" s="67">
        <f>+D42-D43</f>
        <v>0</v>
      </c>
      <c r="E44" s="68">
        <f t="shared" si="4"/>
        <v>-136447972</v>
      </c>
      <c r="F44" s="69">
        <f t="shared" si="4"/>
        <v>-136447972</v>
      </c>
      <c r="G44" s="69">
        <f t="shared" si="4"/>
        <v>67911243</v>
      </c>
      <c r="H44" s="69">
        <f t="shared" si="4"/>
        <v>-24571008</v>
      </c>
      <c r="I44" s="69">
        <f t="shared" si="4"/>
        <v>4702486</v>
      </c>
      <c r="J44" s="69">
        <f t="shared" si="4"/>
        <v>48042721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48042721</v>
      </c>
      <c r="X44" s="69">
        <f t="shared" si="4"/>
        <v>-34111992</v>
      </c>
      <c r="Y44" s="69">
        <f t="shared" si="4"/>
        <v>82154713</v>
      </c>
      <c r="Z44" s="70">
        <f>+IF(X44&lt;&gt;0,+(Y44/X44)*100,0)</f>
        <v>-240.83821607369046</v>
      </c>
      <c r="AA44" s="67">
        <f>+AA42-AA43</f>
        <v>-136447972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-7172840</v>
      </c>
      <c r="D46" s="59">
        <f>SUM(D44:D45)</f>
        <v>0</v>
      </c>
      <c r="E46" s="60">
        <f t="shared" si="5"/>
        <v>-136447972</v>
      </c>
      <c r="F46" s="61">
        <f t="shared" si="5"/>
        <v>-136447972</v>
      </c>
      <c r="G46" s="61">
        <f t="shared" si="5"/>
        <v>67911243</v>
      </c>
      <c r="H46" s="61">
        <f t="shared" si="5"/>
        <v>-24571008</v>
      </c>
      <c r="I46" s="61">
        <f t="shared" si="5"/>
        <v>4702486</v>
      </c>
      <c r="J46" s="61">
        <f t="shared" si="5"/>
        <v>48042721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48042721</v>
      </c>
      <c r="X46" s="61">
        <f t="shared" si="5"/>
        <v>-34111992</v>
      </c>
      <c r="Y46" s="61">
        <f t="shared" si="5"/>
        <v>82154713</v>
      </c>
      <c r="Z46" s="62">
        <f>+IF(X46&lt;&gt;0,+(Y46/X46)*100,0)</f>
        <v>-240.83821607369046</v>
      </c>
      <c r="AA46" s="59">
        <f>SUM(AA44:AA45)</f>
        <v>-136447972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-7172840</v>
      </c>
      <c r="D48" s="75">
        <f>SUM(D46:D47)</f>
        <v>0</v>
      </c>
      <c r="E48" s="76">
        <f t="shared" si="6"/>
        <v>-136447972</v>
      </c>
      <c r="F48" s="77">
        <f t="shared" si="6"/>
        <v>-136447972</v>
      </c>
      <c r="G48" s="77">
        <f t="shared" si="6"/>
        <v>67911243</v>
      </c>
      <c r="H48" s="78">
        <f t="shared" si="6"/>
        <v>-24571008</v>
      </c>
      <c r="I48" s="78">
        <f t="shared" si="6"/>
        <v>4702486</v>
      </c>
      <c r="J48" s="78">
        <f t="shared" si="6"/>
        <v>48042721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48042721</v>
      </c>
      <c r="X48" s="78">
        <f t="shared" si="6"/>
        <v>-34111992</v>
      </c>
      <c r="Y48" s="78">
        <f t="shared" si="6"/>
        <v>82154713</v>
      </c>
      <c r="Z48" s="79">
        <f>+IF(X48&lt;&gt;0,+(Y48/X48)*100,0)</f>
        <v>-240.83821607369046</v>
      </c>
      <c r="AA48" s="80">
        <f>SUM(AA46:AA47)</f>
        <v>-136447972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227028207</v>
      </c>
      <c r="F5" s="8">
        <v>227028207</v>
      </c>
      <c r="G5" s="8">
        <v>19851001</v>
      </c>
      <c r="H5" s="8">
        <v>19989435</v>
      </c>
      <c r="I5" s="8">
        <v>2794720</v>
      </c>
      <c r="J5" s="8">
        <v>42635156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42635156</v>
      </c>
      <c r="X5" s="8">
        <v>56757051</v>
      </c>
      <c r="Y5" s="8">
        <v>-14121895</v>
      </c>
      <c r="Z5" s="2">
        <v>-24.88</v>
      </c>
      <c r="AA5" s="6">
        <v>227028207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373518</v>
      </c>
      <c r="F6" s="8">
        <v>373518</v>
      </c>
      <c r="G6" s="8">
        <v>11668</v>
      </c>
      <c r="H6" s="8">
        <v>10032</v>
      </c>
      <c r="I6" s="8">
        <v>11219</v>
      </c>
      <c r="J6" s="8">
        <v>32919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32919</v>
      </c>
      <c r="X6" s="8">
        <v>93378</v>
      </c>
      <c r="Y6" s="8">
        <v>-60459</v>
      </c>
      <c r="Z6" s="2">
        <v>-64.75</v>
      </c>
      <c r="AA6" s="6">
        <v>373518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282809561</v>
      </c>
      <c r="F7" s="8">
        <v>282809561</v>
      </c>
      <c r="G7" s="8">
        <v>25700548</v>
      </c>
      <c r="H7" s="8">
        <v>24284438</v>
      </c>
      <c r="I7" s="8">
        <v>21958975</v>
      </c>
      <c r="J7" s="8">
        <v>71943961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71943961</v>
      </c>
      <c r="X7" s="8">
        <v>70702389</v>
      </c>
      <c r="Y7" s="8">
        <v>1241572</v>
      </c>
      <c r="Z7" s="2">
        <v>1.76</v>
      </c>
      <c r="AA7" s="6">
        <v>282809561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291481972</v>
      </c>
      <c r="F8" s="8">
        <v>291481972</v>
      </c>
      <c r="G8" s="8">
        <v>24539011</v>
      </c>
      <c r="H8" s="8">
        <v>24411363</v>
      </c>
      <c r="I8" s="8">
        <v>25009918</v>
      </c>
      <c r="J8" s="8">
        <v>73960292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73960292</v>
      </c>
      <c r="X8" s="8">
        <v>72870492</v>
      </c>
      <c r="Y8" s="8">
        <v>1089800</v>
      </c>
      <c r="Z8" s="2">
        <v>1.5</v>
      </c>
      <c r="AA8" s="6">
        <v>291481972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43407664</v>
      </c>
      <c r="F9" s="8">
        <v>43407664</v>
      </c>
      <c r="G9" s="8">
        <v>3360005</v>
      </c>
      <c r="H9" s="8">
        <v>3248947</v>
      </c>
      <c r="I9" s="8">
        <v>3693074</v>
      </c>
      <c r="J9" s="8">
        <v>10302026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10302026</v>
      </c>
      <c r="X9" s="8">
        <v>10851915</v>
      </c>
      <c r="Y9" s="8">
        <v>-549889</v>
      </c>
      <c r="Z9" s="2">
        <v>-5.07</v>
      </c>
      <c r="AA9" s="6">
        <v>43407664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59865696</v>
      </c>
      <c r="F10" s="30">
        <v>59865696</v>
      </c>
      <c r="G10" s="30">
        <v>4954292</v>
      </c>
      <c r="H10" s="30">
        <v>4933866</v>
      </c>
      <c r="I10" s="30">
        <v>4881462</v>
      </c>
      <c r="J10" s="30">
        <v>14769620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14769620</v>
      </c>
      <c r="X10" s="30">
        <v>14966424</v>
      </c>
      <c r="Y10" s="30">
        <v>-196804</v>
      </c>
      <c r="Z10" s="31">
        <v>-1.31</v>
      </c>
      <c r="AA10" s="32">
        <v>59865696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836633</v>
      </c>
      <c r="F11" s="8">
        <v>836633</v>
      </c>
      <c r="G11" s="8">
        <v>107759</v>
      </c>
      <c r="H11" s="8">
        <v>105306</v>
      </c>
      <c r="I11" s="8">
        <v>101496</v>
      </c>
      <c r="J11" s="8">
        <v>314561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314561</v>
      </c>
      <c r="X11" s="8">
        <v>209157</v>
      </c>
      <c r="Y11" s="8">
        <v>105404</v>
      </c>
      <c r="Z11" s="2">
        <v>50.39</v>
      </c>
      <c r="AA11" s="6">
        <v>836633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1171715</v>
      </c>
      <c r="F12" s="8">
        <v>1171715</v>
      </c>
      <c r="G12" s="8">
        <v>111681</v>
      </c>
      <c r="H12" s="8">
        <v>100550</v>
      </c>
      <c r="I12" s="8">
        <v>94473</v>
      </c>
      <c r="J12" s="8">
        <v>306704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306704</v>
      </c>
      <c r="X12" s="8">
        <v>292929</v>
      </c>
      <c r="Y12" s="8">
        <v>13775</v>
      </c>
      <c r="Z12" s="2">
        <v>4.7</v>
      </c>
      <c r="AA12" s="6">
        <v>1171715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2785606</v>
      </c>
      <c r="F13" s="8">
        <v>2785606</v>
      </c>
      <c r="G13" s="8">
        <v>32646</v>
      </c>
      <c r="H13" s="8">
        <v>539504</v>
      </c>
      <c r="I13" s="8">
        <v>504769</v>
      </c>
      <c r="J13" s="8">
        <v>1076919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1076919</v>
      </c>
      <c r="X13" s="8">
        <v>696399</v>
      </c>
      <c r="Y13" s="8">
        <v>380520</v>
      </c>
      <c r="Z13" s="2">
        <v>54.64</v>
      </c>
      <c r="AA13" s="6">
        <v>2785606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54681367</v>
      </c>
      <c r="F14" s="8">
        <v>54681367</v>
      </c>
      <c r="G14" s="8">
        <v>6284155</v>
      </c>
      <c r="H14" s="8">
        <v>6267164</v>
      </c>
      <c r="I14" s="8">
        <v>6420455</v>
      </c>
      <c r="J14" s="8">
        <v>18971774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18971774</v>
      </c>
      <c r="X14" s="8">
        <v>13670340</v>
      </c>
      <c r="Y14" s="8">
        <v>5301434</v>
      </c>
      <c r="Z14" s="2">
        <v>38.78</v>
      </c>
      <c r="AA14" s="6">
        <v>54681367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3008174</v>
      </c>
      <c r="F16" s="8">
        <v>3008174</v>
      </c>
      <c r="G16" s="8">
        <v>304540</v>
      </c>
      <c r="H16" s="8">
        <v>376450</v>
      </c>
      <c r="I16" s="8">
        <v>532898</v>
      </c>
      <c r="J16" s="8">
        <v>1213888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1213888</v>
      </c>
      <c r="X16" s="8">
        <v>752043</v>
      </c>
      <c r="Y16" s="8">
        <v>461845</v>
      </c>
      <c r="Z16" s="2">
        <v>61.41</v>
      </c>
      <c r="AA16" s="6">
        <v>3008174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41060002</v>
      </c>
      <c r="F17" s="8">
        <v>41060002</v>
      </c>
      <c r="G17" s="8">
        <v>2991067</v>
      </c>
      <c r="H17" s="8">
        <v>3215801</v>
      </c>
      <c r="I17" s="8">
        <v>2867424</v>
      </c>
      <c r="J17" s="8">
        <v>9074292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9074292</v>
      </c>
      <c r="X17" s="8">
        <v>10264998</v>
      </c>
      <c r="Y17" s="8">
        <v>-1190706</v>
      </c>
      <c r="Z17" s="2">
        <v>-11.6</v>
      </c>
      <c r="AA17" s="6">
        <v>41060002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206523000</v>
      </c>
      <c r="F19" s="8">
        <v>206523000</v>
      </c>
      <c r="G19" s="8">
        <v>67897000</v>
      </c>
      <c r="H19" s="8">
        <v>11547000</v>
      </c>
      <c r="I19" s="8">
        <v>0</v>
      </c>
      <c r="J19" s="8">
        <v>79444000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79444000</v>
      </c>
      <c r="X19" s="8">
        <v>55457000</v>
      </c>
      <c r="Y19" s="8">
        <v>23987000</v>
      </c>
      <c r="Z19" s="2">
        <v>43.25</v>
      </c>
      <c r="AA19" s="6">
        <v>206523000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20953823</v>
      </c>
      <c r="F20" s="30">
        <v>20953823</v>
      </c>
      <c r="G20" s="30">
        <v>389152</v>
      </c>
      <c r="H20" s="30">
        <v>264044</v>
      </c>
      <c r="I20" s="30">
        <v>411629</v>
      </c>
      <c r="J20" s="30">
        <v>1064825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1064825</v>
      </c>
      <c r="X20" s="30">
        <v>5238846</v>
      </c>
      <c r="Y20" s="30">
        <v>-4174021</v>
      </c>
      <c r="Z20" s="31">
        <v>-79.67</v>
      </c>
      <c r="AA20" s="32">
        <v>20953823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830280</v>
      </c>
      <c r="F21" s="8">
        <v>830280</v>
      </c>
      <c r="G21" s="8">
        <v>975</v>
      </c>
      <c r="H21" s="8">
        <v>0</v>
      </c>
      <c r="I21" s="34">
        <v>0</v>
      </c>
      <c r="J21" s="8">
        <v>975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975</v>
      </c>
      <c r="X21" s="8"/>
      <c r="Y21" s="8">
        <v>975</v>
      </c>
      <c r="Z21" s="2">
        <v>0</v>
      </c>
      <c r="AA21" s="6">
        <v>830280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1236817218</v>
      </c>
      <c r="F22" s="39">
        <f t="shared" si="0"/>
        <v>1236817218</v>
      </c>
      <c r="G22" s="39">
        <f t="shared" si="0"/>
        <v>156535500</v>
      </c>
      <c r="H22" s="39">
        <f t="shared" si="0"/>
        <v>99293900</v>
      </c>
      <c r="I22" s="39">
        <f t="shared" si="0"/>
        <v>69282512</v>
      </c>
      <c r="J22" s="39">
        <f t="shared" si="0"/>
        <v>325111912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325111912</v>
      </c>
      <c r="X22" s="39">
        <f t="shared" si="0"/>
        <v>312823361</v>
      </c>
      <c r="Y22" s="39">
        <f t="shared" si="0"/>
        <v>12288551</v>
      </c>
      <c r="Z22" s="40">
        <f>+IF(X22&lt;&gt;0,+(Y22/X22)*100,0)</f>
        <v>3.92827152061703</v>
      </c>
      <c r="AA22" s="37">
        <f>SUM(AA5:AA21)</f>
        <v>1236817218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327674868</v>
      </c>
      <c r="F25" s="8">
        <v>327674868</v>
      </c>
      <c r="G25" s="8">
        <v>26404222</v>
      </c>
      <c r="H25" s="8">
        <v>25018540</v>
      </c>
      <c r="I25" s="8">
        <v>24179957</v>
      </c>
      <c r="J25" s="8">
        <v>75602719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75602719</v>
      </c>
      <c r="X25" s="8">
        <v>81918717</v>
      </c>
      <c r="Y25" s="8">
        <v>-6315998</v>
      </c>
      <c r="Z25" s="2">
        <v>-7.71</v>
      </c>
      <c r="AA25" s="6">
        <v>327674868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20982732</v>
      </c>
      <c r="F26" s="8">
        <v>20982732</v>
      </c>
      <c r="G26" s="8">
        <v>1649586</v>
      </c>
      <c r="H26" s="8">
        <v>1408262</v>
      </c>
      <c r="I26" s="8">
        <v>1638562</v>
      </c>
      <c r="J26" s="8">
        <v>4696410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4696410</v>
      </c>
      <c r="X26" s="8">
        <v>5245683</v>
      </c>
      <c r="Y26" s="8">
        <v>-549273</v>
      </c>
      <c r="Z26" s="2">
        <v>-10.47</v>
      </c>
      <c r="AA26" s="6">
        <v>20982732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335746000</v>
      </c>
      <c r="F27" s="8">
        <v>335746000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82911241</v>
      </c>
      <c r="Y27" s="8">
        <v>-82911241</v>
      </c>
      <c r="Z27" s="2">
        <v>-100</v>
      </c>
      <c r="AA27" s="6">
        <v>335746000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106225892</v>
      </c>
      <c r="F28" s="8">
        <v>106225892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7090194</v>
      </c>
      <c r="Y28" s="8">
        <v>-7090194</v>
      </c>
      <c r="Z28" s="2">
        <v>-100</v>
      </c>
      <c r="AA28" s="6">
        <v>106225892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12400000</v>
      </c>
      <c r="F29" s="8">
        <v>12400000</v>
      </c>
      <c r="G29" s="8">
        <v>0</v>
      </c>
      <c r="H29" s="8">
        <v>0</v>
      </c>
      <c r="I29" s="8">
        <v>1964800</v>
      </c>
      <c r="J29" s="8">
        <v>1964800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1964800</v>
      </c>
      <c r="X29" s="8">
        <v>3099999</v>
      </c>
      <c r="Y29" s="8">
        <v>-1135199</v>
      </c>
      <c r="Z29" s="2">
        <v>-36.62</v>
      </c>
      <c r="AA29" s="6">
        <v>12400000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440187716</v>
      </c>
      <c r="F30" s="8">
        <v>440187716</v>
      </c>
      <c r="G30" s="8">
        <v>0</v>
      </c>
      <c r="H30" s="8">
        <v>47489955</v>
      </c>
      <c r="I30" s="8">
        <v>43464700</v>
      </c>
      <c r="J30" s="8">
        <v>90954655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90954655</v>
      </c>
      <c r="X30" s="8">
        <v>110046930</v>
      </c>
      <c r="Y30" s="8">
        <v>-19092275</v>
      </c>
      <c r="Z30" s="2">
        <v>-17.35</v>
      </c>
      <c r="AA30" s="6">
        <v>440187716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182527</v>
      </c>
      <c r="H31" s="8">
        <v>1083901</v>
      </c>
      <c r="I31" s="8">
        <v>2233990</v>
      </c>
      <c r="J31" s="8">
        <v>3500418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3500418</v>
      </c>
      <c r="X31" s="8"/>
      <c r="Y31" s="8">
        <v>3500418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68960272</v>
      </c>
      <c r="F32" s="8">
        <v>68960272</v>
      </c>
      <c r="G32" s="8">
        <v>3642554</v>
      </c>
      <c r="H32" s="8">
        <v>5311388</v>
      </c>
      <c r="I32" s="8">
        <v>4137031</v>
      </c>
      <c r="J32" s="8">
        <v>13090973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13090973</v>
      </c>
      <c r="X32" s="8">
        <v>17240067</v>
      </c>
      <c r="Y32" s="8">
        <v>-4149094</v>
      </c>
      <c r="Z32" s="2">
        <v>-24.07</v>
      </c>
      <c r="AA32" s="6">
        <v>68960272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172578</v>
      </c>
      <c r="H33" s="8">
        <v>0</v>
      </c>
      <c r="I33" s="8">
        <v>684859</v>
      </c>
      <c r="J33" s="8">
        <v>857437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857437</v>
      </c>
      <c r="X33" s="8"/>
      <c r="Y33" s="8">
        <v>857437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140576472</v>
      </c>
      <c r="F34" s="8">
        <v>140576472</v>
      </c>
      <c r="G34" s="8">
        <v>2005835</v>
      </c>
      <c r="H34" s="8">
        <v>6751503</v>
      </c>
      <c r="I34" s="8">
        <v>5321456</v>
      </c>
      <c r="J34" s="8">
        <v>14078794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14078794</v>
      </c>
      <c r="X34" s="8">
        <v>35144058</v>
      </c>
      <c r="Y34" s="8">
        <v>-21065264</v>
      </c>
      <c r="Z34" s="2">
        <v>-59.94</v>
      </c>
      <c r="AA34" s="6">
        <v>140576472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1452753952</v>
      </c>
      <c r="F36" s="39">
        <f t="shared" si="1"/>
        <v>1452753952</v>
      </c>
      <c r="G36" s="39">
        <f t="shared" si="1"/>
        <v>34057302</v>
      </c>
      <c r="H36" s="39">
        <f t="shared" si="1"/>
        <v>87063549</v>
      </c>
      <c r="I36" s="39">
        <f t="shared" si="1"/>
        <v>83625355</v>
      </c>
      <c r="J36" s="39">
        <f t="shared" si="1"/>
        <v>204746206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204746206</v>
      </c>
      <c r="X36" s="39">
        <f t="shared" si="1"/>
        <v>342696889</v>
      </c>
      <c r="Y36" s="39">
        <f t="shared" si="1"/>
        <v>-137950683</v>
      </c>
      <c r="Z36" s="40">
        <f>+IF(X36&lt;&gt;0,+(Y36/X36)*100,0)</f>
        <v>-40.25443108122292</v>
      </c>
      <c r="AA36" s="37">
        <f>SUM(AA25:AA35)</f>
        <v>1452753952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-215936734</v>
      </c>
      <c r="F38" s="52">
        <f t="shared" si="2"/>
        <v>-215936734</v>
      </c>
      <c r="G38" s="52">
        <f t="shared" si="2"/>
        <v>122478198</v>
      </c>
      <c r="H38" s="52">
        <f t="shared" si="2"/>
        <v>12230351</v>
      </c>
      <c r="I38" s="52">
        <f t="shared" si="2"/>
        <v>-14342843</v>
      </c>
      <c r="J38" s="52">
        <f t="shared" si="2"/>
        <v>120365706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120365706</v>
      </c>
      <c r="X38" s="52">
        <f>IF(F22=F36,0,X22-X36)</f>
        <v>-29873528</v>
      </c>
      <c r="Y38" s="52">
        <f t="shared" si="2"/>
        <v>150239234</v>
      </c>
      <c r="Z38" s="53">
        <f>+IF(X38&lt;&gt;0,+(Y38/X38)*100,0)</f>
        <v>-502.91761321260753</v>
      </c>
      <c r="AA38" s="50">
        <f>+AA22-AA36</f>
        <v>-215936734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143331850</v>
      </c>
      <c r="F39" s="8">
        <v>143331850</v>
      </c>
      <c r="G39" s="8">
        <v>0</v>
      </c>
      <c r="H39" s="8">
        <v>0</v>
      </c>
      <c r="I39" s="8">
        <v>356000</v>
      </c>
      <c r="J39" s="8">
        <v>356000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356000</v>
      </c>
      <c r="X39" s="8">
        <v>35832963</v>
      </c>
      <c r="Y39" s="8">
        <v>-35476963</v>
      </c>
      <c r="Z39" s="2">
        <v>-99.01</v>
      </c>
      <c r="AA39" s="6">
        <v>143331850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-72604884</v>
      </c>
      <c r="F42" s="61">
        <f t="shared" si="3"/>
        <v>-72604884</v>
      </c>
      <c r="G42" s="61">
        <f t="shared" si="3"/>
        <v>122478198</v>
      </c>
      <c r="H42" s="61">
        <f t="shared" si="3"/>
        <v>12230351</v>
      </c>
      <c r="I42" s="61">
        <f t="shared" si="3"/>
        <v>-13986843</v>
      </c>
      <c r="J42" s="61">
        <f t="shared" si="3"/>
        <v>120721706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120721706</v>
      </c>
      <c r="X42" s="61">
        <f t="shared" si="3"/>
        <v>5959435</v>
      </c>
      <c r="Y42" s="61">
        <f t="shared" si="3"/>
        <v>114762271</v>
      </c>
      <c r="Z42" s="62">
        <f>+IF(X42&lt;&gt;0,+(Y42/X42)*100,0)</f>
        <v>1925.7240157833753</v>
      </c>
      <c r="AA42" s="59">
        <f>SUM(AA38:AA41)</f>
        <v>-72604884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-72604884</v>
      </c>
      <c r="F44" s="69">
        <f t="shared" si="4"/>
        <v>-72604884</v>
      </c>
      <c r="G44" s="69">
        <f t="shared" si="4"/>
        <v>122478198</v>
      </c>
      <c r="H44" s="69">
        <f t="shared" si="4"/>
        <v>12230351</v>
      </c>
      <c r="I44" s="69">
        <f t="shared" si="4"/>
        <v>-13986843</v>
      </c>
      <c r="J44" s="69">
        <f t="shared" si="4"/>
        <v>120721706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120721706</v>
      </c>
      <c r="X44" s="69">
        <f t="shared" si="4"/>
        <v>5959435</v>
      </c>
      <c r="Y44" s="69">
        <f t="shared" si="4"/>
        <v>114762271</v>
      </c>
      <c r="Z44" s="70">
        <f>+IF(X44&lt;&gt;0,+(Y44/X44)*100,0)</f>
        <v>1925.7240157833753</v>
      </c>
      <c r="AA44" s="67">
        <f>+AA42-AA43</f>
        <v>-72604884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-72604884</v>
      </c>
      <c r="F46" s="61">
        <f t="shared" si="5"/>
        <v>-72604884</v>
      </c>
      <c r="G46" s="61">
        <f t="shared" si="5"/>
        <v>122478198</v>
      </c>
      <c r="H46" s="61">
        <f t="shared" si="5"/>
        <v>12230351</v>
      </c>
      <c r="I46" s="61">
        <f t="shared" si="5"/>
        <v>-13986843</v>
      </c>
      <c r="J46" s="61">
        <f t="shared" si="5"/>
        <v>120721706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120721706</v>
      </c>
      <c r="X46" s="61">
        <f t="shared" si="5"/>
        <v>5959435</v>
      </c>
      <c r="Y46" s="61">
        <f t="shared" si="5"/>
        <v>114762271</v>
      </c>
      <c r="Z46" s="62">
        <f>+IF(X46&lt;&gt;0,+(Y46/X46)*100,0)</f>
        <v>1925.7240157833753</v>
      </c>
      <c r="AA46" s="59">
        <f>SUM(AA44:AA45)</f>
        <v>-72604884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-72604884</v>
      </c>
      <c r="F48" s="77">
        <f t="shared" si="6"/>
        <v>-72604884</v>
      </c>
      <c r="G48" s="77">
        <f t="shared" si="6"/>
        <v>122478198</v>
      </c>
      <c r="H48" s="78">
        <f t="shared" si="6"/>
        <v>12230351</v>
      </c>
      <c r="I48" s="78">
        <f t="shared" si="6"/>
        <v>-13986843</v>
      </c>
      <c r="J48" s="78">
        <f t="shared" si="6"/>
        <v>120721706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120721706</v>
      </c>
      <c r="X48" s="78">
        <f t="shared" si="6"/>
        <v>5959435</v>
      </c>
      <c r="Y48" s="78">
        <f t="shared" si="6"/>
        <v>114762271</v>
      </c>
      <c r="Z48" s="79">
        <f>+IF(X48&lt;&gt;0,+(Y48/X48)*100,0)</f>
        <v>1925.7240157833753</v>
      </c>
      <c r="AA48" s="80">
        <f>SUM(AA46:AA47)</f>
        <v>-72604884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2016-11-18T11:27:40Z</dcterms:created>
  <dcterms:modified xsi:type="dcterms:W3CDTF">2016-11-18T11:27:40Z</dcterms:modified>
  <cp:category/>
  <cp:version/>
  <cp:contentType/>
  <cp:contentStatus/>
</cp:coreProperties>
</file>