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AN" sheetId="1" r:id="rId1"/>
    <sheet name="FS161" sheetId="2" r:id="rId2"/>
    <sheet name="FS162" sheetId="3" r:id="rId3"/>
    <sheet name="FS163" sheetId="4" r:id="rId4"/>
    <sheet name="DC16" sheetId="5" r:id="rId5"/>
    <sheet name="FS181" sheetId="6" r:id="rId6"/>
    <sheet name="FS182" sheetId="7" r:id="rId7"/>
    <sheet name="FS183" sheetId="8" r:id="rId8"/>
    <sheet name="FS184" sheetId="9" r:id="rId9"/>
    <sheet name="FS185" sheetId="10" r:id="rId10"/>
    <sheet name="DC18" sheetId="11" r:id="rId11"/>
    <sheet name="FS191" sheetId="12" r:id="rId12"/>
    <sheet name="FS192" sheetId="13" r:id="rId13"/>
    <sheet name="FS193" sheetId="14" r:id="rId14"/>
    <sheet name="FS194" sheetId="15" r:id="rId15"/>
    <sheet name="FS195" sheetId="16" r:id="rId16"/>
    <sheet name="FS196" sheetId="17" r:id="rId17"/>
    <sheet name="DC19" sheetId="18" r:id="rId18"/>
    <sheet name="FS201" sheetId="19" r:id="rId19"/>
    <sheet name="FS203" sheetId="20" r:id="rId20"/>
    <sheet name="FS204" sheetId="21" r:id="rId21"/>
    <sheet name="FS205" sheetId="22" r:id="rId22"/>
    <sheet name="DC20" sheetId="23" r:id="rId23"/>
    <sheet name="Summary" sheetId="24" r:id="rId24"/>
  </sheets>
  <definedNames>
    <definedName name="_xlnm.Print_Area" localSheetId="4">'DC16'!$A$1:$AA$45</definedName>
    <definedName name="_xlnm.Print_Area" localSheetId="10">'DC18'!$A$1:$AA$45</definedName>
    <definedName name="_xlnm.Print_Area" localSheetId="17">'DC19'!$A$1:$AA$45</definedName>
    <definedName name="_xlnm.Print_Area" localSheetId="22">'DC20'!$A$1:$AA$45</definedName>
    <definedName name="_xlnm.Print_Area" localSheetId="1">'FS161'!$A$1:$AA$45</definedName>
    <definedName name="_xlnm.Print_Area" localSheetId="2">'FS162'!$A$1:$AA$45</definedName>
    <definedName name="_xlnm.Print_Area" localSheetId="3">'FS163'!$A$1:$AA$45</definedName>
    <definedName name="_xlnm.Print_Area" localSheetId="5">'FS181'!$A$1:$AA$45</definedName>
    <definedName name="_xlnm.Print_Area" localSheetId="6">'FS182'!$A$1:$AA$45</definedName>
    <definedName name="_xlnm.Print_Area" localSheetId="7">'FS183'!$A$1:$AA$45</definedName>
    <definedName name="_xlnm.Print_Area" localSheetId="8">'FS184'!$A$1:$AA$45</definedName>
    <definedName name="_xlnm.Print_Area" localSheetId="9">'FS185'!$A$1:$AA$45</definedName>
    <definedName name="_xlnm.Print_Area" localSheetId="11">'FS191'!$A$1:$AA$45</definedName>
    <definedName name="_xlnm.Print_Area" localSheetId="12">'FS192'!$A$1:$AA$45</definedName>
    <definedName name="_xlnm.Print_Area" localSheetId="13">'FS193'!$A$1:$AA$45</definedName>
    <definedName name="_xlnm.Print_Area" localSheetId="14">'FS194'!$A$1:$AA$45</definedName>
    <definedName name="_xlnm.Print_Area" localSheetId="15">'FS195'!$A$1:$AA$45</definedName>
    <definedName name="_xlnm.Print_Area" localSheetId="16">'FS196'!$A$1:$AA$45</definedName>
    <definedName name="_xlnm.Print_Area" localSheetId="18">'FS201'!$A$1:$AA$45</definedName>
    <definedName name="_xlnm.Print_Area" localSheetId="19">'FS203'!$A$1:$AA$45</definedName>
    <definedName name="_xlnm.Print_Area" localSheetId="20">'FS204'!$A$1:$AA$45</definedName>
    <definedName name="_xlnm.Print_Area" localSheetId="21">'FS205'!$A$1:$AA$45</definedName>
    <definedName name="_xlnm.Print_Area" localSheetId="0">'MAN'!$A$1:$AA$45</definedName>
    <definedName name="_xlnm.Print_Area" localSheetId="23">'Summary'!$A$1:$AA$45</definedName>
  </definedNames>
  <calcPr calcMode="manual" fullCalcOnLoad="1"/>
</workbook>
</file>

<file path=xl/sharedStrings.xml><?xml version="1.0" encoding="utf-8"?>
<sst xmlns="http://schemas.openxmlformats.org/spreadsheetml/2006/main" count="1704" uniqueCount="94">
  <si>
    <t>Free State: Mangaung(MAN)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</si>
  <si>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</si>
  <si>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</si>
  <si>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</si>
  <si>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</si>
  <si>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</si>
  <si>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</si>
  <si>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</si>
  <si>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</si>
  <si>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</si>
  <si>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</si>
  <si>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</si>
  <si>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</si>
  <si>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</si>
  <si>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</si>
  <si>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</si>
  <si>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</si>
  <si>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</si>
  <si>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</si>
  <si>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</si>
  <si>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</si>
  <si>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</si>
  <si>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</si>
  <si>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</si>
  <si>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</si>
  <si>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</si>
  <si>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</si>
  <si>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</si>
  <si>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</si>
  <si>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</si>
  <si>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</si>
  <si>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</si>
  <si>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</si>
  <si>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</si>
  <si>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</si>
  <si>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</si>
  <si>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</si>
  <si>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</si>
  <si>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</si>
  <si>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</si>
  <si>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</si>
  <si>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</si>
  <si>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</si>
  <si>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</si>
  <si>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</si>
  <si>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</si>
  <si>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</si>
  <si>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</si>
  <si>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</si>
  <si>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</si>
  <si>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</si>
  <si>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</si>
  <si>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</si>
  <si>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</si>
  <si>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</si>
  <si>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</si>
  <si>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</si>
  <si>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</si>
  <si>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</si>
  <si>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</si>
  <si>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</si>
  <si>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</si>
  <si>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</si>
  <si>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</si>
  <si>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</si>
  <si>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Free State: Letsemeng(FS161) - Table C5 Quarterly Budget Statement - Capital Expenditure by Standard Classification and Funding for 1st Quarter ended 30 September 2016 (Figures Finalised as at 2016/11/02)</t>
  </si>
  <si>
    <t>Free State: Kopanong(FS162) - Table C5 Quarterly Budget Statement - Capital Expenditure by Standard Classification and Funding for 1st Quarter ended 30 September 2016 (Figures Finalised as at 2016/11/02)</t>
  </si>
  <si>
    <t>Free State: Mohokare(FS163) - Table C5 Quarterly Budget Statement - Capital Expenditure by Standard Classification and Funding for 1st Quarter ended 30 September 2016 (Figures Finalised as at 2016/11/02)</t>
  </si>
  <si>
    <t>Free State: Xhariep(DC16) - Table C5 Quarterly Budget Statement - Capital Expenditure by Standard Classification and Funding for 1st Quarter ended 30 September 2016 (Figures Finalised as at 2016/11/02)</t>
  </si>
  <si>
    <t>Free State: Masilonyana(FS181) - Table C5 Quarterly Budget Statement - Capital Expenditure by Standard Classification and Funding for 1st Quarter ended 30 September 2016 (Figures Finalised as at 2016/11/02)</t>
  </si>
  <si>
    <t>Free State: Tokologo(FS182) - Table C5 Quarterly Budget Statement - Capital Expenditure by Standard Classification and Funding for 1st Quarter ended 30 September 2016 (Figures Finalised as at 2016/11/02)</t>
  </si>
  <si>
    <t>Free State: Tswelopele(FS183) - Table C5 Quarterly Budget Statement - Capital Expenditure by Standard Classification and Funding for 1st Quarter ended 30 September 2016 (Figures Finalised as at 2016/11/02)</t>
  </si>
  <si>
    <t>Free State: Matjhabeng(FS184) - Table C5 Quarterly Budget Statement - Capital Expenditure by Standard Classification and Funding for 1st Quarter ended 30 September 2016 (Figures Finalised as at 2016/11/02)</t>
  </si>
  <si>
    <t>Free State: Nala(FS185) - Table C5 Quarterly Budget Statement - Capital Expenditure by Standard Classification and Funding for 1st Quarter ended 30 September 2016 (Figures Finalised as at 2016/11/02)</t>
  </si>
  <si>
    <t>Free State: Lejweleputswa(DC18) - Table C5 Quarterly Budget Statement - Capital Expenditure by Standard Classification and Funding for 1st Quarter ended 30 September 2016 (Figures Finalised as at 2016/11/02)</t>
  </si>
  <si>
    <t>Free State: Setsoto(FS191) - Table C5 Quarterly Budget Statement - Capital Expenditure by Standard Classification and Funding for 1st Quarter ended 30 September 2016 (Figures Finalised as at 2016/11/02)</t>
  </si>
  <si>
    <t>Free State: Dihlabeng(FS192) - Table C5 Quarterly Budget Statement - Capital Expenditure by Standard Classification and Funding for 1st Quarter ended 30 September 2016 (Figures Finalised as at 2016/11/02)</t>
  </si>
  <si>
    <t>Free State: Nketoana(FS193) - Table C5 Quarterly Budget Statement - Capital Expenditure by Standard Classification and Funding for 1st Quarter ended 30 September 2016 (Figures Finalised as at 2016/11/02)</t>
  </si>
  <si>
    <t>Free State: Maluti-a-Phofung(FS194) - Table C5 Quarterly Budget Statement - Capital Expenditure by Standard Classification and Funding for 1st Quarter ended 30 September 2016 (Figures Finalised as at 2016/11/02)</t>
  </si>
  <si>
    <t>Free State: Phumelela(FS195) - Table C5 Quarterly Budget Statement - Capital Expenditure by Standard Classification and Funding for 1st Quarter ended 30 September 2016 (Figures Finalised as at 2016/11/02)</t>
  </si>
  <si>
    <t>Free State: Mantsopa(FS196) - Table C5 Quarterly Budget Statement - Capital Expenditure by Standard Classification and Funding for 1st Quarter ended 30 September 2016 (Figures Finalised as at 2016/11/02)</t>
  </si>
  <si>
    <t>Free State: Thabo Mofutsanyana(DC19) - Table C5 Quarterly Budget Statement - Capital Expenditure by Standard Classification and Funding for 1st Quarter ended 30 September 2016 (Figures Finalised as at 2016/11/02)</t>
  </si>
  <si>
    <t>Free State: Moqhaka(FS201) - Table C5 Quarterly Budget Statement - Capital Expenditure by Standard Classification and Funding for 1st Quarter ended 30 September 2016 (Figures Finalised as at 2016/11/02)</t>
  </si>
  <si>
    <t>Free State: Ngwathe(FS203) - Table C5 Quarterly Budget Statement - Capital Expenditure by Standard Classification and Funding for 1st Quarter ended 30 September 2016 (Figures Finalised as at 2016/11/02)</t>
  </si>
  <si>
    <t>Free State: Metsimaholo(FS204) - Table C5 Quarterly Budget Statement - Capital Expenditure by Standard Classification and Funding for 1st Quarter ended 30 September 2016 (Figures Finalised as at 2016/11/02)</t>
  </si>
  <si>
    <t>Free State: Mafube(FS205) - Table C5 Quarterly Budget Statement - Capital Expenditure by Standard Classification and Funding for 1st Quarter ended 30 September 2016 (Figures Finalised as at 2016/11/02)</t>
  </si>
  <si>
    <t>Free State: Fezile Dabi(DC20)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</si>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</sst>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1192064845</v>
      </c>
      <c r="D5" s="16">
        <f>SUM(D6:D8)</f>
        <v>0</v>
      </c>
      <c r="E5" s="17">
        <f t="shared" si="0"/>
        <v>283391370</v>
      </c>
      <c r="F5" s="18">
        <f t="shared" si="0"/>
        <v>283391370</v>
      </c>
      <c r="G5" s="18">
        <f t="shared" si="0"/>
        <v>6513726</v>
      </c>
      <c r="H5" s="18">
        <f t="shared" si="0"/>
        <v>6014065</v>
      </c>
      <c r="I5" s="18">
        <f t="shared" si="0"/>
        <v>6637760</v>
      </c>
      <c r="J5" s="18">
        <f t="shared" si="0"/>
        <v>19165551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19165551</v>
      </c>
      <c r="X5" s="18">
        <f t="shared" si="0"/>
        <v>34006964</v>
      </c>
      <c r="Y5" s="18">
        <f t="shared" si="0"/>
        <v>-14841413</v>
      </c>
      <c r="Z5" s="4">
        <f>+IF(X5&lt;&gt;0,+(Y5/X5)*100,0)</f>
        <v>-43.642275740933535</v>
      </c>
      <c r="AA5" s="16">
        <f>SUM(AA6:AA8)</f>
        <v>283391370</v>
      </c>
    </row>
    <row r="6" spans="1:27" ht="12.75">
      <c r="A6" s="5" t="s">
        <v>32</v>
      </c>
      <c r="B6" s="3"/>
      <c r="C6" s="19">
        <v>159903196</v>
      </c>
      <c r="D6" s="19"/>
      <c r="E6" s="20">
        <v>182471000</v>
      </c>
      <c r="F6" s="21">
        <v>182471000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21896520</v>
      </c>
      <c r="Y6" s="21">
        <v>-21896520</v>
      </c>
      <c r="Z6" s="6">
        <v>-100</v>
      </c>
      <c r="AA6" s="28">
        <v>182471000</v>
      </c>
    </row>
    <row r="7" spans="1:27" ht="12.75">
      <c r="A7" s="5" t="s">
        <v>33</v>
      </c>
      <c r="B7" s="3"/>
      <c r="C7" s="22"/>
      <c r="D7" s="22"/>
      <c r="E7" s="23">
        <v>3162300</v>
      </c>
      <c r="F7" s="24">
        <v>3162300</v>
      </c>
      <c r="G7" s="24"/>
      <c r="H7" s="24"/>
      <c r="I7" s="24">
        <v>124034</v>
      </c>
      <c r="J7" s="24">
        <v>124034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124034</v>
      </c>
      <c r="X7" s="24">
        <v>379476</v>
      </c>
      <c r="Y7" s="24">
        <v>-255442</v>
      </c>
      <c r="Z7" s="7">
        <v>-67.31</v>
      </c>
      <c r="AA7" s="29">
        <v>3162300</v>
      </c>
    </row>
    <row r="8" spans="1:27" ht="12.75">
      <c r="A8" s="5" t="s">
        <v>34</v>
      </c>
      <c r="B8" s="3"/>
      <c r="C8" s="19">
        <v>1032161649</v>
      </c>
      <c r="D8" s="19"/>
      <c r="E8" s="20">
        <v>97758070</v>
      </c>
      <c r="F8" s="21">
        <v>97758070</v>
      </c>
      <c r="G8" s="21">
        <v>6513726</v>
      </c>
      <c r="H8" s="21">
        <v>6014065</v>
      </c>
      <c r="I8" s="21">
        <v>6513726</v>
      </c>
      <c r="J8" s="21">
        <v>19041517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19041517</v>
      </c>
      <c r="X8" s="21">
        <v>11730968</v>
      </c>
      <c r="Y8" s="21">
        <v>7310549</v>
      </c>
      <c r="Z8" s="6">
        <v>62.32</v>
      </c>
      <c r="AA8" s="28">
        <v>97758070</v>
      </c>
    </row>
    <row r="9" spans="1:27" ht="12.75">
      <c r="A9" s="2" t="s">
        <v>35</v>
      </c>
      <c r="B9" s="3"/>
      <c r="C9" s="16">
        <f aca="true" t="shared" si="1" ref="C9:Y9">SUM(C10:C14)</f>
        <v>123469202</v>
      </c>
      <c r="D9" s="16">
        <f>SUM(D10:D14)</f>
        <v>0</v>
      </c>
      <c r="E9" s="17">
        <f t="shared" si="1"/>
        <v>116921769</v>
      </c>
      <c r="F9" s="18">
        <f t="shared" si="1"/>
        <v>116921769</v>
      </c>
      <c r="G9" s="18">
        <f t="shared" si="1"/>
        <v>0</v>
      </c>
      <c r="H9" s="18">
        <f t="shared" si="1"/>
        <v>0</v>
      </c>
      <c r="I9" s="18">
        <f t="shared" si="1"/>
        <v>8206413</v>
      </c>
      <c r="J9" s="18">
        <f t="shared" si="1"/>
        <v>8206413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8206413</v>
      </c>
      <c r="X9" s="18">
        <f t="shared" si="1"/>
        <v>14030612</v>
      </c>
      <c r="Y9" s="18">
        <f t="shared" si="1"/>
        <v>-5824199</v>
      </c>
      <c r="Z9" s="4">
        <f>+IF(X9&lt;&gt;0,+(Y9/X9)*100,0)</f>
        <v>-41.510655415458714</v>
      </c>
      <c r="AA9" s="30">
        <f>SUM(AA10:AA14)</f>
        <v>116921769</v>
      </c>
    </row>
    <row r="10" spans="1:27" ht="12.75">
      <c r="A10" s="5" t="s">
        <v>36</v>
      </c>
      <c r="B10" s="3"/>
      <c r="C10" s="19">
        <v>123469202</v>
      </c>
      <c r="D10" s="19"/>
      <c r="E10" s="20">
        <v>38103787</v>
      </c>
      <c r="F10" s="21">
        <v>38103787</v>
      </c>
      <c r="G10" s="21"/>
      <c r="H10" s="21"/>
      <c r="I10" s="21">
        <v>917655</v>
      </c>
      <c r="J10" s="21">
        <v>917655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917655</v>
      </c>
      <c r="X10" s="21">
        <v>4572454</v>
      </c>
      <c r="Y10" s="21">
        <v>-3654799</v>
      </c>
      <c r="Z10" s="6">
        <v>-79.93</v>
      </c>
      <c r="AA10" s="28">
        <v>38103787</v>
      </c>
    </row>
    <row r="11" spans="1:27" ht="12.75">
      <c r="A11" s="5" t="s">
        <v>37</v>
      </c>
      <c r="B11" s="3"/>
      <c r="C11" s="19"/>
      <c r="D11" s="19"/>
      <c r="E11" s="20">
        <v>10500000</v>
      </c>
      <c r="F11" s="21">
        <v>10500000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1260000</v>
      </c>
      <c r="Y11" s="21">
        <v>-1260000</v>
      </c>
      <c r="Z11" s="6">
        <v>-100</v>
      </c>
      <c r="AA11" s="28">
        <v>10500000</v>
      </c>
    </row>
    <row r="12" spans="1:27" ht="12.75">
      <c r="A12" s="5" t="s">
        <v>38</v>
      </c>
      <c r="B12" s="3"/>
      <c r="C12" s="19"/>
      <c r="D12" s="19"/>
      <c r="E12" s="20">
        <v>14697500</v>
      </c>
      <c r="F12" s="21">
        <v>14697500</v>
      </c>
      <c r="G12" s="21"/>
      <c r="H12" s="21"/>
      <c r="I12" s="21">
        <v>81305</v>
      </c>
      <c r="J12" s="21">
        <v>81305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81305</v>
      </c>
      <c r="X12" s="21">
        <v>1763700</v>
      </c>
      <c r="Y12" s="21">
        <v>-1682395</v>
      </c>
      <c r="Z12" s="6">
        <v>-95.39</v>
      </c>
      <c r="AA12" s="28">
        <v>14697500</v>
      </c>
    </row>
    <row r="13" spans="1:27" ht="12.75">
      <c r="A13" s="5" t="s">
        <v>39</v>
      </c>
      <c r="B13" s="3"/>
      <c r="C13" s="19"/>
      <c r="D13" s="19"/>
      <c r="E13" s="20">
        <v>53620482</v>
      </c>
      <c r="F13" s="21">
        <v>53620482</v>
      </c>
      <c r="G13" s="21"/>
      <c r="H13" s="21"/>
      <c r="I13" s="21">
        <v>7207453</v>
      </c>
      <c r="J13" s="21">
        <v>7207453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7207453</v>
      </c>
      <c r="X13" s="21">
        <v>6434458</v>
      </c>
      <c r="Y13" s="21">
        <v>772995</v>
      </c>
      <c r="Z13" s="6">
        <v>12.01</v>
      </c>
      <c r="AA13" s="28">
        <v>53620482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473425034</v>
      </c>
      <c r="F15" s="18">
        <f t="shared" si="2"/>
        <v>473425034</v>
      </c>
      <c r="G15" s="18">
        <f t="shared" si="2"/>
        <v>0</v>
      </c>
      <c r="H15" s="18">
        <f t="shared" si="2"/>
        <v>2268090</v>
      </c>
      <c r="I15" s="18">
        <f t="shared" si="2"/>
        <v>28036532</v>
      </c>
      <c r="J15" s="18">
        <f t="shared" si="2"/>
        <v>30304622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30304622</v>
      </c>
      <c r="X15" s="18">
        <f t="shared" si="2"/>
        <v>56811002</v>
      </c>
      <c r="Y15" s="18">
        <f t="shared" si="2"/>
        <v>-26506380</v>
      </c>
      <c r="Z15" s="4">
        <f>+IF(X15&lt;&gt;0,+(Y15/X15)*100,0)</f>
        <v>-46.657124618220955</v>
      </c>
      <c r="AA15" s="30">
        <f>SUM(AA16:AA18)</f>
        <v>473425034</v>
      </c>
    </row>
    <row r="16" spans="1:27" ht="12.75">
      <c r="A16" s="5" t="s">
        <v>42</v>
      </c>
      <c r="B16" s="3"/>
      <c r="C16" s="19"/>
      <c r="D16" s="19"/>
      <c r="E16" s="20">
        <v>161782105</v>
      </c>
      <c r="F16" s="21">
        <v>161782105</v>
      </c>
      <c r="G16" s="21"/>
      <c r="H16" s="21"/>
      <c r="I16" s="21">
        <v>1869373</v>
      </c>
      <c r="J16" s="21">
        <v>1869373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1869373</v>
      </c>
      <c r="X16" s="21">
        <v>19413852</v>
      </c>
      <c r="Y16" s="21">
        <v>-17544479</v>
      </c>
      <c r="Z16" s="6">
        <v>-90.37</v>
      </c>
      <c r="AA16" s="28">
        <v>161782105</v>
      </c>
    </row>
    <row r="17" spans="1:27" ht="12.75">
      <c r="A17" s="5" t="s">
        <v>43</v>
      </c>
      <c r="B17" s="3"/>
      <c r="C17" s="19"/>
      <c r="D17" s="19"/>
      <c r="E17" s="20">
        <v>311642929</v>
      </c>
      <c r="F17" s="21">
        <v>311642929</v>
      </c>
      <c r="G17" s="21"/>
      <c r="H17" s="21">
        <v>2268090</v>
      </c>
      <c r="I17" s="21">
        <v>26167159</v>
      </c>
      <c r="J17" s="21">
        <v>28435249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28435249</v>
      </c>
      <c r="X17" s="21">
        <v>37397150</v>
      </c>
      <c r="Y17" s="21">
        <v>-8961901</v>
      </c>
      <c r="Z17" s="6">
        <v>-23.96</v>
      </c>
      <c r="AA17" s="28">
        <v>311642929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255026479</v>
      </c>
      <c r="D19" s="16">
        <f>SUM(D20:D23)</f>
        <v>0</v>
      </c>
      <c r="E19" s="17">
        <f t="shared" si="3"/>
        <v>932356003</v>
      </c>
      <c r="F19" s="18">
        <f t="shared" si="3"/>
        <v>932356003</v>
      </c>
      <c r="G19" s="18">
        <f t="shared" si="3"/>
        <v>12505386</v>
      </c>
      <c r="H19" s="18">
        <f t="shared" si="3"/>
        <v>23341339</v>
      </c>
      <c r="I19" s="18">
        <f t="shared" si="3"/>
        <v>69184787</v>
      </c>
      <c r="J19" s="18">
        <f t="shared" si="3"/>
        <v>105031512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105031512</v>
      </c>
      <c r="X19" s="18">
        <f t="shared" si="3"/>
        <v>111882720</v>
      </c>
      <c r="Y19" s="18">
        <f t="shared" si="3"/>
        <v>-6851208</v>
      </c>
      <c r="Z19" s="4">
        <f>+IF(X19&lt;&gt;0,+(Y19/X19)*100,0)</f>
        <v>-6.123562244464561</v>
      </c>
      <c r="AA19" s="30">
        <f>SUM(AA20:AA23)</f>
        <v>932356003</v>
      </c>
    </row>
    <row r="20" spans="1:27" ht="12.75">
      <c r="A20" s="5" t="s">
        <v>46</v>
      </c>
      <c r="B20" s="3"/>
      <c r="C20" s="19"/>
      <c r="D20" s="19"/>
      <c r="E20" s="20">
        <v>200342641</v>
      </c>
      <c r="F20" s="21">
        <v>200342641</v>
      </c>
      <c r="G20" s="21">
        <v>12505386</v>
      </c>
      <c r="H20" s="21">
        <v>19382082</v>
      </c>
      <c r="I20" s="21">
        <v>18748234</v>
      </c>
      <c r="J20" s="21">
        <v>50635702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50635702</v>
      </c>
      <c r="X20" s="21">
        <v>24041117</v>
      </c>
      <c r="Y20" s="21">
        <v>26594585</v>
      </c>
      <c r="Z20" s="6">
        <v>110.62</v>
      </c>
      <c r="AA20" s="28">
        <v>200342641</v>
      </c>
    </row>
    <row r="21" spans="1:27" ht="12.75">
      <c r="A21" s="5" t="s">
        <v>47</v>
      </c>
      <c r="B21" s="3"/>
      <c r="C21" s="19"/>
      <c r="D21" s="19"/>
      <c r="E21" s="20">
        <v>275689002</v>
      </c>
      <c r="F21" s="21">
        <v>275689002</v>
      </c>
      <c r="G21" s="21"/>
      <c r="H21" s="21">
        <v>2172889</v>
      </c>
      <c r="I21" s="21">
        <v>25893183</v>
      </c>
      <c r="J21" s="21">
        <v>28066072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28066072</v>
      </c>
      <c r="X21" s="21">
        <v>33082680</v>
      </c>
      <c r="Y21" s="21">
        <v>-5016608</v>
      </c>
      <c r="Z21" s="6">
        <v>-15.16</v>
      </c>
      <c r="AA21" s="28">
        <v>275689002</v>
      </c>
    </row>
    <row r="22" spans="1:27" ht="12.75">
      <c r="A22" s="5" t="s">
        <v>48</v>
      </c>
      <c r="B22" s="3"/>
      <c r="C22" s="22">
        <v>255026479</v>
      </c>
      <c r="D22" s="22"/>
      <c r="E22" s="23">
        <v>437097360</v>
      </c>
      <c r="F22" s="24">
        <v>437097360</v>
      </c>
      <c r="G22" s="24"/>
      <c r="H22" s="24">
        <v>1786368</v>
      </c>
      <c r="I22" s="24">
        <v>24543370</v>
      </c>
      <c r="J22" s="24">
        <v>26329738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26329738</v>
      </c>
      <c r="X22" s="24">
        <v>52451683</v>
      </c>
      <c r="Y22" s="24">
        <v>-26121945</v>
      </c>
      <c r="Z22" s="7">
        <v>-49.8</v>
      </c>
      <c r="AA22" s="29">
        <v>437097360</v>
      </c>
    </row>
    <row r="23" spans="1:27" ht="12.75">
      <c r="A23" s="5" t="s">
        <v>49</v>
      </c>
      <c r="B23" s="3"/>
      <c r="C23" s="19"/>
      <c r="D23" s="19"/>
      <c r="E23" s="20">
        <v>19227000</v>
      </c>
      <c r="F23" s="21">
        <v>19227000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2307240</v>
      </c>
      <c r="Y23" s="21">
        <v>-2307240</v>
      </c>
      <c r="Z23" s="6">
        <v>-100</v>
      </c>
      <c r="AA23" s="28">
        <v>19227000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1570560526</v>
      </c>
      <c r="D25" s="51">
        <f>+D5+D9+D15+D19+D24</f>
        <v>0</v>
      </c>
      <c r="E25" s="52">
        <f t="shared" si="4"/>
        <v>1806094176</v>
      </c>
      <c r="F25" s="53">
        <f t="shared" si="4"/>
        <v>1806094176</v>
      </c>
      <c r="G25" s="53">
        <f t="shared" si="4"/>
        <v>19019112</v>
      </c>
      <c r="H25" s="53">
        <f t="shared" si="4"/>
        <v>31623494</v>
      </c>
      <c r="I25" s="53">
        <f t="shared" si="4"/>
        <v>112065492</v>
      </c>
      <c r="J25" s="53">
        <f t="shared" si="4"/>
        <v>162708098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162708098</v>
      </c>
      <c r="X25" s="53">
        <f t="shared" si="4"/>
        <v>216731298</v>
      </c>
      <c r="Y25" s="53">
        <f t="shared" si="4"/>
        <v>-54023200</v>
      </c>
      <c r="Z25" s="54">
        <f>+IF(X25&lt;&gt;0,+(Y25/X25)*100,0)</f>
        <v>-24.92634912378922</v>
      </c>
      <c r="AA25" s="55">
        <f>+AA5+AA9+AA15+AA19+AA24</f>
        <v>1806094176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1372032889</v>
      </c>
      <c r="D28" s="19"/>
      <c r="E28" s="20">
        <v>894606490</v>
      </c>
      <c r="F28" s="21">
        <v>894606490</v>
      </c>
      <c r="G28" s="21"/>
      <c r="H28" s="21">
        <v>4054458</v>
      </c>
      <c r="I28" s="21">
        <v>70951466</v>
      </c>
      <c r="J28" s="21">
        <v>75005924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75005924</v>
      </c>
      <c r="X28" s="21">
        <v>110326320</v>
      </c>
      <c r="Y28" s="21">
        <v>-35320396</v>
      </c>
      <c r="Z28" s="6">
        <v>-32.01</v>
      </c>
      <c r="AA28" s="19">
        <v>894606490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1372032889</v>
      </c>
      <c r="D32" s="25">
        <f>SUM(D28:D31)</f>
        <v>0</v>
      </c>
      <c r="E32" s="26">
        <f t="shared" si="5"/>
        <v>894606490</v>
      </c>
      <c r="F32" s="27">
        <f t="shared" si="5"/>
        <v>894606490</v>
      </c>
      <c r="G32" s="27">
        <f t="shared" si="5"/>
        <v>0</v>
      </c>
      <c r="H32" s="27">
        <f t="shared" si="5"/>
        <v>4054458</v>
      </c>
      <c r="I32" s="27">
        <f t="shared" si="5"/>
        <v>70951466</v>
      </c>
      <c r="J32" s="27">
        <f t="shared" si="5"/>
        <v>75005924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75005924</v>
      </c>
      <c r="X32" s="27">
        <f t="shared" si="5"/>
        <v>110326320</v>
      </c>
      <c r="Y32" s="27">
        <f t="shared" si="5"/>
        <v>-35320396</v>
      </c>
      <c r="Z32" s="13">
        <f>+IF(X32&lt;&gt;0,+(Y32/X32)*100,0)</f>
        <v>-32.014478503406984</v>
      </c>
      <c r="AA32" s="31">
        <f>SUM(AA28:AA31)</f>
        <v>894606490</v>
      </c>
    </row>
    <row r="33" spans="1:27" ht="12.75">
      <c r="A33" s="60" t="s">
        <v>59</v>
      </c>
      <c r="B33" s="3" t="s">
        <v>60</v>
      </c>
      <c r="C33" s="19"/>
      <c r="D33" s="19"/>
      <c r="E33" s="20">
        <v>30744351</v>
      </c>
      <c r="F33" s="21">
        <v>30744351</v>
      </c>
      <c r="G33" s="21">
        <v>1061582</v>
      </c>
      <c r="H33" s="21">
        <v>556876</v>
      </c>
      <c r="I33" s="21">
        <v>1610856</v>
      </c>
      <c r="J33" s="21">
        <v>3229314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3229314</v>
      </c>
      <c r="X33" s="21">
        <v>3689322</v>
      </c>
      <c r="Y33" s="21">
        <v>-460008</v>
      </c>
      <c r="Z33" s="6">
        <v>-12.47</v>
      </c>
      <c r="AA33" s="28">
        <v>30744351</v>
      </c>
    </row>
    <row r="34" spans="1:27" ht="12.75">
      <c r="A34" s="60" t="s">
        <v>61</v>
      </c>
      <c r="B34" s="3" t="s">
        <v>62</v>
      </c>
      <c r="C34" s="19"/>
      <c r="D34" s="19"/>
      <c r="E34" s="20">
        <v>579849000</v>
      </c>
      <c r="F34" s="21">
        <v>579849000</v>
      </c>
      <c r="G34" s="21">
        <v>6513726</v>
      </c>
      <c r="H34" s="21">
        <v>6014065</v>
      </c>
      <c r="I34" s="21">
        <v>10953000</v>
      </c>
      <c r="J34" s="21">
        <v>23480791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23480791</v>
      </c>
      <c r="X34" s="21">
        <v>69581880</v>
      </c>
      <c r="Y34" s="21">
        <v>-46101089</v>
      </c>
      <c r="Z34" s="6">
        <v>-66.25</v>
      </c>
      <c r="AA34" s="28">
        <v>579849000</v>
      </c>
    </row>
    <row r="35" spans="1:27" ht="12.75">
      <c r="A35" s="60" t="s">
        <v>63</v>
      </c>
      <c r="B35" s="3"/>
      <c r="C35" s="19">
        <v>198527637</v>
      </c>
      <c r="D35" s="19"/>
      <c r="E35" s="20">
        <v>300894335</v>
      </c>
      <c r="F35" s="21">
        <v>300894335</v>
      </c>
      <c r="G35" s="21">
        <v>11443804</v>
      </c>
      <c r="H35" s="21">
        <v>20998095</v>
      </c>
      <c r="I35" s="21">
        <v>28550169</v>
      </c>
      <c r="J35" s="21">
        <v>60992068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60992068</v>
      </c>
      <c r="X35" s="21">
        <v>33133778</v>
      </c>
      <c r="Y35" s="21">
        <v>27858290</v>
      </c>
      <c r="Z35" s="6">
        <v>84.08</v>
      </c>
      <c r="AA35" s="28">
        <v>300894335</v>
      </c>
    </row>
    <row r="36" spans="1:27" ht="12.75">
      <c r="A36" s="61" t="s">
        <v>64</v>
      </c>
      <c r="B36" s="10"/>
      <c r="C36" s="62">
        <f aca="true" t="shared" si="6" ref="C36:Y36">SUM(C32:C35)</f>
        <v>1570560526</v>
      </c>
      <c r="D36" s="62">
        <f>SUM(D32:D35)</f>
        <v>0</v>
      </c>
      <c r="E36" s="63">
        <f t="shared" si="6"/>
        <v>1806094176</v>
      </c>
      <c r="F36" s="64">
        <f t="shared" si="6"/>
        <v>1806094176</v>
      </c>
      <c r="G36" s="64">
        <f t="shared" si="6"/>
        <v>19019112</v>
      </c>
      <c r="H36" s="64">
        <f t="shared" si="6"/>
        <v>31623494</v>
      </c>
      <c r="I36" s="64">
        <f t="shared" si="6"/>
        <v>112065491</v>
      </c>
      <c r="J36" s="64">
        <f t="shared" si="6"/>
        <v>162708097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162708097</v>
      </c>
      <c r="X36" s="64">
        <f t="shared" si="6"/>
        <v>216731300</v>
      </c>
      <c r="Y36" s="64">
        <f t="shared" si="6"/>
        <v>-54023203</v>
      </c>
      <c r="Z36" s="65">
        <f>+IF(X36&lt;&gt;0,+(Y36/X36)*100,0)</f>
        <v>-24.926350277970926</v>
      </c>
      <c r="AA36" s="66">
        <f>SUM(AA32:AA35)</f>
        <v>1806094176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6432823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16019</v>
      </c>
      <c r="J5" s="18">
        <f t="shared" si="0"/>
        <v>16019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16019</v>
      </c>
      <c r="X5" s="18">
        <f t="shared" si="0"/>
        <v>0</v>
      </c>
      <c r="Y5" s="18">
        <f t="shared" si="0"/>
        <v>16019</v>
      </c>
      <c r="Z5" s="4">
        <f>+IF(X5&lt;&gt;0,+(Y5/X5)*100,0)</f>
        <v>0</v>
      </c>
      <c r="AA5" s="16">
        <f>SUM(AA6:AA8)</f>
        <v>1000000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1449811</v>
      </c>
      <c r="D7" s="22"/>
      <c r="E7" s="23">
        <v>1000000</v>
      </c>
      <c r="F7" s="24">
        <v>1000000</v>
      </c>
      <c r="G7" s="24"/>
      <c r="H7" s="24"/>
      <c r="I7" s="24">
        <v>16019</v>
      </c>
      <c r="J7" s="24">
        <v>16019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16019</v>
      </c>
      <c r="X7" s="24"/>
      <c r="Y7" s="24">
        <v>16019</v>
      </c>
      <c r="Z7" s="7"/>
      <c r="AA7" s="29">
        <v>1000000</v>
      </c>
    </row>
    <row r="8" spans="1:27" ht="12.75">
      <c r="A8" s="5" t="s">
        <v>34</v>
      </c>
      <c r="B8" s="3"/>
      <c r="C8" s="19">
        <v>4983012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1793000</v>
      </c>
      <c r="F9" s="18">
        <f t="shared" si="1"/>
        <v>1793000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1793000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1793000</v>
      </c>
      <c r="F11" s="21">
        <v>1793000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1793000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13017049</v>
      </c>
      <c r="D15" s="16">
        <f>SUM(D16:D18)</f>
        <v>0</v>
      </c>
      <c r="E15" s="17">
        <f t="shared" si="2"/>
        <v>16437000</v>
      </c>
      <c r="F15" s="18">
        <f t="shared" si="2"/>
        <v>16437000</v>
      </c>
      <c r="G15" s="18">
        <f t="shared" si="2"/>
        <v>3743792</v>
      </c>
      <c r="H15" s="18">
        <f t="shared" si="2"/>
        <v>1797313</v>
      </c>
      <c r="I15" s="18">
        <f t="shared" si="2"/>
        <v>1158750</v>
      </c>
      <c r="J15" s="18">
        <f t="shared" si="2"/>
        <v>6699855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6699855</v>
      </c>
      <c r="X15" s="18">
        <f t="shared" si="2"/>
        <v>0</v>
      </c>
      <c r="Y15" s="18">
        <f t="shared" si="2"/>
        <v>6699855</v>
      </c>
      <c r="Z15" s="4">
        <f>+IF(X15&lt;&gt;0,+(Y15/X15)*100,0)</f>
        <v>0</v>
      </c>
      <c r="AA15" s="30">
        <f>SUM(AA16:AA18)</f>
        <v>16437000</v>
      </c>
    </row>
    <row r="16" spans="1:27" ht="12.75">
      <c r="A16" s="5" t="s">
        <v>42</v>
      </c>
      <c r="B16" s="3"/>
      <c r="C16" s="19"/>
      <c r="D16" s="19"/>
      <c r="E16" s="20">
        <v>1415000</v>
      </c>
      <c r="F16" s="21">
        <v>1415000</v>
      </c>
      <c r="G16" s="21"/>
      <c r="H16" s="21">
        <v>259290</v>
      </c>
      <c r="I16" s="21"/>
      <c r="J16" s="21">
        <v>259290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259290</v>
      </c>
      <c r="X16" s="21"/>
      <c r="Y16" s="21">
        <v>259290</v>
      </c>
      <c r="Z16" s="6"/>
      <c r="AA16" s="28">
        <v>1415000</v>
      </c>
    </row>
    <row r="17" spans="1:27" ht="12.75">
      <c r="A17" s="5" t="s">
        <v>43</v>
      </c>
      <c r="B17" s="3"/>
      <c r="C17" s="19">
        <v>13017049</v>
      </c>
      <c r="D17" s="19"/>
      <c r="E17" s="20">
        <v>15022000</v>
      </c>
      <c r="F17" s="21">
        <v>15022000</v>
      </c>
      <c r="G17" s="21">
        <v>3743792</v>
      </c>
      <c r="H17" s="21">
        <v>1538023</v>
      </c>
      <c r="I17" s="21">
        <v>1158750</v>
      </c>
      <c r="J17" s="21">
        <v>6440565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6440565</v>
      </c>
      <c r="X17" s="21"/>
      <c r="Y17" s="21">
        <v>6440565</v>
      </c>
      <c r="Z17" s="6"/>
      <c r="AA17" s="28">
        <v>15022000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15070000</v>
      </c>
      <c r="F19" s="18">
        <f t="shared" si="3"/>
        <v>15070000</v>
      </c>
      <c r="G19" s="18">
        <f t="shared" si="3"/>
        <v>2961683</v>
      </c>
      <c r="H19" s="18">
        <f t="shared" si="3"/>
        <v>325755</v>
      </c>
      <c r="I19" s="18">
        <f t="shared" si="3"/>
        <v>594733</v>
      </c>
      <c r="J19" s="18">
        <f t="shared" si="3"/>
        <v>3882171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3882171</v>
      </c>
      <c r="X19" s="18">
        <f t="shared" si="3"/>
        <v>0</v>
      </c>
      <c r="Y19" s="18">
        <f t="shared" si="3"/>
        <v>3882171</v>
      </c>
      <c r="Z19" s="4">
        <f>+IF(X19&lt;&gt;0,+(Y19/X19)*100,0)</f>
        <v>0</v>
      </c>
      <c r="AA19" s="30">
        <f>SUM(AA20:AA23)</f>
        <v>15070000</v>
      </c>
    </row>
    <row r="20" spans="1:27" ht="12.7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>
        <v>2961683</v>
      </c>
      <c r="H20" s="21"/>
      <c r="I20" s="21">
        <v>237582</v>
      </c>
      <c r="J20" s="21">
        <v>3199265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3199265</v>
      </c>
      <c r="X20" s="21"/>
      <c r="Y20" s="21">
        <v>3199265</v>
      </c>
      <c r="Z20" s="6"/>
      <c r="AA20" s="28">
        <v>5000000</v>
      </c>
    </row>
    <row r="21" spans="1:27" ht="12.75">
      <c r="A21" s="5" t="s">
        <v>47</v>
      </c>
      <c r="B21" s="3"/>
      <c r="C21" s="19"/>
      <c r="D21" s="19"/>
      <c r="E21" s="20">
        <v>4042000</v>
      </c>
      <c r="F21" s="21">
        <v>4042000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4042000</v>
      </c>
    </row>
    <row r="22" spans="1:27" ht="12.75">
      <c r="A22" s="5" t="s">
        <v>48</v>
      </c>
      <c r="B22" s="3"/>
      <c r="C22" s="22"/>
      <c r="D22" s="22"/>
      <c r="E22" s="23">
        <v>6028000</v>
      </c>
      <c r="F22" s="24">
        <v>6028000</v>
      </c>
      <c r="G22" s="24"/>
      <c r="H22" s="24">
        <v>325755</v>
      </c>
      <c r="I22" s="24">
        <v>357151</v>
      </c>
      <c r="J22" s="24">
        <v>682906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682906</v>
      </c>
      <c r="X22" s="24"/>
      <c r="Y22" s="24">
        <v>682906</v>
      </c>
      <c r="Z22" s="7"/>
      <c r="AA22" s="29">
        <v>6028000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19449872</v>
      </c>
      <c r="D25" s="51">
        <f>+D5+D9+D15+D19+D24</f>
        <v>0</v>
      </c>
      <c r="E25" s="52">
        <f t="shared" si="4"/>
        <v>34300000</v>
      </c>
      <c r="F25" s="53">
        <f t="shared" si="4"/>
        <v>34300000</v>
      </c>
      <c r="G25" s="53">
        <f t="shared" si="4"/>
        <v>6705475</v>
      </c>
      <c r="H25" s="53">
        <f t="shared" si="4"/>
        <v>2123068</v>
      </c>
      <c r="I25" s="53">
        <f t="shared" si="4"/>
        <v>1769502</v>
      </c>
      <c r="J25" s="53">
        <f t="shared" si="4"/>
        <v>10598045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10598045</v>
      </c>
      <c r="X25" s="53">
        <f t="shared" si="4"/>
        <v>0</v>
      </c>
      <c r="Y25" s="53">
        <f t="shared" si="4"/>
        <v>10598045</v>
      </c>
      <c r="Z25" s="54">
        <f>+IF(X25&lt;&gt;0,+(Y25/X25)*100,0)</f>
        <v>0</v>
      </c>
      <c r="AA25" s="55">
        <f>+AA5+AA9+AA15+AA19+AA24</f>
        <v>34300000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18205495</v>
      </c>
      <c r="D28" s="19"/>
      <c r="E28" s="20">
        <v>33300000</v>
      </c>
      <c r="F28" s="21">
        <v>33300000</v>
      </c>
      <c r="G28" s="21">
        <v>6705475</v>
      </c>
      <c r="H28" s="21">
        <v>2123068</v>
      </c>
      <c r="I28" s="21">
        <v>1753483</v>
      </c>
      <c r="J28" s="21">
        <v>10582026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10582026</v>
      </c>
      <c r="X28" s="21"/>
      <c r="Y28" s="21">
        <v>10582026</v>
      </c>
      <c r="Z28" s="6"/>
      <c r="AA28" s="19">
        <v>33300000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18205495</v>
      </c>
      <c r="D32" s="25">
        <f>SUM(D28:D31)</f>
        <v>0</v>
      </c>
      <c r="E32" s="26">
        <f t="shared" si="5"/>
        <v>33300000</v>
      </c>
      <c r="F32" s="27">
        <f t="shared" si="5"/>
        <v>33300000</v>
      </c>
      <c r="G32" s="27">
        <f t="shared" si="5"/>
        <v>6705475</v>
      </c>
      <c r="H32" s="27">
        <f t="shared" si="5"/>
        <v>2123068</v>
      </c>
      <c r="I32" s="27">
        <f t="shared" si="5"/>
        <v>1753483</v>
      </c>
      <c r="J32" s="27">
        <f t="shared" si="5"/>
        <v>10582026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10582026</v>
      </c>
      <c r="X32" s="27">
        <f t="shared" si="5"/>
        <v>0</v>
      </c>
      <c r="Y32" s="27">
        <f t="shared" si="5"/>
        <v>10582026</v>
      </c>
      <c r="Z32" s="13">
        <f>+IF(X32&lt;&gt;0,+(Y32/X32)*100,0)</f>
        <v>0</v>
      </c>
      <c r="AA32" s="31">
        <f>SUM(AA28:AA31)</f>
        <v>33300000</v>
      </c>
    </row>
    <row r="33" spans="1:27" ht="12.75">
      <c r="A33" s="60" t="s">
        <v>59</v>
      </c>
      <c r="B33" s="3" t="s">
        <v>60</v>
      </c>
      <c r="C33" s="19">
        <v>1244377</v>
      </c>
      <c r="D33" s="19"/>
      <c r="E33" s="20"/>
      <c r="F33" s="21"/>
      <c r="G33" s="21"/>
      <c r="H33" s="21"/>
      <c r="I33" s="21">
        <v>16019</v>
      </c>
      <c r="J33" s="21">
        <v>16019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16019</v>
      </c>
      <c r="X33" s="21"/>
      <c r="Y33" s="21">
        <v>16019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1000000</v>
      </c>
      <c r="F35" s="21">
        <v>1000000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1000000</v>
      </c>
    </row>
    <row r="36" spans="1:27" ht="12.75">
      <c r="A36" s="61" t="s">
        <v>64</v>
      </c>
      <c r="B36" s="10"/>
      <c r="C36" s="62">
        <f aca="true" t="shared" si="6" ref="C36:Y36">SUM(C32:C35)</f>
        <v>19449872</v>
      </c>
      <c r="D36" s="62">
        <f>SUM(D32:D35)</f>
        <v>0</v>
      </c>
      <c r="E36" s="63">
        <f t="shared" si="6"/>
        <v>34300000</v>
      </c>
      <c r="F36" s="64">
        <f t="shared" si="6"/>
        <v>34300000</v>
      </c>
      <c r="G36" s="64">
        <f t="shared" si="6"/>
        <v>6705475</v>
      </c>
      <c r="H36" s="64">
        <f t="shared" si="6"/>
        <v>2123068</v>
      </c>
      <c r="I36" s="64">
        <f t="shared" si="6"/>
        <v>1769502</v>
      </c>
      <c r="J36" s="64">
        <f t="shared" si="6"/>
        <v>10598045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10598045</v>
      </c>
      <c r="X36" s="64">
        <f t="shared" si="6"/>
        <v>0</v>
      </c>
      <c r="Y36" s="64">
        <f t="shared" si="6"/>
        <v>10598045</v>
      </c>
      <c r="Z36" s="65">
        <f>+IF(X36&lt;&gt;0,+(Y36/X36)*100,0)</f>
        <v>0</v>
      </c>
      <c r="AA36" s="66">
        <f>SUM(AA32:AA35)</f>
        <v>34300000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673599</v>
      </c>
      <c r="D5" s="16">
        <f>SUM(D6:D8)</f>
        <v>0</v>
      </c>
      <c r="E5" s="17">
        <f t="shared" si="0"/>
        <v>625000</v>
      </c>
      <c r="F5" s="18">
        <f t="shared" si="0"/>
        <v>625000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361000</v>
      </c>
      <c r="Y5" s="18">
        <f t="shared" si="0"/>
        <v>-361000</v>
      </c>
      <c r="Z5" s="4">
        <f>+IF(X5&lt;&gt;0,+(Y5/X5)*100,0)</f>
        <v>-100</v>
      </c>
      <c r="AA5" s="16">
        <f>SUM(AA6:AA8)</f>
        <v>625000</v>
      </c>
    </row>
    <row r="6" spans="1:27" ht="12.75">
      <c r="A6" s="5" t="s">
        <v>32</v>
      </c>
      <c r="B6" s="3"/>
      <c r="C6" s="19">
        <v>174776</v>
      </c>
      <c r="D6" s="19"/>
      <c r="E6" s="20">
        <v>190000</v>
      </c>
      <c r="F6" s="21">
        <v>190000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126000</v>
      </c>
      <c r="Y6" s="21">
        <v>-126000</v>
      </c>
      <c r="Z6" s="6">
        <v>-100</v>
      </c>
      <c r="AA6" s="28">
        <v>190000</v>
      </c>
    </row>
    <row r="7" spans="1:27" ht="12.75">
      <c r="A7" s="5" t="s">
        <v>33</v>
      </c>
      <c r="B7" s="3"/>
      <c r="C7" s="22">
        <v>316640</v>
      </c>
      <c r="D7" s="22"/>
      <c r="E7" s="23">
        <v>370000</v>
      </c>
      <c r="F7" s="24">
        <v>370000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170000</v>
      </c>
      <c r="Y7" s="24">
        <v>-170000</v>
      </c>
      <c r="Z7" s="7">
        <v>-100</v>
      </c>
      <c r="AA7" s="29">
        <v>370000</v>
      </c>
    </row>
    <row r="8" spans="1:27" ht="12.75">
      <c r="A8" s="5" t="s">
        <v>34</v>
      </c>
      <c r="B8" s="3"/>
      <c r="C8" s="19">
        <v>182183</v>
      </c>
      <c r="D8" s="19"/>
      <c r="E8" s="20">
        <v>65000</v>
      </c>
      <c r="F8" s="21">
        <v>65000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65000</v>
      </c>
      <c r="Y8" s="21">
        <v>-65000</v>
      </c>
      <c r="Z8" s="6">
        <v>-100</v>
      </c>
      <c r="AA8" s="28">
        <v>65000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82957</v>
      </c>
      <c r="D15" s="16">
        <f>SUM(D16:D18)</f>
        <v>0</v>
      </c>
      <c r="E15" s="17">
        <f t="shared" si="2"/>
        <v>75000</v>
      </c>
      <c r="F15" s="18">
        <f t="shared" si="2"/>
        <v>75000</v>
      </c>
      <c r="G15" s="18">
        <f t="shared" si="2"/>
        <v>0</v>
      </c>
      <c r="H15" s="18">
        <f t="shared" si="2"/>
        <v>31253</v>
      </c>
      <c r="I15" s="18">
        <f t="shared" si="2"/>
        <v>0</v>
      </c>
      <c r="J15" s="18">
        <f t="shared" si="2"/>
        <v>31253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31253</v>
      </c>
      <c r="X15" s="18">
        <f t="shared" si="2"/>
        <v>40000</v>
      </c>
      <c r="Y15" s="18">
        <f t="shared" si="2"/>
        <v>-8747</v>
      </c>
      <c r="Z15" s="4">
        <f>+IF(X15&lt;&gt;0,+(Y15/X15)*100,0)</f>
        <v>-21.8675</v>
      </c>
      <c r="AA15" s="30">
        <f>SUM(AA16:AA18)</f>
        <v>75000</v>
      </c>
    </row>
    <row r="16" spans="1:27" ht="12.75">
      <c r="A16" s="5" t="s">
        <v>42</v>
      </c>
      <c r="B16" s="3"/>
      <c r="C16" s="19">
        <v>46902</v>
      </c>
      <c r="D16" s="19"/>
      <c r="E16" s="20">
        <v>20000</v>
      </c>
      <c r="F16" s="21">
        <v>20000</v>
      </c>
      <c r="G16" s="21"/>
      <c r="H16" s="21">
        <v>7374</v>
      </c>
      <c r="I16" s="21"/>
      <c r="J16" s="21">
        <v>7374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7374</v>
      </c>
      <c r="X16" s="21">
        <v>20000</v>
      </c>
      <c r="Y16" s="21">
        <v>-12626</v>
      </c>
      <c r="Z16" s="6">
        <v>-63.13</v>
      </c>
      <c r="AA16" s="28">
        <v>20000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36055</v>
      </c>
      <c r="D18" s="19"/>
      <c r="E18" s="20">
        <v>55000</v>
      </c>
      <c r="F18" s="21">
        <v>55000</v>
      </c>
      <c r="G18" s="21"/>
      <c r="H18" s="21">
        <v>23879</v>
      </c>
      <c r="I18" s="21"/>
      <c r="J18" s="21">
        <v>23879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23879</v>
      </c>
      <c r="X18" s="21">
        <v>20000</v>
      </c>
      <c r="Y18" s="21">
        <v>3879</v>
      </c>
      <c r="Z18" s="6">
        <v>19.39</v>
      </c>
      <c r="AA18" s="28">
        <v>55000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756556</v>
      </c>
      <c r="D25" s="51">
        <f>+D5+D9+D15+D19+D24</f>
        <v>0</v>
      </c>
      <c r="E25" s="52">
        <f t="shared" si="4"/>
        <v>700000</v>
      </c>
      <c r="F25" s="53">
        <f t="shared" si="4"/>
        <v>700000</v>
      </c>
      <c r="G25" s="53">
        <f t="shared" si="4"/>
        <v>0</v>
      </c>
      <c r="H25" s="53">
        <f t="shared" si="4"/>
        <v>31253</v>
      </c>
      <c r="I25" s="53">
        <f t="shared" si="4"/>
        <v>0</v>
      </c>
      <c r="J25" s="53">
        <f t="shared" si="4"/>
        <v>31253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31253</v>
      </c>
      <c r="X25" s="53">
        <f t="shared" si="4"/>
        <v>401000</v>
      </c>
      <c r="Y25" s="53">
        <f t="shared" si="4"/>
        <v>-369747</v>
      </c>
      <c r="Z25" s="54">
        <f>+IF(X25&lt;&gt;0,+(Y25/X25)*100,0)</f>
        <v>-92.20623441396508</v>
      </c>
      <c r="AA25" s="55">
        <f>+AA5+AA9+AA15+AA19+AA24</f>
        <v>700000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756556</v>
      </c>
      <c r="D35" s="19"/>
      <c r="E35" s="20">
        <v>700000</v>
      </c>
      <c r="F35" s="21">
        <v>700000</v>
      </c>
      <c r="G35" s="21"/>
      <c r="H35" s="21">
        <v>31253</v>
      </c>
      <c r="I35" s="21"/>
      <c r="J35" s="21">
        <v>31253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31253</v>
      </c>
      <c r="X35" s="21">
        <v>401000</v>
      </c>
      <c r="Y35" s="21">
        <v>-369747</v>
      </c>
      <c r="Z35" s="6">
        <v>-92.21</v>
      </c>
      <c r="AA35" s="28">
        <v>700000</v>
      </c>
    </row>
    <row r="36" spans="1:27" ht="12.75">
      <c r="A36" s="61" t="s">
        <v>64</v>
      </c>
      <c r="B36" s="10"/>
      <c r="C36" s="62">
        <f aca="true" t="shared" si="6" ref="C36:Y36">SUM(C32:C35)</f>
        <v>756556</v>
      </c>
      <c r="D36" s="62">
        <f>SUM(D32:D35)</f>
        <v>0</v>
      </c>
      <c r="E36" s="63">
        <f t="shared" si="6"/>
        <v>700000</v>
      </c>
      <c r="F36" s="64">
        <f t="shared" si="6"/>
        <v>700000</v>
      </c>
      <c r="G36" s="64">
        <f t="shared" si="6"/>
        <v>0</v>
      </c>
      <c r="H36" s="64">
        <f t="shared" si="6"/>
        <v>31253</v>
      </c>
      <c r="I36" s="64">
        <f t="shared" si="6"/>
        <v>0</v>
      </c>
      <c r="J36" s="64">
        <f t="shared" si="6"/>
        <v>31253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31253</v>
      </c>
      <c r="X36" s="64">
        <f t="shared" si="6"/>
        <v>401000</v>
      </c>
      <c r="Y36" s="64">
        <f t="shared" si="6"/>
        <v>-369747</v>
      </c>
      <c r="Z36" s="65">
        <f>+IF(X36&lt;&gt;0,+(Y36/X36)*100,0)</f>
        <v>-92.20623441396508</v>
      </c>
      <c r="AA36" s="66">
        <f>SUM(AA32:AA35)</f>
        <v>700000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2699170</v>
      </c>
      <c r="D5" s="16">
        <f>SUM(D6:D8)</f>
        <v>0</v>
      </c>
      <c r="E5" s="17">
        <f t="shared" si="0"/>
        <v>9500000</v>
      </c>
      <c r="F5" s="18">
        <f t="shared" si="0"/>
        <v>9500000</v>
      </c>
      <c r="G5" s="18">
        <f t="shared" si="0"/>
        <v>12134</v>
      </c>
      <c r="H5" s="18">
        <f t="shared" si="0"/>
        <v>0</v>
      </c>
      <c r="I5" s="18">
        <f t="shared" si="0"/>
        <v>13594</v>
      </c>
      <c r="J5" s="18">
        <f t="shared" si="0"/>
        <v>25728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25728</v>
      </c>
      <c r="X5" s="18">
        <f t="shared" si="0"/>
        <v>0</v>
      </c>
      <c r="Y5" s="18">
        <f t="shared" si="0"/>
        <v>25728</v>
      </c>
      <c r="Z5" s="4">
        <f>+IF(X5&lt;&gt;0,+(Y5/X5)*100,0)</f>
        <v>0</v>
      </c>
      <c r="AA5" s="16">
        <f>SUM(AA6:AA8)</f>
        <v>9500000</v>
      </c>
    </row>
    <row r="6" spans="1:27" ht="12.75">
      <c r="A6" s="5" t="s">
        <v>32</v>
      </c>
      <c r="B6" s="3"/>
      <c r="C6" s="19">
        <v>55498</v>
      </c>
      <c r="D6" s="19"/>
      <c r="E6" s="20"/>
      <c r="F6" s="21"/>
      <c r="G6" s="21">
        <v>12134</v>
      </c>
      <c r="H6" s="21"/>
      <c r="I6" s="21">
        <v>13594</v>
      </c>
      <c r="J6" s="21">
        <v>25728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25728</v>
      </c>
      <c r="X6" s="21"/>
      <c r="Y6" s="21">
        <v>25728</v>
      </c>
      <c r="Z6" s="6"/>
      <c r="AA6" s="28"/>
    </row>
    <row r="7" spans="1:27" ht="12.75">
      <c r="A7" s="5" t="s">
        <v>33</v>
      </c>
      <c r="B7" s="3"/>
      <c r="C7" s="22">
        <v>786991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1856681</v>
      </c>
      <c r="D8" s="19"/>
      <c r="E8" s="20">
        <v>9500000</v>
      </c>
      <c r="F8" s="21">
        <v>9500000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9500000</v>
      </c>
    </row>
    <row r="9" spans="1:27" ht="12.75">
      <c r="A9" s="2" t="s">
        <v>35</v>
      </c>
      <c r="B9" s="3"/>
      <c r="C9" s="16">
        <f aca="true" t="shared" si="1" ref="C9:Y9">SUM(C10:C14)</f>
        <v>71573583</v>
      </c>
      <c r="D9" s="16">
        <f>SUM(D10:D14)</f>
        <v>0</v>
      </c>
      <c r="E9" s="17">
        <f t="shared" si="1"/>
        <v>7049060</v>
      </c>
      <c r="F9" s="18">
        <f t="shared" si="1"/>
        <v>7049060</v>
      </c>
      <c r="G9" s="18">
        <f t="shared" si="1"/>
        <v>1635591</v>
      </c>
      <c r="H9" s="18">
        <f t="shared" si="1"/>
        <v>0</v>
      </c>
      <c r="I9" s="18">
        <f t="shared" si="1"/>
        <v>718200</v>
      </c>
      <c r="J9" s="18">
        <f t="shared" si="1"/>
        <v>2353791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2353791</v>
      </c>
      <c r="X9" s="18">
        <f t="shared" si="1"/>
        <v>3159060</v>
      </c>
      <c r="Y9" s="18">
        <f t="shared" si="1"/>
        <v>-805269</v>
      </c>
      <c r="Z9" s="4">
        <f>+IF(X9&lt;&gt;0,+(Y9/X9)*100,0)</f>
        <v>-25.49077890258495</v>
      </c>
      <c r="AA9" s="30">
        <f>SUM(AA10:AA14)</f>
        <v>7049060</v>
      </c>
    </row>
    <row r="10" spans="1:27" ht="12.75">
      <c r="A10" s="5" t="s">
        <v>36</v>
      </c>
      <c r="B10" s="3"/>
      <c r="C10" s="19">
        <v>66412428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5161155</v>
      </c>
      <c r="D11" s="19"/>
      <c r="E11" s="20">
        <v>7049060</v>
      </c>
      <c r="F11" s="21">
        <v>7049060</v>
      </c>
      <c r="G11" s="21">
        <v>1635591</v>
      </c>
      <c r="H11" s="21"/>
      <c r="I11" s="21">
        <v>718200</v>
      </c>
      <c r="J11" s="21">
        <v>2353791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2353791</v>
      </c>
      <c r="X11" s="21">
        <v>3159060</v>
      </c>
      <c r="Y11" s="21">
        <v>-805269</v>
      </c>
      <c r="Z11" s="6">
        <v>-25.49</v>
      </c>
      <c r="AA11" s="28">
        <v>7049060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34148473</v>
      </c>
      <c r="D15" s="16">
        <f>SUM(D16:D18)</f>
        <v>0</v>
      </c>
      <c r="E15" s="17">
        <f t="shared" si="2"/>
        <v>7423923</v>
      </c>
      <c r="F15" s="18">
        <f t="shared" si="2"/>
        <v>7423923</v>
      </c>
      <c r="G15" s="18">
        <f t="shared" si="2"/>
        <v>343687</v>
      </c>
      <c r="H15" s="18">
        <f t="shared" si="2"/>
        <v>842641</v>
      </c>
      <c r="I15" s="18">
        <f t="shared" si="2"/>
        <v>99562</v>
      </c>
      <c r="J15" s="18">
        <f t="shared" si="2"/>
        <v>1285890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1285890</v>
      </c>
      <c r="X15" s="18">
        <f t="shared" si="2"/>
        <v>652910</v>
      </c>
      <c r="Y15" s="18">
        <f t="shared" si="2"/>
        <v>632980</v>
      </c>
      <c r="Z15" s="4">
        <f>+IF(X15&lt;&gt;0,+(Y15/X15)*100,0)</f>
        <v>96.94751190822625</v>
      </c>
      <c r="AA15" s="30">
        <f>SUM(AA16:AA18)</f>
        <v>7423923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34148473</v>
      </c>
      <c r="D17" s="19"/>
      <c r="E17" s="20">
        <v>7423923</v>
      </c>
      <c r="F17" s="21">
        <v>7423923</v>
      </c>
      <c r="G17" s="21">
        <v>343687</v>
      </c>
      <c r="H17" s="21">
        <v>842641</v>
      </c>
      <c r="I17" s="21">
        <v>99562</v>
      </c>
      <c r="J17" s="21">
        <v>1285890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1285890</v>
      </c>
      <c r="X17" s="21">
        <v>652910</v>
      </c>
      <c r="Y17" s="21">
        <v>632980</v>
      </c>
      <c r="Z17" s="6">
        <v>96.95</v>
      </c>
      <c r="AA17" s="28">
        <v>7423923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206121257</v>
      </c>
      <c r="D19" s="16">
        <f>SUM(D20:D23)</f>
        <v>0</v>
      </c>
      <c r="E19" s="17">
        <f t="shared" si="3"/>
        <v>65079467</v>
      </c>
      <c r="F19" s="18">
        <f t="shared" si="3"/>
        <v>65079467</v>
      </c>
      <c r="G19" s="18">
        <f t="shared" si="3"/>
        <v>4590272</v>
      </c>
      <c r="H19" s="18">
        <f t="shared" si="3"/>
        <v>2707748</v>
      </c>
      <c r="I19" s="18">
        <f t="shared" si="3"/>
        <v>13347592</v>
      </c>
      <c r="J19" s="18">
        <f t="shared" si="3"/>
        <v>20645612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20645612</v>
      </c>
      <c r="X19" s="18">
        <f t="shared" si="3"/>
        <v>12179001</v>
      </c>
      <c r="Y19" s="18">
        <f t="shared" si="3"/>
        <v>8466611</v>
      </c>
      <c r="Z19" s="4">
        <f>+IF(X19&lt;&gt;0,+(Y19/X19)*100,0)</f>
        <v>69.51810743754763</v>
      </c>
      <c r="AA19" s="30">
        <f>SUM(AA20:AA23)</f>
        <v>65079467</v>
      </c>
    </row>
    <row r="20" spans="1:27" ht="12.75">
      <c r="A20" s="5" t="s">
        <v>46</v>
      </c>
      <c r="B20" s="3"/>
      <c r="C20" s="19">
        <v>2993354</v>
      </c>
      <c r="D20" s="19"/>
      <c r="E20" s="20">
        <v>6000000</v>
      </c>
      <c r="F20" s="21">
        <v>6000000</v>
      </c>
      <c r="G20" s="21">
        <v>1551318</v>
      </c>
      <c r="H20" s="21">
        <v>2707748</v>
      </c>
      <c r="I20" s="21"/>
      <c r="J20" s="21">
        <v>4259066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4259066</v>
      </c>
      <c r="X20" s="21"/>
      <c r="Y20" s="21">
        <v>4259066</v>
      </c>
      <c r="Z20" s="6"/>
      <c r="AA20" s="28">
        <v>6000000</v>
      </c>
    </row>
    <row r="21" spans="1:27" ht="12.75">
      <c r="A21" s="5" t="s">
        <v>47</v>
      </c>
      <c r="B21" s="3"/>
      <c r="C21" s="19">
        <v>197570813</v>
      </c>
      <c r="D21" s="19"/>
      <c r="E21" s="20">
        <v>30716000</v>
      </c>
      <c r="F21" s="21">
        <v>30716000</v>
      </c>
      <c r="G21" s="21">
        <v>2680513</v>
      </c>
      <c r="H21" s="21"/>
      <c r="I21" s="21">
        <v>13124507</v>
      </c>
      <c r="J21" s="21">
        <v>15805020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15805020</v>
      </c>
      <c r="X21" s="21">
        <v>7679001</v>
      </c>
      <c r="Y21" s="21">
        <v>8126019</v>
      </c>
      <c r="Z21" s="6">
        <v>105.82</v>
      </c>
      <c r="AA21" s="28">
        <v>30716000</v>
      </c>
    </row>
    <row r="22" spans="1:27" ht="12.75">
      <c r="A22" s="5" t="s">
        <v>48</v>
      </c>
      <c r="B22" s="3"/>
      <c r="C22" s="22">
        <v>4307460</v>
      </c>
      <c r="D22" s="22"/>
      <c r="E22" s="23">
        <v>13733890</v>
      </c>
      <c r="F22" s="24">
        <v>13733890</v>
      </c>
      <c r="G22" s="24"/>
      <c r="H22" s="24"/>
      <c r="I22" s="24">
        <v>223085</v>
      </c>
      <c r="J22" s="24">
        <v>223085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223085</v>
      </c>
      <c r="X22" s="24">
        <v>750000</v>
      </c>
      <c r="Y22" s="24">
        <v>-526915</v>
      </c>
      <c r="Z22" s="7">
        <v>-70.26</v>
      </c>
      <c r="AA22" s="29">
        <v>13733890</v>
      </c>
    </row>
    <row r="23" spans="1:27" ht="12.75">
      <c r="A23" s="5" t="s">
        <v>49</v>
      </c>
      <c r="B23" s="3"/>
      <c r="C23" s="19">
        <v>1249630</v>
      </c>
      <c r="D23" s="19"/>
      <c r="E23" s="20">
        <v>14629577</v>
      </c>
      <c r="F23" s="21">
        <v>14629577</v>
      </c>
      <c r="G23" s="21">
        <v>358441</v>
      </c>
      <c r="H23" s="21"/>
      <c r="I23" s="21"/>
      <c r="J23" s="21">
        <v>358441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358441</v>
      </c>
      <c r="X23" s="21">
        <v>3750000</v>
      </c>
      <c r="Y23" s="21">
        <v>-3391559</v>
      </c>
      <c r="Z23" s="6">
        <v>-90.44</v>
      </c>
      <c r="AA23" s="28">
        <v>14629577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314542483</v>
      </c>
      <c r="D25" s="51">
        <f>+D5+D9+D15+D19+D24</f>
        <v>0</v>
      </c>
      <c r="E25" s="52">
        <f t="shared" si="4"/>
        <v>89052450</v>
      </c>
      <c r="F25" s="53">
        <f t="shared" si="4"/>
        <v>89052450</v>
      </c>
      <c r="G25" s="53">
        <f t="shared" si="4"/>
        <v>6581684</v>
      </c>
      <c r="H25" s="53">
        <f t="shared" si="4"/>
        <v>3550389</v>
      </c>
      <c r="I25" s="53">
        <f t="shared" si="4"/>
        <v>14178948</v>
      </c>
      <c r="J25" s="53">
        <f t="shared" si="4"/>
        <v>24311021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24311021</v>
      </c>
      <c r="X25" s="53">
        <f t="shared" si="4"/>
        <v>15990971</v>
      </c>
      <c r="Y25" s="53">
        <f t="shared" si="4"/>
        <v>8320050</v>
      </c>
      <c r="Z25" s="54">
        <f>+IF(X25&lt;&gt;0,+(Y25/X25)*100,0)</f>
        <v>52.029673495124214</v>
      </c>
      <c r="AA25" s="55">
        <f>+AA5+AA9+AA15+AA19+AA24</f>
        <v>89052450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311293989</v>
      </c>
      <c r="D28" s="19"/>
      <c r="E28" s="20">
        <v>79552450</v>
      </c>
      <c r="F28" s="21">
        <v>79552450</v>
      </c>
      <c r="G28" s="21">
        <v>6569550</v>
      </c>
      <c r="H28" s="21">
        <v>3550389</v>
      </c>
      <c r="I28" s="21">
        <v>14165354</v>
      </c>
      <c r="J28" s="21">
        <v>24285293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24285293</v>
      </c>
      <c r="X28" s="21">
        <v>8311970</v>
      </c>
      <c r="Y28" s="21">
        <v>15973323</v>
      </c>
      <c r="Z28" s="6">
        <v>192.17</v>
      </c>
      <c r="AA28" s="19">
        <v>79552450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311293989</v>
      </c>
      <c r="D32" s="25">
        <f>SUM(D28:D31)</f>
        <v>0</v>
      </c>
      <c r="E32" s="26">
        <f t="shared" si="5"/>
        <v>79552450</v>
      </c>
      <c r="F32" s="27">
        <f t="shared" si="5"/>
        <v>79552450</v>
      </c>
      <c r="G32" s="27">
        <f t="shared" si="5"/>
        <v>6569550</v>
      </c>
      <c r="H32" s="27">
        <f t="shared" si="5"/>
        <v>3550389</v>
      </c>
      <c r="I32" s="27">
        <f t="shared" si="5"/>
        <v>14165354</v>
      </c>
      <c r="J32" s="27">
        <f t="shared" si="5"/>
        <v>24285293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24285293</v>
      </c>
      <c r="X32" s="27">
        <f t="shared" si="5"/>
        <v>8311970</v>
      </c>
      <c r="Y32" s="27">
        <f t="shared" si="5"/>
        <v>15973323</v>
      </c>
      <c r="Z32" s="13">
        <f>+IF(X32&lt;&gt;0,+(Y32/X32)*100,0)</f>
        <v>192.17252949661753</v>
      </c>
      <c r="AA32" s="31">
        <f>SUM(AA28:AA31)</f>
        <v>79552450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7679001</v>
      </c>
      <c r="Y33" s="21">
        <v>-7679001</v>
      </c>
      <c r="Z33" s="6">
        <v>-100</v>
      </c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9500000</v>
      </c>
      <c r="F34" s="21">
        <v>9500000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9500000</v>
      </c>
    </row>
    <row r="35" spans="1:27" ht="12.75">
      <c r="A35" s="60" t="s">
        <v>63</v>
      </c>
      <c r="B35" s="3"/>
      <c r="C35" s="19">
        <v>3248494</v>
      </c>
      <c r="D35" s="19"/>
      <c r="E35" s="20"/>
      <c r="F35" s="21"/>
      <c r="G35" s="21">
        <v>12134</v>
      </c>
      <c r="H35" s="21"/>
      <c r="I35" s="21">
        <v>13594</v>
      </c>
      <c r="J35" s="21">
        <v>25728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25728</v>
      </c>
      <c r="X35" s="21"/>
      <c r="Y35" s="21">
        <v>25728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314542483</v>
      </c>
      <c r="D36" s="62">
        <f>SUM(D32:D35)</f>
        <v>0</v>
      </c>
      <c r="E36" s="63">
        <f t="shared" si="6"/>
        <v>89052450</v>
      </c>
      <c r="F36" s="64">
        <f t="shared" si="6"/>
        <v>89052450</v>
      </c>
      <c r="G36" s="64">
        <f t="shared" si="6"/>
        <v>6581684</v>
      </c>
      <c r="H36" s="64">
        <f t="shared" si="6"/>
        <v>3550389</v>
      </c>
      <c r="I36" s="64">
        <f t="shared" si="6"/>
        <v>14178948</v>
      </c>
      <c r="J36" s="64">
        <f t="shared" si="6"/>
        <v>24311021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24311021</v>
      </c>
      <c r="X36" s="64">
        <f t="shared" si="6"/>
        <v>15990971</v>
      </c>
      <c r="Y36" s="64">
        <f t="shared" si="6"/>
        <v>8320050</v>
      </c>
      <c r="Z36" s="65">
        <f>+IF(X36&lt;&gt;0,+(Y36/X36)*100,0)</f>
        <v>52.029673495124214</v>
      </c>
      <c r="AA36" s="66">
        <f>SUM(AA32:AA35)</f>
        <v>89052450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1911591643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1911591643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4505142</v>
      </c>
      <c r="F9" s="18">
        <f t="shared" si="1"/>
        <v>4505142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4505142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4505142</v>
      </c>
      <c r="F11" s="21">
        <v>4505142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4505142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16504014</v>
      </c>
      <c r="F15" s="18">
        <f t="shared" si="2"/>
        <v>16504014</v>
      </c>
      <c r="G15" s="18">
        <f t="shared" si="2"/>
        <v>9280354</v>
      </c>
      <c r="H15" s="18">
        <f t="shared" si="2"/>
        <v>0</v>
      </c>
      <c r="I15" s="18">
        <f t="shared" si="2"/>
        <v>7219913</v>
      </c>
      <c r="J15" s="18">
        <f t="shared" si="2"/>
        <v>16500267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16500267</v>
      </c>
      <c r="X15" s="18">
        <f t="shared" si="2"/>
        <v>5200000</v>
      </c>
      <c r="Y15" s="18">
        <f t="shared" si="2"/>
        <v>11300267</v>
      </c>
      <c r="Z15" s="4">
        <f>+IF(X15&lt;&gt;0,+(Y15/X15)*100,0)</f>
        <v>217.31282692307695</v>
      </c>
      <c r="AA15" s="30">
        <f>SUM(AA16:AA18)</f>
        <v>16504014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9280354</v>
      </c>
      <c r="H16" s="21"/>
      <c r="I16" s="21">
        <v>7219913</v>
      </c>
      <c r="J16" s="21">
        <v>16500267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16500267</v>
      </c>
      <c r="X16" s="21"/>
      <c r="Y16" s="21">
        <v>16500267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16504014</v>
      </c>
      <c r="F17" s="21">
        <v>16504014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5200000</v>
      </c>
      <c r="Y17" s="21">
        <v>-5200000</v>
      </c>
      <c r="Z17" s="6">
        <v>-100</v>
      </c>
      <c r="AA17" s="28">
        <v>16504014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57035242</v>
      </c>
      <c r="F19" s="18">
        <f t="shared" si="3"/>
        <v>57035242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16350000</v>
      </c>
      <c r="Y19" s="18">
        <f t="shared" si="3"/>
        <v>-16350000</v>
      </c>
      <c r="Z19" s="4">
        <f>+IF(X19&lt;&gt;0,+(Y19/X19)*100,0)</f>
        <v>-100</v>
      </c>
      <c r="AA19" s="30">
        <f>SUM(AA20:AA23)</f>
        <v>57035242</v>
      </c>
    </row>
    <row r="20" spans="1:27" ht="12.75">
      <c r="A20" s="5" t="s">
        <v>46</v>
      </c>
      <c r="B20" s="3"/>
      <c r="C20" s="19"/>
      <c r="D20" s="19"/>
      <c r="E20" s="20">
        <v>13720931</v>
      </c>
      <c r="F20" s="21">
        <v>13720931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5000000</v>
      </c>
      <c r="Y20" s="21">
        <v>-5000000</v>
      </c>
      <c r="Z20" s="6">
        <v>-100</v>
      </c>
      <c r="AA20" s="28">
        <v>13720931</v>
      </c>
    </row>
    <row r="21" spans="1:27" ht="12.75">
      <c r="A21" s="5" t="s">
        <v>47</v>
      </c>
      <c r="B21" s="3"/>
      <c r="C21" s="19"/>
      <c r="D21" s="19"/>
      <c r="E21" s="20">
        <v>30272289</v>
      </c>
      <c r="F21" s="21">
        <v>30272289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10000000</v>
      </c>
      <c r="Y21" s="21">
        <v>-10000000</v>
      </c>
      <c r="Z21" s="6">
        <v>-100</v>
      </c>
      <c r="AA21" s="28">
        <v>30272289</v>
      </c>
    </row>
    <row r="22" spans="1:27" ht="12.75">
      <c r="A22" s="5" t="s">
        <v>48</v>
      </c>
      <c r="B22" s="3"/>
      <c r="C22" s="22"/>
      <c r="D22" s="22"/>
      <c r="E22" s="23">
        <v>13042022</v>
      </c>
      <c r="F22" s="24">
        <v>13042022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1350000</v>
      </c>
      <c r="Y22" s="24">
        <v>-1350000</v>
      </c>
      <c r="Z22" s="7">
        <v>-100</v>
      </c>
      <c r="AA22" s="29">
        <v>13042022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1844600</v>
      </c>
      <c r="F24" s="18">
        <v>1844600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694000</v>
      </c>
      <c r="Y24" s="18">
        <v>-694000</v>
      </c>
      <c r="Z24" s="4">
        <v>-100</v>
      </c>
      <c r="AA24" s="30">
        <v>1844600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1911591643</v>
      </c>
      <c r="D25" s="51">
        <f>+D5+D9+D15+D19+D24</f>
        <v>0</v>
      </c>
      <c r="E25" s="52">
        <f t="shared" si="4"/>
        <v>79888998</v>
      </c>
      <c r="F25" s="53">
        <f t="shared" si="4"/>
        <v>79888998</v>
      </c>
      <c r="G25" s="53">
        <f t="shared" si="4"/>
        <v>9280354</v>
      </c>
      <c r="H25" s="53">
        <f t="shared" si="4"/>
        <v>0</v>
      </c>
      <c r="I25" s="53">
        <f t="shared" si="4"/>
        <v>7219913</v>
      </c>
      <c r="J25" s="53">
        <f t="shared" si="4"/>
        <v>16500267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16500267</v>
      </c>
      <c r="X25" s="53">
        <f t="shared" si="4"/>
        <v>22244000</v>
      </c>
      <c r="Y25" s="53">
        <f t="shared" si="4"/>
        <v>-5743733</v>
      </c>
      <c r="Z25" s="54">
        <f>+IF(X25&lt;&gt;0,+(Y25/X25)*100,0)</f>
        <v>-25.8214934364323</v>
      </c>
      <c r="AA25" s="55">
        <f>+AA5+AA9+AA15+AA19+AA24</f>
        <v>79888998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78916471</v>
      </c>
      <c r="D28" s="19"/>
      <c r="E28" s="20">
        <v>71888998</v>
      </c>
      <c r="F28" s="21">
        <v>71888998</v>
      </c>
      <c r="G28" s="21">
        <v>9280354</v>
      </c>
      <c r="H28" s="21"/>
      <c r="I28" s="21">
        <v>7219913</v>
      </c>
      <c r="J28" s="21">
        <v>16500267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16500267</v>
      </c>
      <c r="X28" s="21">
        <v>35000000</v>
      </c>
      <c r="Y28" s="21">
        <v>-18499733</v>
      </c>
      <c r="Z28" s="6">
        <v>-52.86</v>
      </c>
      <c r="AA28" s="19">
        <v>71888998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78916471</v>
      </c>
      <c r="D32" s="25">
        <f>SUM(D28:D31)</f>
        <v>0</v>
      </c>
      <c r="E32" s="26">
        <f t="shared" si="5"/>
        <v>71888998</v>
      </c>
      <c r="F32" s="27">
        <f t="shared" si="5"/>
        <v>71888998</v>
      </c>
      <c r="G32" s="27">
        <f t="shared" si="5"/>
        <v>9280354</v>
      </c>
      <c r="H32" s="27">
        <f t="shared" si="5"/>
        <v>0</v>
      </c>
      <c r="I32" s="27">
        <f t="shared" si="5"/>
        <v>7219913</v>
      </c>
      <c r="J32" s="27">
        <f t="shared" si="5"/>
        <v>16500267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16500267</v>
      </c>
      <c r="X32" s="27">
        <f t="shared" si="5"/>
        <v>35000000</v>
      </c>
      <c r="Y32" s="27">
        <f t="shared" si="5"/>
        <v>-18499733</v>
      </c>
      <c r="Z32" s="13">
        <f>+IF(X32&lt;&gt;0,+(Y32/X32)*100,0)</f>
        <v>-52.85638</v>
      </c>
      <c r="AA32" s="31">
        <f>SUM(AA28:AA31)</f>
        <v>71888998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1832675172</v>
      </c>
      <c r="D35" s="19"/>
      <c r="E35" s="20">
        <v>8000000</v>
      </c>
      <c r="F35" s="21">
        <v>8000000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4000000</v>
      </c>
      <c r="Y35" s="21">
        <v>-4000000</v>
      </c>
      <c r="Z35" s="6">
        <v>-100</v>
      </c>
      <c r="AA35" s="28">
        <v>8000000</v>
      </c>
    </row>
    <row r="36" spans="1:27" ht="12.75">
      <c r="A36" s="61" t="s">
        <v>64</v>
      </c>
      <c r="B36" s="10"/>
      <c r="C36" s="62">
        <f aca="true" t="shared" si="6" ref="C36:Y36">SUM(C32:C35)</f>
        <v>1911591643</v>
      </c>
      <c r="D36" s="62">
        <f>SUM(D32:D35)</f>
        <v>0</v>
      </c>
      <c r="E36" s="63">
        <f t="shared" si="6"/>
        <v>79888998</v>
      </c>
      <c r="F36" s="64">
        <f t="shared" si="6"/>
        <v>79888998</v>
      </c>
      <c r="G36" s="64">
        <f t="shared" si="6"/>
        <v>9280354</v>
      </c>
      <c r="H36" s="64">
        <f t="shared" si="6"/>
        <v>0</v>
      </c>
      <c r="I36" s="64">
        <f t="shared" si="6"/>
        <v>7219913</v>
      </c>
      <c r="J36" s="64">
        <f t="shared" si="6"/>
        <v>16500267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16500267</v>
      </c>
      <c r="X36" s="64">
        <f t="shared" si="6"/>
        <v>39000000</v>
      </c>
      <c r="Y36" s="64">
        <f t="shared" si="6"/>
        <v>-22499733</v>
      </c>
      <c r="Z36" s="65">
        <f>+IF(X36&lt;&gt;0,+(Y36/X36)*100,0)</f>
        <v>-57.69162307692308</v>
      </c>
      <c r="AA36" s="66">
        <f>SUM(AA32:AA35)</f>
        <v>79888998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111705731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1293866</v>
      </c>
      <c r="H5" s="18">
        <f t="shared" si="0"/>
        <v>842845</v>
      </c>
      <c r="I5" s="18">
        <f t="shared" si="0"/>
        <v>424392</v>
      </c>
      <c r="J5" s="18">
        <f t="shared" si="0"/>
        <v>2561103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2561103</v>
      </c>
      <c r="X5" s="18">
        <f t="shared" si="0"/>
        <v>0</v>
      </c>
      <c r="Y5" s="18">
        <f t="shared" si="0"/>
        <v>2561103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111700807</v>
      </c>
      <c r="D7" s="22"/>
      <c r="E7" s="23"/>
      <c r="F7" s="24"/>
      <c r="G7" s="24">
        <v>23349</v>
      </c>
      <c r="H7" s="24">
        <v>113970</v>
      </c>
      <c r="I7" s="24"/>
      <c r="J7" s="24">
        <v>137319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137319</v>
      </c>
      <c r="X7" s="24"/>
      <c r="Y7" s="24">
        <v>137319</v>
      </c>
      <c r="Z7" s="7"/>
      <c r="AA7" s="29"/>
    </row>
    <row r="8" spans="1:27" ht="12.75">
      <c r="A8" s="5" t="s">
        <v>34</v>
      </c>
      <c r="B8" s="3"/>
      <c r="C8" s="19">
        <v>4924</v>
      </c>
      <c r="D8" s="19"/>
      <c r="E8" s="20"/>
      <c r="F8" s="21"/>
      <c r="G8" s="21">
        <v>1270517</v>
      </c>
      <c r="H8" s="21">
        <v>728875</v>
      </c>
      <c r="I8" s="21">
        <v>424392</v>
      </c>
      <c r="J8" s="21">
        <v>2423784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2423784</v>
      </c>
      <c r="X8" s="21"/>
      <c r="Y8" s="21">
        <v>2423784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15509032</v>
      </c>
      <c r="F9" s="18">
        <f t="shared" si="1"/>
        <v>15509032</v>
      </c>
      <c r="G9" s="18">
        <f t="shared" si="1"/>
        <v>1975969</v>
      </c>
      <c r="H9" s="18">
        <f t="shared" si="1"/>
        <v>725292</v>
      </c>
      <c r="I9" s="18">
        <f t="shared" si="1"/>
        <v>614718</v>
      </c>
      <c r="J9" s="18">
        <f t="shared" si="1"/>
        <v>3315979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3315979</v>
      </c>
      <c r="X9" s="18">
        <f t="shared" si="1"/>
        <v>3308742</v>
      </c>
      <c r="Y9" s="18">
        <f t="shared" si="1"/>
        <v>7237</v>
      </c>
      <c r="Z9" s="4">
        <f>+IF(X9&lt;&gt;0,+(Y9/X9)*100,0)</f>
        <v>0.21872361157201137</v>
      </c>
      <c r="AA9" s="30">
        <f>SUM(AA10:AA14)</f>
        <v>15509032</v>
      </c>
    </row>
    <row r="10" spans="1:27" ht="12.75">
      <c r="A10" s="5" t="s">
        <v>36</v>
      </c>
      <c r="B10" s="3"/>
      <c r="C10" s="19"/>
      <c r="D10" s="19"/>
      <c r="E10" s="20">
        <v>11410188</v>
      </c>
      <c r="F10" s="21">
        <v>11410188</v>
      </c>
      <c r="G10" s="21">
        <v>1265592</v>
      </c>
      <c r="H10" s="21">
        <v>643448</v>
      </c>
      <c r="I10" s="21">
        <v>370239</v>
      </c>
      <c r="J10" s="21">
        <v>2279279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2279279</v>
      </c>
      <c r="X10" s="21">
        <v>2370299</v>
      </c>
      <c r="Y10" s="21">
        <v>-91020</v>
      </c>
      <c r="Z10" s="6">
        <v>-3.84</v>
      </c>
      <c r="AA10" s="28">
        <v>11410188</v>
      </c>
    </row>
    <row r="11" spans="1:27" ht="12.75">
      <c r="A11" s="5" t="s">
        <v>37</v>
      </c>
      <c r="B11" s="3"/>
      <c r="C11" s="19"/>
      <c r="D11" s="19"/>
      <c r="E11" s="20">
        <v>4098844</v>
      </c>
      <c r="F11" s="21">
        <v>4098844</v>
      </c>
      <c r="G11" s="21">
        <v>710377</v>
      </c>
      <c r="H11" s="21">
        <v>81844</v>
      </c>
      <c r="I11" s="21">
        <v>244479</v>
      </c>
      <c r="J11" s="21">
        <v>1036700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1036700</v>
      </c>
      <c r="X11" s="21">
        <v>938443</v>
      </c>
      <c r="Y11" s="21">
        <v>98257</v>
      </c>
      <c r="Z11" s="6">
        <v>10.47</v>
      </c>
      <c r="AA11" s="28">
        <v>4098844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4919187</v>
      </c>
      <c r="F15" s="18">
        <f t="shared" si="2"/>
        <v>4919187</v>
      </c>
      <c r="G15" s="18">
        <f t="shared" si="2"/>
        <v>569582</v>
      </c>
      <c r="H15" s="18">
        <f t="shared" si="2"/>
        <v>577837</v>
      </c>
      <c r="I15" s="18">
        <f t="shared" si="2"/>
        <v>100908</v>
      </c>
      <c r="J15" s="18">
        <f t="shared" si="2"/>
        <v>1248327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1248327</v>
      </c>
      <c r="X15" s="18">
        <f t="shared" si="2"/>
        <v>1245888</v>
      </c>
      <c r="Y15" s="18">
        <f t="shared" si="2"/>
        <v>2439</v>
      </c>
      <c r="Z15" s="4">
        <f>+IF(X15&lt;&gt;0,+(Y15/X15)*100,0)</f>
        <v>0.19576398520573277</v>
      </c>
      <c r="AA15" s="30">
        <f>SUM(AA16:AA18)</f>
        <v>4919187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4919187</v>
      </c>
      <c r="F17" s="21">
        <v>4919187</v>
      </c>
      <c r="G17" s="21">
        <v>569582</v>
      </c>
      <c r="H17" s="21">
        <v>577837</v>
      </c>
      <c r="I17" s="21">
        <v>100908</v>
      </c>
      <c r="J17" s="21">
        <v>1248327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1248327</v>
      </c>
      <c r="X17" s="21">
        <v>1245888</v>
      </c>
      <c r="Y17" s="21">
        <v>2439</v>
      </c>
      <c r="Z17" s="6">
        <v>0.2</v>
      </c>
      <c r="AA17" s="28">
        <v>4919187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105656335</v>
      </c>
      <c r="D19" s="16">
        <f>SUM(D20:D23)</f>
        <v>0</v>
      </c>
      <c r="E19" s="17">
        <f t="shared" si="3"/>
        <v>43789782</v>
      </c>
      <c r="F19" s="18">
        <f t="shared" si="3"/>
        <v>43789782</v>
      </c>
      <c r="G19" s="18">
        <f t="shared" si="3"/>
        <v>166479</v>
      </c>
      <c r="H19" s="18">
        <f t="shared" si="3"/>
        <v>119797</v>
      </c>
      <c r="I19" s="18">
        <f t="shared" si="3"/>
        <v>6984</v>
      </c>
      <c r="J19" s="18">
        <f t="shared" si="3"/>
        <v>293260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293260</v>
      </c>
      <c r="X19" s="18">
        <f t="shared" si="3"/>
        <v>6446970</v>
      </c>
      <c r="Y19" s="18">
        <f t="shared" si="3"/>
        <v>-6153710</v>
      </c>
      <c r="Z19" s="4">
        <f>+IF(X19&lt;&gt;0,+(Y19/X19)*100,0)</f>
        <v>-95.45119645352779</v>
      </c>
      <c r="AA19" s="30">
        <f>SUM(AA20:AA23)</f>
        <v>43789782</v>
      </c>
    </row>
    <row r="20" spans="1:27" ht="12.75">
      <c r="A20" s="5" t="s">
        <v>46</v>
      </c>
      <c r="B20" s="3"/>
      <c r="C20" s="19">
        <v>4294</v>
      </c>
      <c r="D20" s="19"/>
      <c r="E20" s="20"/>
      <c r="F20" s="21"/>
      <c r="G20" s="21"/>
      <c r="H20" s="21">
        <v>3812</v>
      </c>
      <c r="I20" s="21"/>
      <c r="J20" s="21">
        <v>3812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3812</v>
      </c>
      <c r="X20" s="21"/>
      <c r="Y20" s="21">
        <v>3812</v>
      </c>
      <c r="Z20" s="6"/>
      <c r="AA20" s="28"/>
    </row>
    <row r="21" spans="1:27" ht="12.75">
      <c r="A21" s="5" t="s">
        <v>47</v>
      </c>
      <c r="B21" s="3"/>
      <c r="C21" s="19">
        <v>56376742</v>
      </c>
      <c r="D21" s="19"/>
      <c r="E21" s="20">
        <v>42095684</v>
      </c>
      <c r="F21" s="21">
        <v>42095684</v>
      </c>
      <c r="G21" s="21">
        <v>166479</v>
      </c>
      <c r="H21" s="21">
        <v>79550</v>
      </c>
      <c r="I21" s="21"/>
      <c r="J21" s="21">
        <v>246029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246029</v>
      </c>
      <c r="X21" s="21">
        <v>5772555</v>
      </c>
      <c r="Y21" s="21">
        <v>-5526526</v>
      </c>
      <c r="Z21" s="6">
        <v>-95.74</v>
      </c>
      <c r="AA21" s="28">
        <v>42095684</v>
      </c>
    </row>
    <row r="22" spans="1:27" ht="12.75">
      <c r="A22" s="5" t="s">
        <v>48</v>
      </c>
      <c r="B22" s="3"/>
      <c r="C22" s="22">
        <v>49275299</v>
      </c>
      <c r="D22" s="22"/>
      <c r="E22" s="23">
        <v>279103</v>
      </c>
      <c r="F22" s="24">
        <v>279103</v>
      </c>
      <c r="G22" s="24"/>
      <c r="H22" s="24">
        <v>36435</v>
      </c>
      <c r="I22" s="24">
        <v>6984</v>
      </c>
      <c r="J22" s="24">
        <v>43419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43419</v>
      </c>
      <c r="X22" s="24">
        <v>69750</v>
      </c>
      <c r="Y22" s="24">
        <v>-26331</v>
      </c>
      <c r="Z22" s="7">
        <v>-37.75</v>
      </c>
      <c r="AA22" s="29">
        <v>279103</v>
      </c>
    </row>
    <row r="23" spans="1:27" ht="12.75">
      <c r="A23" s="5" t="s">
        <v>49</v>
      </c>
      <c r="B23" s="3"/>
      <c r="C23" s="19"/>
      <c r="D23" s="19"/>
      <c r="E23" s="20">
        <v>1414995</v>
      </c>
      <c r="F23" s="21">
        <v>1414995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604665</v>
      </c>
      <c r="Y23" s="21">
        <v>-604665</v>
      </c>
      <c r="Z23" s="6">
        <v>-100</v>
      </c>
      <c r="AA23" s="28">
        <v>1414995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217362066</v>
      </c>
      <c r="D25" s="51">
        <f>+D5+D9+D15+D19+D24</f>
        <v>0</v>
      </c>
      <c r="E25" s="52">
        <f t="shared" si="4"/>
        <v>64218001</v>
      </c>
      <c r="F25" s="53">
        <f t="shared" si="4"/>
        <v>64218001</v>
      </c>
      <c r="G25" s="53">
        <f t="shared" si="4"/>
        <v>4005896</v>
      </c>
      <c r="H25" s="53">
        <f t="shared" si="4"/>
        <v>2265771</v>
      </c>
      <c r="I25" s="53">
        <f t="shared" si="4"/>
        <v>1147002</v>
      </c>
      <c r="J25" s="53">
        <f t="shared" si="4"/>
        <v>7418669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7418669</v>
      </c>
      <c r="X25" s="53">
        <f t="shared" si="4"/>
        <v>11001600</v>
      </c>
      <c r="Y25" s="53">
        <f t="shared" si="4"/>
        <v>-3582931</v>
      </c>
      <c r="Z25" s="54">
        <f>+IF(X25&lt;&gt;0,+(Y25/X25)*100,0)</f>
        <v>-32.567362929028505</v>
      </c>
      <c r="AA25" s="55">
        <f>+AA5+AA9+AA15+AA19+AA24</f>
        <v>64218001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4294</v>
      </c>
      <c r="D28" s="19"/>
      <c r="E28" s="20">
        <v>64218001</v>
      </c>
      <c r="F28" s="21">
        <v>64218001</v>
      </c>
      <c r="G28" s="21">
        <v>3816068</v>
      </c>
      <c r="H28" s="21">
        <v>2044538</v>
      </c>
      <c r="I28" s="21">
        <v>1134210</v>
      </c>
      <c r="J28" s="21">
        <v>6994816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6994816</v>
      </c>
      <c r="X28" s="21">
        <v>16054500</v>
      </c>
      <c r="Y28" s="21">
        <v>-9059684</v>
      </c>
      <c r="Z28" s="6">
        <v>-56.43</v>
      </c>
      <c r="AA28" s="19">
        <v>64218001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4294</v>
      </c>
      <c r="D32" s="25">
        <f>SUM(D28:D31)</f>
        <v>0</v>
      </c>
      <c r="E32" s="26">
        <f t="shared" si="5"/>
        <v>64218001</v>
      </c>
      <c r="F32" s="27">
        <f t="shared" si="5"/>
        <v>64218001</v>
      </c>
      <c r="G32" s="27">
        <f t="shared" si="5"/>
        <v>3816068</v>
      </c>
      <c r="H32" s="27">
        <f t="shared" si="5"/>
        <v>2044538</v>
      </c>
      <c r="I32" s="27">
        <f t="shared" si="5"/>
        <v>1134210</v>
      </c>
      <c r="J32" s="27">
        <f t="shared" si="5"/>
        <v>6994816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6994816</v>
      </c>
      <c r="X32" s="27">
        <f t="shared" si="5"/>
        <v>16054500</v>
      </c>
      <c r="Y32" s="27">
        <f t="shared" si="5"/>
        <v>-9059684</v>
      </c>
      <c r="Z32" s="13">
        <f>+IF(X32&lt;&gt;0,+(Y32/X32)*100,0)</f>
        <v>-56.43080756174281</v>
      </c>
      <c r="AA32" s="31">
        <f>SUM(AA28:AA31)</f>
        <v>64218001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217357772</v>
      </c>
      <c r="D35" s="19"/>
      <c r="E35" s="20"/>
      <c r="F35" s="21"/>
      <c r="G35" s="21">
        <v>189828</v>
      </c>
      <c r="H35" s="21">
        <v>221233</v>
      </c>
      <c r="I35" s="21">
        <v>12792</v>
      </c>
      <c r="J35" s="21">
        <v>423853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423853</v>
      </c>
      <c r="X35" s="21"/>
      <c r="Y35" s="21">
        <v>423853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217362066</v>
      </c>
      <c r="D36" s="62">
        <f>SUM(D32:D35)</f>
        <v>0</v>
      </c>
      <c r="E36" s="63">
        <f t="shared" si="6"/>
        <v>64218001</v>
      </c>
      <c r="F36" s="64">
        <f t="shared" si="6"/>
        <v>64218001</v>
      </c>
      <c r="G36" s="64">
        <f t="shared" si="6"/>
        <v>4005896</v>
      </c>
      <c r="H36" s="64">
        <f t="shared" si="6"/>
        <v>2265771</v>
      </c>
      <c r="I36" s="64">
        <f t="shared" si="6"/>
        <v>1147002</v>
      </c>
      <c r="J36" s="64">
        <f t="shared" si="6"/>
        <v>7418669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7418669</v>
      </c>
      <c r="X36" s="64">
        <f t="shared" si="6"/>
        <v>16054500</v>
      </c>
      <c r="Y36" s="64">
        <f t="shared" si="6"/>
        <v>-8635831</v>
      </c>
      <c r="Z36" s="65">
        <f>+IF(X36&lt;&gt;0,+(Y36/X36)*100,0)</f>
        <v>-53.79071911302127</v>
      </c>
      <c r="AA36" s="66">
        <f>SUM(AA32:AA35)</f>
        <v>64218001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4062677</v>
      </c>
      <c r="D5" s="16">
        <f>SUM(D6:D8)</f>
        <v>0</v>
      </c>
      <c r="E5" s="17">
        <f t="shared" si="0"/>
        <v>6000000</v>
      </c>
      <c r="F5" s="18">
        <f t="shared" si="0"/>
        <v>6000000</v>
      </c>
      <c r="G5" s="18">
        <f t="shared" si="0"/>
        <v>1595770</v>
      </c>
      <c r="H5" s="18">
        <f t="shared" si="0"/>
        <v>225165</v>
      </c>
      <c r="I5" s="18">
        <f t="shared" si="0"/>
        <v>200960</v>
      </c>
      <c r="J5" s="18">
        <f t="shared" si="0"/>
        <v>2021895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2021895</v>
      </c>
      <c r="X5" s="18">
        <f t="shared" si="0"/>
        <v>1458000</v>
      </c>
      <c r="Y5" s="18">
        <f t="shared" si="0"/>
        <v>563895</v>
      </c>
      <c r="Z5" s="4">
        <f>+IF(X5&lt;&gt;0,+(Y5/X5)*100,0)</f>
        <v>38.675925925925924</v>
      </c>
      <c r="AA5" s="16">
        <f>SUM(AA6:AA8)</f>
        <v>6000000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360807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3701870</v>
      </c>
      <c r="D8" s="19"/>
      <c r="E8" s="20">
        <v>6000000</v>
      </c>
      <c r="F8" s="21">
        <v>6000000</v>
      </c>
      <c r="G8" s="21">
        <v>1595770</v>
      </c>
      <c r="H8" s="21">
        <v>225165</v>
      </c>
      <c r="I8" s="21">
        <v>200960</v>
      </c>
      <c r="J8" s="21">
        <v>2021895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2021895</v>
      </c>
      <c r="X8" s="21">
        <v>1458000</v>
      </c>
      <c r="Y8" s="21">
        <v>563895</v>
      </c>
      <c r="Z8" s="6">
        <v>38.68</v>
      </c>
      <c r="AA8" s="28">
        <v>6000000</v>
      </c>
    </row>
    <row r="9" spans="1:27" ht="12.75">
      <c r="A9" s="2" t="s">
        <v>35</v>
      </c>
      <c r="B9" s="3"/>
      <c r="C9" s="16">
        <f aca="true" t="shared" si="1" ref="C9:Y9">SUM(C10:C14)</f>
        <v>51884556</v>
      </c>
      <c r="D9" s="16">
        <f>SUM(D10:D14)</f>
        <v>0</v>
      </c>
      <c r="E9" s="17">
        <f t="shared" si="1"/>
        <v>73787219</v>
      </c>
      <c r="F9" s="18">
        <f t="shared" si="1"/>
        <v>73787219</v>
      </c>
      <c r="G9" s="18">
        <f t="shared" si="1"/>
        <v>2254693</v>
      </c>
      <c r="H9" s="18">
        <f t="shared" si="1"/>
        <v>5021766</v>
      </c>
      <c r="I9" s="18">
        <f t="shared" si="1"/>
        <v>6372441</v>
      </c>
      <c r="J9" s="18">
        <f t="shared" si="1"/>
        <v>13648900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13648900</v>
      </c>
      <c r="X9" s="18">
        <f t="shared" si="1"/>
        <v>17930294</v>
      </c>
      <c r="Y9" s="18">
        <f t="shared" si="1"/>
        <v>-4281394</v>
      </c>
      <c r="Z9" s="4">
        <f>+IF(X9&lt;&gt;0,+(Y9/X9)*100,0)</f>
        <v>-23.87799106919273</v>
      </c>
      <c r="AA9" s="30">
        <f>SUM(AA10:AA14)</f>
        <v>73787219</v>
      </c>
    </row>
    <row r="10" spans="1:27" ht="12.75">
      <c r="A10" s="5" t="s">
        <v>36</v>
      </c>
      <c r="B10" s="3"/>
      <c r="C10" s="19">
        <v>25899063</v>
      </c>
      <c r="D10" s="19"/>
      <c r="E10" s="20">
        <v>30594002</v>
      </c>
      <c r="F10" s="21">
        <v>30594002</v>
      </c>
      <c r="G10" s="21">
        <v>2254693</v>
      </c>
      <c r="H10" s="21">
        <v>2723990</v>
      </c>
      <c r="I10" s="21">
        <v>5252145</v>
      </c>
      <c r="J10" s="21">
        <v>10230828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10230828</v>
      </c>
      <c r="X10" s="21">
        <v>7434342</v>
      </c>
      <c r="Y10" s="21">
        <v>2796486</v>
      </c>
      <c r="Z10" s="6">
        <v>37.62</v>
      </c>
      <c r="AA10" s="28">
        <v>30594002</v>
      </c>
    </row>
    <row r="11" spans="1:27" ht="12.75">
      <c r="A11" s="5" t="s">
        <v>37</v>
      </c>
      <c r="B11" s="3"/>
      <c r="C11" s="19">
        <v>25142750</v>
      </c>
      <c r="D11" s="19"/>
      <c r="E11" s="20">
        <v>34793217</v>
      </c>
      <c r="F11" s="21">
        <v>34793217</v>
      </c>
      <c r="G11" s="21"/>
      <c r="H11" s="21">
        <v>2297776</v>
      </c>
      <c r="I11" s="21">
        <v>1120296</v>
      </c>
      <c r="J11" s="21">
        <v>3418072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3418072</v>
      </c>
      <c r="X11" s="21">
        <v>8454752</v>
      </c>
      <c r="Y11" s="21">
        <v>-5036680</v>
      </c>
      <c r="Z11" s="6">
        <v>-59.57</v>
      </c>
      <c r="AA11" s="28">
        <v>34793217</v>
      </c>
    </row>
    <row r="12" spans="1:27" ht="12.75">
      <c r="A12" s="5" t="s">
        <v>38</v>
      </c>
      <c r="B12" s="3"/>
      <c r="C12" s="19">
        <v>842743</v>
      </c>
      <c r="D12" s="19"/>
      <c r="E12" s="20">
        <v>7800000</v>
      </c>
      <c r="F12" s="21">
        <v>7800000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1895400</v>
      </c>
      <c r="Y12" s="21">
        <v>-1895400</v>
      </c>
      <c r="Z12" s="6">
        <v>-100</v>
      </c>
      <c r="AA12" s="28">
        <v>7800000</v>
      </c>
    </row>
    <row r="13" spans="1:27" ht="12.75">
      <c r="A13" s="5" t="s">
        <v>39</v>
      </c>
      <c r="B13" s="3"/>
      <c r="C13" s="19"/>
      <c r="D13" s="19"/>
      <c r="E13" s="20">
        <v>600000</v>
      </c>
      <c r="F13" s="21">
        <v>600000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145800</v>
      </c>
      <c r="Y13" s="21">
        <v>-145800</v>
      </c>
      <c r="Z13" s="6">
        <v>-100</v>
      </c>
      <c r="AA13" s="28">
        <v>600000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28616405</v>
      </c>
      <c r="D15" s="16">
        <f>SUM(D16:D18)</f>
        <v>0</v>
      </c>
      <c r="E15" s="17">
        <f t="shared" si="2"/>
        <v>86781555</v>
      </c>
      <c r="F15" s="18">
        <f t="shared" si="2"/>
        <v>86781555</v>
      </c>
      <c r="G15" s="18">
        <f t="shared" si="2"/>
        <v>0</v>
      </c>
      <c r="H15" s="18">
        <f t="shared" si="2"/>
        <v>7787505</v>
      </c>
      <c r="I15" s="18">
        <f t="shared" si="2"/>
        <v>6841259</v>
      </c>
      <c r="J15" s="18">
        <f t="shared" si="2"/>
        <v>14628764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14628764</v>
      </c>
      <c r="X15" s="18">
        <f t="shared" si="2"/>
        <v>21087918</v>
      </c>
      <c r="Y15" s="18">
        <f t="shared" si="2"/>
        <v>-6459154</v>
      </c>
      <c r="Z15" s="4">
        <f>+IF(X15&lt;&gt;0,+(Y15/X15)*100,0)</f>
        <v>-30.629643002215772</v>
      </c>
      <c r="AA15" s="30">
        <f>SUM(AA16:AA18)</f>
        <v>86781555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28616405</v>
      </c>
      <c r="D17" s="19"/>
      <c r="E17" s="20">
        <v>86781555</v>
      </c>
      <c r="F17" s="21">
        <v>86781555</v>
      </c>
      <c r="G17" s="21"/>
      <c r="H17" s="21">
        <v>7787505</v>
      </c>
      <c r="I17" s="21">
        <v>6841259</v>
      </c>
      <c r="J17" s="21">
        <v>14628764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14628764</v>
      </c>
      <c r="X17" s="21">
        <v>21087918</v>
      </c>
      <c r="Y17" s="21">
        <v>-6459154</v>
      </c>
      <c r="Z17" s="6">
        <v>-30.63</v>
      </c>
      <c r="AA17" s="28">
        <v>86781555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79796959</v>
      </c>
      <c r="D19" s="16">
        <f>SUM(D20:D23)</f>
        <v>0</v>
      </c>
      <c r="E19" s="17">
        <f t="shared" si="3"/>
        <v>77607726</v>
      </c>
      <c r="F19" s="18">
        <f t="shared" si="3"/>
        <v>77607726</v>
      </c>
      <c r="G19" s="18">
        <f t="shared" si="3"/>
        <v>450104</v>
      </c>
      <c r="H19" s="18">
        <f t="shared" si="3"/>
        <v>2825334</v>
      </c>
      <c r="I19" s="18">
        <f t="shared" si="3"/>
        <v>1895666</v>
      </c>
      <c r="J19" s="18">
        <f t="shared" si="3"/>
        <v>5171104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5171104</v>
      </c>
      <c r="X19" s="18">
        <f t="shared" si="3"/>
        <v>18858676</v>
      </c>
      <c r="Y19" s="18">
        <f t="shared" si="3"/>
        <v>-13687572</v>
      </c>
      <c r="Z19" s="4">
        <f>+IF(X19&lt;&gt;0,+(Y19/X19)*100,0)</f>
        <v>-72.57970814069874</v>
      </c>
      <c r="AA19" s="30">
        <f>SUM(AA20:AA23)</f>
        <v>77607726</v>
      </c>
    </row>
    <row r="20" spans="1:27" ht="12.75">
      <c r="A20" s="5" t="s">
        <v>46</v>
      </c>
      <c r="B20" s="3"/>
      <c r="C20" s="19">
        <v>33559839</v>
      </c>
      <c r="D20" s="19"/>
      <c r="E20" s="20">
        <v>10048401</v>
      </c>
      <c r="F20" s="21">
        <v>10048401</v>
      </c>
      <c r="G20" s="21"/>
      <c r="H20" s="21">
        <v>1030873</v>
      </c>
      <c r="I20" s="21">
        <v>911693</v>
      </c>
      <c r="J20" s="21">
        <v>1942566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1942566</v>
      </c>
      <c r="X20" s="21">
        <v>2441761</v>
      </c>
      <c r="Y20" s="21">
        <v>-499195</v>
      </c>
      <c r="Z20" s="6">
        <v>-20.44</v>
      </c>
      <c r="AA20" s="28">
        <v>10048401</v>
      </c>
    </row>
    <row r="21" spans="1:27" ht="12.75">
      <c r="A21" s="5" t="s">
        <v>47</v>
      </c>
      <c r="B21" s="3"/>
      <c r="C21" s="19">
        <v>13887868</v>
      </c>
      <c r="D21" s="19"/>
      <c r="E21" s="20">
        <v>50168190</v>
      </c>
      <c r="F21" s="21">
        <v>50168190</v>
      </c>
      <c r="G21" s="21"/>
      <c r="H21" s="21">
        <v>735295</v>
      </c>
      <c r="I21" s="21">
        <v>983973</v>
      </c>
      <c r="J21" s="21">
        <v>1719268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1719268</v>
      </c>
      <c r="X21" s="21">
        <v>12190869</v>
      </c>
      <c r="Y21" s="21">
        <v>-10471601</v>
      </c>
      <c r="Z21" s="6">
        <v>-85.9</v>
      </c>
      <c r="AA21" s="28">
        <v>50168190</v>
      </c>
    </row>
    <row r="22" spans="1:27" ht="12.75">
      <c r="A22" s="5" t="s">
        <v>48</v>
      </c>
      <c r="B22" s="3"/>
      <c r="C22" s="22">
        <v>32349252</v>
      </c>
      <c r="D22" s="22"/>
      <c r="E22" s="23">
        <v>17391135</v>
      </c>
      <c r="F22" s="24">
        <v>17391135</v>
      </c>
      <c r="G22" s="24">
        <v>450104</v>
      </c>
      <c r="H22" s="24">
        <v>1059166</v>
      </c>
      <c r="I22" s="24"/>
      <c r="J22" s="24">
        <v>1509270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1509270</v>
      </c>
      <c r="X22" s="24">
        <v>4226046</v>
      </c>
      <c r="Y22" s="24">
        <v>-2716776</v>
      </c>
      <c r="Z22" s="7">
        <v>-64.29</v>
      </c>
      <c r="AA22" s="29">
        <v>17391135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6891056</v>
      </c>
      <c r="D24" s="16"/>
      <c r="E24" s="17">
        <v>13743500</v>
      </c>
      <c r="F24" s="18">
        <v>13743500</v>
      </c>
      <c r="G24" s="18">
        <v>2264181</v>
      </c>
      <c r="H24" s="18">
        <v>463128</v>
      </c>
      <c r="I24" s="18">
        <v>463128</v>
      </c>
      <c r="J24" s="18">
        <v>3190437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3190437</v>
      </c>
      <c r="X24" s="18">
        <v>3339671</v>
      </c>
      <c r="Y24" s="18">
        <v>-149234</v>
      </c>
      <c r="Z24" s="4">
        <v>-4.47</v>
      </c>
      <c r="AA24" s="30">
        <v>13743500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171251653</v>
      </c>
      <c r="D25" s="51">
        <f>+D5+D9+D15+D19+D24</f>
        <v>0</v>
      </c>
      <c r="E25" s="52">
        <f t="shared" si="4"/>
        <v>257920000</v>
      </c>
      <c r="F25" s="53">
        <f t="shared" si="4"/>
        <v>257920000</v>
      </c>
      <c r="G25" s="53">
        <f t="shared" si="4"/>
        <v>6564748</v>
      </c>
      <c r="H25" s="53">
        <f t="shared" si="4"/>
        <v>16322898</v>
      </c>
      <c r="I25" s="53">
        <f t="shared" si="4"/>
        <v>15773454</v>
      </c>
      <c r="J25" s="53">
        <f t="shared" si="4"/>
        <v>38661100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38661100</v>
      </c>
      <c r="X25" s="53">
        <f t="shared" si="4"/>
        <v>62674559</v>
      </c>
      <c r="Y25" s="53">
        <f t="shared" si="4"/>
        <v>-24013459</v>
      </c>
      <c r="Z25" s="54">
        <f>+IF(X25&lt;&gt;0,+(Y25/X25)*100,0)</f>
        <v>-38.3145240798583</v>
      </c>
      <c r="AA25" s="55">
        <f>+AA5+AA9+AA15+AA19+AA24</f>
        <v>257920000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107501111</v>
      </c>
      <c r="D28" s="19"/>
      <c r="E28" s="20">
        <v>185520000</v>
      </c>
      <c r="F28" s="21">
        <v>185520000</v>
      </c>
      <c r="G28" s="21">
        <v>2264181</v>
      </c>
      <c r="H28" s="21">
        <v>15709815</v>
      </c>
      <c r="I28" s="21">
        <v>11227969</v>
      </c>
      <c r="J28" s="21">
        <v>29201965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29201965</v>
      </c>
      <c r="X28" s="21">
        <v>45081360</v>
      </c>
      <c r="Y28" s="21">
        <v>-15879395</v>
      </c>
      <c r="Z28" s="6">
        <v>-35.22</v>
      </c>
      <c r="AA28" s="19">
        <v>185520000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107501111</v>
      </c>
      <c r="D32" s="25">
        <f>SUM(D28:D31)</f>
        <v>0</v>
      </c>
      <c r="E32" s="26">
        <f t="shared" si="5"/>
        <v>185520000</v>
      </c>
      <c r="F32" s="27">
        <f t="shared" si="5"/>
        <v>185520000</v>
      </c>
      <c r="G32" s="27">
        <f t="shared" si="5"/>
        <v>2264181</v>
      </c>
      <c r="H32" s="27">
        <f t="shared" si="5"/>
        <v>15709815</v>
      </c>
      <c r="I32" s="27">
        <f t="shared" si="5"/>
        <v>11227969</v>
      </c>
      <c r="J32" s="27">
        <f t="shared" si="5"/>
        <v>29201965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29201965</v>
      </c>
      <c r="X32" s="27">
        <f t="shared" si="5"/>
        <v>45081360</v>
      </c>
      <c r="Y32" s="27">
        <f t="shared" si="5"/>
        <v>-15879395</v>
      </c>
      <c r="Z32" s="13">
        <f>+IF(X32&lt;&gt;0,+(Y32/X32)*100,0)</f>
        <v>-35.22385970609582</v>
      </c>
      <c r="AA32" s="31">
        <f>SUM(AA28:AA31)</f>
        <v>185520000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63750542</v>
      </c>
      <c r="D35" s="19"/>
      <c r="E35" s="20">
        <v>72400000</v>
      </c>
      <c r="F35" s="21">
        <v>72400000</v>
      </c>
      <c r="G35" s="21">
        <v>4300567</v>
      </c>
      <c r="H35" s="21">
        <v>613083</v>
      </c>
      <c r="I35" s="21">
        <v>4545485</v>
      </c>
      <c r="J35" s="21">
        <v>9459135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9459135</v>
      </c>
      <c r="X35" s="21">
        <v>17593200</v>
      </c>
      <c r="Y35" s="21">
        <v>-8134065</v>
      </c>
      <c r="Z35" s="6">
        <v>-46.23</v>
      </c>
      <c r="AA35" s="28">
        <v>72400000</v>
      </c>
    </row>
    <row r="36" spans="1:27" ht="12.75">
      <c r="A36" s="61" t="s">
        <v>64</v>
      </c>
      <c r="B36" s="10"/>
      <c r="C36" s="62">
        <f aca="true" t="shared" si="6" ref="C36:Y36">SUM(C32:C35)</f>
        <v>171251653</v>
      </c>
      <c r="D36" s="62">
        <f>SUM(D32:D35)</f>
        <v>0</v>
      </c>
      <c r="E36" s="63">
        <f t="shared" si="6"/>
        <v>257920000</v>
      </c>
      <c r="F36" s="64">
        <f t="shared" si="6"/>
        <v>257920000</v>
      </c>
      <c r="G36" s="64">
        <f t="shared" si="6"/>
        <v>6564748</v>
      </c>
      <c r="H36" s="64">
        <f t="shared" si="6"/>
        <v>16322898</v>
      </c>
      <c r="I36" s="64">
        <f t="shared" si="6"/>
        <v>15773454</v>
      </c>
      <c r="J36" s="64">
        <f t="shared" si="6"/>
        <v>38661100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38661100</v>
      </c>
      <c r="X36" s="64">
        <f t="shared" si="6"/>
        <v>62674560</v>
      </c>
      <c r="Y36" s="64">
        <f t="shared" si="6"/>
        <v>-24013460</v>
      </c>
      <c r="Z36" s="65">
        <f>+IF(X36&lt;&gt;0,+(Y36/X36)*100,0)</f>
        <v>-38.31452506407704</v>
      </c>
      <c r="AA36" s="66">
        <f>SUM(AA32:AA35)</f>
        <v>257920000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5147</v>
      </c>
      <c r="H5" s="18">
        <f t="shared" si="0"/>
        <v>62524</v>
      </c>
      <c r="I5" s="18">
        <f t="shared" si="0"/>
        <v>26347</v>
      </c>
      <c r="J5" s="18">
        <f t="shared" si="0"/>
        <v>94018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94018</v>
      </c>
      <c r="X5" s="18">
        <f t="shared" si="0"/>
        <v>0</v>
      </c>
      <c r="Y5" s="18">
        <f t="shared" si="0"/>
        <v>94018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>
        <v>5147</v>
      </c>
      <c r="H6" s="21"/>
      <c r="I6" s="21">
        <v>16999</v>
      </c>
      <c r="J6" s="21">
        <v>22146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22146</v>
      </c>
      <c r="X6" s="21"/>
      <c r="Y6" s="21">
        <v>22146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>
        <v>45525</v>
      </c>
      <c r="I7" s="24">
        <v>9348</v>
      </c>
      <c r="J7" s="24">
        <v>54873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54873</v>
      </c>
      <c r="X7" s="24"/>
      <c r="Y7" s="24">
        <v>54873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16999</v>
      </c>
      <c r="I8" s="21"/>
      <c r="J8" s="21">
        <v>16999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16999</v>
      </c>
      <c r="X8" s="21"/>
      <c r="Y8" s="21">
        <v>16999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2420854</v>
      </c>
      <c r="F9" s="18">
        <f t="shared" si="1"/>
        <v>2420854</v>
      </c>
      <c r="G9" s="18">
        <f t="shared" si="1"/>
        <v>0</v>
      </c>
      <c r="H9" s="18">
        <f t="shared" si="1"/>
        <v>14726</v>
      </c>
      <c r="I9" s="18">
        <f t="shared" si="1"/>
        <v>0</v>
      </c>
      <c r="J9" s="18">
        <f t="shared" si="1"/>
        <v>14726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14726</v>
      </c>
      <c r="X9" s="18">
        <f t="shared" si="1"/>
        <v>605214</v>
      </c>
      <c r="Y9" s="18">
        <f t="shared" si="1"/>
        <v>-590488</v>
      </c>
      <c r="Z9" s="4">
        <f>+IF(X9&lt;&gt;0,+(Y9/X9)*100,0)</f>
        <v>-97.5668110783954</v>
      </c>
      <c r="AA9" s="30">
        <f>SUM(AA10:AA14)</f>
        <v>2420854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2420854</v>
      </c>
      <c r="F11" s="21">
        <v>2420854</v>
      </c>
      <c r="G11" s="21"/>
      <c r="H11" s="21">
        <v>14726</v>
      </c>
      <c r="I11" s="21"/>
      <c r="J11" s="21">
        <v>14726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14726</v>
      </c>
      <c r="X11" s="21">
        <v>605214</v>
      </c>
      <c r="Y11" s="21">
        <v>-590488</v>
      </c>
      <c r="Z11" s="6">
        <v>-97.57</v>
      </c>
      <c r="AA11" s="28">
        <v>2420854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5295550</v>
      </c>
      <c r="F15" s="18">
        <f t="shared" si="2"/>
        <v>5295550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1323888</v>
      </c>
      <c r="Y15" s="18">
        <f t="shared" si="2"/>
        <v>-1323888</v>
      </c>
      <c r="Z15" s="4">
        <f>+IF(X15&lt;&gt;0,+(Y15/X15)*100,0)</f>
        <v>-100</v>
      </c>
      <c r="AA15" s="30">
        <f>SUM(AA16:AA18)</f>
        <v>5295550</v>
      </c>
    </row>
    <row r="16" spans="1:27" ht="12.75">
      <c r="A16" s="5" t="s">
        <v>42</v>
      </c>
      <c r="B16" s="3"/>
      <c r="C16" s="19"/>
      <c r="D16" s="19"/>
      <c r="E16" s="20">
        <v>1004500</v>
      </c>
      <c r="F16" s="21">
        <v>1004500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251124</v>
      </c>
      <c r="Y16" s="21">
        <v>-251124</v>
      </c>
      <c r="Z16" s="6">
        <v>-100</v>
      </c>
      <c r="AA16" s="28">
        <v>1004500</v>
      </c>
    </row>
    <row r="17" spans="1:27" ht="12.75">
      <c r="A17" s="5" t="s">
        <v>43</v>
      </c>
      <c r="B17" s="3"/>
      <c r="C17" s="19"/>
      <c r="D17" s="19"/>
      <c r="E17" s="20">
        <v>4291050</v>
      </c>
      <c r="F17" s="21">
        <v>4291050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1072764</v>
      </c>
      <c r="Y17" s="21">
        <v>-1072764</v>
      </c>
      <c r="Z17" s="6">
        <v>-100</v>
      </c>
      <c r="AA17" s="28">
        <v>4291050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39813573</v>
      </c>
      <c r="F19" s="18">
        <f t="shared" si="3"/>
        <v>39813573</v>
      </c>
      <c r="G19" s="18">
        <f t="shared" si="3"/>
        <v>1763053</v>
      </c>
      <c r="H19" s="18">
        <f t="shared" si="3"/>
        <v>3102998</v>
      </c>
      <c r="I19" s="18">
        <f t="shared" si="3"/>
        <v>2770271</v>
      </c>
      <c r="J19" s="18">
        <f t="shared" si="3"/>
        <v>7636322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7636322</v>
      </c>
      <c r="X19" s="18">
        <f t="shared" si="3"/>
        <v>9953394</v>
      </c>
      <c r="Y19" s="18">
        <f t="shared" si="3"/>
        <v>-2317072</v>
      </c>
      <c r="Z19" s="4">
        <f>+IF(X19&lt;&gt;0,+(Y19/X19)*100,0)</f>
        <v>-23.279215109941394</v>
      </c>
      <c r="AA19" s="30">
        <f>SUM(AA20:AA23)</f>
        <v>39813573</v>
      </c>
    </row>
    <row r="20" spans="1:27" ht="12.75">
      <c r="A20" s="5" t="s">
        <v>46</v>
      </c>
      <c r="B20" s="3"/>
      <c r="C20" s="19"/>
      <c r="D20" s="19"/>
      <c r="E20" s="20">
        <v>750000</v>
      </c>
      <c r="F20" s="21">
        <v>750000</v>
      </c>
      <c r="G20" s="21"/>
      <c r="H20" s="21">
        <v>756897</v>
      </c>
      <c r="I20" s="21"/>
      <c r="J20" s="21">
        <v>756897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756897</v>
      </c>
      <c r="X20" s="21">
        <v>187500</v>
      </c>
      <c r="Y20" s="21">
        <v>569397</v>
      </c>
      <c r="Z20" s="6">
        <v>303.68</v>
      </c>
      <c r="AA20" s="28">
        <v>750000</v>
      </c>
    </row>
    <row r="21" spans="1:27" ht="12.75">
      <c r="A21" s="5" t="s">
        <v>47</v>
      </c>
      <c r="B21" s="3"/>
      <c r="C21" s="19"/>
      <c r="D21" s="19"/>
      <c r="E21" s="20">
        <v>39063573</v>
      </c>
      <c r="F21" s="21">
        <v>39063573</v>
      </c>
      <c r="G21" s="21">
        <v>1763053</v>
      </c>
      <c r="H21" s="21">
        <v>2346101</v>
      </c>
      <c r="I21" s="21">
        <v>2770271</v>
      </c>
      <c r="J21" s="21">
        <v>6879425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6879425</v>
      </c>
      <c r="X21" s="21">
        <v>9765894</v>
      </c>
      <c r="Y21" s="21">
        <v>-2886469</v>
      </c>
      <c r="Z21" s="6">
        <v>-29.56</v>
      </c>
      <c r="AA21" s="28">
        <v>39063573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47529977</v>
      </c>
      <c r="F25" s="53">
        <f t="shared" si="4"/>
        <v>47529977</v>
      </c>
      <c r="G25" s="53">
        <f t="shared" si="4"/>
        <v>1768200</v>
      </c>
      <c r="H25" s="53">
        <f t="shared" si="4"/>
        <v>3180248</v>
      </c>
      <c r="I25" s="53">
        <f t="shared" si="4"/>
        <v>2796618</v>
      </c>
      <c r="J25" s="53">
        <f t="shared" si="4"/>
        <v>7745066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7745066</v>
      </c>
      <c r="X25" s="53">
        <f t="shared" si="4"/>
        <v>11882496</v>
      </c>
      <c r="Y25" s="53">
        <f t="shared" si="4"/>
        <v>-4137430</v>
      </c>
      <c r="Z25" s="54">
        <f>+IF(X25&lt;&gt;0,+(Y25/X25)*100,0)</f>
        <v>-34.81953623211824</v>
      </c>
      <c r="AA25" s="55">
        <f>+AA5+AA9+AA15+AA19+AA24</f>
        <v>47529977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47529977</v>
      </c>
      <c r="F28" s="21">
        <v>47529977</v>
      </c>
      <c r="G28" s="21">
        <v>1763053</v>
      </c>
      <c r="H28" s="21">
        <v>3180248</v>
      </c>
      <c r="I28" s="21">
        <v>2770271</v>
      </c>
      <c r="J28" s="21">
        <v>7713572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7713572</v>
      </c>
      <c r="X28" s="21">
        <v>11882496</v>
      </c>
      <c r="Y28" s="21">
        <v>-4168924</v>
      </c>
      <c r="Z28" s="6">
        <v>-35.08</v>
      </c>
      <c r="AA28" s="19">
        <v>47529977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47529977</v>
      </c>
      <c r="F32" s="27">
        <f t="shared" si="5"/>
        <v>47529977</v>
      </c>
      <c r="G32" s="27">
        <f t="shared" si="5"/>
        <v>1763053</v>
      </c>
      <c r="H32" s="27">
        <f t="shared" si="5"/>
        <v>3180248</v>
      </c>
      <c r="I32" s="27">
        <f t="shared" si="5"/>
        <v>2770271</v>
      </c>
      <c r="J32" s="27">
        <f t="shared" si="5"/>
        <v>7713572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7713572</v>
      </c>
      <c r="X32" s="27">
        <f t="shared" si="5"/>
        <v>11882496</v>
      </c>
      <c r="Y32" s="27">
        <f t="shared" si="5"/>
        <v>-4168924</v>
      </c>
      <c r="Z32" s="13">
        <f>+IF(X32&lt;&gt;0,+(Y32/X32)*100,0)</f>
        <v>-35.08458155592899</v>
      </c>
      <c r="AA32" s="31">
        <f>SUM(AA28:AA31)</f>
        <v>47529977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>
        <v>5147</v>
      </c>
      <c r="H35" s="21"/>
      <c r="I35" s="21">
        <v>26347</v>
      </c>
      <c r="J35" s="21">
        <v>31494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31494</v>
      </c>
      <c r="X35" s="21"/>
      <c r="Y35" s="21">
        <v>31494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47529977</v>
      </c>
      <c r="F36" s="64">
        <f t="shared" si="6"/>
        <v>47529977</v>
      </c>
      <c r="G36" s="64">
        <f t="shared" si="6"/>
        <v>1768200</v>
      </c>
      <c r="H36" s="64">
        <f t="shared" si="6"/>
        <v>3180248</v>
      </c>
      <c r="I36" s="64">
        <f t="shared" si="6"/>
        <v>2796618</v>
      </c>
      <c r="J36" s="64">
        <f t="shared" si="6"/>
        <v>7745066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7745066</v>
      </c>
      <c r="X36" s="64">
        <f t="shared" si="6"/>
        <v>11882496</v>
      </c>
      <c r="Y36" s="64">
        <f t="shared" si="6"/>
        <v>-4137430</v>
      </c>
      <c r="Z36" s="65">
        <f>+IF(X36&lt;&gt;0,+(Y36/X36)*100,0)</f>
        <v>-34.81953623211824</v>
      </c>
      <c r="AA36" s="66">
        <f>SUM(AA32:AA35)</f>
        <v>47529977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8822</v>
      </c>
      <c r="I5" s="18">
        <f t="shared" si="0"/>
        <v>0</v>
      </c>
      <c r="J5" s="18">
        <f t="shared" si="0"/>
        <v>8822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8822</v>
      </c>
      <c r="X5" s="18">
        <f t="shared" si="0"/>
        <v>0</v>
      </c>
      <c r="Y5" s="18">
        <f t="shared" si="0"/>
        <v>8822</v>
      </c>
      <c r="Z5" s="4">
        <f>+IF(X5&lt;&gt;0,+(Y5/X5)*100,0)</f>
        <v>0</v>
      </c>
      <c r="AA5" s="16">
        <f>SUM(AA6:AA8)</f>
        <v>500000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>
        <v>8822</v>
      </c>
      <c r="I7" s="24"/>
      <c r="J7" s="24">
        <v>8822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8822</v>
      </c>
      <c r="X7" s="24"/>
      <c r="Y7" s="24">
        <v>8822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4897093</v>
      </c>
      <c r="F9" s="18">
        <f t="shared" si="1"/>
        <v>4897093</v>
      </c>
      <c r="G9" s="18">
        <f t="shared" si="1"/>
        <v>330958</v>
      </c>
      <c r="H9" s="18">
        <f t="shared" si="1"/>
        <v>0</v>
      </c>
      <c r="I9" s="18">
        <f t="shared" si="1"/>
        <v>1415462</v>
      </c>
      <c r="J9" s="18">
        <f t="shared" si="1"/>
        <v>1746420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1746420</v>
      </c>
      <c r="X9" s="18">
        <f t="shared" si="1"/>
        <v>0</v>
      </c>
      <c r="Y9" s="18">
        <f t="shared" si="1"/>
        <v>1746420</v>
      </c>
      <c r="Z9" s="4">
        <f>+IF(X9&lt;&gt;0,+(Y9/X9)*100,0)</f>
        <v>0</v>
      </c>
      <c r="AA9" s="30">
        <f>SUM(AA10:AA14)</f>
        <v>4897093</v>
      </c>
    </row>
    <row r="10" spans="1:27" ht="12.75">
      <c r="A10" s="5" t="s">
        <v>36</v>
      </c>
      <c r="B10" s="3"/>
      <c r="C10" s="19"/>
      <c r="D10" s="19"/>
      <c r="E10" s="20">
        <v>908992</v>
      </c>
      <c r="F10" s="21">
        <v>908992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908992</v>
      </c>
    </row>
    <row r="11" spans="1:27" ht="12.75">
      <c r="A11" s="5" t="s">
        <v>37</v>
      </c>
      <c r="B11" s="3"/>
      <c r="C11" s="19"/>
      <c r="D11" s="19"/>
      <c r="E11" s="20">
        <v>3988101</v>
      </c>
      <c r="F11" s="21">
        <v>3988101</v>
      </c>
      <c r="G11" s="21">
        <v>330958</v>
      </c>
      <c r="H11" s="21"/>
      <c r="I11" s="21">
        <v>1415462</v>
      </c>
      <c r="J11" s="21">
        <v>1746420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1746420</v>
      </c>
      <c r="X11" s="21"/>
      <c r="Y11" s="21">
        <v>1746420</v>
      </c>
      <c r="Z11" s="6"/>
      <c r="AA11" s="28">
        <v>3988101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12660857</v>
      </c>
      <c r="F15" s="18">
        <f t="shared" si="2"/>
        <v>12660857</v>
      </c>
      <c r="G15" s="18">
        <f t="shared" si="2"/>
        <v>132814</v>
      </c>
      <c r="H15" s="18">
        <f t="shared" si="2"/>
        <v>1485165</v>
      </c>
      <c r="I15" s="18">
        <f t="shared" si="2"/>
        <v>576353</v>
      </c>
      <c r="J15" s="18">
        <f t="shared" si="2"/>
        <v>2194332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2194332</v>
      </c>
      <c r="X15" s="18">
        <f t="shared" si="2"/>
        <v>4526988</v>
      </c>
      <c r="Y15" s="18">
        <f t="shared" si="2"/>
        <v>-2332656</v>
      </c>
      <c r="Z15" s="4">
        <f>+IF(X15&lt;&gt;0,+(Y15/X15)*100,0)</f>
        <v>-51.52777078269259</v>
      </c>
      <c r="AA15" s="30">
        <f>SUM(AA16:AA18)</f>
        <v>12660857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12660857</v>
      </c>
      <c r="F17" s="21">
        <v>12660857</v>
      </c>
      <c r="G17" s="21">
        <v>132814</v>
      </c>
      <c r="H17" s="21">
        <v>1485165</v>
      </c>
      <c r="I17" s="21">
        <v>576353</v>
      </c>
      <c r="J17" s="21">
        <v>2194332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2194332</v>
      </c>
      <c r="X17" s="21">
        <v>4526988</v>
      </c>
      <c r="Y17" s="21">
        <v>-2332656</v>
      </c>
      <c r="Z17" s="6">
        <v>-51.53</v>
      </c>
      <c r="AA17" s="28">
        <v>12660857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40360000</v>
      </c>
      <c r="F19" s="18">
        <f t="shared" si="3"/>
        <v>40360000</v>
      </c>
      <c r="G19" s="18">
        <f t="shared" si="3"/>
        <v>28457</v>
      </c>
      <c r="H19" s="18">
        <f t="shared" si="3"/>
        <v>0</v>
      </c>
      <c r="I19" s="18">
        <f t="shared" si="3"/>
        <v>0</v>
      </c>
      <c r="J19" s="18">
        <f t="shared" si="3"/>
        <v>28457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28457</v>
      </c>
      <c r="X19" s="18">
        <f t="shared" si="3"/>
        <v>9640002</v>
      </c>
      <c r="Y19" s="18">
        <f t="shared" si="3"/>
        <v>-9611545</v>
      </c>
      <c r="Z19" s="4">
        <f>+IF(X19&lt;&gt;0,+(Y19/X19)*100,0)</f>
        <v>-99.70480296580851</v>
      </c>
      <c r="AA19" s="30">
        <f>SUM(AA20:AA23)</f>
        <v>40360000</v>
      </c>
    </row>
    <row r="20" spans="1:27" ht="12.75">
      <c r="A20" s="5" t="s">
        <v>46</v>
      </c>
      <c r="B20" s="3"/>
      <c r="C20" s="19"/>
      <c r="D20" s="19"/>
      <c r="E20" s="20">
        <v>2750000</v>
      </c>
      <c r="F20" s="21">
        <v>2750000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500001</v>
      </c>
      <c r="Y20" s="21">
        <v>-500001</v>
      </c>
      <c r="Z20" s="6">
        <v>-100</v>
      </c>
      <c r="AA20" s="28">
        <v>2750000</v>
      </c>
    </row>
    <row r="21" spans="1:27" ht="12.75">
      <c r="A21" s="5" t="s">
        <v>47</v>
      </c>
      <c r="B21" s="3"/>
      <c r="C21" s="19"/>
      <c r="D21" s="19"/>
      <c r="E21" s="20">
        <v>34060000</v>
      </c>
      <c r="F21" s="21">
        <v>34060000</v>
      </c>
      <c r="G21" s="21">
        <v>28457</v>
      </c>
      <c r="H21" s="21"/>
      <c r="I21" s="21"/>
      <c r="J21" s="21">
        <v>28457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28457</v>
      </c>
      <c r="X21" s="21">
        <v>9140001</v>
      </c>
      <c r="Y21" s="21">
        <v>-9111544</v>
      </c>
      <c r="Z21" s="6">
        <v>-99.69</v>
      </c>
      <c r="AA21" s="28">
        <v>34060000</v>
      </c>
    </row>
    <row r="22" spans="1:27" ht="12.75">
      <c r="A22" s="5" t="s">
        <v>48</v>
      </c>
      <c r="B22" s="3"/>
      <c r="C22" s="22"/>
      <c r="D22" s="22"/>
      <c r="E22" s="23">
        <v>3550000</v>
      </c>
      <c r="F22" s="24">
        <v>3550000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3550000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58417950</v>
      </c>
      <c r="F25" s="53">
        <f t="shared" si="4"/>
        <v>58417950</v>
      </c>
      <c r="G25" s="53">
        <f t="shared" si="4"/>
        <v>492229</v>
      </c>
      <c r="H25" s="53">
        <f t="shared" si="4"/>
        <v>1493987</v>
      </c>
      <c r="I25" s="53">
        <f t="shared" si="4"/>
        <v>1991815</v>
      </c>
      <c r="J25" s="53">
        <f t="shared" si="4"/>
        <v>3978031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3978031</v>
      </c>
      <c r="X25" s="53">
        <f t="shared" si="4"/>
        <v>14166990</v>
      </c>
      <c r="Y25" s="53">
        <f t="shared" si="4"/>
        <v>-10188959</v>
      </c>
      <c r="Z25" s="54">
        <f>+IF(X25&lt;&gt;0,+(Y25/X25)*100,0)</f>
        <v>-71.92042205154377</v>
      </c>
      <c r="AA25" s="55">
        <f>+AA5+AA9+AA15+AA19+AA24</f>
        <v>58417950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56667950</v>
      </c>
      <c r="F28" s="21">
        <v>56667950</v>
      </c>
      <c r="G28" s="21">
        <v>492229</v>
      </c>
      <c r="H28" s="21">
        <v>1485165</v>
      </c>
      <c r="I28" s="21">
        <v>1991815</v>
      </c>
      <c r="J28" s="21">
        <v>3969209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3969209</v>
      </c>
      <c r="X28" s="21">
        <v>14166987</v>
      </c>
      <c r="Y28" s="21">
        <v>-10197778</v>
      </c>
      <c r="Z28" s="6">
        <v>-71.98</v>
      </c>
      <c r="AA28" s="19">
        <v>56667950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56667950</v>
      </c>
      <c r="F32" s="27">
        <f t="shared" si="5"/>
        <v>56667950</v>
      </c>
      <c r="G32" s="27">
        <f t="shared" si="5"/>
        <v>492229</v>
      </c>
      <c r="H32" s="27">
        <f t="shared" si="5"/>
        <v>1485165</v>
      </c>
      <c r="I32" s="27">
        <f t="shared" si="5"/>
        <v>1991815</v>
      </c>
      <c r="J32" s="27">
        <f t="shared" si="5"/>
        <v>3969209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3969209</v>
      </c>
      <c r="X32" s="27">
        <f t="shared" si="5"/>
        <v>14166987</v>
      </c>
      <c r="Y32" s="27">
        <f t="shared" si="5"/>
        <v>-10197778</v>
      </c>
      <c r="Z32" s="13">
        <f>+IF(X32&lt;&gt;0,+(Y32/X32)*100,0)</f>
        <v>-71.98268763852187</v>
      </c>
      <c r="AA32" s="31">
        <f>SUM(AA28:AA31)</f>
        <v>56667950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1750000</v>
      </c>
      <c r="F35" s="21">
        <v>1750000</v>
      </c>
      <c r="G35" s="21"/>
      <c r="H35" s="21">
        <v>8822</v>
      </c>
      <c r="I35" s="21"/>
      <c r="J35" s="21">
        <v>8822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8822</v>
      </c>
      <c r="X35" s="21"/>
      <c r="Y35" s="21">
        <v>8822</v>
      </c>
      <c r="Z35" s="6"/>
      <c r="AA35" s="28">
        <v>1750000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58417950</v>
      </c>
      <c r="F36" s="64">
        <f t="shared" si="6"/>
        <v>58417950</v>
      </c>
      <c r="G36" s="64">
        <f t="shared" si="6"/>
        <v>492229</v>
      </c>
      <c r="H36" s="64">
        <f t="shared" si="6"/>
        <v>1493987</v>
      </c>
      <c r="I36" s="64">
        <f t="shared" si="6"/>
        <v>1991815</v>
      </c>
      <c r="J36" s="64">
        <f t="shared" si="6"/>
        <v>3978031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3978031</v>
      </c>
      <c r="X36" s="64">
        <f t="shared" si="6"/>
        <v>14166987</v>
      </c>
      <c r="Y36" s="64">
        <f t="shared" si="6"/>
        <v>-10188956</v>
      </c>
      <c r="Z36" s="65">
        <f>+IF(X36&lt;&gt;0,+(Y36/X36)*100,0)</f>
        <v>-71.92041610541466</v>
      </c>
      <c r="AA36" s="66">
        <f>SUM(AA32:AA35)</f>
        <v>58417950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3905964</v>
      </c>
      <c r="D5" s="16">
        <f>SUM(D6:D8)</f>
        <v>0</v>
      </c>
      <c r="E5" s="17">
        <f t="shared" si="0"/>
        <v>300000</v>
      </c>
      <c r="F5" s="18">
        <f t="shared" si="0"/>
        <v>300000</v>
      </c>
      <c r="G5" s="18">
        <f t="shared" si="0"/>
        <v>4000</v>
      </c>
      <c r="H5" s="18">
        <f t="shared" si="0"/>
        <v>3600</v>
      </c>
      <c r="I5" s="18">
        <f t="shared" si="0"/>
        <v>0</v>
      </c>
      <c r="J5" s="18">
        <f t="shared" si="0"/>
        <v>7600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7600</v>
      </c>
      <c r="X5" s="18">
        <f t="shared" si="0"/>
        <v>300000</v>
      </c>
      <c r="Y5" s="18">
        <f t="shared" si="0"/>
        <v>-292400</v>
      </c>
      <c r="Z5" s="4">
        <f>+IF(X5&lt;&gt;0,+(Y5/X5)*100,0)</f>
        <v>-97.46666666666667</v>
      </c>
      <c r="AA5" s="16">
        <f>SUM(AA6:AA8)</f>
        <v>300000</v>
      </c>
    </row>
    <row r="6" spans="1:27" ht="12.75">
      <c r="A6" s="5" t="s">
        <v>32</v>
      </c>
      <c r="B6" s="3"/>
      <c r="C6" s="19">
        <v>3620313</v>
      </c>
      <c r="D6" s="19"/>
      <c r="E6" s="20">
        <v>100000</v>
      </c>
      <c r="F6" s="21">
        <v>100000</v>
      </c>
      <c r="G6" s="21">
        <v>4000</v>
      </c>
      <c r="H6" s="21"/>
      <c r="I6" s="21"/>
      <c r="J6" s="21">
        <v>4000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4000</v>
      </c>
      <c r="X6" s="21">
        <v>100000</v>
      </c>
      <c r="Y6" s="21">
        <v>-96000</v>
      </c>
      <c r="Z6" s="6">
        <v>-96</v>
      </c>
      <c r="AA6" s="28">
        <v>100000</v>
      </c>
    </row>
    <row r="7" spans="1:27" ht="12.7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>
        <v>3600</v>
      </c>
      <c r="I7" s="24"/>
      <c r="J7" s="24">
        <v>3600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3600</v>
      </c>
      <c r="X7" s="24">
        <v>100000</v>
      </c>
      <c r="Y7" s="24">
        <v>-96400</v>
      </c>
      <c r="Z7" s="7">
        <v>-96.4</v>
      </c>
      <c r="AA7" s="29">
        <v>100000</v>
      </c>
    </row>
    <row r="8" spans="1:27" ht="12.75">
      <c r="A8" s="5" t="s">
        <v>34</v>
      </c>
      <c r="B8" s="3"/>
      <c r="C8" s="19">
        <v>285651</v>
      </c>
      <c r="D8" s="19"/>
      <c r="E8" s="20">
        <v>100000</v>
      </c>
      <c r="F8" s="21">
        <v>100000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100000</v>
      </c>
      <c r="Y8" s="21">
        <v>-100000</v>
      </c>
      <c r="Z8" s="6">
        <v>-100</v>
      </c>
      <c r="AA8" s="28">
        <v>100000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1712088</v>
      </c>
      <c r="F9" s="18">
        <f t="shared" si="1"/>
        <v>1712088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1500000</v>
      </c>
      <c r="Y9" s="18">
        <f t="shared" si="1"/>
        <v>-1500000</v>
      </c>
      <c r="Z9" s="4">
        <f>+IF(X9&lt;&gt;0,+(Y9/X9)*100,0)</f>
        <v>-100</v>
      </c>
      <c r="AA9" s="30">
        <f>SUM(AA10:AA14)</f>
        <v>1712088</v>
      </c>
    </row>
    <row r="10" spans="1:27" ht="12.75">
      <c r="A10" s="5" t="s">
        <v>36</v>
      </c>
      <c r="B10" s="3"/>
      <c r="C10" s="19"/>
      <c r="D10" s="19"/>
      <c r="E10" s="20">
        <v>1712088</v>
      </c>
      <c r="F10" s="21">
        <v>1712088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1500000</v>
      </c>
      <c r="Y10" s="21">
        <v>-1500000</v>
      </c>
      <c r="Z10" s="6">
        <v>-100</v>
      </c>
      <c r="AA10" s="28">
        <v>1712088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400000</v>
      </c>
      <c r="F15" s="18">
        <f t="shared" si="2"/>
        <v>400000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400000</v>
      </c>
    </row>
    <row r="16" spans="1:27" ht="12.75">
      <c r="A16" s="5" t="s">
        <v>42</v>
      </c>
      <c r="B16" s="3"/>
      <c r="C16" s="19"/>
      <c r="D16" s="19"/>
      <c r="E16" s="20">
        <v>400000</v>
      </c>
      <c r="F16" s="21">
        <v>400000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3905964</v>
      </c>
      <c r="D25" s="51">
        <f>+D5+D9+D15+D19+D24</f>
        <v>0</v>
      </c>
      <c r="E25" s="52">
        <f t="shared" si="4"/>
        <v>2412088</v>
      </c>
      <c r="F25" s="53">
        <f t="shared" si="4"/>
        <v>2412088</v>
      </c>
      <c r="G25" s="53">
        <f t="shared" si="4"/>
        <v>4000</v>
      </c>
      <c r="H25" s="53">
        <f t="shared" si="4"/>
        <v>3600</v>
      </c>
      <c r="I25" s="53">
        <f t="shared" si="4"/>
        <v>0</v>
      </c>
      <c r="J25" s="53">
        <f t="shared" si="4"/>
        <v>7600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7600</v>
      </c>
      <c r="X25" s="53">
        <f t="shared" si="4"/>
        <v>1800000</v>
      </c>
      <c r="Y25" s="53">
        <f t="shared" si="4"/>
        <v>-1792400</v>
      </c>
      <c r="Z25" s="54">
        <f>+IF(X25&lt;&gt;0,+(Y25/X25)*100,0)</f>
        <v>-99.57777777777778</v>
      </c>
      <c r="AA25" s="55">
        <f>+AA5+AA9+AA15+AA19+AA24</f>
        <v>2412088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285651</v>
      </c>
      <c r="D28" s="19"/>
      <c r="E28" s="20">
        <v>2412088</v>
      </c>
      <c r="F28" s="21">
        <v>2412088</v>
      </c>
      <c r="G28" s="21">
        <v>4000</v>
      </c>
      <c r="H28" s="21">
        <v>3600</v>
      </c>
      <c r="I28" s="21"/>
      <c r="J28" s="21">
        <v>7600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7600</v>
      </c>
      <c r="X28" s="21">
        <v>1950000</v>
      </c>
      <c r="Y28" s="21">
        <v>-1942400</v>
      </c>
      <c r="Z28" s="6">
        <v>-99.61</v>
      </c>
      <c r="AA28" s="19">
        <v>2412088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285651</v>
      </c>
      <c r="D32" s="25">
        <f>SUM(D28:D31)</f>
        <v>0</v>
      </c>
      <c r="E32" s="26">
        <f t="shared" si="5"/>
        <v>2412088</v>
      </c>
      <c r="F32" s="27">
        <f t="shared" si="5"/>
        <v>2412088</v>
      </c>
      <c r="G32" s="27">
        <f t="shared" si="5"/>
        <v>4000</v>
      </c>
      <c r="H32" s="27">
        <f t="shared" si="5"/>
        <v>3600</v>
      </c>
      <c r="I32" s="27">
        <f t="shared" si="5"/>
        <v>0</v>
      </c>
      <c r="J32" s="27">
        <f t="shared" si="5"/>
        <v>7600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7600</v>
      </c>
      <c r="X32" s="27">
        <f t="shared" si="5"/>
        <v>1950000</v>
      </c>
      <c r="Y32" s="27">
        <f t="shared" si="5"/>
        <v>-1942400</v>
      </c>
      <c r="Z32" s="13">
        <f>+IF(X32&lt;&gt;0,+(Y32/X32)*100,0)</f>
        <v>-99.61025641025641</v>
      </c>
      <c r="AA32" s="31">
        <f>SUM(AA28:AA31)</f>
        <v>2412088</v>
      </c>
    </row>
    <row r="33" spans="1:27" ht="12.75">
      <c r="A33" s="60" t="s">
        <v>59</v>
      </c>
      <c r="B33" s="3" t="s">
        <v>60</v>
      </c>
      <c r="C33" s="19">
        <v>3620313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3905964</v>
      </c>
      <c r="D36" s="62">
        <f>SUM(D32:D35)</f>
        <v>0</v>
      </c>
      <c r="E36" s="63">
        <f t="shared" si="6"/>
        <v>2412088</v>
      </c>
      <c r="F36" s="64">
        <f t="shared" si="6"/>
        <v>2412088</v>
      </c>
      <c r="G36" s="64">
        <f t="shared" si="6"/>
        <v>4000</v>
      </c>
      <c r="H36" s="64">
        <f t="shared" si="6"/>
        <v>3600</v>
      </c>
      <c r="I36" s="64">
        <f t="shared" si="6"/>
        <v>0</v>
      </c>
      <c r="J36" s="64">
        <f t="shared" si="6"/>
        <v>7600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7600</v>
      </c>
      <c r="X36" s="64">
        <f t="shared" si="6"/>
        <v>1950000</v>
      </c>
      <c r="Y36" s="64">
        <f t="shared" si="6"/>
        <v>-1942400</v>
      </c>
      <c r="Z36" s="65">
        <f>+IF(X36&lt;&gt;0,+(Y36/X36)*100,0)</f>
        <v>-99.61025641025641</v>
      </c>
      <c r="AA36" s="66">
        <f>SUM(AA32:AA35)</f>
        <v>2412088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1058000</v>
      </c>
      <c r="F5" s="18">
        <f t="shared" si="0"/>
        <v>1058000</v>
      </c>
      <c r="G5" s="18">
        <f t="shared" si="0"/>
        <v>57034</v>
      </c>
      <c r="H5" s="18">
        <f t="shared" si="0"/>
        <v>0</v>
      </c>
      <c r="I5" s="18">
        <f t="shared" si="0"/>
        <v>32588</v>
      </c>
      <c r="J5" s="18">
        <f t="shared" si="0"/>
        <v>89622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89622</v>
      </c>
      <c r="X5" s="18">
        <f t="shared" si="0"/>
        <v>545000</v>
      </c>
      <c r="Y5" s="18">
        <f t="shared" si="0"/>
        <v>-455378</v>
      </c>
      <c r="Z5" s="4">
        <f>+IF(X5&lt;&gt;0,+(Y5/X5)*100,0)</f>
        <v>-83.55559633027522</v>
      </c>
      <c r="AA5" s="16">
        <f>SUM(AA6:AA8)</f>
        <v>1058000</v>
      </c>
    </row>
    <row r="6" spans="1:27" ht="12.75">
      <c r="A6" s="5" t="s">
        <v>32</v>
      </c>
      <c r="B6" s="3"/>
      <c r="C6" s="19"/>
      <c r="D6" s="19"/>
      <c r="E6" s="20">
        <v>145000</v>
      </c>
      <c r="F6" s="21">
        <v>145000</v>
      </c>
      <c r="G6" s="21">
        <v>1411</v>
      </c>
      <c r="H6" s="21"/>
      <c r="I6" s="21">
        <v>6461</v>
      </c>
      <c r="J6" s="21">
        <v>7872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7872</v>
      </c>
      <c r="X6" s="21">
        <v>145000</v>
      </c>
      <c r="Y6" s="21">
        <v>-137128</v>
      </c>
      <c r="Z6" s="6">
        <v>-94.57</v>
      </c>
      <c r="AA6" s="28">
        <v>145000</v>
      </c>
    </row>
    <row r="7" spans="1:27" ht="12.75">
      <c r="A7" s="5" t="s">
        <v>33</v>
      </c>
      <c r="B7" s="3"/>
      <c r="C7" s="22"/>
      <c r="D7" s="22"/>
      <c r="E7" s="23">
        <v>308000</v>
      </c>
      <c r="F7" s="24">
        <v>308000</v>
      </c>
      <c r="G7" s="24">
        <v>385</v>
      </c>
      <c r="H7" s="24"/>
      <c r="I7" s="24">
        <v>23395</v>
      </c>
      <c r="J7" s="24">
        <v>23780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23780</v>
      </c>
      <c r="X7" s="24">
        <v>400000</v>
      </c>
      <c r="Y7" s="24">
        <v>-376220</v>
      </c>
      <c r="Z7" s="7">
        <v>-94.06</v>
      </c>
      <c r="AA7" s="29">
        <v>308000</v>
      </c>
    </row>
    <row r="8" spans="1:27" ht="12.75">
      <c r="A8" s="5" t="s">
        <v>34</v>
      </c>
      <c r="B8" s="3"/>
      <c r="C8" s="19"/>
      <c r="D8" s="19"/>
      <c r="E8" s="20">
        <v>605000</v>
      </c>
      <c r="F8" s="21">
        <v>605000</v>
      </c>
      <c r="G8" s="21">
        <v>55238</v>
      </c>
      <c r="H8" s="21"/>
      <c r="I8" s="21">
        <v>2732</v>
      </c>
      <c r="J8" s="21">
        <v>57970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57970</v>
      </c>
      <c r="X8" s="21"/>
      <c r="Y8" s="21">
        <v>57970</v>
      </c>
      <c r="Z8" s="6"/>
      <c r="AA8" s="28">
        <v>605000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6487000</v>
      </c>
      <c r="F9" s="18">
        <f t="shared" si="1"/>
        <v>6487000</v>
      </c>
      <c r="G9" s="18">
        <f t="shared" si="1"/>
        <v>65748</v>
      </c>
      <c r="H9" s="18">
        <f t="shared" si="1"/>
        <v>0</v>
      </c>
      <c r="I9" s="18">
        <f t="shared" si="1"/>
        <v>118103</v>
      </c>
      <c r="J9" s="18">
        <f t="shared" si="1"/>
        <v>183851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183851</v>
      </c>
      <c r="X9" s="18">
        <f t="shared" si="1"/>
        <v>505000</v>
      </c>
      <c r="Y9" s="18">
        <f t="shared" si="1"/>
        <v>-321149</v>
      </c>
      <c r="Z9" s="4">
        <f>+IF(X9&lt;&gt;0,+(Y9/X9)*100,0)</f>
        <v>-63.59386138613862</v>
      </c>
      <c r="AA9" s="30">
        <f>SUM(AA10:AA14)</f>
        <v>6487000</v>
      </c>
    </row>
    <row r="10" spans="1:27" ht="12.75">
      <c r="A10" s="5" t="s">
        <v>36</v>
      </c>
      <c r="B10" s="3"/>
      <c r="C10" s="19"/>
      <c r="D10" s="19"/>
      <c r="E10" s="20">
        <v>5745000</v>
      </c>
      <c r="F10" s="21">
        <v>5745000</v>
      </c>
      <c r="G10" s="21">
        <v>3332</v>
      </c>
      <c r="H10" s="21"/>
      <c r="I10" s="21">
        <v>27852</v>
      </c>
      <c r="J10" s="21">
        <v>31184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31184</v>
      </c>
      <c r="X10" s="21"/>
      <c r="Y10" s="21">
        <v>31184</v>
      </c>
      <c r="Z10" s="6"/>
      <c r="AA10" s="28">
        <v>5745000</v>
      </c>
    </row>
    <row r="11" spans="1:27" ht="12.75">
      <c r="A11" s="5" t="s">
        <v>37</v>
      </c>
      <c r="B11" s="3"/>
      <c r="C11" s="19"/>
      <c r="D11" s="19"/>
      <c r="E11" s="20">
        <v>742000</v>
      </c>
      <c r="F11" s="21">
        <v>742000</v>
      </c>
      <c r="G11" s="21">
        <v>18511</v>
      </c>
      <c r="H11" s="21"/>
      <c r="I11" s="21">
        <v>76554</v>
      </c>
      <c r="J11" s="21">
        <v>95065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95065</v>
      </c>
      <c r="X11" s="21">
        <v>505000</v>
      </c>
      <c r="Y11" s="21">
        <v>-409935</v>
      </c>
      <c r="Z11" s="6">
        <v>-81.18</v>
      </c>
      <c r="AA11" s="28">
        <v>742000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>
        <v>43905</v>
      </c>
      <c r="H12" s="21"/>
      <c r="I12" s="21">
        <v>13697</v>
      </c>
      <c r="J12" s="21">
        <v>57602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57602</v>
      </c>
      <c r="X12" s="21"/>
      <c r="Y12" s="21">
        <v>57602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29144000</v>
      </c>
      <c r="F15" s="18">
        <f t="shared" si="2"/>
        <v>29144000</v>
      </c>
      <c r="G15" s="18">
        <f t="shared" si="2"/>
        <v>1508548</v>
      </c>
      <c r="H15" s="18">
        <f t="shared" si="2"/>
        <v>1520546</v>
      </c>
      <c r="I15" s="18">
        <f t="shared" si="2"/>
        <v>1549734</v>
      </c>
      <c r="J15" s="18">
        <f t="shared" si="2"/>
        <v>4578828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4578828</v>
      </c>
      <c r="X15" s="18">
        <f t="shared" si="2"/>
        <v>7191000</v>
      </c>
      <c r="Y15" s="18">
        <f t="shared" si="2"/>
        <v>-2612172</v>
      </c>
      <c r="Z15" s="4">
        <f>+IF(X15&lt;&gt;0,+(Y15/X15)*100,0)</f>
        <v>-36.3255736337088</v>
      </c>
      <c r="AA15" s="30">
        <f>SUM(AA16:AA18)</f>
        <v>29144000</v>
      </c>
    </row>
    <row r="16" spans="1:27" ht="12.75">
      <c r="A16" s="5" t="s">
        <v>42</v>
      </c>
      <c r="B16" s="3"/>
      <c r="C16" s="19"/>
      <c r="D16" s="19"/>
      <c r="E16" s="20">
        <v>366000</v>
      </c>
      <c r="F16" s="21">
        <v>366000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249000</v>
      </c>
      <c r="Y16" s="21">
        <v>-249000</v>
      </c>
      <c r="Z16" s="6">
        <v>-100</v>
      </c>
      <c r="AA16" s="28">
        <v>366000</v>
      </c>
    </row>
    <row r="17" spans="1:27" ht="12.75">
      <c r="A17" s="5" t="s">
        <v>43</v>
      </c>
      <c r="B17" s="3"/>
      <c r="C17" s="19"/>
      <c r="D17" s="19"/>
      <c r="E17" s="20">
        <v>28778000</v>
      </c>
      <c r="F17" s="21">
        <v>28778000</v>
      </c>
      <c r="G17" s="21">
        <v>1508548</v>
      </c>
      <c r="H17" s="21">
        <v>1520546</v>
      </c>
      <c r="I17" s="21">
        <v>1549734</v>
      </c>
      <c r="J17" s="21">
        <v>4578828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4578828</v>
      </c>
      <c r="X17" s="21">
        <v>6942000</v>
      </c>
      <c r="Y17" s="21">
        <v>-2363172</v>
      </c>
      <c r="Z17" s="6">
        <v>-34.04</v>
      </c>
      <c r="AA17" s="28">
        <v>28778000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63926000</v>
      </c>
      <c r="F19" s="18">
        <f t="shared" si="3"/>
        <v>63926000</v>
      </c>
      <c r="G19" s="18">
        <f t="shared" si="3"/>
        <v>1253683</v>
      </c>
      <c r="H19" s="18">
        <f t="shared" si="3"/>
        <v>957639</v>
      </c>
      <c r="I19" s="18">
        <f t="shared" si="3"/>
        <v>3471183</v>
      </c>
      <c r="J19" s="18">
        <f t="shared" si="3"/>
        <v>5682505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5682505</v>
      </c>
      <c r="X19" s="18">
        <f t="shared" si="3"/>
        <v>16390000</v>
      </c>
      <c r="Y19" s="18">
        <f t="shared" si="3"/>
        <v>-10707495</v>
      </c>
      <c r="Z19" s="4">
        <f>+IF(X19&lt;&gt;0,+(Y19/X19)*100,0)</f>
        <v>-65.32943868212324</v>
      </c>
      <c r="AA19" s="30">
        <f>SUM(AA20:AA23)</f>
        <v>63926000</v>
      </c>
    </row>
    <row r="20" spans="1:27" ht="12.75">
      <c r="A20" s="5" t="s">
        <v>46</v>
      </c>
      <c r="B20" s="3"/>
      <c r="C20" s="19"/>
      <c r="D20" s="19"/>
      <c r="E20" s="20">
        <v>8084000</v>
      </c>
      <c r="F20" s="21">
        <v>8084000</v>
      </c>
      <c r="G20" s="21">
        <v>339330</v>
      </c>
      <c r="H20" s="21"/>
      <c r="I20" s="21">
        <v>642282</v>
      </c>
      <c r="J20" s="21">
        <v>981612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981612</v>
      </c>
      <c r="X20" s="21">
        <v>2151000</v>
      </c>
      <c r="Y20" s="21">
        <v>-1169388</v>
      </c>
      <c r="Z20" s="6">
        <v>-54.36</v>
      </c>
      <c r="AA20" s="28">
        <v>8084000</v>
      </c>
    </row>
    <row r="21" spans="1:27" ht="12.75">
      <c r="A21" s="5" t="s">
        <v>47</v>
      </c>
      <c r="B21" s="3"/>
      <c r="C21" s="19"/>
      <c r="D21" s="19"/>
      <c r="E21" s="20">
        <v>47722000</v>
      </c>
      <c r="F21" s="21">
        <v>47722000</v>
      </c>
      <c r="G21" s="21">
        <v>348426</v>
      </c>
      <c r="H21" s="21">
        <v>957639</v>
      </c>
      <c r="I21" s="21">
        <v>1931786</v>
      </c>
      <c r="J21" s="21">
        <v>3237851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3237851</v>
      </c>
      <c r="X21" s="21">
        <v>12072000</v>
      </c>
      <c r="Y21" s="21">
        <v>-8834149</v>
      </c>
      <c r="Z21" s="6">
        <v>-73.18</v>
      </c>
      <c r="AA21" s="28">
        <v>47722000</v>
      </c>
    </row>
    <row r="22" spans="1:27" ht="12.75">
      <c r="A22" s="5" t="s">
        <v>48</v>
      </c>
      <c r="B22" s="3"/>
      <c r="C22" s="22"/>
      <c r="D22" s="22"/>
      <c r="E22" s="23">
        <v>8104000</v>
      </c>
      <c r="F22" s="24">
        <v>8104000</v>
      </c>
      <c r="G22" s="24">
        <v>447883</v>
      </c>
      <c r="H22" s="24"/>
      <c r="I22" s="24">
        <v>847250</v>
      </c>
      <c r="J22" s="24">
        <v>1295133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1295133</v>
      </c>
      <c r="X22" s="24">
        <v>2151000</v>
      </c>
      <c r="Y22" s="24">
        <v>-855867</v>
      </c>
      <c r="Z22" s="7">
        <v>-39.79</v>
      </c>
      <c r="AA22" s="29">
        <v>8104000</v>
      </c>
    </row>
    <row r="23" spans="1:27" ht="12.75">
      <c r="A23" s="5" t="s">
        <v>49</v>
      </c>
      <c r="B23" s="3"/>
      <c r="C23" s="19"/>
      <c r="D23" s="19"/>
      <c r="E23" s="20">
        <v>16000</v>
      </c>
      <c r="F23" s="21">
        <v>16000</v>
      </c>
      <c r="G23" s="21">
        <v>118044</v>
      </c>
      <c r="H23" s="21"/>
      <c r="I23" s="21">
        <v>49865</v>
      </c>
      <c r="J23" s="21">
        <v>167909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167909</v>
      </c>
      <c r="X23" s="21">
        <v>16000</v>
      </c>
      <c r="Y23" s="21">
        <v>151909</v>
      </c>
      <c r="Z23" s="6">
        <v>949.43</v>
      </c>
      <c r="AA23" s="28">
        <v>16000</v>
      </c>
    </row>
    <row r="24" spans="1:27" ht="12.75">
      <c r="A24" s="2" t="s">
        <v>50</v>
      </c>
      <c r="B24" s="8"/>
      <c r="C24" s="16"/>
      <c r="D24" s="16"/>
      <c r="E24" s="17">
        <v>2073000</v>
      </c>
      <c r="F24" s="18">
        <v>2073000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5040000</v>
      </c>
      <c r="Y24" s="18">
        <v>-5040000</v>
      </c>
      <c r="Z24" s="4">
        <v>-100</v>
      </c>
      <c r="AA24" s="30">
        <v>2073000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102688000</v>
      </c>
      <c r="F25" s="53">
        <f t="shared" si="4"/>
        <v>102688000</v>
      </c>
      <c r="G25" s="53">
        <f t="shared" si="4"/>
        <v>2885013</v>
      </c>
      <c r="H25" s="53">
        <f t="shared" si="4"/>
        <v>2478185</v>
      </c>
      <c r="I25" s="53">
        <f t="shared" si="4"/>
        <v>5171608</v>
      </c>
      <c r="J25" s="53">
        <f t="shared" si="4"/>
        <v>10534806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10534806</v>
      </c>
      <c r="X25" s="53">
        <f t="shared" si="4"/>
        <v>29671000</v>
      </c>
      <c r="Y25" s="53">
        <f t="shared" si="4"/>
        <v>-19136194</v>
      </c>
      <c r="Z25" s="54">
        <f>+IF(X25&lt;&gt;0,+(Y25/X25)*100,0)</f>
        <v>-64.49460415894308</v>
      </c>
      <c r="AA25" s="55">
        <f>+AA5+AA9+AA15+AA19+AA24</f>
        <v>102688000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86349000</v>
      </c>
      <c r="F28" s="21">
        <v>86349000</v>
      </c>
      <c r="G28" s="21">
        <v>1673933</v>
      </c>
      <c r="H28" s="21">
        <v>1827394</v>
      </c>
      <c r="I28" s="21">
        <v>869440</v>
      </c>
      <c r="J28" s="21">
        <v>4370767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4370767</v>
      </c>
      <c r="X28" s="21"/>
      <c r="Y28" s="21">
        <v>4370767</v>
      </c>
      <c r="Z28" s="6"/>
      <c r="AA28" s="19">
        <v>86349000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86349000</v>
      </c>
      <c r="F32" s="27">
        <f t="shared" si="5"/>
        <v>86349000</v>
      </c>
      <c r="G32" s="27">
        <f t="shared" si="5"/>
        <v>1673933</v>
      </c>
      <c r="H32" s="27">
        <f t="shared" si="5"/>
        <v>1827394</v>
      </c>
      <c r="I32" s="27">
        <f t="shared" si="5"/>
        <v>869440</v>
      </c>
      <c r="J32" s="27">
        <f t="shared" si="5"/>
        <v>4370767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4370767</v>
      </c>
      <c r="X32" s="27">
        <f t="shared" si="5"/>
        <v>0</v>
      </c>
      <c r="Y32" s="27">
        <f t="shared" si="5"/>
        <v>4370767</v>
      </c>
      <c r="Z32" s="13">
        <f>+IF(X32&lt;&gt;0,+(Y32/X32)*100,0)</f>
        <v>0</v>
      </c>
      <c r="AA32" s="31">
        <f>SUM(AA28:AA31)</f>
        <v>86349000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16339000</v>
      </c>
      <c r="F35" s="21">
        <v>16339000</v>
      </c>
      <c r="G35" s="21">
        <v>1211081</v>
      </c>
      <c r="H35" s="21">
        <v>650792</v>
      </c>
      <c r="I35" s="21">
        <v>4302169</v>
      </c>
      <c r="J35" s="21">
        <v>6164042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6164042</v>
      </c>
      <c r="X35" s="21"/>
      <c r="Y35" s="21">
        <v>6164042</v>
      </c>
      <c r="Z35" s="6"/>
      <c r="AA35" s="28">
        <v>16339000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102688000</v>
      </c>
      <c r="F36" s="64">
        <f t="shared" si="6"/>
        <v>102688000</v>
      </c>
      <c r="G36" s="64">
        <f t="shared" si="6"/>
        <v>2885014</v>
      </c>
      <c r="H36" s="64">
        <f t="shared" si="6"/>
        <v>2478186</v>
      </c>
      <c r="I36" s="64">
        <f t="shared" si="6"/>
        <v>5171609</v>
      </c>
      <c r="J36" s="64">
        <f t="shared" si="6"/>
        <v>10534809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10534809</v>
      </c>
      <c r="X36" s="64">
        <f t="shared" si="6"/>
        <v>0</v>
      </c>
      <c r="Y36" s="64">
        <f t="shared" si="6"/>
        <v>10534809</v>
      </c>
      <c r="Z36" s="65">
        <f>+IF(X36&lt;&gt;0,+(Y36/X36)*100,0)</f>
        <v>0</v>
      </c>
      <c r="AA36" s="66">
        <f>SUM(AA32:AA35)</f>
        <v>102688000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1127341</v>
      </c>
      <c r="D5" s="16">
        <f>SUM(D6:D8)</f>
        <v>0</v>
      </c>
      <c r="E5" s="17">
        <f t="shared" si="0"/>
        <v>4050000</v>
      </c>
      <c r="F5" s="18">
        <f t="shared" si="0"/>
        <v>4050000</v>
      </c>
      <c r="G5" s="18">
        <f t="shared" si="0"/>
        <v>0</v>
      </c>
      <c r="H5" s="18">
        <f t="shared" si="0"/>
        <v>0</v>
      </c>
      <c r="I5" s="18">
        <f t="shared" si="0"/>
        <v>186435</v>
      </c>
      <c r="J5" s="18">
        <f t="shared" si="0"/>
        <v>186435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186435</v>
      </c>
      <c r="X5" s="18">
        <f t="shared" si="0"/>
        <v>3200000</v>
      </c>
      <c r="Y5" s="18">
        <f t="shared" si="0"/>
        <v>-3013565</v>
      </c>
      <c r="Z5" s="4">
        <f>+IF(X5&lt;&gt;0,+(Y5/X5)*100,0)</f>
        <v>-94.17390624999999</v>
      </c>
      <c r="AA5" s="16">
        <f>SUM(AA6:AA8)</f>
        <v>4050000</v>
      </c>
    </row>
    <row r="6" spans="1:27" ht="12.75">
      <c r="A6" s="5" t="s">
        <v>32</v>
      </c>
      <c r="B6" s="3"/>
      <c r="C6" s="19">
        <v>382859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744482</v>
      </c>
      <c r="D7" s="22"/>
      <c r="E7" s="23">
        <v>4050000</v>
      </c>
      <c r="F7" s="24">
        <v>4050000</v>
      </c>
      <c r="G7" s="24"/>
      <c r="H7" s="24"/>
      <c r="I7" s="24">
        <v>186435</v>
      </c>
      <c r="J7" s="24">
        <v>186435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186435</v>
      </c>
      <c r="X7" s="24">
        <v>3200000</v>
      </c>
      <c r="Y7" s="24">
        <v>-3013565</v>
      </c>
      <c r="Z7" s="7">
        <v>-94.17</v>
      </c>
      <c r="AA7" s="29">
        <v>4050000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179573</v>
      </c>
      <c r="I9" s="18">
        <f t="shared" si="1"/>
        <v>0</v>
      </c>
      <c r="J9" s="18">
        <f t="shared" si="1"/>
        <v>179573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179573</v>
      </c>
      <c r="X9" s="18">
        <f t="shared" si="1"/>
        <v>0</v>
      </c>
      <c r="Y9" s="18">
        <f t="shared" si="1"/>
        <v>179573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>
        <v>179573</v>
      </c>
      <c r="I11" s="21"/>
      <c r="J11" s="21">
        <v>179573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179573</v>
      </c>
      <c r="X11" s="21"/>
      <c r="Y11" s="21">
        <v>179573</v>
      </c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12585000</v>
      </c>
      <c r="F15" s="18">
        <f t="shared" si="2"/>
        <v>12585000</v>
      </c>
      <c r="G15" s="18">
        <f t="shared" si="2"/>
        <v>729792</v>
      </c>
      <c r="H15" s="18">
        <f t="shared" si="2"/>
        <v>688334</v>
      </c>
      <c r="I15" s="18">
        <f t="shared" si="2"/>
        <v>821047</v>
      </c>
      <c r="J15" s="18">
        <f t="shared" si="2"/>
        <v>2239173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2239173</v>
      </c>
      <c r="X15" s="18">
        <f t="shared" si="2"/>
        <v>3146250</v>
      </c>
      <c r="Y15" s="18">
        <f t="shared" si="2"/>
        <v>-907077</v>
      </c>
      <c r="Z15" s="4">
        <f>+IF(X15&lt;&gt;0,+(Y15/X15)*100,0)</f>
        <v>-28.830417163289628</v>
      </c>
      <c r="AA15" s="30">
        <f>SUM(AA16:AA18)</f>
        <v>12585000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12585000</v>
      </c>
      <c r="F17" s="21">
        <v>12585000</v>
      </c>
      <c r="G17" s="21">
        <v>729792</v>
      </c>
      <c r="H17" s="21">
        <v>688334</v>
      </c>
      <c r="I17" s="21">
        <v>821047</v>
      </c>
      <c r="J17" s="21">
        <v>2239173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2239173</v>
      </c>
      <c r="X17" s="21">
        <v>3146250</v>
      </c>
      <c r="Y17" s="21">
        <v>-907077</v>
      </c>
      <c r="Z17" s="6">
        <v>-28.83</v>
      </c>
      <c r="AA17" s="28">
        <v>12585000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28952175</v>
      </c>
      <c r="D19" s="16">
        <f>SUM(D20:D23)</f>
        <v>0</v>
      </c>
      <c r="E19" s="17">
        <f t="shared" si="3"/>
        <v>55000000</v>
      </c>
      <c r="F19" s="18">
        <f t="shared" si="3"/>
        <v>55000000</v>
      </c>
      <c r="G19" s="18">
        <f t="shared" si="3"/>
        <v>1301809</v>
      </c>
      <c r="H19" s="18">
        <f t="shared" si="3"/>
        <v>1346634</v>
      </c>
      <c r="I19" s="18">
        <f t="shared" si="3"/>
        <v>0</v>
      </c>
      <c r="J19" s="18">
        <f t="shared" si="3"/>
        <v>2648443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2648443</v>
      </c>
      <c r="X19" s="18">
        <f t="shared" si="3"/>
        <v>13749999</v>
      </c>
      <c r="Y19" s="18">
        <f t="shared" si="3"/>
        <v>-11101556</v>
      </c>
      <c r="Z19" s="4">
        <f>+IF(X19&lt;&gt;0,+(Y19/X19)*100,0)</f>
        <v>-80.73859496280691</v>
      </c>
      <c r="AA19" s="30">
        <f>SUM(AA20:AA23)</f>
        <v>55000000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>
        <v>343894</v>
      </c>
      <c r="I20" s="21"/>
      <c r="J20" s="21">
        <v>343894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343894</v>
      </c>
      <c r="X20" s="21"/>
      <c r="Y20" s="21">
        <v>343894</v>
      </c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>
        <v>15301168</v>
      </c>
      <c r="D22" s="22"/>
      <c r="E22" s="23"/>
      <c r="F22" s="24"/>
      <c r="G22" s="24">
        <v>1301809</v>
      </c>
      <c r="H22" s="24">
        <v>1002740</v>
      </c>
      <c r="I22" s="24"/>
      <c r="J22" s="24">
        <v>2304549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2304549</v>
      </c>
      <c r="X22" s="24"/>
      <c r="Y22" s="24">
        <v>2304549</v>
      </c>
      <c r="Z22" s="7"/>
      <c r="AA22" s="29"/>
    </row>
    <row r="23" spans="1:27" ht="12.75">
      <c r="A23" s="5" t="s">
        <v>49</v>
      </c>
      <c r="B23" s="3"/>
      <c r="C23" s="19">
        <v>13651007</v>
      </c>
      <c r="D23" s="19"/>
      <c r="E23" s="20">
        <v>55000000</v>
      </c>
      <c r="F23" s="21">
        <v>55000000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13749999</v>
      </c>
      <c r="Y23" s="21">
        <v>-13749999</v>
      </c>
      <c r="Z23" s="6">
        <v>-100</v>
      </c>
      <c r="AA23" s="28">
        <v>55000000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30079516</v>
      </c>
      <c r="D25" s="51">
        <f>+D5+D9+D15+D19+D24</f>
        <v>0</v>
      </c>
      <c r="E25" s="52">
        <f t="shared" si="4"/>
        <v>71635000</v>
      </c>
      <c r="F25" s="53">
        <f t="shared" si="4"/>
        <v>71635000</v>
      </c>
      <c r="G25" s="53">
        <f t="shared" si="4"/>
        <v>2031601</v>
      </c>
      <c r="H25" s="53">
        <f t="shared" si="4"/>
        <v>2214541</v>
      </c>
      <c r="I25" s="53">
        <f t="shared" si="4"/>
        <v>1007482</v>
      </c>
      <c r="J25" s="53">
        <f t="shared" si="4"/>
        <v>5253624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5253624</v>
      </c>
      <c r="X25" s="53">
        <f t="shared" si="4"/>
        <v>20096249</v>
      </c>
      <c r="Y25" s="53">
        <f t="shared" si="4"/>
        <v>-14842625</v>
      </c>
      <c r="Z25" s="54">
        <f>+IF(X25&lt;&gt;0,+(Y25/X25)*100,0)</f>
        <v>-73.85768856665739</v>
      </c>
      <c r="AA25" s="55">
        <f>+AA5+AA9+AA15+AA19+AA24</f>
        <v>71635000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15301168</v>
      </c>
      <c r="D28" s="19"/>
      <c r="E28" s="20">
        <v>55000000</v>
      </c>
      <c r="F28" s="21">
        <v>55000000</v>
      </c>
      <c r="G28" s="21">
        <v>2031601</v>
      </c>
      <c r="H28" s="21">
        <v>2214541</v>
      </c>
      <c r="I28" s="21">
        <v>821047</v>
      </c>
      <c r="J28" s="21">
        <v>5067189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5067189</v>
      </c>
      <c r="X28" s="21">
        <v>13749999</v>
      </c>
      <c r="Y28" s="21">
        <v>-8682810</v>
      </c>
      <c r="Z28" s="6">
        <v>-63.15</v>
      </c>
      <c r="AA28" s="19">
        <v>55000000</v>
      </c>
    </row>
    <row r="29" spans="1:27" ht="12.75">
      <c r="A29" s="57" t="s">
        <v>55</v>
      </c>
      <c r="B29" s="3"/>
      <c r="C29" s="19"/>
      <c r="D29" s="19"/>
      <c r="E29" s="20">
        <v>16635000</v>
      </c>
      <c r="F29" s="21">
        <v>16635000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4158750</v>
      </c>
      <c r="Y29" s="21">
        <v>-4158750</v>
      </c>
      <c r="Z29" s="6">
        <v>-100</v>
      </c>
      <c r="AA29" s="28">
        <v>16635000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15301168</v>
      </c>
      <c r="D32" s="25">
        <f>SUM(D28:D31)</f>
        <v>0</v>
      </c>
      <c r="E32" s="26">
        <f t="shared" si="5"/>
        <v>71635000</v>
      </c>
      <c r="F32" s="27">
        <f t="shared" si="5"/>
        <v>71635000</v>
      </c>
      <c r="G32" s="27">
        <f t="shared" si="5"/>
        <v>2031601</v>
      </c>
      <c r="H32" s="27">
        <f t="shared" si="5"/>
        <v>2214541</v>
      </c>
      <c r="I32" s="27">
        <f t="shared" si="5"/>
        <v>821047</v>
      </c>
      <c r="J32" s="27">
        <f t="shared" si="5"/>
        <v>5067189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5067189</v>
      </c>
      <c r="X32" s="27">
        <f t="shared" si="5"/>
        <v>17908749</v>
      </c>
      <c r="Y32" s="27">
        <f t="shared" si="5"/>
        <v>-12841560</v>
      </c>
      <c r="Z32" s="13">
        <f>+IF(X32&lt;&gt;0,+(Y32/X32)*100,0)</f>
        <v>-71.70551108846296</v>
      </c>
      <c r="AA32" s="31">
        <f>SUM(AA28:AA31)</f>
        <v>71635000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14778348</v>
      </c>
      <c r="D35" s="19"/>
      <c r="E35" s="20"/>
      <c r="F35" s="21"/>
      <c r="G35" s="21"/>
      <c r="H35" s="21"/>
      <c r="I35" s="21">
        <v>186435</v>
      </c>
      <c r="J35" s="21">
        <v>186435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186435</v>
      </c>
      <c r="X35" s="21"/>
      <c r="Y35" s="21">
        <v>186435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30079516</v>
      </c>
      <c r="D36" s="62">
        <f>SUM(D32:D35)</f>
        <v>0</v>
      </c>
      <c r="E36" s="63">
        <f t="shared" si="6"/>
        <v>71635000</v>
      </c>
      <c r="F36" s="64">
        <f t="shared" si="6"/>
        <v>71635000</v>
      </c>
      <c r="G36" s="64">
        <f t="shared" si="6"/>
        <v>2031601</v>
      </c>
      <c r="H36" s="64">
        <f t="shared" si="6"/>
        <v>2214541</v>
      </c>
      <c r="I36" s="64">
        <f t="shared" si="6"/>
        <v>1007482</v>
      </c>
      <c r="J36" s="64">
        <f t="shared" si="6"/>
        <v>5253624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5253624</v>
      </c>
      <c r="X36" s="64">
        <f t="shared" si="6"/>
        <v>17908749</v>
      </c>
      <c r="Y36" s="64">
        <f t="shared" si="6"/>
        <v>-12655125</v>
      </c>
      <c r="Z36" s="65">
        <f>+IF(X36&lt;&gt;0,+(Y36/X36)*100,0)</f>
        <v>-70.66448359960822</v>
      </c>
      <c r="AA36" s="66">
        <f>SUM(AA32:AA35)</f>
        <v>71635000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317270</v>
      </c>
      <c r="I5" s="18">
        <f t="shared" si="0"/>
        <v>14925</v>
      </c>
      <c r="J5" s="18">
        <f t="shared" si="0"/>
        <v>332195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332195</v>
      </c>
      <c r="X5" s="18">
        <f t="shared" si="0"/>
        <v>0</v>
      </c>
      <c r="Y5" s="18">
        <f t="shared" si="0"/>
        <v>332195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317270</v>
      </c>
      <c r="I8" s="21">
        <v>14925</v>
      </c>
      <c r="J8" s="21">
        <v>332195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332195</v>
      </c>
      <c r="X8" s="21"/>
      <c r="Y8" s="21">
        <v>332195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1938985</v>
      </c>
      <c r="F9" s="18">
        <f t="shared" si="1"/>
        <v>1938985</v>
      </c>
      <c r="G9" s="18">
        <f t="shared" si="1"/>
        <v>0</v>
      </c>
      <c r="H9" s="18">
        <f t="shared" si="1"/>
        <v>0</v>
      </c>
      <c r="I9" s="18">
        <f t="shared" si="1"/>
        <v>327392</v>
      </c>
      <c r="J9" s="18">
        <f t="shared" si="1"/>
        <v>327392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327392</v>
      </c>
      <c r="X9" s="18">
        <f t="shared" si="1"/>
        <v>484746</v>
      </c>
      <c r="Y9" s="18">
        <f t="shared" si="1"/>
        <v>-157354</v>
      </c>
      <c r="Z9" s="4">
        <f>+IF(X9&lt;&gt;0,+(Y9/X9)*100,0)</f>
        <v>-32.46112397007918</v>
      </c>
      <c r="AA9" s="30">
        <f>SUM(AA10:AA14)</f>
        <v>1938985</v>
      </c>
    </row>
    <row r="10" spans="1:27" ht="12.75">
      <c r="A10" s="5" t="s">
        <v>36</v>
      </c>
      <c r="B10" s="3"/>
      <c r="C10" s="19"/>
      <c r="D10" s="19"/>
      <c r="E10" s="20">
        <v>53153</v>
      </c>
      <c r="F10" s="21">
        <v>53153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13287</v>
      </c>
      <c r="Y10" s="21">
        <v>-13287</v>
      </c>
      <c r="Z10" s="6">
        <v>-100</v>
      </c>
      <c r="AA10" s="28">
        <v>53153</v>
      </c>
    </row>
    <row r="11" spans="1:27" ht="12.75">
      <c r="A11" s="5" t="s">
        <v>37</v>
      </c>
      <c r="B11" s="3"/>
      <c r="C11" s="19"/>
      <c r="D11" s="19"/>
      <c r="E11" s="20">
        <v>1885832</v>
      </c>
      <c r="F11" s="21">
        <v>1885832</v>
      </c>
      <c r="G11" s="21"/>
      <c r="H11" s="21"/>
      <c r="I11" s="21">
        <v>327392</v>
      </c>
      <c r="J11" s="21">
        <v>327392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327392</v>
      </c>
      <c r="X11" s="21">
        <v>471459</v>
      </c>
      <c r="Y11" s="21">
        <v>-144067</v>
      </c>
      <c r="Z11" s="6">
        <v>-30.56</v>
      </c>
      <c r="AA11" s="28">
        <v>1885832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4346352</v>
      </c>
      <c r="F15" s="18">
        <f t="shared" si="2"/>
        <v>4346352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1086588</v>
      </c>
      <c r="Y15" s="18">
        <f t="shared" si="2"/>
        <v>-1086588</v>
      </c>
      <c r="Z15" s="4">
        <f>+IF(X15&lt;&gt;0,+(Y15/X15)*100,0)</f>
        <v>-100</v>
      </c>
      <c r="AA15" s="30">
        <f>SUM(AA16:AA18)</f>
        <v>4346352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4346352</v>
      </c>
      <c r="F17" s="21">
        <v>4346352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1086588</v>
      </c>
      <c r="Y17" s="21">
        <v>-1086588</v>
      </c>
      <c r="Z17" s="6">
        <v>-100</v>
      </c>
      <c r="AA17" s="28">
        <v>4346352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56525914</v>
      </c>
      <c r="F19" s="18">
        <f t="shared" si="3"/>
        <v>56525914</v>
      </c>
      <c r="G19" s="18">
        <f t="shared" si="3"/>
        <v>0</v>
      </c>
      <c r="H19" s="18">
        <f t="shared" si="3"/>
        <v>1028343</v>
      </c>
      <c r="I19" s="18">
        <f t="shared" si="3"/>
        <v>10244121</v>
      </c>
      <c r="J19" s="18">
        <f t="shared" si="3"/>
        <v>11272464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11272464</v>
      </c>
      <c r="X19" s="18">
        <f t="shared" si="3"/>
        <v>14131476</v>
      </c>
      <c r="Y19" s="18">
        <f t="shared" si="3"/>
        <v>-2859012</v>
      </c>
      <c r="Z19" s="4">
        <f>+IF(X19&lt;&gt;0,+(Y19/X19)*100,0)</f>
        <v>-20.231517217309783</v>
      </c>
      <c r="AA19" s="30">
        <f>SUM(AA20:AA23)</f>
        <v>56525914</v>
      </c>
    </row>
    <row r="20" spans="1:27" ht="12.75">
      <c r="A20" s="5" t="s">
        <v>46</v>
      </c>
      <c r="B20" s="3"/>
      <c r="C20" s="19"/>
      <c r="D20" s="19"/>
      <c r="E20" s="20">
        <v>15282399</v>
      </c>
      <c r="F20" s="21">
        <v>15282399</v>
      </c>
      <c r="G20" s="21"/>
      <c r="H20" s="21">
        <v>585000</v>
      </c>
      <c r="I20" s="21">
        <v>6238159</v>
      </c>
      <c r="J20" s="21">
        <v>6823159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6823159</v>
      </c>
      <c r="X20" s="21">
        <v>3820599</v>
      </c>
      <c r="Y20" s="21">
        <v>3002560</v>
      </c>
      <c r="Z20" s="6">
        <v>78.59</v>
      </c>
      <c r="AA20" s="28">
        <v>15282399</v>
      </c>
    </row>
    <row r="21" spans="1:27" ht="12.75">
      <c r="A21" s="5" t="s">
        <v>47</v>
      </c>
      <c r="B21" s="3"/>
      <c r="C21" s="19"/>
      <c r="D21" s="19"/>
      <c r="E21" s="20">
        <v>39139644</v>
      </c>
      <c r="F21" s="21">
        <v>39139644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9784911</v>
      </c>
      <c r="Y21" s="21">
        <v>-9784911</v>
      </c>
      <c r="Z21" s="6">
        <v>-100</v>
      </c>
      <c r="AA21" s="28">
        <v>39139644</v>
      </c>
    </row>
    <row r="22" spans="1:27" ht="12.75">
      <c r="A22" s="5" t="s">
        <v>48</v>
      </c>
      <c r="B22" s="3"/>
      <c r="C22" s="22"/>
      <c r="D22" s="22"/>
      <c r="E22" s="23">
        <v>815582</v>
      </c>
      <c r="F22" s="24">
        <v>815582</v>
      </c>
      <c r="G22" s="24"/>
      <c r="H22" s="24">
        <v>348343</v>
      </c>
      <c r="I22" s="24"/>
      <c r="J22" s="24">
        <v>348343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348343</v>
      </c>
      <c r="X22" s="24">
        <v>203895</v>
      </c>
      <c r="Y22" s="24">
        <v>144448</v>
      </c>
      <c r="Z22" s="7">
        <v>70.84</v>
      </c>
      <c r="AA22" s="29">
        <v>815582</v>
      </c>
    </row>
    <row r="23" spans="1:27" ht="12.75">
      <c r="A23" s="5" t="s">
        <v>49</v>
      </c>
      <c r="B23" s="3"/>
      <c r="C23" s="19"/>
      <c r="D23" s="19"/>
      <c r="E23" s="20">
        <v>1288289</v>
      </c>
      <c r="F23" s="21">
        <v>1288289</v>
      </c>
      <c r="G23" s="21"/>
      <c r="H23" s="21">
        <v>95000</v>
      </c>
      <c r="I23" s="21">
        <v>4005962</v>
      </c>
      <c r="J23" s="21">
        <v>4100962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4100962</v>
      </c>
      <c r="X23" s="21">
        <v>322071</v>
      </c>
      <c r="Y23" s="21">
        <v>3778891</v>
      </c>
      <c r="Z23" s="6">
        <v>1173.31</v>
      </c>
      <c r="AA23" s="28">
        <v>1288289</v>
      </c>
    </row>
    <row r="24" spans="1:27" ht="12.75">
      <c r="A24" s="2" t="s">
        <v>50</v>
      </c>
      <c r="B24" s="8"/>
      <c r="C24" s="16"/>
      <c r="D24" s="16"/>
      <c r="E24" s="17">
        <v>2108750</v>
      </c>
      <c r="F24" s="18">
        <v>2108750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527187</v>
      </c>
      <c r="Y24" s="18">
        <v>-527187</v>
      </c>
      <c r="Z24" s="4">
        <v>-100</v>
      </c>
      <c r="AA24" s="30">
        <v>2108750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64920001</v>
      </c>
      <c r="F25" s="53">
        <f t="shared" si="4"/>
        <v>64920001</v>
      </c>
      <c r="G25" s="53">
        <f t="shared" si="4"/>
        <v>0</v>
      </c>
      <c r="H25" s="53">
        <f t="shared" si="4"/>
        <v>1345613</v>
      </c>
      <c r="I25" s="53">
        <f t="shared" si="4"/>
        <v>10586438</v>
      </c>
      <c r="J25" s="53">
        <f t="shared" si="4"/>
        <v>11932051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11932051</v>
      </c>
      <c r="X25" s="53">
        <f t="shared" si="4"/>
        <v>16229997</v>
      </c>
      <c r="Y25" s="53">
        <f t="shared" si="4"/>
        <v>-4297946</v>
      </c>
      <c r="Z25" s="54">
        <f>+IF(X25&lt;&gt;0,+(Y25/X25)*100,0)</f>
        <v>-26.48149596084337</v>
      </c>
      <c r="AA25" s="55">
        <f>+AA5+AA9+AA15+AA19+AA24</f>
        <v>64920001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64920001</v>
      </c>
      <c r="F28" s="21">
        <v>64920001</v>
      </c>
      <c r="G28" s="21"/>
      <c r="H28" s="21">
        <v>1345613</v>
      </c>
      <c r="I28" s="21">
        <v>10586438</v>
      </c>
      <c r="J28" s="21">
        <v>11932051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11932051</v>
      </c>
      <c r="X28" s="21">
        <v>16230000</v>
      </c>
      <c r="Y28" s="21">
        <v>-4297949</v>
      </c>
      <c r="Z28" s="6">
        <v>-26.48</v>
      </c>
      <c r="AA28" s="19">
        <v>64920001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64920001</v>
      </c>
      <c r="F32" s="27">
        <f t="shared" si="5"/>
        <v>64920001</v>
      </c>
      <c r="G32" s="27">
        <f t="shared" si="5"/>
        <v>0</v>
      </c>
      <c r="H32" s="27">
        <f t="shared" si="5"/>
        <v>1345613</v>
      </c>
      <c r="I32" s="27">
        <f t="shared" si="5"/>
        <v>10586438</v>
      </c>
      <c r="J32" s="27">
        <f t="shared" si="5"/>
        <v>11932051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11932051</v>
      </c>
      <c r="X32" s="27">
        <f t="shared" si="5"/>
        <v>16230000</v>
      </c>
      <c r="Y32" s="27">
        <f t="shared" si="5"/>
        <v>-4297949</v>
      </c>
      <c r="Z32" s="13">
        <f>+IF(X32&lt;&gt;0,+(Y32/X32)*100,0)</f>
        <v>-26.481509550215648</v>
      </c>
      <c r="AA32" s="31">
        <f>SUM(AA28:AA31)</f>
        <v>64920001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64920001</v>
      </c>
      <c r="F36" s="64">
        <f t="shared" si="6"/>
        <v>64920001</v>
      </c>
      <c r="G36" s="64">
        <f t="shared" si="6"/>
        <v>0</v>
      </c>
      <c r="H36" s="64">
        <f t="shared" si="6"/>
        <v>1345613</v>
      </c>
      <c r="I36" s="64">
        <f t="shared" si="6"/>
        <v>10586438</v>
      </c>
      <c r="J36" s="64">
        <f t="shared" si="6"/>
        <v>11932051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11932051</v>
      </c>
      <c r="X36" s="64">
        <f t="shared" si="6"/>
        <v>16230000</v>
      </c>
      <c r="Y36" s="64">
        <f t="shared" si="6"/>
        <v>-4297949</v>
      </c>
      <c r="Z36" s="65">
        <f>+IF(X36&lt;&gt;0,+(Y36/X36)*100,0)</f>
        <v>-26.481509550215648</v>
      </c>
      <c r="AA36" s="66">
        <f>SUM(AA32:AA35)</f>
        <v>64920001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4742152</v>
      </c>
      <c r="D5" s="16">
        <f>SUM(D6:D8)</f>
        <v>0</v>
      </c>
      <c r="E5" s="17">
        <f t="shared" si="0"/>
        <v>12517740</v>
      </c>
      <c r="F5" s="18">
        <f t="shared" si="0"/>
        <v>12517740</v>
      </c>
      <c r="G5" s="18">
        <f t="shared" si="0"/>
        <v>0</v>
      </c>
      <c r="H5" s="18">
        <f t="shared" si="0"/>
        <v>0</v>
      </c>
      <c r="I5" s="18">
        <f t="shared" si="0"/>
        <v>114763</v>
      </c>
      <c r="J5" s="18">
        <f t="shared" si="0"/>
        <v>114763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114763</v>
      </c>
      <c r="X5" s="18">
        <f t="shared" si="0"/>
        <v>3129480</v>
      </c>
      <c r="Y5" s="18">
        <f t="shared" si="0"/>
        <v>-3014717</v>
      </c>
      <c r="Z5" s="4">
        <f>+IF(X5&lt;&gt;0,+(Y5/X5)*100,0)</f>
        <v>-96.33284123880006</v>
      </c>
      <c r="AA5" s="16">
        <f>SUM(AA6:AA8)</f>
        <v>12517740</v>
      </c>
    </row>
    <row r="6" spans="1:27" ht="12.75">
      <c r="A6" s="5" t="s">
        <v>32</v>
      </c>
      <c r="B6" s="3"/>
      <c r="C6" s="19">
        <v>194879</v>
      </c>
      <c r="D6" s="19"/>
      <c r="E6" s="20">
        <v>1650000</v>
      </c>
      <c r="F6" s="21">
        <v>1650000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412500</v>
      </c>
      <c r="Y6" s="21">
        <v>-412500</v>
      </c>
      <c r="Z6" s="6">
        <v>-100</v>
      </c>
      <c r="AA6" s="28">
        <v>1650000</v>
      </c>
    </row>
    <row r="7" spans="1:27" ht="12.75">
      <c r="A7" s="5" t="s">
        <v>33</v>
      </c>
      <c r="B7" s="3"/>
      <c r="C7" s="22">
        <v>507105</v>
      </c>
      <c r="D7" s="22"/>
      <c r="E7" s="23">
        <v>665000</v>
      </c>
      <c r="F7" s="24">
        <v>665000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166230</v>
      </c>
      <c r="Y7" s="24">
        <v>-166230</v>
      </c>
      <c r="Z7" s="7">
        <v>-100</v>
      </c>
      <c r="AA7" s="29">
        <v>665000</v>
      </c>
    </row>
    <row r="8" spans="1:27" ht="12.75">
      <c r="A8" s="5" t="s">
        <v>34</v>
      </c>
      <c r="B8" s="3"/>
      <c r="C8" s="19">
        <v>4040168</v>
      </c>
      <c r="D8" s="19"/>
      <c r="E8" s="20">
        <v>10202740</v>
      </c>
      <c r="F8" s="21">
        <v>10202740</v>
      </c>
      <c r="G8" s="21"/>
      <c r="H8" s="21"/>
      <c r="I8" s="21">
        <v>114763</v>
      </c>
      <c r="J8" s="21">
        <v>114763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114763</v>
      </c>
      <c r="X8" s="21">
        <v>2550750</v>
      </c>
      <c r="Y8" s="21">
        <v>-2435987</v>
      </c>
      <c r="Z8" s="6">
        <v>-95.5</v>
      </c>
      <c r="AA8" s="28">
        <v>10202740</v>
      </c>
    </row>
    <row r="9" spans="1:27" ht="12.75">
      <c r="A9" s="2" t="s">
        <v>35</v>
      </c>
      <c r="B9" s="3"/>
      <c r="C9" s="16">
        <f aca="true" t="shared" si="1" ref="C9:Y9">SUM(C10:C14)</f>
        <v>14080606</v>
      </c>
      <c r="D9" s="16">
        <f>SUM(D10:D14)</f>
        <v>0</v>
      </c>
      <c r="E9" s="17">
        <f t="shared" si="1"/>
        <v>10477920</v>
      </c>
      <c r="F9" s="18">
        <f t="shared" si="1"/>
        <v>10477920</v>
      </c>
      <c r="G9" s="18">
        <f t="shared" si="1"/>
        <v>0</v>
      </c>
      <c r="H9" s="18">
        <f t="shared" si="1"/>
        <v>0</v>
      </c>
      <c r="I9" s="18">
        <f t="shared" si="1"/>
        <v>213158</v>
      </c>
      <c r="J9" s="18">
        <f t="shared" si="1"/>
        <v>213158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213158</v>
      </c>
      <c r="X9" s="18">
        <f t="shared" si="1"/>
        <v>2619480</v>
      </c>
      <c r="Y9" s="18">
        <f t="shared" si="1"/>
        <v>-2406322</v>
      </c>
      <c r="Z9" s="4">
        <f>+IF(X9&lt;&gt;0,+(Y9/X9)*100,0)</f>
        <v>-91.86258341350192</v>
      </c>
      <c r="AA9" s="30">
        <f>SUM(AA10:AA14)</f>
        <v>10477920</v>
      </c>
    </row>
    <row r="10" spans="1:27" ht="12.75">
      <c r="A10" s="5" t="s">
        <v>36</v>
      </c>
      <c r="B10" s="3"/>
      <c r="C10" s="19">
        <v>2611575</v>
      </c>
      <c r="D10" s="19"/>
      <c r="E10" s="20">
        <v>990250</v>
      </c>
      <c r="F10" s="21">
        <v>990250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247500</v>
      </c>
      <c r="Y10" s="21">
        <v>-247500</v>
      </c>
      <c r="Z10" s="6">
        <v>-100</v>
      </c>
      <c r="AA10" s="28">
        <v>990250</v>
      </c>
    </row>
    <row r="11" spans="1:27" ht="12.75">
      <c r="A11" s="5" t="s">
        <v>37</v>
      </c>
      <c r="B11" s="3"/>
      <c r="C11" s="19">
        <v>8918390</v>
      </c>
      <c r="D11" s="19"/>
      <c r="E11" s="20">
        <v>8612670</v>
      </c>
      <c r="F11" s="21">
        <v>8612670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2153250</v>
      </c>
      <c r="Y11" s="21">
        <v>-2153250</v>
      </c>
      <c r="Z11" s="6">
        <v>-100</v>
      </c>
      <c r="AA11" s="28">
        <v>8612670</v>
      </c>
    </row>
    <row r="12" spans="1:27" ht="12.75">
      <c r="A12" s="5" t="s">
        <v>38</v>
      </c>
      <c r="B12" s="3"/>
      <c r="C12" s="19">
        <v>2550641</v>
      </c>
      <c r="D12" s="19"/>
      <c r="E12" s="20">
        <v>875000</v>
      </c>
      <c r="F12" s="21">
        <v>875000</v>
      </c>
      <c r="G12" s="21"/>
      <c r="H12" s="21"/>
      <c r="I12" s="21">
        <v>213158</v>
      </c>
      <c r="J12" s="21">
        <v>213158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213158</v>
      </c>
      <c r="X12" s="21">
        <v>218730</v>
      </c>
      <c r="Y12" s="21">
        <v>-5572</v>
      </c>
      <c r="Z12" s="6">
        <v>-2.55</v>
      </c>
      <c r="AA12" s="28">
        <v>875000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22797148</v>
      </c>
      <c r="D15" s="16">
        <f>SUM(D16:D18)</f>
        <v>0</v>
      </c>
      <c r="E15" s="17">
        <f t="shared" si="2"/>
        <v>53712780</v>
      </c>
      <c r="F15" s="18">
        <f t="shared" si="2"/>
        <v>53712780</v>
      </c>
      <c r="G15" s="18">
        <f t="shared" si="2"/>
        <v>0</v>
      </c>
      <c r="H15" s="18">
        <f t="shared" si="2"/>
        <v>4352921</v>
      </c>
      <c r="I15" s="18">
        <f t="shared" si="2"/>
        <v>6036265</v>
      </c>
      <c r="J15" s="18">
        <f t="shared" si="2"/>
        <v>10389186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10389186</v>
      </c>
      <c r="X15" s="18">
        <f t="shared" si="2"/>
        <v>13428270</v>
      </c>
      <c r="Y15" s="18">
        <f t="shared" si="2"/>
        <v>-3039084</v>
      </c>
      <c r="Z15" s="4">
        <f>+IF(X15&lt;&gt;0,+(Y15/X15)*100,0)</f>
        <v>-22.63198461156947</v>
      </c>
      <c r="AA15" s="30">
        <f>SUM(AA16:AA18)</f>
        <v>53712780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22797148</v>
      </c>
      <c r="D17" s="19"/>
      <c r="E17" s="20">
        <v>53712780</v>
      </c>
      <c r="F17" s="21">
        <v>53712780</v>
      </c>
      <c r="G17" s="21"/>
      <c r="H17" s="21">
        <v>4352921</v>
      </c>
      <c r="I17" s="21">
        <v>6036265</v>
      </c>
      <c r="J17" s="21">
        <v>10389186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10389186</v>
      </c>
      <c r="X17" s="21">
        <v>13428270</v>
      </c>
      <c r="Y17" s="21">
        <v>-3039084</v>
      </c>
      <c r="Z17" s="6">
        <v>-22.63</v>
      </c>
      <c r="AA17" s="28">
        <v>53712780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75257547</v>
      </c>
      <c r="D19" s="16">
        <f>SUM(D20:D23)</f>
        <v>0</v>
      </c>
      <c r="E19" s="17">
        <f t="shared" si="3"/>
        <v>36537000</v>
      </c>
      <c r="F19" s="18">
        <f t="shared" si="3"/>
        <v>36537000</v>
      </c>
      <c r="G19" s="18">
        <f t="shared" si="3"/>
        <v>446968</v>
      </c>
      <c r="H19" s="18">
        <f t="shared" si="3"/>
        <v>4385965</v>
      </c>
      <c r="I19" s="18">
        <f t="shared" si="3"/>
        <v>5220886</v>
      </c>
      <c r="J19" s="18">
        <f t="shared" si="3"/>
        <v>10053819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10053819</v>
      </c>
      <c r="X19" s="18">
        <f t="shared" si="3"/>
        <v>9134220</v>
      </c>
      <c r="Y19" s="18">
        <f t="shared" si="3"/>
        <v>919599</v>
      </c>
      <c r="Z19" s="4">
        <f>+IF(X19&lt;&gt;0,+(Y19/X19)*100,0)</f>
        <v>10.067624821823868</v>
      </c>
      <c r="AA19" s="30">
        <f>SUM(AA20:AA23)</f>
        <v>36537000</v>
      </c>
    </row>
    <row r="20" spans="1:27" ht="12.75">
      <c r="A20" s="5" t="s">
        <v>46</v>
      </c>
      <c r="B20" s="3"/>
      <c r="C20" s="19">
        <v>44599812</v>
      </c>
      <c r="D20" s="19"/>
      <c r="E20" s="20">
        <v>30263000</v>
      </c>
      <c r="F20" s="21">
        <v>30263000</v>
      </c>
      <c r="G20" s="21">
        <v>446968</v>
      </c>
      <c r="H20" s="21">
        <v>4385965</v>
      </c>
      <c r="I20" s="21">
        <v>1932283</v>
      </c>
      <c r="J20" s="21">
        <v>6765216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6765216</v>
      </c>
      <c r="X20" s="21">
        <v>7565730</v>
      </c>
      <c r="Y20" s="21">
        <v>-800514</v>
      </c>
      <c r="Z20" s="6">
        <v>-10.58</v>
      </c>
      <c r="AA20" s="28">
        <v>30263000</v>
      </c>
    </row>
    <row r="21" spans="1:27" ht="12.75">
      <c r="A21" s="5" t="s">
        <v>47</v>
      </c>
      <c r="B21" s="3"/>
      <c r="C21" s="19">
        <v>3379820</v>
      </c>
      <c r="D21" s="19"/>
      <c r="E21" s="20">
        <v>2502700</v>
      </c>
      <c r="F21" s="21">
        <v>2502700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625740</v>
      </c>
      <c r="Y21" s="21">
        <v>-625740</v>
      </c>
      <c r="Z21" s="6">
        <v>-100</v>
      </c>
      <c r="AA21" s="28">
        <v>2502700</v>
      </c>
    </row>
    <row r="22" spans="1:27" ht="12.75">
      <c r="A22" s="5" t="s">
        <v>48</v>
      </c>
      <c r="B22" s="3"/>
      <c r="C22" s="22">
        <v>24547764</v>
      </c>
      <c r="D22" s="22"/>
      <c r="E22" s="23">
        <v>2196300</v>
      </c>
      <c r="F22" s="24">
        <v>2196300</v>
      </c>
      <c r="G22" s="24"/>
      <c r="H22" s="24"/>
      <c r="I22" s="24">
        <v>3288603</v>
      </c>
      <c r="J22" s="24">
        <v>3288603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3288603</v>
      </c>
      <c r="X22" s="24">
        <v>549000</v>
      </c>
      <c r="Y22" s="24">
        <v>2739603</v>
      </c>
      <c r="Z22" s="7">
        <v>499.02</v>
      </c>
      <c r="AA22" s="29">
        <v>2196300</v>
      </c>
    </row>
    <row r="23" spans="1:27" ht="12.75">
      <c r="A23" s="5" t="s">
        <v>49</v>
      </c>
      <c r="B23" s="3"/>
      <c r="C23" s="19">
        <v>2730151</v>
      </c>
      <c r="D23" s="19"/>
      <c r="E23" s="20">
        <v>1575000</v>
      </c>
      <c r="F23" s="21">
        <v>1575000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393750</v>
      </c>
      <c r="Y23" s="21">
        <v>-393750</v>
      </c>
      <c r="Z23" s="6">
        <v>-100</v>
      </c>
      <c r="AA23" s="28">
        <v>1575000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116877453</v>
      </c>
      <c r="D25" s="51">
        <f>+D5+D9+D15+D19+D24</f>
        <v>0</v>
      </c>
      <c r="E25" s="52">
        <f t="shared" si="4"/>
        <v>113245440</v>
      </c>
      <c r="F25" s="53">
        <f t="shared" si="4"/>
        <v>113245440</v>
      </c>
      <c r="G25" s="53">
        <f t="shared" si="4"/>
        <v>446968</v>
      </c>
      <c r="H25" s="53">
        <f t="shared" si="4"/>
        <v>8738886</v>
      </c>
      <c r="I25" s="53">
        <f t="shared" si="4"/>
        <v>11585072</v>
      </c>
      <c r="J25" s="53">
        <f t="shared" si="4"/>
        <v>20770926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20770926</v>
      </c>
      <c r="X25" s="53">
        <f t="shared" si="4"/>
        <v>28311450</v>
      </c>
      <c r="Y25" s="53">
        <f t="shared" si="4"/>
        <v>-7540524</v>
      </c>
      <c r="Z25" s="54">
        <f>+IF(X25&lt;&gt;0,+(Y25/X25)*100,0)</f>
        <v>-26.63418510885172</v>
      </c>
      <c r="AA25" s="55">
        <f>+AA5+AA9+AA15+AA19+AA24</f>
        <v>113245440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84689690</v>
      </c>
      <c r="D28" s="19"/>
      <c r="E28" s="20">
        <v>67091850</v>
      </c>
      <c r="F28" s="21">
        <v>67091850</v>
      </c>
      <c r="G28" s="21">
        <v>446968</v>
      </c>
      <c r="H28" s="21">
        <v>8738886</v>
      </c>
      <c r="I28" s="21">
        <v>9517536</v>
      </c>
      <c r="J28" s="21">
        <v>18703390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18703390</v>
      </c>
      <c r="X28" s="21">
        <v>16773000</v>
      </c>
      <c r="Y28" s="21">
        <v>1930390</v>
      </c>
      <c r="Z28" s="6">
        <v>11.51</v>
      </c>
      <c r="AA28" s="19">
        <v>67091850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84689690</v>
      </c>
      <c r="D32" s="25">
        <f>SUM(D28:D31)</f>
        <v>0</v>
      </c>
      <c r="E32" s="26">
        <f t="shared" si="5"/>
        <v>67091850</v>
      </c>
      <c r="F32" s="27">
        <f t="shared" si="5"/>
        <v>67091850</v>
      </c>
      <c r="G32" s="27">
        <f t="shared" si="5"/>
        <v>446968</v>
      </c>
      <c r="H32" s="27">
        <f t="shared" si="5"/>
        <v>8738886</v>
      </c>
      <c r="I32" s="27">
        <f t="shared" si="5"/>
        <v>9517536</v>
      </c>
      <c r="J32" s="27">
        <f t="shared" si="5"/>
        <v>18703390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18703390</v>
      </c>
      <c r="X32" s="27">
        <f t="shared" si="5"/>
        <v>16773000</v>
      </c>
      <c r="Y32" s="27">
        <f t="shared" si="5"/>
        <v>1930390</v>
      </c>
      <c r="Z32" s="13">
        <f>+IF(X32&lt;&gt;0,+(Y32/X32)*100,0)</f>
        <v>11.50891313420378</v>
      </c>
      <c r="AA32" s="31">
        <f>SUM(AA28:AA31)</f>
        <v>67091850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10379141</v>
      </c>
      <c r="D34" s="19"/>
      <c r="E34" s="20">
        <v>1000000</v>
      </c>
      <c r="F34" s="21">
        <v>1000000</v>
      </c>
      <c r="G34" s="21"/>
      <c r="H34" s="21"/>
      <c r="I34" s="21">
        <v>1561718</v>
      </c>
      <c r="J34" s="21">
        <v>1561718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1561718</v>
      </c>
      <c r="X34" s="21">
        <v>249990</v>
      </c>
      <c r="Y34" s="21">
        <v>1311728</v>
      </c>
      <c r="Z34" s="6">
        <v>524.71</v>
      </c>
      <c r="AA34" s="28">
        <v>1000000</v>
      </c>
    </row>
    <row r="35" spans="1:27" ht="12.75">
      <c r="A35" s="60" t="s">
        <v>63</v>
      </c>
      <c r="B35" s="3"/>
      <c r="C35" s="19">
        <v>21808623</v>
      </c>
      <c r="D35" s="19"/>
      <c r="E35" s="20">
        <v>45153590</v>
      </c>
      <c r="F35" s="21">
        <v>45153590</v>
      </c>
      <c r="G35" s="21"/>
      <c r="H35" s="21"/>
      <c r="I35" s="21">
        <v>505818</v>
      </c>
      <c r="J35" s="21">
        <v>505818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505818</v>
      </c>
      <c r="X35" s="21">
        <v>11288490</v>
      </c>
      <c r="Y35" s="21">
        <v>-10782672</v>
      </c>
      <c r="Z35" s="6">
        <v>-95.52</v>
      </c>
      <c r="AA35" s="28">
        <v>45153590</v>
      </c>
    </row>
    <row r="36" spans="1:27" ht="12.75">
      <c r="A36" s="61" t="s">
        <v>64</v>
      </c>
      <c r="B36" s="10"/>
      <c r="C36" s="62">
        <f aca="true" t="shared" si="6" ref="C36:Y36">SUM(C32:C35)</f>
        <v>116877454</v>
      </c>
      <c r="D36" s="62">
        <f>SUM(D32:D35)</f>
        <v>0</v>
      </c>
      <c r="E36" s="63">
        <f t="shared" si="6"/>
        <v>113245440</v>
      </c>
      <c r="F36" s="64">
        <f t="shared" si="6"/>
        <v>113245440</v>
      </c>
      <c r="G36" s="64">
        <f t="shared" si="6"/>
        <v>446968</v>
      </c>
      <c r="H36" s="64">
        <f t="shared" si="6"/>
        <v>8738886</v>
      </c>
      <c r="I36" s="64">
        <f t="shared" si="6"/>
        <v>11585072</v>
      </c>
      <c r="J36" s="64">
        <f t="shared" si="6"/>
        <v>20770926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20770926</v>
      </c>
      <c r="X36" s="64">
        <f t="shared" si="6"/>
        <v>28311480</v>
      </c>
      <c r="Y36" s="64">
        <f t="shared" si="6"/>
        <v>-7540554</v>
      </c>
      <c r="Z36" s="65">
        <f>+IF(X36&lt;&gt;0,+(Y36/X36)*100,0)</f>
        <v>-26.634262850264275</v>
      </c>
      <c r="AA36" s="66">
        <f>SUM(AA32:AA35)</f>
        <v>113245440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4290000</v>
      </c>
      <c r="F5" s="18">
        <f t="shared" si="0"/>
        <v>4290000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3500000</v>
      </c>
      <c r="Y5" s="18">
        <f t="shared" si="0"/>
        <v>-3500000</v>
      </c>
      <c r="Z5" s="4">
        <f>+IF(X5&lt;&gt;0,+(Y5/X5)*100,0)</f>
        <v>-100</v>
      </c>
      <c r="AA5" s="16">
        <f>SUM(AA6:AA8)</f>
        <v>4290000</v>
      </c>
    </row>
    <row r="6" spans="1:27" ht="12.75">
      <c r="A6" s="5" t="s">
        <v>32</v>
      </c>
      <c r="B6" s="3"/>
      <c r="C6" s="19"/>
      <c r="D6" s="19"/>
      <c r="E6" s="20">
        <v>1700000</v>
      </c>
      <c r="F6" s="21">
        <v>1700000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1500000</v>
      </c>
      <c r="Y6" s="21">
        <v>-1500000</v>
      </c>
      <c r="Z6" s="6">
        <v>-100</v>
      </c>
      <c r="AA6" s="28">
        <v>1700000</v>
      </c>
    </row>
    <row r="7" spans="1:27" ht="12.7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200000</v>
      </c>
    </row>
    <row r="8" spans="1:27" ht="12.75">
      <c r="A8" s="5" t="s">
        <v>34</v>
      </c>
      <c r="B8" s="3"/>
      <c r="C8" s="19"/>
      <c r="D8" s="19"/>
      <c r="E8" s="20">
        <v>2390000</v>
      </c>
      <c r="F8" s="21">
        <v>2390000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2000000</v>
      </c>
      <c r="Y8" s="21">
        <v>-2000000</v>
      </c>
      <c r="Z8" s="6">
        <v>-100</v>
      </c>
      <c r="AA8" s="28">
        <v>2390000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4526909</v>
      </c>
      <c r="F9" s="18">
        <f t="shared" si="1"/>
        <v>4526909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3536509</v>
      </c>
      <c r="Y9" s="18">
        <f t="shared" si="1"/>
        <v>-3536509</v>
      </c>
      <c r="Z9" s="4">
        <f>+IF(X9&lt;&gt;0,+(Y9/X9)*100,0)</f>
        <v>-100</v>
      </c>
      <c r="AA9" s="30">
        <f>SUM(AA10:AA14)</f>
        <v>4526909</v>
      </c>
    </row>
    <row r="10" spans="1:27" ht="12.75">
      <c r="A10" s="5" t="s">
        <v>36</v>
      </c>
      <c r="B10" s="3"/>
      <c r="C10" s="19"/>
      <c r="D10" s="19"/>
      <c r="E10" s="20">
        <v>2200000</v>
      </c>
      <c r="F10" s="21">
        <v>2200000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2260000</v>
      </c>
      <c r="Y10" s="21">
        <v>-2260000</v>
      </c>
      <c r="Z10" s="6">
        <v>-100</v>
      </c>
      <c r="AA10" s="28">
        <v>2200000</v>
      </c>
    </row>
    <row r="11" spans="1:27" ht="12.75">
      <c r="A11" s="5" t="s">
        <v>37</v>
      </c>
      <c r="B11" s="3"/>
      <c r="C11" s="19"/>
      <c r="D11" s="19"/>
      <c r="E11" s="20">
        <v>2326909</v>
      </c>
      <c r="F11" s="21">
        <v>2326909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1276509</v>
      </c>
      <c r="Y11" s="21">
        <v>-1276509</v>
      </c>
      <c r="Z11" s="6">
        <v>-100</v>
      </c>
      <c r="AA11" s="28">
        <v>2326909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33023991</v>
      </c>
      <c r="F19" s="18">
        <f t="shared" si="3"/>
        <v>33023991</v>
      </c>
      <c r="G19" s="18">
        <f t="shared" si="3"/>
        <v>5777959</v>
      </c>
      <c r="H19" s="18">
        <f t="shared" si="3"/>
        <v>0</v>
      </c>
      <c r="I19" s="18">
        <f t="shared" si="3"/>
        <v>0</v>
      </c>
      <c r="J19" s="18">
        <f t="shared" si="3"/>
        <v>5777959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5777959</v>
      </c>
      <c r="X19" s="18">
        <f t="shared" si="3"/>
        <v>5751237</v>
      </c>
      <c r="Y19" s="18">
        <f t="shared" si="3"/>
        <v>26722</v>
      </c>
      <c r="Z19" s="4">
        <f>+IF(X19&lt;&gt;0,+(Y19/X19)*100,0)</f>
        <v>0.4646304786257287</v>
      </c>
      <c r="AA19" s="30">
        <f>SUM(AA20:AA23)</f>
        <v>33023991</v>
      </c>
    </row>
    <row r="20" spans="1:27" ht="12.75">
      <c r="A20" s="5" t="s">
        <v>46</v>
      </c>
      <c r="B20" s="3"/>
      <c r="C20" s="19"/>
      <c r="D20" s="19"/>
      <c r="E20" s="20">
        <v>14000000</v>
      </c>
      <c r="F20" s="21">
        <v>14000000</v>
      </c>
      <c r="G20" s="21">
        <v>1337924</v>
      </c>
      <c r="H20" s="21"/>
      <c r="I20" s="21"/>
      <c r="J20" s="21">
        <v>1337924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1337924</v>
      </c>
      <c r="X20" s="21">
        <v>999999</v>
      </c>
      <c r="Y20" s="21">
        <v>337925</v>
      </c>
      <c r="Z20" s="6">
        <v>33.79</v>
      </c>
      <c r="AA20" s="28">
        <v>14000000</v>
      </c>
    </row>
    <row r="21" spans="1:27" ht="12.75">
      <c r="A21" s="5" t="s">
        <v>47</v>
      </c>
      <c r="B21" s="3"/>
      <c r="C21" s="19"/>
      <c r="D21" s="19"/>
      <c r="E21" s="20">
        <v>2251238</v>
      </c>
      <c r="F21" s="21">
        <v>2251238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2251238</v>
      </c>
      <c r="Y21" s="21">
        <v>-2251238</v>
      </c>
      <c r="Z21" s="6">
        <v>-100</v>
      </c>
      <c r="AA21" s="28">
        <v>2251238</v>
      </c>
    </row>
    <row r="22" spans="1:27" ht="12.75">
      <c r="A22" s="5" t="s">
        <v>48</v>
      </c>
      <c r="B22" s="3"/>
      <c r="C22" s="22"/>
      <c r="D22" s="22"/>
      <c r="E22" s="23">
        <v>16772753</v>
      </c>
      <c r="F22" s="24">
        <v>16772753</v>
      </c>
      <c r="G22" s="24">
        <v>4440035</v>
      </c>
      <c r="H22" s="24"/>
      <c r="I22" s="24"/>
      <c r="J22" s="24">
        <v>4440035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4440035</v>
      </c>
      <c r="X22" s="24">
        <v>2500000</v>
      </c>
      <c r="Y22" s="24">
        <v>1940035</v>
      </c>
      <c r="Z22" s="7">
        <v>77.6</v>
      </c>
      <c r="AA22" s="29">
        <v>16772753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90735</v>
      </c>
      <c r="F24" s="18">
        <v>90735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21000</v>
      </c>
      <c r="Y24" s="18">
        <v>-21000</v>
      </c>
      <c r="Z24" s="4">
        <v>-100</v>
      </c>
      <c r="AA24" s="30">
        <v>90735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41931635</v>
      </c>
      <c r="F25" s="53">
        <f t="shared" si="4"/>
        <v>41931635</v>
      </c>
      <c r="G25" s="53">
        <f t="shared" si="4"/>
        <v>5777959</v>
      </c>
      <c r="H25" s="53">
        <f t="shared" si="4"/>
        <v>0</v>
      </c>
      <c r="I25" s="53">
        <f t="shared" si="4"/>
        <v>0</v>
      </c>
      <c r="J25" s="53">
        <f t="shared" si="4"/>
        <v>5777959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5777959</v>
      </c>
      <c r="X25" s="53">
        <f t="shared" si="4"/>
        <v>12808746</v>
      </c>
      <c r="Y25" s="53">
        <f t="shared" si="4"/>
        <v>-7030787</v>
      </c>
      <c r="Z25" s="54">
        <f>+IF(X25&lt;&gt;0,+(Y25/X25)*100,0)</f>
        <v>-54.89051777590094</v>
      </c>
      <c r="AA25" s="55">
        <f>+AA5+AA9+AA15+AA19+AA24</f>
        <v>41931635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31941635</v>
      </c>
      <c r="F28" s="21">
        <v>31941635</v>
      </c>
      <c r="G28" s="21">
        <v>5777959</v>
      </c>
      <c r="H28" s="21"/>
      <c r="I28" s="21"/>
      <c r="J28" s="21">
        <v>5777959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5777959</v>
      </c>
      <c r="X28" s="21">
        <v>16897978</v>
      </c>
      <c r="Y28" s="21">
        <v>-11120019</v>
      </c>
      <c r="Z28" s="6">
        <v>-65.81</v>
      </c>
      <c r="AA28" s="19">
        <v>31941635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31941635</v>
      </c>
      <c r="F32" s="27">
        <f t="shared" si="5"/>
        <v>31941635</v>
      </c>
      <c r="G32" s="27">
        <f t="shared" si="5"/>
        <v>5777959</v>
      </c>
      <c r="H32" s="27">
        <f t="shared" si="5"/>
        <v>0</v>
      </c>
      <c r="I32" s="27">
        <f t="shared" si="5"/>
        <v>0</v>
      </c>
      <c r="J32" s="27">
        <f t="shared" si="5"/>
        <v>5777959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5777959</v>
      </c>
      <c r="X32" s="27">
        <f t="shared" si="5"/>
        <v>16897978</v>
      </c>
      <c r="Y32" s="27">
        <f t="shared" si="5"/>
        <v>-11120019</v>
      </c>
      <c r="Z32" s="13">
        <f>+IF(X32&lt;&gt;0,+(Y32/X32)*100,0)</f>
        <v>-65.80680244701466</v>
      </c>
      <c r="AA32" s="31">
        <f>SUM(AA28:AA31)</f>
        <v>31941635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9990000</v>
      </c>
      <c r="F35" s="21">
        <v>9990000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6000000</v>
      </c>
      <c r="Y35" s="21">
        <v>-6000000</v>
      </c>
      <c r="Z35" s="6">
        <v>-100</v>
      </c>
      <c r="AA35" s="28">
        <v>9990000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41931635</v>
      </c>
      <c r="F36" s="64">
        <f t="shared" si="6"/>
        <v>41931635</v>
      </c>
      <c r="G36" s="64">
        <f t="shared" si="6"/>
        <v>5777959</v>
      </c>
      <c r="H36" s="64">
        <f t="shared" si="6"/>
        <v>0</v>
      </c>
      <c r="I36" s="64">
        <f t="shared" si="6"/>
        <v>0</v>
      </c>
      <c r="J36" s="64">
        <f t="shared" si="6"/>
        <v>5777959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5777959</v>
      </c>
      <c r="X36" s="64">
        <f t="shared" si="6"/>
        <v>22897978</v>
      </c>
      <c r="Y36" s="64">
        <f t="shared" si="6"/>
        <v>-17120019</v>
      </c>
      <c r="Z36" s="65">
        <f>+IF(X36&lt;&gt;0,+(Y36/X36)*100,0)</f>
        <v>-74.76650995122802</v>
      </c>
      <c r="AA36" s="66">
        <f>SUM(AA32:AA35)</f>
        <v>41931635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1400000</v>
      </c>
      <c r="F5" s="18">
        <f t="shared" si="0"/>
        <v>1400000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350000</v>
      </c>
      <c r="Y5" s="18">
        <f t="shared" si="0"/>
        <v>-350000</v>
      </c>
      <c r="Z5" s="4">
        <f>+IF(X5&lt;&gt;0,+(Y5/X5)*100,0)</f>
        <v>-100</v>
      </c>
      <c r="AA5" s="16">
        <f>SUM(AA6:AA8)</f>
        <v>1400000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1400000</v>
      </c>
      <c r="F7" s="24">
        <v>1400000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350000</v>
      </c>
      <c r="Y7" s="24">
        <v>-350000</v>
      </c>
      <c r="Z7" s="7">
        <v>-100</v>
      </c>
      <c r="AA7" s="29">
        <v>1400000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910000</v>
      </c>
      <c r="F9" s="18">
        <f t="shared" si="1"/>
        <v>910000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910000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910000</v>
      </c>
      <c r="F12" s="21">
        <v>910000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910000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20000</v>
      </c>
      <c r="F15" s="18">
        <f t="shared" si="2"/>
        <v>20000</v>
      </c>
      <c r="G15" s="18">
        <f t="shared" si="2"/>
        <v>240200</v>
      </c>
      <c r="H15" s="18">
        <f t="shared" si="2"/>
        <v>142232</v>
      </c>
      <c r="I15" s="18">
        <f t="shared" si="2"/>
        <v>0</v>
      </c>
      <c r="J15" s="18">
        <f t="shared" si="2"/>
        <v>382432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382432</v>
      </c>
      <c r="X15" s="18">
        <f t="shared" si="2"/>
        <v>0</v>
      </c>
      <c r="Y15" s="18">
        <f t="shared" si="2"/>
        <v>382432</v>
      </c>
      <c r="Z15" s="4">
        <f>+IF(X15&lt;&gt;0,+(Y15/X15)*100,0)</f>
        <v>0</v>
      </c>
      <c r="AA15" s="30">
        <f>SUM(AA16:AA18)</f>
        <v>20000</v>
      </c>
    </row>
    <row r="16" spans="1:27" ht="12.75">
      <c r="A16" s="5" t="s">
        <v>42</v>
      </c>
      <c r="B16" s="3"/>
      <c r="C16" s="19"/>
      <c r="D16" s="19"/>
      <c r="E16" s="20">
        <v>20000</v>
      </c>
      <c r="F16" s="21">
        <v>20000</v>
      </c>
      <c r="G16" s="21">
        <v>240200</v>
      </c>
      <c r="H16" s="21">
        <v>142232</v>
      </c>
      <c r="I16" s="21"/>
      <c r="J16" s="21">
        <v>382432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382432</v>
      </c>
      <c r="X16" s="21"/>
      <c r="Y16" s="21">
        <v>382432</v>
      </c>
      <c r="Z16" s="6"/>
      <c r="AA16" s="28">
        <v>20000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1000000</v>
      </c>
      <c r="F19" s="18">
        <f t="shared" si="3"/>
        <v>1000000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250000</v>
      </c>
      <c r="Y19" s="18">
        <f t="shared" si="3"/>
        <v>-250000</v>
      </c>
      <c r="Z19" s="4">
        <f>+IF(X19&lt;&gt;0,+(Y19/X19)*100,0)</f>
        <v>-100</v>
      </c>
      <c r="AA19" s="30">
        <f>SUM(AA20:AA23)</f>
        <v>1000000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>
        <v>1000000</v>
      </c>
      <c r="F22" s="24">
        <v>1000000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250000</v>
      </c>
      <c r="Y22" s="24">
        <v>-250000</v>
      </c>
      <c r="Z22" s="7">
        <v>-100</v>
      </c>
      <c r="AA22" s="29">
        <v>1000000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3330000</v>
      </c>
      <c r="F25" s="53">
        <f t="shared" si="4"/>
        <v>3330000</v>
      </c>
      <c r="G25" s="53">
        <f t="shared" si="4"/>
        <v>240200</v>
      </c>
      <c r="H25" s="53">
        <f t="shared" si="4"/>
        <v>142232</v>
      </c>
      <c r="I25" s="53">
        <f t="shared" si="4"/>
        <v>0</v>
      </c>
      <c r="J25" s="53">
        <f t="shared" si="4"/>
        <v>382432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382432</v>
      </c>
      <c r="X25" s="53">
        <f t="shared" si="4"/>
        <v>600000</v>
      </c>
      <c r="Y25" s="53">
        <f t="shared" si="4"/>
        <v>-217568</v>
      </c>
      <c r="Z25" s="54">
        <f>+IF(X25&lt;&gt;0,+(Y25/X25)*100,0)</f>
        <v>-36.26133333333333</v>
      </c>
      <c r="AA25" s="55">
        <f>+AA5+AA9+AA15+AA19+AA24</f>
        <v>3330000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3330000</v>
      </c>
      <c r="F35" s="21">
        <v>3330000</v>
      </c>
      <c r="G35" s="21">
        <v>240200</v>
      </c>
      <c r="H35" s="21">
        <v>142232</v>
      </c>
      <c r="I35" s="21"/>
      <c r="J35" s="21">
        <v>382432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382432</v>
      </c>
      <c r="X35" s="21"/>
      <c r="Y35" s="21">
        <v>382432</v>
      </c>
      <c r="Z35" s="6"/>
      <c r="AA35" s="28">
        <v>3330000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3330000</v>
      </c>
      <c r="F36" s="64">
        <f t="shared" si="6"/>
        <v>3330000</v>
      </c>
      <c r="G36" s="64">
        <f t="shared" si="6"/>
        <v>240200</v>
      </c>
      <c r="H36" s="64">
        <f t="shared" si="6"/>
        <v>142232</v>
      </c>
      <c r="I36" s="64">
        <f t="shared" si="6"/>
        <v>0</v>
      </c>
      <c r="J36" s="64">
        <f t="shared" si="6"/>
        <v>382432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382432</v>
      </c>
      <c r="X36" s="64">
        <f t="shared" si="6"/>
        <v>0</v>
      </c>
      <c r="Y36" s="64">
        <f t="shared" si="6"/>
        <v>382432</v>
      </c>
      <c r="Z36" s="65">
        <f>+IF(X36&lt;&gt;0,+(Y36/X36)*100,0)</f>
        <v>0</v>
      </c>
      <c r="AA36" s="66">
        <f>SUM(AA32:AA35)</f>
        <v>3330000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88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3251814437</v>
      </c>
      <c r="D5" s="16">
        <f>SUM(D6:D8)</f>
        <v>0</v>
      </c>
      <c r="E5" s="17">
        <f t="shared" si="0"/>
        <v>347361010</v>
      </c>
      <c r="F5" s="18">
        <f t="shared" si="0"/>
        <v>347361010</v>
      </c>
      <c r="G5" s="18">
        <f t="shared" si="0"/>
        <v>9496440</v>
      </c>
      <c r="H5" s="18">
        <f t="shared" si="0"/>
        <v>7729266</v>
      </c>
      <c r="I5" s="18">
        <f t="shared" si="0"/>
        <v>7816131</v>
      </c>
      <c r="J5" s="18">
        <f t="shared" si="0"/>
        <v>25041837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25041837</v>
      </c>
      <c r="X5" s="18">
        <f t="shared" si="0"/>
        <v>52267156</v>
      </c>
      <c r="Y5" s="18">
        <f t="shared" si="0"/>
        <v>-27225319</v>
      </c>
      <c r="Z5" s="4">
        <f>+IF(X5&lt;&gt;0,+(Y5/X5)*100,0)</f>
        <v>-52.08877062298932</v>
      </c>
      <c r="AA5" s="16">
        <f>SUM(AA6:AA8)</f>
        <v>347361010</v>
      </c>
    </row>
    <row r="6" spans="1:27" ht="12.75">
      <c r="A6" s="5" t="s">
        <v>32</v>
      </c>
      <c r="B6" s="3"/>
      <c r="C6" s="19">
        <v>176679365</v>
      </c>
      <c r="D6" s="19"/>
      <c r="E6" s="20">
        <v>208992000</v>
      </c>
      <c r="F6" s="21">
        <v>208992000</v>
      </c>
      <c r="G6" s="21">
        <v>37252</v>
      </c>
      <c r="H6" s="21">
        <v>247746</v>
      </c>
      <c r="I6" s="21">
        <v>180341</v>
      </c>
      <c r="J6" s="21">
        <v>465339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465339</v>
      </c>
      <c r="X6" s="21">
        <v>29475971</v>
      </c>
      <c r="Y6" s="21">
        <v>-29010632</v>
      </c>
      <c r="Z6" s="6">
        <v>-98.42</v>
      </c>
      <c r="AA6" s="28">
        <v>208992000</v>
      </c>
    </row>
    <row r="7" spans="1:27" ht="12.75">
      <c r="A7" s="5" t="s">
        <v>33</v>
      </c>
      <c r="B7" s="3"/>
      <c r="C7" s="22">
        <v>115937562</v>
      </c>
      <c r="D7" s="22"/>
      <c r="E7" s="23">
        <v>11665800</v>
      </c>
      <c r="F7" s="24">
        <v>11665800</v>
      </c>
      <c r="G7" s="24">
        <v>23937</v>
      </c>
      <c r="H7" s="24">
        <v>172564</v>
      </c>
      <c r="I7" s="24">
        <v>359231</v>
      </c>
      <c r="J7" s="24">
        <v>555732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555732</v>
      </c>
      <c r="X7" s="24">
        <v>4866279</v>
      </c>
      <c r="Y7" s="24">
        <v>-4310547</v>
      </c>
      <c r="Z7" s="7">
        <v>-88.58</v>
      </c>
      <c r="AA7" s="29">
        <v>11665800</v>
      </c>
    </row>
    <row r="8" spans="1:27" ht="12.75">
      <c r="A8" s="5" t="s">
        <v>34</v>
      </c>
      <c r="B8" s="3"/>
      <c r="C8" s="19">
        <v>2959197510</v>
      </c>
      <c r="D8" s="19"/>
      <c r="E8" s="20">
        <v>126703210</v>
      </c>
      <c r="F8" s="21">
        <v>126703210</v>
      </c>
      <c r="G8" s="21">
        <v>9435251</v>
      </c>
      <c r="H8" s="21">
        <v>7308956</v>
      </c>
      <c r="I8" s="21">
        <v>7276559</v>
      </c>
      <c r="J8" s="21">
        <v>24020766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24020766</v>
      </c>
      <c r="X8" s="21">
        <v>17924906</v>
      </c>
      <c r="Y8" s="21">
        <v>6095860</v>
      </c>
      <c r="Z8" s="6">
        <v>34.01</v>
      </c>
      <c r="AA8" s="28">
        <v>126703210</v>
      </c>
    </row>
    <row r="9" spans="1:27" ht="12.75">
      <c r="A9" s="2" t="s">
        <v>35</v>
      </c>
      <c r="B9" s="3"/>
      <c r="C9" s="16">
        <f aca="true" t="shared" si="1" ref="C9:Y9">SUM(C10:C14)</f>
        <v>280732632</v>
      </c>
      <c r="D9" s="16">
        <f>SUM(D10:D14)</f>
        <v>0</v>
      </c>
      <c r="E9" s="17">
        <f t="shared" si="1"/>
        <v>295519988</v>
      </c>
      <c r="F9" s="18">
        <f t="shared" si="1"/>
        <v>295519988</v>
      </c>
      <c r="G9" s="18">
        <f t="shared" si="1"/>
        <v>12175317</v>
      </c>
      <c r="H9" s="18">
        <f t="shared" si="1"/>
        <v>6276370</v>
      </c>
      <c r="I9" s="18">
        <f t="shared" si="1"/>
        <v>20064660</v>
      </c>
      <c r="J9" s="18">
        <f t="shared" si="1"/>
        <v>38516347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38516347</v>
      </c>
      <c r="X9" s="18">
        <f t="shared" si="1"/>
        <v>60969642</v>
      </c>
      <c r="Y9" s="18">
        <f t="shared" si="1"/>
        <v>-22453295</v>
      </c>
      <c r="Z9" s="4">
        <f>+IF(X9&lt;&gt;0,+(Y9/X9)*100,0)</f>
        <v>-36.82700810347549</v>
      </c>
      <c r="AA9" s="30">
        <f>SUM(AA10:AA14)</f>
        <v>295519988</v>
      </c>
    </row>
    <row r="10" spans="1:27" ht="12.75">
      <c r="A10" s="5" t="s">
        <v>36</v>
      </c>
      <c r="B10" s="3"/>
      <c r="C10" s="19">
        <v>225910959</v>
      </c>
      <c r="D10" s="19"/>
      <c r="E10" s="20">
        <v>93551460</v>
      </c>
      <c r="F10" s="21">
        <v>93551460</v>
      </c>
      <c r="G10" s="21">
        <v>3951152</v>
      </c>
      <c r="H10" s="21">
        <v>3367438</v>
      </c>
      <c r="I10" s="21">
        <v>6964224</v>
      </c>
      <c r="J10" s="21">
        <v>14282814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14282814</v>
      </c>
      <c r="X10" s="21">
        <v>20150414</v>
      </c>
      <c r="Y10" s="21">
        <v>-5867600</v>
      </c>
      <c r="Z10" s="6">
        <v>-29.12</v>
      </c>
      <c r="AA10" s="28">
        <v>93551460</v>
      </c>
    </row>
    <row r="11" spans="1:27" ht="12.75">
      <c r="A11" s="5" t="s">
        <v>37</v>
      </c>
      <c r="B11" s="3"/>
      <c r="C11" s="19">
        <v>51421189</v>
      </c>
      <c r="D11" s="19"/>
      <c r="E11" s="20">
        <v>123395546</v>
      </c>
      <c r="F11" s="21">
        <v>123395546</v>
      </c>
      <c r="G11" s="21">
        <v>8180260</v>
      </c>
      <c r="H11" s="21">
        <v>2908932</v>
      </c>
      <c r="I11" s="21">
        <v>5584823</v>
      </c>
      <c r="J11" s="21">
        <v>16674015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16674015</v>
      </c>
      <c r="X11" s="21">
        <v>30343990</v>
      </c>
      <c r="Y11" s="21">
        <v>-13669975</v>
      </c>
      <c r="Z11" s="6">
        <v>-45.05</v>
      </c>
      <c r="AA11" s="28">
        <v>123395546</v>
      </c>
    </row>
    <row r="12" spans="1:27" ht="12.75">
      <c r="A12" s="5" t="s">
        <v>38</v>
      </c>
      <c r="B12" s="3"/>
      <c r="C12" s="19">
        <v>3400484</v>
      </c>
      <c r="D12" s="19"/>
      <c r="E12" s="20">
        <v>24352500</v>
      </c>
      <c r="F12" s="21">
        <v>24352500</v>
      </c>
      <c r="G12" s="21">
        <v>43905</v>
      </c>
      <c r="H12" s="21"/>
      <c r="I12" s="21">
        <v>308160</v>
      </c>
      <c r="J12" s="21">
        <v>352065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352065</v>
      </c>
      <c r="X12" s="21">
        <v>3894980</v>
      </c>
      <c r="Y12" s="21">
        <v>-3542915</v>
      </c>
      <c r="Z12" s="6">
        <v>-90.96</v>
      </c>
      <c r="AA12" s="28">
        <v>24352500</v>
      </c>
    </row>
    <row r="13" spans="1:27" ht="12.75">
      <c r="A13" s="5" t="s">
        <v>39</v>
      </c>
      <c r="B13" s="3"/>
      <c r="C13" s="19"/>
      <c r="D13" s="19"/>
      <c r="E13" s="20">
        <v>54220482</v>
      </c>
      <c r="F13" s="21">
        <v>54220482</v>
      </c>
      <c r="G13" s="21"/>
      <c r="H13" s="21"/>
      <c r="I13" s="21">
        <v>7207453</v>
      </c>
      <c r="J13" s="21">
        <v>7207453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7207453</v>
      </c>
      <c r="X13" s="21">
        <v>6580258</v>
      </c>
      <c r="Y13" s="21">
        <v>627195</v>
      </c>
      <c r="Z13" s="6">
        <v>9.53</v>
      </c>
      <c r="AA13" s="28">
        <v>54220482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159027022</v>
      </c>
      <c r="D15" s="16">
        <f>SUM(D16:D18)</f>
        <v>0</v>
      </c>
      <c r="E15" s="17">
        <f t="shared" si="2"/>
        <v>820542556</v>
      </c>
      <c r="F15" s="18">
        <f t="shared" si="2"/>
        <v>820542556</v>
      </c>
      <c r="G15" s="18">
        <f t="shared" si="2"/>
        <v>23659316</v>
      </c>
      <c r="H15" s="18">
        <f t="shared" si="2"/>
        <v>25167495</v>
      </c>
      <c r="I15" s="18">
        <f t="shared" si="2"/>
        <v>54405533</v>
      </c>
      <c r="J15" s="18">
        <f t="shared" si="2"/>
        <v>103232344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103232344</v>
      </c>
      <c r="X15" s="18">
        <f t="shared" si="2"/>
        <v>140720248</v>
      </c>
      <c r="Y15" s="18">
        <f t="shared" si="2"/>
        <v>-37487904</v>
      </c>
      <c r="Z15" s="4">
        <f>+IF(X15&lt;&gt;0,+(Y15/X15)*100,0)</f>
        <v>-26.640021271139318</v>
      </c>
      <c r="AA15" s="30">
        <f>SUM(AA16:AA18)</f>
        <v>820542556</v>
      </c>
    </row>
    <row r="16" spans="1:27" ht="12.75">
      <c r="A16" s="5" t="s">
        <v>42</v>
      </c>
      <c r="B16" s="3"/>
      <c r="C16" s="19">
        <v>18984446</v>
      </c>
      <c r="D16" s="19"/>
      <c r="E16" s="20">
        <v>174861408</v>
      </c>
      <c r="F16" s="21">
        <v>174861408</v>
      </c>
      <c r="G16" s="21">
        <v>11827850</v>
      </c>
      <c r="H16" s="21">
        <v>1185120</v>
      </c>
      <c r="I16" s="21">
        <v>10529462</v>
      </c>
      <c r="J16" s="21">
        <v>23542432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23542432</v>
      </c>
      <c r="X16" s="21">
        <v>22397426</v>
      </c>
      <c r="Y16" s="21">
        <v>1145006</v>
      </c>
      <c r="Z16" s="6">
        <v>5.11</v>
      </c>
      <c r="AA16" s="28">
        <v>174861408</v>
      </c>
    </row>
    <row r="17" spans="1:27" ht="12.75">
      <c r="A17" s="5" t="s">
        <v>43</v>
      </c>
      <c r="B17" s="3"/>
      <c r="C17" s="19">
        <v>140006521</v>
      </c>
      <c r="D17" s="19"/>
      <c r="E17" s="20">
        <v>645626148</v>
      </c>
      <c r="F17" s="21">
        <v>645626148</v>
      </c>
      <c r="G17" s="21">
        <v>11831466</v>
      </c>
      <c r="H17" s="21">
        <v>23958496</v>
      </c>
      <c r="I17" s="21">
        <v>43876071</v>
      </c>
      <c r="J17" s="21">
        <v>79666033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79666033</v>
      </c>
      <c r="X17" s="21">
        <v>118302822</v>
      </c>
      <c r="Y17" s="21">
        <v>-38636789</v>
      </c>
      <c r="Z17" s="6">
        <v>-32.66</v>
      </c>
      <c r="AA17" s="28">
        <v>645626148</v>
      </c>
    </row>
    <row r="18" spans="1:27" ht="12.75">
      <c r="A18" s="5" t="s">
        <v>44</v>
      </c>
      <c r="B18" s="3"/>
      <c r="C18" s="19">
        <v>36055</v>
      </c>
      <c r="D18" s="19"/>
      <c r="E18" s="20">
        <v>55000</v>
      </c>
      <c r="F18" s="21">
        <v>55000</v>
      </c>
      <c r="G18" s="21"/>
      <c r="H18" s="21">
        <v>23879</v>
      </c>
      <c r="I18" s="21"/>
      <c r="J18" s="21">
        <v>23879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23879</v>
      </c>
      <c r="X18" s="21">
        <v>20000</v>
      </c>
      <c r="Y18" s="21">
        <v>3879</v>
      </c>
      <c r="Z18" s="6">
        <v>19.39</v>
      </c>
      <c r="AA18" s="28">
        <v>55000</v>
      </c>
    </row>
    <row r="19" spans="1:27" ht="12.75">
      <c r="A19" s="2" t="s">
        <v>45</v>
      </c>
      <c r="B19" s="8"/>
      <c r="C19" s="16">
        <f aca="true" t="shared" si="3" ref="C19:Y19">SUM(C20:C23)</f>
        <v>911595645</v>
      </c>
      <c r="D19" s="16">
        <f>SUM(D20:D23)</f>
        <v>0</v>
      </c>
      <c r="E19" s="17">
        <f t="shared" si="3"/>
        <v>1792860578</v>
      </c>
      <c r="F19" s="18">
        <f t="shared" si="3"/>
        <v>1792860578</v>
      </c>
      <c r="G19" s="18">
        <f t="shared" si="3"/>
        <v>52311955</v>
      </c>
      <c r="H19" s="18">
        <f t="shared" si="3"/>
        <v>59008163</v>
      </c>
      <c r="I19" s="18">
        <f t="shared" si="3"/>
        <v>115109816</v>
      </c>
      <c r="J19" s="18">
        <f t="shared" si="3"/>
        <v>226429934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226429934</v>
      </c>
      <c r="X19" s="18">
        <f t="shared" si="3"/>
        <v>322124807</v>
      </c>
      <c r="Y19" s="18">
        <f t="shared" si="3"/>
        <v>-95694873</v>
      </c>
      <c r="Z19" s="4">
        <f>+IF(X19&lt;&gt;0,+(Y19/X19)*100,0)</f>
        <v>-29.70739009243706</v>
      </c>
      <c r="AA19" s="30">
        <f>SUM(AA20:AA23)</f>
        <v>1792860578</v>
      </c>
    </row>
    <row r="20" spans="1:27" ht="12.75">
      <c r="A20" s="5" t="s">
        <v>46</v>
      </c>
      <c r="B20" s="3"/>
      <c r="C20" s="19">
        <v>99893904</v>
      </c>
      <c r="D20" s="19"/>
      <c r="E20" s="20">
        <v>322709090</v>
      </c>
      <c r="F20" s="21">
        <v>322709090</v>
      </c>
      <c r="G20" s="21">
        <v>19442609</v>
      </c>
      <c r="H20" s="21">
        <v>30244462</v>
      </c>
      <c r="I20" s="21">
        <v>28710233</v>
      </c>
      <c r="J20" s="21">
        <v>78397304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78397304</v>
      </c>
      <c r="X20" s="21">
        <v>51461081</v>
      </c>
      <c r="Y20" s="21">
        <v>26936223</v>
      </c>
      <c r="Z20" s="6">
        <v>52.34</v>
      </c>
      <c r="AA20" s="28">
        <v>322709090</v>
      </c>
    </row>
    <row r="21" spans="1:27" ht="12.75">
      <c r="A21" s="5" t="s">
        <v>47</v>
      </c>
      <c r="B21" s="3"/>
      <c r="C21" s="19">
        <v>355444152</v>
      </c>
      <c r="D21" s="19"/>
      <c r="E21" s="20">
        <v>791670445</v>
      </c>
      <c r="F21" s="21">
        <v>791670445</v>
      </c>
      <c r="G21" s="21">
        <v>22860133</v>
      </c>
      <c r="H21" s="21">
        <v>16088585</v>
      </c>
      <c r="I21" s="21">
        <v>44906309</v>
      </c>
      <c r="J21" s="21">
        <v>83855027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83855027</v>
      </c>
      <c r="X21" s="21">
        <v>165300445</v>
      </c>
      <c r="Y21" s="21">
        <v>-81445418</v>
      </c>
      <c r="Z21" s="6">
        <v>-49.27</v>
      </c>
      <c r="AA21" s="28">
        <v>791670445</v>
      </c>
    </row>
    <row r="22" spans="1:27" ht="12.75">
      <c r="A22" s="5" t="s">
        <v>48</v>
      </c>
      <c r="B22" s="3"/>
      <c r="C22" s="22">
        <v>434280730</v>
      </c>
      <c r="D22" s="22"/>
      <c r="E22" s="23">
        <v>567043659</v>
      </c>
      <c r="F22" s="24">
        <v>567043659</v>
      </c>
      <c r="G22" s="24">
        <v>9532728</v>
      </c>
      <c r="H22" s="24">
        <v>9997558</v>
      </c>
      <c r="I22" s="24">
        <v>33854379</v>
      </c>
      <c r="J22" s="24">
        <v>53384665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53384665</v>
      </c>
      <c r="X22" s="24">
        <v>76082032</v>
      </c>
      <c r="Y22" s="24">
        <v>-22697367</v>
      </c>
      <c r="Z22" s="7">
        <v>-29.83</v>
      </c>
      <c r="AA22" s="29">
        <v>567043659</v>
      </c>
    </row>
    <row r="23" spans="1:27" ht="12.75">
      <c r="A23" s="5" t="s">
        <v>49</v>
      </c>
      <c r="B23" s="3"/>
      <c r="C23" s="19">
        <v>21976859</v>
      </c>
      <c r="D23" s="19"/>
      <c r="E23" s="20">
        <v>111437384</v>
      </c>
      <c r="F23" s="21">
        <v>111437384</v>
      </c>
      <c r="G23" s="21">
        <v>476485</v>
      </c>
      <c r="H23" s="21">
        <v>2677558</v>
      </c>
      <c r="I23" s="21">
        <v>7638895</v>
      </c>
      <c r="J23" s="21">
        <v>10792938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10792938</v>
      </c>
      <c r="X23" s="21">
        <v>29281249</v>
      </c>
      <c r="Y23" s="21">
        <v>-18488311</v>
      </c>
      <c r="Z23" s="6">
        <v>-63.14</v>
      </c>
      <c r="AA23" s="28">
        <v>111437384</v>
      </c>
    </row>
    <row r="24" spans="1:27" ht="12.75">
      <c r="A24" s="2" t="s">
        <v>50</v>
      </c>
      <c r="B24" s="8"/>
      <c r="C24" s="16">
        <v>6891056</v>
      </c>
      <c r="D24" s="16"/>
      <c r="E24" s="17">
        <v>19860585</v>
      </c>
      <c r="F24" s="18">
        <v>19860585</v>
      </c>
      <c r="G24" s="18">
        <v>2264181</v>
      </c>
      <c r="H24" s="18">
        <v>463128</v>
      </c>
      <c r="I24" s="18">
        <v>463128</v>
      </c>
      <c r="J24" s="18">
        <v>3190437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3190437</v>
      </c>
      <c r="X24" s="18">
        <v>9884532</v>
      </c>
      <c r="Y24" s="18">
        <v>-6694095</v>
      </c>
      <c r="Z24" s="4">
        <v>-67.72</v>
      </c>
      <c r="AA24" s="30">
        <v>19860585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4610060792</v>
      </c>
      <c r="D25" s="51">
        <f>+D5+D9+D15+D19+D24</f>
        <v>0</v>
      </c>
      <c r="E25" s="52">
        <f t="shared" si="4"/>
        <v>3276144717</v>
      </c>
      <c r="F25" s="53">
        <f t="shared" si="4"/>
        <v>3276144717</v>
      </c>
      <c r="G25" s="53">
        <f t="shared" si="4"/>
        <v>99907209</v>
      </c>
      <c r="H25" s="53">
        <f t="shared" si="4"/>
        <v>98644422</v>
      </c>
      <c r="I25" s="53">
        <f t="shared" si="4"/>
        <v>197859268</v>
      </c>
      <c r="J25" s="53">
        <f t="shared" si="4"/>
        <v>396410899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396410899</v>
      </c>
      <c r="X25" s="53">
        <f t="shared" si="4"/>
        <v>585966385</v>
      </c>
      <c r="Y25" s="53">
        <f t="shared" si="4"/>
        <v>-189555486</v>
      </c>
      <c r="Z25" s="54">
        <f>+IF(X25&lt;&gt;0,+(Y25/X25)*100,0)</f>
        <v>-32.34920822292562</v>
      </c>
      <c r="AA25" s="55">
        <f>+AA5+AA9+AA15+AA19+AA24</f>
        <v>3276144717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2230622623</v>
      </c>
      <c r="D28" s="19"/>
      <c r="E28" s="20">
        <v>2133278541</v>
      </c>
      <c r="F28" s="21">
        <v>2133278541</v>
      </c>
      <c r="G28" s="21">
        <v>69933690</v>
      </c>
      <c r="H28" s="21">
        <v>68881406</v>
      </c>
      <c r="I28" s="21">
        <v>145116093</v>
      </c>
      <c r="J28" s="21">
        <v>283931189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283931189</v>
      </c>
      <c r="X28" s="21">
        <v>405156648</v>
      </c>
      <c r="Y28" s="21">
        <v>-121225459</v>
      </c>
      <c r="Z28" s="6">
        <v>-29.92</v>
      </c>
      <c r="AA28" s="19">
        <v>2133278541</v>
      </c>
    </row>
    <row r="29" spans="1:27" ht="12.75">
      <c r="A29" s="57" t="s">
        <v>55</v>
      </c>
      <c r="B29" s="3"/>
      <c r="C29" s="19"/>
      <c r="D29" s="19"/>
      <c r="E29" s="20">
        <v>16635000</v>
      </c>
      <c r="F29" s="21">
        <v>16635000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4158750</v>
      </c>
      <c r="Y29" s="21">
        <v>-4158750</v>
      </c>
      <c r="Z29" s="6">
        <v>-100</v>
      </c>
      <c r="AA29" s="28">
        <v>16635000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2230622623</v>
      </c>
      <c r="D32" s="25">
        <f>SUM(D28:D31)</f>
        <v>0</v>
      </c>
      <c r="E32" s="26">
        <f t="shared" si="5"/>
        <v>2149913541</v>
      </c>
      <c r="F32" s="27">
        <f t="shared" si="5"/>
        <v>2149913541</v>
      </c>
      <c r="G32" s="27">
        <f t="shared" si="5"/>
        <v>69933690</v>
      </c>
      <c r="H32" s="27">
        <f t="shared" si="5"/>
        <v>68881406</v>
      </c>
      <c r="I32" s="27">
        <f t="shared" si="5"/>
        <v>145116093</v>
      </c>
      <c r="J32" s="27">
        <f t="shared" si="5"/>
        <v>283931189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283931189</v>
      </c>
      <c r="X32" s="27">
        <f t="shared" si="5"/>
        <v>409315398</v>
      </c>
      <c r="Y32" s="27">
        <f t="shared" si="5"/>
        <v>-125384209</v>
      </c>
      <c r="Z32" s="13">
        <f>+IF(X32&lt;&gt;0,+(Y32/X32)*100,0)</f>
        <v>-30.632663616529765</v>
      </c>
      <c r="AA32" s="31">
        <f>SUM(AA28:AA31)</f>
        <v>2149913541</v>
      </c>
    </row>
    <row r="33" spans="1:27" ht="12.75">
      <c r="A33" s="60" t="s">
        <v>59</v>
      </c>
      <c r="B33" s="3" t="s">
        <v>60</v>
      </c>
      <c r="C33" s="19">
        <v>5784618</v>
      </c>
      <c r="D33" s="19"/>
      <c r="E33" s="20">
        <v>54914351</v>
      </c>
      <c r="F33" s="21">
        <v>54914351</v>
      </c>
      <c r="G33" s="21">
        <v>1061582</v>
      </c>
      <c r="H33" s="21">
        <v>556876</v>
      </c>
      <c r="I33" s="21">
        <v>1626875</v>
      </c>
      <c r="J33" s="21">
        <v>3245333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3245333</v>
      </c>
      <c r="X33" s="21">
        <v>18966323</v>
      </c>
      <c r="Y33" s="21">
        <v>-15720990</v>
      </c>
      <c r="Z33" s="6">
        <v>-82.89</v>
      </c>
      <c r="AA33" s="28">
        <v>54914351</v>
      </c>
    </row>
    <row r="34" spans="1:27" ht="12.75">
      <c r="A34" s="60" t="s">
        <v>61</v>
      </c>
      <c r="B34" s="3" t="s">
        <v>62</v>
      </c>
      <c r="C34" s="19">
        <v>11880911</v>
      </c>
      <c r="D34" s="19"/>
      <c r="E34" s="20">
        <v>590349000</v>
      </c>
      <c r="F34" s="21">
        <v>590349000</v>
      </c>
      <c r="G34" s="21">
        <v>6513726</v>
      </c>
      <c r="H34" s="21">
        <v>6014065</v>
      </c>
      <c r="I34" s="21">
        <v>12514718</v>
      </c>
      <c r="J34" s="21">
        <v>25042509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25042509</v>
      </c>
      <c r="X34" s="21">
        <v>69831870</v>
      </c>
      <c r="Y34" s="21">
        <v>-44789361</v>
      </c>
      <c r="Z34" s="6">
        <v>-64.14</v>
      </c>
      <c r="AA34" s="28">
        <v>590349000</v>
      </c>
    </row>
    <row r="35" spans="1:27" ht="12.75">
      <c r="A35" s="60" t="s">
        <v>63</v>
      </c>
      <c r="B35" s="3"/>
      <c r="C35" s="19">
        <v>2361772641</v>
      </c>
      <c r="D35" s="19"/>
      <c r="E35" s="20">
        <v>480967825</v>
      </c>
      <c r="F35" s="21">
        <v>480967825</v>
      </c>
      <c r="G35" s="21">
        <v>22398212</v>
      </c>
      <c r="H35" s="21">
        <v>23192076</v>
      </c>
      <c r="I35" s="21">
        <v>38601582</v>
      </c>
      <c r="J35" s="21">
        <v>84191870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84191870</v>
      </c>
      <c r="X35" s="21">
        <v>77762140</v>
      </c>
      <c r="Y35" s="21">
        <v>6429730</v>
      </c>
      <c r="Z35" s="6">
        <v>8.27</v>
      </c>
      <c r="AA35" s="28">
        <v>480967825</v>
      </c>
    </row>
    <row r="36" spans="1:27" ht="12.75">
      <c r="A36" s="61" t="s">
        <v>64</v>
      </c>
      <c r="B36" s="10"/>
      <c r="C36" s="62">
        <f aca="true" t="shared" si="6" ref="C36:Y36">SUM(C32:C35)</f>
        <v>4610060793</v>
      </c>
      <c r="D36" s="62">
        <f>SUM(D32:D35)</f>
        <v>0</v>
      </c>
      <c r="E36" s="63">
        <f t="shared" si="6"/>
        <v>3276144717</v>
      </c>
      <c r="F36" s="64">
        <f t="shared" si="6"/>
        <v>3276144717</v>
      </c>
      <c r="G36" s="64">
        <f t="shared" si="6"/>
        <v>99907210</v>
      </c>
      <c r="H36" s="64">
        <f t="shared" si="6"/>
        <v>98644423</v>
      </c>
      <c r="I36" s="64">
        <f t="shared" si="6"/>
        <v>197859268</v>
      </c>
      <c r="J36" s="64">
        <f t="shared" si="6"/>
        <v>396410901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396410901</v>
      </c>
      <c r="X36" s="64">
        <f t="shared" si="6"/>
        <v>575875731</v>
      </c>
      <c r="Y36" s="64">
        <f t="shared" si="6"/>
        <v>-179464830</v>
      </c>
      <c r="Z36" s="65">
        <f>+IF(X36&lt;&gt;0,+(Y36/X36)*100,0)</f>
        <v>-31.163811971788057</v>
      </c>
      <c r="AA36" s="66">
        <f>SUM(AA32:AA35)</f>
        <v>3276144717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1051000</v>
      </c>
      <c r="F5" s="18">
        <f t="shared" si="0"/>
        <v>1051000</v>
      </c>
      <c r="G5" s="18">
        <f t="shared" si="0"/>
        <v>0</v>
      </c>
      <c r="H5" s="18">
        <f t="shared" si="0"/>
        <v>223334</v>
      </c>
      <c r="I5" s="18">
        <f t="shared" si="0"/>
        <v>85908</v>
      </c>
      <c r="J5" s="18">
        <f t="shared" si="0"/>
        <v>309242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309242</v>
      </c>
      <c r="X5" s="18">
        <f t="shared" si="0"/>
        <v>0</v>
      </c>
      <c r="Y5" s="18">
        <f t="shared" si="0"/>
        <v>309242</v>
      </c>
      <c r="Z5" s="4">
        <f>+IF(X5&lt;&gt;0,+(Y5/X5)*100,0)</f>
        <v>0</v>
      </c>
      <c r="AA5" s="16">
        <f>SUM(AA6:AA8)</f>
        <v>1051000</v>
      </c>
    </row>
    <row r="6" spans="1:27" ht="12.75">
      <c r="A6" s="5" t="s">
        <v>32</v>
      </c>
      <c r="B6" s="3"/>
      <c r="C6" s="19"/>
      <c r="D6" s="19"/>
      <c r="E6" s="20">
        <v>1051000</v>
      </c>
      <c r="F6" s="21">
        <v>1051000</v>
      </c>
      <c r="G6" s="21"/>
      <c r="H6" s="21">
        <v>223334</v>
      </c>
      <c r="I6" s="21">
        <v>85908</v>
      </c>
      <c r="J6" s="21">
        <v>309242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309242</v>
      </c>
      <c r="X6" s="21"/>
      <c r="Y6" s="21">
        <v>309242</v>
      </c>
      <c r="Z6" s="6"/>
      <c r="AA6" s="28">
        <v>1051000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395000</v>
      </c>
      <c r="F15" s="18">
        <f t="shared" si="2"/>
        <v>395000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98670</v>
      </c>
      <c r="Y15" s="18">
        <f t="shared" si="2"/>
        <v>-98670</v>
      </c>
      <c r="Z15" s="4">
        <f>+IF(X15&lt;&gt;0,+(Y15/X15)*100,0)</f>
        <v>-100</v>
      </c>
      <c r="AA15" s="30">
        <f>SUM(AA16:AA18)</f>
        <v>395000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395000</v>
      </c>
      <c r="F17" s="21">
        <v>395000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98670</v>
      </c>
      <c r="Y17" s="21">
        <v>-98670</v>
      </c>
      <c r="Z17" s="6">
        <v>-100</v>
      </c>
      <c r="AA17" s="28">
        <v>395000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64933000</v>
      </c>
      <c r="F19" s="18">
        <f t="shared" si="3"/>
        <v>64933000</v>
      </c>
      <c r="G19" s="18">
        <f t="shared" si="3"/>
        <v>440528</v>
      </c>
      <c r="H19" s="18">
        <f t="shared" si="3"/>
        <v>1845807</v>
      </c>
      <c r="I19" s="18">
        <f t="shared" si="3"/>
        <v>238975</v>
      </c>
      <c r="J19" s="18">
        <f t="shared" si="3"/>
        <v>2525310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2525310</v>
      </c>
      <c r="X19" s="18">
        <f t="shared" si="3"/>
        <v>16233405</v>
      </c>
      <c r="Y19" s="18">
        <f t="shared" si="3"/>
        <v>-13708095</v>
      </c>
      <c r="Z19" s="4">
        <f>+IF(X19&lt;&gt;0,+(Y19/X19)*100,0)</f>
        <v>-84.44374424219687</v>
      </c>
      <c r="AA19" s="30">
        <f>SUM(AA20:AA23)</f>
        <v>64933000</v>
      </c>
    </row>
    <row r="20" spans="1:27" ht="12.75">
      <c r="A20" s="5" t="s">
        <v>46</v>
      </c>
      <c r="B20" s="3"/>
      <c r="C20" s="19"/>
      <c r="D20" s="19"/>
      <c r="E20" s="20">
        <v>7594000</v>
      </c>
      <c r="F20" s="21">
        <v>7594000</v>
      </c>
      <c r="G20" s="21">
        <v>300000</v>
      </c>
      <c r="H20" s="21"/>
      <c r="I20" s="21"/>
      <c r="J20" s="21">
        <v>300000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300000</v>
      </c>
      <c r="X20" s="21">
        <v>1898604</v>
      </c>
      <c r="Y20" s="21">
        <v>-1598604</v>
      </c>
      <c r="Z20" s="6">
        <v>-84.2</v>
      </c>
      <c r="AA20" s="28">
        <v>7594000</v>
      </c>
    </row>
    <row r="21" spans="1:27" ht="12.75">
      <c r="A21" s="5" t="s">
        <v>47</v>
      </c>
      <c r="B21" s="3"/>
      <c r="C21" s="19"/>
      <c r="D21" s="19"/>
      <c r="E21" s="20">
        <v>46636000</v>
      </c>
      <c r="F21" s="21">
        <v>46636000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11659083</v>
      </c>
      <c r="Y21" s="21">
        <v>-11659083</v>
      </c>
      <c r="Z21" s="6">
        <v>-100</v>
      </c>
      <c r="AA21" s="28">
        <v>46636000</v>
      </c>
    </row>
    <row r="22" spans="1:27" ht="12.75">
      <c r="A22" s="5" t="s">
        <v>48</v>
      </c>
      <c r="B22" s="3"/>
      <c r="C22" s="22"/>
      <c r="D22" s="22"/>
      <c r="E22" s="23">
        <v>800000</v>
      </c>
      <c r="F22" s="24">
        <v>800000</v>
      </c>
      <c r="G22" s="24">
        <v>140528</v>
      </c>
      <c r="H22" s="24">
        <v>1274441</v>
      </c>
      <c r="I22" s="24">
        <v>143241</v>
      </c>
      <c r="J22" s="24">
        <v>1558210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1558210</v>
      </c>
      <c r="X22" s="24">
        <v>200001</v>
      </c>
      <c r="Y22" s="24">
        <v>1358209</v>
      </c>
      <c r="Z22" s="7">
        <v>679.1</v>
      </c>
      <c r="AA22" s="29">
        <v>800000</v>
      </c>
    </row>
    <row r="23" spans="1:27" ht="12.75">
      <c r="A23" s="5" t="s">
        <v>49</v>
      </c>
      <c r="B23" s="3"/>
      <c r="C23" s="19"/>
      <c r="D23" s="19"/>
      <c r="E23" s="20">
        <v>9903000</v>
      </c>
      <c r="F23" s="21">
        <v>9903000</v>
      </c>
      <c r="G23" s="21"/>
      <c r="H23" s="21">
        <v>571366</v>
      </c>
      <c r="I23" s="21">
        <v>95734</v>
      </c>
      <c r="J23" s="21">
        <v>667100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667100</v>
      </c>
      <c r="X23" s="21">
        <v>2475717</v>
      </c>
      <c r="Y23" s="21">
        <v>-1808617</v>
      </c>
      <c r="Z23" s="6">
        <v>-73.05</v>
      </c>
      <c r="AA23" s="28">
        <v>9903000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262674</v>
      </c>
      <c r="Y24" s="18">
        <v>-262674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66379000</v>
      </c>
      <c r="F25" s="53">
        <f t="shared" si="4"/>
        <v>66379000</v>
      </c>
      <c r="G25" s="53">
        <f t="shared" si="4"/>
        <v>440528</v>
      </c>
      <c r="H25" s="53">
        <f t="shared" si="4"/>
        <v>2069141</v>
      </c>
      <c r="I25" s="53">
        <f t="shared" si="4"/>
        <v>324883</v>
      </c>
      <c r="J25" s="53">
        <f t="shared" si="4"/>
        <v>2834552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2834552</v>
      </c>
      <c r="X25" s="53">
        <f t="shared" si="4"/>
        <v>16594749</v>
      </c>
      <c r="Y25" s="53">
        <f t="shared" si="4"/>
        <v>-13760197</v>
      </c>
      <c r="Z25" s="54">
        <f>+IF(X25&lt;&gt;0,+(Y25/X25)*100,0)</f>
        <v>-82.91898238412645</v>
      </c>
      <c r="AA25" s="55">
        <f>+AA5+AA9+AA15+AA19+AA24</f>
        <v>66379000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66379000</v>
      </c>
      <c r="F28" s="21">
        <v>66379000</v>
      </c>
      <c r="G28" s="21">
        <v>440528</v>
      </c>
      <c r="H28" s="21">
        <v>2069141</v>
      </c>
      <c r="I28" s="21">
        <v>324883</v>
      </c>
      <c r="J28" s="21">
        <v>2834552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2834552</v>
      </c>
      <c r="X28" s="21">
        <v>16594749</v>
      </c>
      <c r="Y28" s="21">
        <v>-13760197</v>
      </c>
      <c r="Z28" s="6">
        <v>-82.92</v>
      </c>
      <c r="AA28" s="19">
        <v>66379000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66379000</v>
      </c>
      <c r="F32" s="27">
        <f t="shared" si="5"/>
        <v>66379000</v>
      </c>
      <c r="G32" s="27">
        <f t="shared" si="5"/>
        <v>440528</v>
      </c>
      <c r="H32" s="27">
        <f t="shared" si="5"/>
        <v>2069141</v>
      </c>
      <c r="I32" s="27">
        <f t="shared" si="5"/>
        <v>324883</v>
      </c>
      <c r="J32" s="27">
        <f t="shared" si="5"/>
        <v>2834552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2834552</v>
      </c>
      <c r="X32" s="27">
        <f t="shared" si="5"/>
        <v>16594749</v>
      </c>
      <c r="Y32" s="27">
        <f t="shared" si="5"/>
        <v>-13760197</v>
      </c>
      <c r="Z32" s="13">
        <f>+IF(X32&lt;&gt;0,+(Y32/X32)*100,0)</f>
        <v>-82.91898238412645</v>
      </c>
      <c r="AA32" s="31">
        <f>SUM(AA28:AA31)</f>
        <v>66379000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66379000</v>
      </c>
      <c r="F36" s="64">
        <f t="shared" si="6"/>
        <v>66379000</v>
      </c>
      <c r="G36" s="64">
        <f t="shared" si="6"/>
        <v>440528</v>
      </c>
      <c r="H36" s="64">
        <f t="shared" si="6"/>
        <v>2069141</v>
      </c>
      <c r="I36" s="64">
        <f t="shared" si="6"/>
        <v>324883</v>
      </c>
      <c r="J36" s="64">
        <f t="shared" si="6"/>
        <v>2834552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2834552</v>
      </c>
      <c r="X36" s="64">
        <f t="shared" si="6"/>
        <v>16594749</v>
      </c>
      <c r="Y36" s="64">
        <f t="shared" si="6"/>
        <v>-13760197</v>
      </c>
      <c r="Z36" s="65">
        <f>+IF(X36&lt;&gt;0,+(Y36/X36)*100,0)</f>
        <v>-82.91898238412645</v>
      </c>
      <c r="AA36" s="66">
        <f>SUM(AA32:AA35)</f>
        <v>66379000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370097</v>
      </c>
      <c r="D5" s="16">
        <f>SUM(D6:D8)</f>
        <v>0</v>
      </c>
      <c r="E5" s="17">
        <f t="shared" si="0"/>
        <v>552900</v>
      </c>
      <c r="F5" s="18">
        <f t="shared" si="0"/>
        <v>552900</v>
      </c>
      <c r="G5" s="18">
        <f t="shared" si="0"/>
        <v>0</v>
      </c>
      <c r="H5" s="18">
        <f t="shared" si="0"/>
        <v>5937</v>
      </c>
      <c r="I5" s="18">
        <f t="shared" si="0"/>
        <v>0</v>
      </c>
      <c r="J5" s="18">
        <f t="shared" si="0"/>
        <v>5937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5937</v>
      </c>
      <c r="X5" s="18">
        <f t="shared" si="0"/>
        <v>135461</v>
      </c>
      <c r="Y5" s="18">
        <f t="shared" si="0"/>
        <v>-129524</v>
      </c>
      <c r="Z5" s="4">
        <f>+IF(X5&lt;&gt;0,+(Y5/X5)*100,0)</f>
        <v>-95.61718871114195</v>
      </c>
      <c r="AA5" s="16">
        <f>SUM(AA6:AA8)</f>
        <v>552900</v>
      </c>
    </row>
    <row r="6" spans="1:27" ht="12.75">
      <c r="A6" s="5" t="s">
        <v>32</v>
      </c>
      <c r="B6" s="3"/>
      <c r="C6" s="19"/>
      <c r="D6" s="19"/>
      <c r="E6" s="20">
        <v>60000</v>
      </c>
      <c r="F6" s="21">
        <v>60000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14700</v>
      </c>
      <c r="Y6" s="21">
        <v>-14700</v>
      </c>
      <c r="Z6" s="6">
        <v>-100</v>
      </c>
      <c r="AA6" s="28">
        <v>60000</v>
      </c>
    </row>
    <row r="7" spans="1:27" ht="12.75">
      <c r="A7" s="5" t="s">
        <v>33</v>
      </c>
      <c r="B7" s="3"/>
      <c r="C7" s="22">
        <v>6980</v>
      </c>
      <c r="D7" s="22"/>
      <c r="E7" s="23">
        <v>410500</v>
      </c>
      <c r="F7" s="24">
        <v>410500</v>
      </c>
      <c r="G7" s="24"/>
      <c r="H7" s="24">
        <v>144</v>
      </c>
      <c r="I7" s="24"/>
      <c r="J7" s="24">
        <v>144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144</v>
      </c>
      <c r="X7" s="24">
        <v>100573</v>
      </c>
      <c r="Y7" s="24">
        <v>-100429</v>
      </c>
      <c r="Z7" s="7">
        <v>-99.86</v>
      </c>
      <c r="AA7" s="29">
        <v>410500</v>
      </c>
    </row>
    <row r="8" spans="1:27" ht="12.75">
      <c r="A8" s="5" t="s">
        <v>34</v>
      </c>
      <c r="B8" s="3"/>
      <c r="C8" s="19">
        <v>363117</v>
      </c>
      <c r="D8" s="19"/>
      <c r="E8" s="20">
        <v>82400</v>
      </c>
      <c r="F8" s="21">
        <v>82400</v>
      </c>
      <c r="G8" s="21"/>
      <c r="H8" s="21">
        <v>5793</v>
      </c>
      <c r="I8" s="21"/>
      <c r="J8" s="21">
        <v>5793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5793</v>
      </c>
      <c r="X8" s="21">
        <v>20188</v>
      </c>
      <c r="Y8" s="21">
        <v>-14395</v>
      </c>
      <c r="Z8" s="6">
        <v>-71.3</v>
      </c>
      <c r="AA8" s="28">
        <v>82400</v>
      </c>
    </row>
    <row r="9" spans="1:27" ht="12.75">
      <c r="A9" s="2" t="s">
        <v>35</v>
      </c>
      <c r="B9" s="3"/>
      <c r="C9" s="16">
        <f aca="true" t="shared" si="1" ref="C9:Y9">SUM(C10:C14)</f>
        <v>1384685</v>
      </c>
      <c r="D9" s="16">
        <f>SUM(D10:D14)</f>
        <v>0</v>
      </c>
      <c r="E9" s="17">
        <f t="shared" si="1"/>
        <v>178000</v>
      </c>
      <c r="F9" s="18">
        <f t="shared" si="1"/>
        <v>178000</v>
      </c>
      <c r="G9" s="18">
        <f t="shared" si="1"/>
        <v>574292</v>
      </c>
      <c r="H9" s="18">
        <f t="shared" si="1"/>
        <v>0</v>
      </c>
      <c r="I9" s="18">
        <f t="shared" si="1"/>
        <v>91507</v>
      </c>
      <c r="J9" s="18">
        <f t="shared" si="1"/>
        <v>665799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665799</v>
      </c>
      <c r="X9" s="18">
        <f t="shared" si="1"/>
        <v>43610</v>
      </c>
      <c r="Y9" s="18">
        <f t="shared" si="1"/>
        <v>622189</v>
      </c>
      <c r="Z9" s="4">
        <f>+IF(X9&lt;&gt;0,+(Y9/X9)*100,0)</f>
        <v>1426.711763357028</v>
      </c>
      <c r="AA9" s="30">
        <f>SUM(AA10:AA14)</f>
        <v>178000</v>
      </c>
    </row>
    <row r="10" spans="1:27" ht="12.75">
      <c r="A10" s="5" t="s">
        <v>36</v>
      </c>
      <c r="B10" s="3"/>
      <c r="C10" s="19"/>
      <c r="D10" s="19"/>
      <c r="E10" s="20">
        <v>108000</v>
      </c>
      <c r="F10" s="21">
        <v>108000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26460</v>
      </c>
      <c r="Y10" s="21">
        <v>-26460</v>
      </c>
      <c r="Z10" s="6">
        <v>-100</v>
      </c>
      <c r="AA10" s="28">
        <v>108000</v>
      </c>
    </row>
    <row r="11" spans="1:27" ht="12.75">
      <c r="A11" s="5" t="s">
        <v>37</v>
      </c>
      <c r="B11" s="3"/>
      <c r="C11" s="19">
        <v>1377585</v>
      </c>
      <c r="D11" s="19"/>
      <c r="E11" s="20"/>
      <c r="F11" s="21"/>
      <c r="G11" s="21">
        <v>574292</v>
      </c>
      <c r="H11" s="21"/>
      <c r="I11" s="21">
        <v>91507</v>
      </c>
      <c r="J11" s="21">
        <v>665799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665799</v>
      </c>
      <c r="X11" s="21"/>
      <c r="Y11" s="21">
        <v>665799</v>
      </c>
      <c r="Z11" s="6"/>
      <c r="AA11" s="28"/>
    </row>
    <row r="12" spans="1:27" ht="12.75">
      <c r="A12" s="5" t="s">
        <v>38</v>
      </c>
      <c r="B12" s="3"/>
      <c r="C12" s="19">
        <v>7100</v>
      </c>
      <c r="D12" s="19"/>
      <c r="E12" s="20">
        <v>70000</v>
      </c>
      <c r="F12" s="21">
        <v>70000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17150</v>
      </c>
      <c r="Y12" s="21">
        <v>-17150</v>
      </c>
      <c r="Z12" s="6">
        <v>-100</v>
      </c>
      <c r="AA12" s="28">
        <v>70000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14938188</v>
      </c>
      <c r="D15" s="16">
        <f>SUM(D16:D18)</f>
        <v>0</v>
      </c>
      <c r="E15" s="17">
        <f t="shared" si="2"/>
        <v>28429000</v>
      </c>
      <c r="F15" s="18">
        <f t="shared" si="2"/>
        <v>28429000</v>
      </c>
      <c r="G15" s="18">
        <f t="shared" si="2"/>
        <v>1472445</v>
      </c>
      <c r="H15" s="18">
        <f t="shared" si="2"/>
        <v>1869615</v>
      </c>
      <c r="I15" s="18">
        <f t="shared" si="2"/>
        <v>0</v>
      </c>
      <c r="J15" s="18">
        <f t="shared" si="2"/>
        <v>3342060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3342060</v>
      </c>
      <c r="X15" s="18">
        <f t="shared" si="2"/>
        <v>6965105</v>
      </c>
      <c r="Y15" s="18">
        <f t="shared" si="2"/>
        <v>-3623045</v>
      </c>
      <c r="Z15" s="4">
        <f>+IF(X15&lt;&gt;0,+(Y15/X15)*100,0)</f>
        <v>-52.017090912484456</v>
      </c>
      <c r="AA15" s="30">
        <f>SUM(AA16:AA18)</f>
        <v>28429000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14938188</v>
      </c>
      <c r="D17" s="19"/>
      <c r="E17" s="20">
        <v>28429000</v>
      </c>
      <c r="F17" s="21">
        <v>28429000</v>
      </c>
      <c r="G17" s="21">
        <v>1472445</v>
      </c>
      <c r="H17" s="21">
        <v>1869615</v>
      </c>
      <c r="I17" s="21"/>
      <c r="J17" s="21">
        <v>3342060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3342060</v>
      </c>
      <c r="X17" s="21">
        <v>6965105</v>
      </c>
      <c r="Y17" s="21">
        <v>-3623045</v>
      </c>
      <c r="Z17" s="6">
        <v>-52.02</v>
      </c>
      <c r="AA17" s="28">
        <v>28429000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50723788</v>
      </c>
      <c r="D19" s="16">
        <f>SUM(D20:D23)</f>
        <v>0</v>
      </c>
      <c r="E19" s="17">
        <f t="shared" si="3"/>
        <v>65945000</v>
      </c>
      <c r="F19" s="18">
        <f t="shared" si="3"/>
        <v>65945000</v>
      </c>
      <c r="G19" s="18">
        <f t="shared" si="3"/>
        <v>11458061</v>
      </c>
      <c r="H19" s="18">
        <f t="shared" si="3"/>
        <v>329581</v>
      </c>
      <c r="I19" s="18">
        <f t="shared" si="3"/>
        <v>202589</v>
      </c>
      <c r="J19" s="18">
        <f t="shared" si="3"/>
        <v>11990231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11990231</v>
      </c>
      <c r="X19" s="18">
        <f t="shared" si="3"/>
        <v>16156525</v>
      </c>
      <c r="Y19" s="18">
        <f t="shared" si="3"/>
        <v>-4166294</v>
      </c>
      <c r="Z19" s="4">
        <f>+IF(X19&lt;&gt;0,+(Y19/X19)*100,0)</f>
        <v>-25.78706745417099</v>
      </c>
      <c r="AA19" s="30">
        <f>SUM(AA20:AA23)</f>
        <v>65945000</v>
      </c>
    </row>
    <row r="20" spans="1:27" ht="12.75">
      <c r="A20" s="5" t="s">
        <v>46</v>
      </c>
      <c r="B20" s="3"/>
      <c r="C20" s="19">
        <v>4303820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30752793</v>
      </c>
      <c r="D21" s="19"/>
      <c r="E21" s="20">
        <v>65645000</v>
      </c>
      <c r="F21" s="21">
        <v>65645000</v>
      </c>
      <c r="G21" s="21">
        <v>11262447</v>
      </c>
      <c r="H21" s="21">
        <v>329581</v>
      </c>
      <c r="I21" s="21">
        <v>202589</v>
      </c>
      <c r="J21" s="21">
        <v>11794617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11794617</v>
      </c>
      <c r="X21" s="21">
        <v>16083025</v>
      </c>
      <c r="Y21" s="21">
        <v>-4288408</v>
      </c>
      <c r="Z21" s="6">
        <v>-26.66</v>
      </c>
      <c r="AA21" s="28">
        <v>65645000</v>
      </c>
    </row>
    <row r="22" spans="1:27" ht="12.75">
      <c r="A22" s="5" t="s">
        <v>48</v>
      </c>
      <c r="B22" s="3"/>
      <c r="C22" s="22">
        <v>15667175</v>
      </c>
      <c r="D22" s="22"/>
      <c r="E22" s="23">
        <v>300000</v>
      </c>
      <c r="F22" s="24">
        <v>300000</v>
      </c>
      <c r="G22" s="24">
        <v>195614</v>
      </c>
      <c r="H22" s="24"/>
      <c r="I22" s="24"/>
      <c r="J22" s="24">
        <v>195614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195614</v>
      </c>
      <c r="X22" s="24">
        <v>73500</v>
      </c>
      <c r="Y22" s="24">
        <v>122114</v>
      </c>
      <c r="Z22" s="7">
        <v>166.14</v>
      </c>
      <c r="AA22" s="29">
        <v>300000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67416758</v>
      </c>
      <c r="D25" s="51">
        <f>+D5+D9+D15+D19+D24</f>
        <v>0</v>
      </c>
      <c r="E25" s="52">
        <f t="shared" si="4"/>
        <v>95104900</v>
      </c>
      <c r="F25" s="53">
        <f t="shared" si="4"/>
        <v>95104900</v>
      </c>
      <c r="G25" s="53">
        <f t="shared" si="4"/>
        <v>13504798</v>
      </c>
      <c r="H25" s="53">
        <f t="shared" si="4"/>
        <v>2205133</v>
      </c>
      <c r="I25" s="53">
        <f t="shared" si="4"/>
        <v>294096</v>
      </c>
      <c r="J25" s="53">
        <f t="shared" si="4"/>
        <v>16004027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16004027</v>
      </c>
      <c r="X25" s="53">
        <f t="shared" si="4"/>
        <v>23300701</v>
      </c>
      <c r="Y25" s="53">
        <f t="shared" si="4"/>
        <v>-7296674</v>
      </c>
      <c r="Z25" s="54">
        <f>+IF(X25&lt;&gt;0,+(Y25/X25)*100,0)</f>
        <v>-31.315255279229582</v>
      </c>
      <c r="AA25" s="55">
        <f>+AA5+AA9+AA15+AA19+AA24</f>
        <v>95104900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66944210</v>
      </c>
      <c r="D28" s="19"/>
      <c r="E28" s="20">
        <v>93694000</v>
      </c>
      <c r="F28" s="21">
        <v>93694000</v>
      </c>
      <c r="G28" s="21">
        <v>13428011</v>
      </c>
      <c r="H28" s="21">
        <v>2199196</v>
      </c>
      <c r="I28" s="21">
        <v>294096</v>
      </c>
      <c r="J28" s="21">
        <v>15921303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15921303</v>
      </c>
      <c r="X28" s="21">
        <v>22955030</v>
      </c>
      <c r="Y28" s="21">
        <v>-7033727</v>
      </c>
      <c r="Z28" s="6">
        <v>-30.64</v>
      </c>
      <c r="AA28" s="19">
        <v>93694000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66944210</v>
      </c>
      <c r="D32" s="25">
        <f>SUM(D28:D31)</f>
        <v>0</v>
      </c>
      <c r="E32" s="26">
        <f t="shared" si="5"/>
        <v>93694000</v>
      </c>
      <c r="F32" s="27">
        <f t="shared" si="5"/>
        <v>93694000</v>
      </c>
      <c r="G32" s="27">
        <f t="shared" si="5"/>
        <v>13428011</v>
      </c>
      <c r="H32" s="27">
        <f t="shared" si="5"/>
        <v>2199196</v>
      </c>
      <c r="I32" s="27">
        <f t="shared" si="5"/>
        <v>294096</v>
      </c>
      <c r="J32" s="27">
        <f t="shared" si="5"/>
        <v>15921303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15921303</v>
      </c>
      <c r="X32" s="27">
        <f t="shared" si="5"/>
        <v>22955030</v>
      </c>
      <c r="Y32" s="27">
        <f t="shared" si="5"/>
        <v>-7033727</v>
      </c>
      <c r="Z32" s="13">
        <f>+IF(X32&lt;&gt;0,+(Y32/X32)*100,0)</f>
        <v>-30.641332204749894</v>
      </c>
      <c r="AA32" s="31">
        <f>SUM(AA28:AA31)</f>
        <v>93694000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472548</v>
      </c>
      <c r="D35" s="19"/>
      <c r="E35" s="20">
        <v>1410900</v>
      </c>
      <c r="F35" s="21">
        <v>1410900</v>
      </c>
      <c r="G35" s="21">
        <v>76787</v>
      </c>
      <c r="H35" s="21">
        <v>5937</v>
      </c>
      <c r="I35" s="21"/>
      <c r="J35" s="21">
        <v>82724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82724</v>
      </c>
      <c r="X35" s="21">
        <v>345671</v>
      </c>
      <c r="Y35" s="21">
        <v>-262947</v>
      </c>
      <c r="Z35" s="6">
        <v>-76.07</v>
      </c>
      <c r="AA35" s="28">
        <v>1410900</v>
      </c>
    </row>
    <row r="36" spans="1:27" ht="12.75">
      <c r="A36" s="61" t="s">
        <v>64</v>
      </c>
      <c r="B36" s="10"/>
      <c r="C36" s="62">
        <f aca="true" t="shared" si="6" ref="C36:Y36">SUM(C32:C35)</f>
        <v>67416758</v>
      </c>
      <c r="D36" s="62">
        <f>SUM(D32:D35)</f>
        <v>0</v>
      </c>
      <c r="E36" s="63">
        <f t="shared" si="6"/>
        <v>95104900</v>
      </c>
      <c r="F36" s="64">
        <f t="shared" si="6"/>
        <v>95104900</v>
      </c>
      <c r="G36" s="64">
        <f t="shared" si="6"/>
        <v>13504798</v>
      </c>
      <c r="H36" s="64">
        <f t="shared" si="6"/>
        <v>2205133</v>
      </c>
      <c r="I36" s="64">
        <f t="shared" si="6"/>
        <v>294096</v>
      </c>
      <c r="J36" s="64">
        <f t="shared" si="6"/>
        <v>16004027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16004027</v>
      </c>
      <c r="X36" s="64">
        <f t="shared" si="6"/>
        <v>23300701</v>
      </c>
      <c r="Y36" s="64">
        <f t="shared" si="6"/>
        <v>-7296674</v>
      </c>
      <c r="Z36" s="65">
        <f>+IF(X36&lt;&gt;0,+(Y36/X36)*100,0)</f>
        <v>-31.315255279229582</v>
      </c>
      <c r="AA36" s="66">
        <f>SUM(AA32:AA35)</f>
        <v>95104900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19692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19692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19692</v>
      </c>
      <c r="D25" s="51">
        <f>+D5+D9+D15+D19+D24</f>
        <v>0</v>
      </c>
      <c r="E25" s="52">
        <f t="shared" si="4"/>
        <v>0</v>
      </c>
      <c r="F25" s="53">
        <f t="shared" si="4"/>
        <v>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0</v>
      </c>
      <c r="Y25" s="53">
        <f t="shared" si="4"/>
        <v>0</v>
      </c>
      <c r="Z25" s="54">
        <f>+IF(X25&lt;&gt;0,+(Y25/X25)*100,0)</f>
        <v>0</v>
      </c>
      <c r="AA25" s="55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19692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19692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19692</v>
      </c>
      <c r="D36" s="62">
        <f>SUM(D32:D35)</f>
        <v>0</v>
      </c>
      <c r="E36" s="63">
        <f t="shared" si="6"/>
        <v>0</v>
      </c>
      <c r="F36" s="64">
        <f t="shared" si="6"/>
        <v>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1125000</v>
      </c>
      <c r="F5" s="18">
        <f t="shared" si="0"/>
        <v>1125000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281250</v>
      </c>
      <c r="Y5" s="18">
        <f t="shared" si="0"/>
        <v>-281250</v>
      </c>
      <c r="Z5" s="4">
        <f>+IF(X5&lt;&gt;0,+(Y5/X5)*100,0)</f>
        <v>-100</v>
      </c>
      <c r="AA5" s="16">
        <f>SUM(AA6:AA8)</f>
        <v>1125000</v>
      </c>
    </row>
    <row r="6" spans="1:27" ht="12.75">
      <c r="A6" s="5" t="s">
        <v>32</v>
      </c>
      <c r="B6" s="3"/>
      <c r="C6" s="19"/>
      <c r="D6" s="19"/>
      <c r="E6" s="20">
        <v>1125000</v>
      </c>
      <c r="F6" s="21">
        <v>1125000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281250</v>
      </c>
      <c r="Y6" s="21">
        <v>-281250</v>
      </c>
      <c r="Z6" s="6">
        <v>-100</v>
      </c>
      <c r="AA6" s="28">
        <v>1125000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4026000</v>
      </c>
      <c r="F9" s="18">
        <f t="shared" si="1"/>
        <v>4026000</v>
      </c>
      <c r="G9" s="18">
        <f t="shared" si="1"/>
        <v>0</v>
      </c>
      <c r="H9" s="18">
        <f t="shared" si="1"/>
        <v>162405</v>
      </c>
      <c r="I9" s="18">
        <f t="shared" si="1"/>
        <v>396333</v>
      </c>
      <c r="J9" s="18">
        <f t="shared" si="1"/>
        <v>558738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558738</v>
      </c>
      <c r="X9" s="18">
        <f t="shared" si="1"/>
        <v>2226072</v>
      </c>
      <c r="Y9" s="18">
        <f t="shared" si="1"/>
        <v>-1667334</v>
      </c>
      <c r="Z9" s="4">
        <f>+IF(X9&lt;&gt;0,+(Y9/X9)*100,0)</f>
        <v>-74.90027276745765</v>
      </c>
      <c r="AA9" s="30">
        <f>SUM(AA10:AA14)</f>
        <v>4026000</v>
      </c>
    </row>
    <row r="10" spans="1:27" ht="12.75">
      <c r="A10" s="5" t="s">
        <v>36</v>
      </c>
      <c r="B10" s="3"/>
      <c r="C10" s="19"/>
      <c r="D10" s="19"/>
      <c r="E10" s="20">
        <v>1726000</v>
      </c>
      <c r="F10" s="21">
        <v>1726000</v>
      </c>
      <c r="G10" s="21"/>
      <c r="H10" s="21"/>
      <c r="I10" s="21">
        <v>396333</v>
      </c>
      <c r="J10" s="21">
        <v>396333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396333</v>
      </c>
      <c r="X10" s="21">
        <v>1726072</v>
      </c>
      <c r="Y10" s="21">
        <v>-1329739</v>
      </c>
      <c r="Z10" s="6">
        <v>-77.04</v>
      </c>
      <c r="AA10" s="28">
        <v>1726000</v>
      </c>
    </row>
    <row r="11" spans="1:27" ht="12.75">
      <c r="A11" s="5" t="s">
        <v>37</v>
      </c>
      <c r="B11" s="3"/>
      <c r="C11" s="19"/>
      <c r="D11" s="19"/>
      <c r="E11" s="20">
        <v>2300000</v>
      </c>
      <c r="F11" s="21">
        <v>2300000</v>
      </c>
      <c r="G11" s="21"/>
      <c r="H11" s="21">
        <v>162405</v>
      </c>
      <c r="I11" s="21"/>
      <c r="J11" s="21">
        <v>162405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162405</v>
      </c>
      <c r="X11" s="21">
        <v>500000</v>
      </c>
      <c r="Y11" s="21">
        <v>-337595</v>
      </c>
      <c r="Z11" s="6">
        <v>-67.52</v>
      </c>
      <c r="AA11" s="28">
        <v>2300000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15646000</v>
      </c>
      <c r="F15" s="18">
        <f t="shared" si="2"/>
        <v>15646000</v>
      </c>
      <c r="G15" s="18">
        <f t="shared" si="2"/>
        <v>4588306</v>
      </c>
      <c r="H15" s="18">
        <f t="shared" si="2"/>
        <v>581336</v>
      </c>
      <c r="I15" s="18">
        <f t="shared" si="2"/>
        <v>525034</v>
      </c>
      <c r="J15" s="18">
        <f t="shared" si="2"/>
        <v>5694676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5694676</v>
      </c>
      <c r="X15" s="18">
        <f t="shared" si="2"/>
        <v>5444152</v>
      </c>
      <c r="Y15" s="18">
        <f t="shared" si="2"/>
        <v>250524</v>
      </c>
      <c r="Z15" s="4">
        <f>+IF(X15&lt;&gt;0,+(Y15/X15)*100,0)</f>
        <v>4.601708401969673</v>
      </c>
      <c r="AA15" s="30">
        <f>SUM(AA16:AA18)</f>
        <v>15646000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1257500</v>
      </c>
      <c r="H16" s="21"/>
      <c r="I16" s="21"/>
      <c r="J16" s="21">
        <v>1257500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1257500</v>
      </c>
      <c r="X16" s="21"/>
      <c r="Y16" s="21">
        <v>1257500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15646000</v>
      </c>
      <c r="F17" s="21">
        <v>15646000</v>
      </c>
      <c r="G17" s="21">
        <v>3330806</v>
      </c>
      <c r="H17" s="21">
        <v>581336</v>
      </c>
      <c r="I17" s="21">
        <v>525034</v>
      </c>
      <c r="J17" s="21">
        <v>4437176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4437176</v>
      </c>
      <c r="X17" s="21">
        <v>5444152</v>
      </c>
      <c r="Y17" s="21">
        <v>-1006976</v>
      </c>
      <c r="Z17" s="6">
        <v>-18.5</v>
      </c>
      <c r="AA17" s="28">
        <v>15646000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1703000</v>
      </c>
      <c r="F19" s="18">
        <f t="shared" si="3"/>
        <v>1703000</v>
      </c>
      <c r="G19" s="18">
        <f t="shared" si="3"/>
        <v>490266</v>
      </c>
      <c r="H19" s="18">
        <f t="shared" si="3"/>
        <v>1596812</v>
      </c>
      <c r="I19" s="18">
        <f t="shared" si="3"/>
        <v>0</v>
      </c>
      <c r="J19" s="18">
        <f t="shared" si="3"/>
        <v>2087078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2087078</v>
      </c>
      <c r="X19" s="18">
        <f t="shared" si="3"/>
        <v>3096945</v>
      </c>
      <c r="Y19" s="18">
        <f t="shared" si="3"/>
        <v>-1009867</v>
      </c>
      <c r="Z19" s="4">
        <f>+IF(X19&lt;&gt;0,+(Y19/X19)*100,0)</f>
        <v>-32.60848997964123</v>
      </c>
      <c r="AA19" s="30">
        <f>SUM(AA20:AA23)</f>
        <v>1703000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394000</v>
      </c>
      <c r="F21" s="21">
        <v>394000</v>
      </c>
      <c r="G21" s="21">
        <v>490266</v>
      </c>
      <c r="H21" s="21">
        <v>781263</v>
      </c>
      <c r="I21" s="21"/>
      <c r="J21" s="21">
        <v>1271529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1271529</v>
      </c>
      <c r="X21" s="21">
        <v>1787695</v>
      </c>
      <c r="Y21" s="21">
        <v>-516166</v>
      </c>
      <c r="Z21" s="6">
        <v>-28.87</v>
      </c>
      <c r="AA21" s="28">
        <v>394000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>
        <v>815549</v>
      </c>
      <c r="I22" s="24"/>
      <c r="J22" s="24">
        <v>815549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815549</v>
      </c>
      <c r="X22" s="24"/>
      <c r="Y22" s="24">
        <v>815549</v>
      </c>
      <c r="Z22" s="7"/>
      <c r="AA22" s="29"/>
    </row>
    <row r="23" spans="1:27" ht="12.75">
      <c r="A23" s="5" t="s">
        <v>49</v>
      </c>
      <c r="B23" s="3"/>
      <c r="C23" s="19"/>
      <c r="D23" s="19"/>
      <c r="E23" s="20">
        <v>1309000</v>
      </c>
      <c r="F23" s="21">
        <v>1309000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1309250</v>
      </c>
      <c r="Y23" s="21">
        <v>-1309250</v>
      </c>
      <c r="Z23" s="6">
        <v>-100</v>
      </c>
      <c r="AA23" s="28">
        <v>1309000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22500000</v>
      </c>
      <c r="F25" s="53">
        <f t="shared" si="4"/>
        <v>22500000</v>
      </c>
      <c r="G25" s="53">
        <f t="shared" si="4"/>
        <v>5078572</v>
      </c>
      <c r="H25" s="53">
        <f t="shared" si="4"/>
        <v>2340553</v>
      </c>
      <c r="I25" s="53">
        <f t="shared" si="4"/>
        <v>921367</v>
      </c>
      <c r="J25" s="53">
        <f t="shared" si="4"/>
        <v>8340492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8340492</v>
      </c>
      <c r="X25" s="53">
        <f t="shared" si="4"/>
        <v>11048419</v>
      </c>
      <c r="Y25" s="53">
        <f t="shared" si="4"/>
        <v>-2707927</v>
      </c>
      <c r="Z25" s="54">
        <f>+IF(X25&lt;&gt;0,+(Y25/X25)*100,0)</f>
        <v>-24.509633459773745</v>
      </c>
      <c r="AA25" s="55">
        <f>+AA5+AA9+AA15+AA19+AA24</f>
        <v>22500000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22500000</v>
      </c>
      <c r="F28" s="21">
        <v>22500000</v>
      </c>
      <c r="G28" s="21">
        <v>490266</v>
      </c>
      <c r="H28" s="21">
        <v>1845628</v>
      </c>
      <c r="I28" s="21">
        <v>525034</v>
      </c>
      <c r="J28" s="21">
        <v>2860928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2860928</v>
      </c>
      <c r="X28" s="21"/>
      <c r="Y28" s="21">
        <v>2860928</v>
      </c>
      <c r="Z28" s="6"/>
      <c r="AA28" s="19">
        <v>22500000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22500000</v>
      </c>
      <c r="F32" s="27">
        <f t="shared" si="5"/>
        <v>22500000</v>
      </c>
      <c r="G32" s="27">
        <f t="shared" si="5"/>
        <v>490266</v>
      </c>
      <c r="H32" s="27">
        <f t="shared" si="5"/>
        <v>1845628</v>
      </c>
      <c r="I32" s="27">
        <f t="shared" si="5"/>
        <v>525034</v>
      </c>
      <c r="J32" s="27">
        <f t="shared" si="5"/>
        <v>2860928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2860928</v>
      </c>
      <c r="X32" s="27">
        <f t="shared" si="5"/>
        <v>0</v>
      </c>
      <c r="Y32" s="27">
        <f t="shared" si="5"/>
        <v>2860928</v>
      </c>
      <c r="Z32" s="13">
        <f>+IF(X32&lt;&gt;0,+(Y32/X32)*100,0)</f>
        <v>0</v>
      </c>
      <c r="AA32" s="31">
        <f>SUM(AA28:AA31)</f>
        <v>22500000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>
        <v>4588306</v>
      </c>
      <c r="H35" s="21">
        <v>494925</v>
      </c>
      <c r="I35" s="21">
        <v>396333</v>
      </c>
      <c r="J35" s="21">
        <v>5479564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5479564</v>
      </c>
      <c r="X35" s="21"/>
      <c r="Y35" s="21">
        <v>5479564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22500000</v>
      </c>
      <c r="F36" s="64">
        <f t="shared" si="6"/>
        <v>22500000</v>
      </c>
      <c r="G36" s="64">
        <f t="shared" si="6"/>
        <v>5078572</v>
      </c>
      <c r="H36" s="64">
        <f t="shared" si="6"/>
        <v>2340553</v>
      </c>
      <c r="I36" s="64">
        <f t="shared" si="6"/>
        <v>921367</v>
      </c>
      <c r="J36" s="64">
        <f t="shared" si="6"/>
        <v>8340492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8340492</v>
      </c>
      <c r="X36" s="64">
        <f t="shared" si="6"/>
        <v>0</v>
      </c>
      <c r="Y36" s="64">
        <f t="shared" si="6"/>
        <v>8340492</v>
      </c>
      <c r="Z36" s="65">
        <f>+IF(X36&lt;&gt;0,+(Y36/X36)*100,0)</f>
        <v>0</v>
      </c>
      <c r="AA36" s="66">
        <f>SUM(AA32:AA35)</f>
        <v>22500000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1663995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1600056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63939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2279012</v>
      </c>
      <c r="D9" s="16">
        <f>SUM(D10:D14)</f>
        <v>0</v>
      </c>
      <c r="E9" s="17">
        <f t="shared" si="1"/>
        <v>10000000</v>
      </c>
      <c r="F9" s="18">
        <f t="shared" si="1"/>
        <v>10000000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3430894</v>
      </c>
      <c r="Y9" s="18">
        <f t="shared" si="1"/>
        <v>-3430894</v>
      </c>
      <c r="Z9" s="4">
        <f>+IF(X9&lt;&gt;0,+(Y9/X9)*100,0)</f>
        <v>-100</v>
      </c>
      <c r="AA9" s="30">
        <f>SUM(AA10:AA14)</f>
        <v>10000000</v>
      </c>
    </row>
    <row r="10" spans="1:27" ht="12.75">
      <c r="A10" s="5" t="s">
        <v>36</v>
      </c>
      <c r="B10" s="3"/>
      <c r="C10" s="19">
        <v>2279012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10000000</v>
      </c>
      <c r="F11" s="21">
        <v>10000000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3430894</v>
      </c>
      <c r="Y11" s="21">
        <v>-3430894</v>
      </c>
      <c r="Z11" s="6">
        <v>-100</v>
      </c>
      <c r="AA11" s="28">
        <v>10000000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5563983</v>
      </c>
      <c r="F15" s="18">
        <f t="shared" si="2"/>
        <v>5563983</v>
      </c>
      <c r="G15" s="18">
        <f t="shared" si="2"/>
        <v>0</v>
      </c>
      <c r="H15" s="18">
        <f t="shared" si="2"/>
        <v>446483</v>
      </c>
      <c r="I15" s="18">
        <f t="shared" si="2"/>
        <v>0</v>
      </c>
      <c r="J15" s="18">
        <f t="shared" si="2"/>
        <v>446483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446483</v>
      </c>
      <c r="X15" s="18">
        <f t="shared" si="2"/>
        <v>1050000</v>
      </c>
      <c r="Y15" s="18">
        <f t="shared" si="2"/>
        <v>-603517</v>
      </c>
      <c r="Z15" s="4">
        <f>+IF(X15&lt;&gt;0,+(Y15/X15)*100,0)</f>
        <v>-57.47780952380952</v>
      </c>
      <c r="AA15" s="30">
        <f>SUM(AA16:AA18)</f>
        <v>5563983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5563983</v>
      </c>
      <c r="F17" s="21">
        <v>5563983</v>
      </c>
      <c r="G17" s="21"/>
      <c r="H17" s="21">
        <v>446483</v>
      </c>
      <c r="I17" s="21"/>
      <c r="J17" s="21">
        <v>446483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446483</v>
      </c>
      <c r="X17" s="21">
        <v>1050000</v>
      </c>
      <c r="Y17" s="21">
        <v>-603517</v>
      </c>
      <c r="Z17" s="6">
        <v>-57.48</v>
      </c>
      <c r="AA17" s="28">
        <v>5563983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50009559</v>
      </c>
      <c r="D19" s="16">
        <f>SUM(D20:D23)</f>
        <v>0</v>
      </c>
      <c r="E19" s="17">
        <f t="shared" si="3"/>
        <v>60044117</v>
      </c>
      <c r="F19" s="18">
        <f t="shared" si="3"/>
        <v>60044117</v>
      </c>
      <c r="G19" s="18">
        <f t="shared" si="3"/>
        <v>5292019</v>
      </c>
      <c r="H19" s="18">
        <f t="shared" si="3"/>
        <v>10697459</v>
      </c>
      <c r="I19" s="18">
        <f t="shared" si="3"/>
        <v>3487334</v>
      </c>
      <c r="J19" s="18">
        <f t="shared" si="3"/>
        <v>19476812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19476812</v>
      </c>
      <c r="X19" s="18">
        <f t="shared" si="3"/>
        <v>19707247</v>
      </c>
      <c r="Y19" s="18">
        <f t="shared" si="3"/>
        <v>-230435</v>
      </c>
      <c r="Z19" s="4">
        <f>+IF(X19&lt;&gt;0,+(Y19/X19)*100,0)</f>
        <v>-1.1692906675397126</v>
      </c>
      <c r="AA19" s="30">
        <f>SUM(AA20:AA23)</f>
        <v>60044117</v>
      </c>
    </row>
    <row r="20" spans="1:27" ht="12.75">
      <c r="A20" s="5" t="s">
        <v>46</v>
      </c>
      <c r="B20" s="3"/>
      <c r="C20" s="19">
        <v>10172518</v>
      </c>
      <c r="D20" s="19"/>
      <c r="E20" s="20">
        <v>1032000</v>
      </c>
      <c r="F20" s="21">
        <v>1032000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1032000</v>
      </c>
      <c r="Y20" s="21">
        <v>-1032000</v>
      </c>
      <c r="Z20" s="6">
        <v>-100</v>
      </c>
      <c r="AA20" s="28">
        <v>1032000</v>
      </c>
    </row>
    <row r="21" spans="1:27" ht="12.75">
      <c r="A21" s="5" t="s">
        <v>47</v>
      </c>
      <c r="B21" s="3"/>
      <c r="C21" s="19">
        <v>33863689</v>
      </c>
      <c r="D21" s="19"/>
      <c r="E21" s="20">
        <v>51937594</v>
      </c>
      <c r="F21" s="21">
        <v>51937594</v>
      </c>
      <c r="G21" s="21">
        <v>5292019</v>
      </c>
      <c r="H21" s="21">
        <v>8686267</v>
      </c>
      <c r="I21" s="21"/>
      <c r="J21" s="21">
        <v>13978286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13978286</v>
      </c>
      <c r="X21" s="21">
        <v>14322690</v>
      </c>
      <c r="Y21" s="21">
        <v>-344404</v>
      </c>
      <c r="Z21" s="6">
        <v>-2.4</v>
      </c>
      <c r="AA21" s="28">
        <v>51937594</v>
      </c>
    </row>
    <row r="22" spans="1:27" ht="12.75">
      <c r="A22" s="5" t="s">
        <v>48</v>
      </c>
      <c r="B22" s="3"/>
      <c r="C22" s="22">
        <v>1627281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4346071</v>
      </c>
      <c r="D23" s="19"/>
      <c r="E23" s="20">
        <v>7074523</v>
      </c>
      <c r="F23" s="21">
        <v>7074523</v>
      </c>
      <c r="G23" s="21"/>
      <c r="H23" s="21">
        <v>2011192</v>
      </c>
      <c r="I23" s="21">
        <v>3487334</v>
      </c>
      <c r="J23" s="21">
        <v>5498526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5498526</v>
      </c>
      <c r="X23" s="21">
        <v>4352557</v>
      </c>
      <c r="Y23" s="21">
        <v>1145969</v>
      </c>
      <c r="Z23" s="6">
        <v>26.33</v>
      </c>
      <c r="AA23" s="28">
        <v>7074523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53952566</v>
      </c>
      <c r="D25" s="51">
        <f>+D5+D9+D15+D19+D24</f>
        <v>0</v>
      </c>
      <c r="E25" s="52">
        <f t="shared" si="4"/>
        <v>75608100</v>
      </c>
      <c r="F25" s="53">
        <f t="shared" si="4"/>
        <v>75608100</v>
      </c>
      <c r="G25" s="53">
        <f t="shared" si="4"/>
        <v>5292019</v>
      </c>
      <c r="H25" s="53">
        <f t="shared" si="4"/>
        <v>11143942</v>
      </c>
      <c r="I25" s="53">
        <f t="shared" si="4"/>
        <v>3487334</v>
      </c>
      <c r="J25" s="53">
        <f t="shared" si="4"/>
        <v>19923295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19923295</v>
      </c>
      <c r="X25" s="53">
        <f t="shared" si="4"/>
        <v>24188141</v>
      </c>
      <c r="Y25" s="53">
        <f t="shared" si="4"/>
        <v>-4264846</v>
      </c>
      <c r="Z25" s="54">
        <f>+IF(X25&lt;&gt;0,+(Y25/X25)*100,0)</f>
        <v>-17.63197097288295</v>
      </c>
      <c r="AA25" s="55">
        <f>+AA5+AA9+AA15+AA19+AA24</f>
        <v>75608100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53888627</v>
      </c>
      <c r="D28" s="19"/>
      <c r="E28" s="20">
        <v>75608100</v>
      </c>
      <c r="F28" s="21">
        <v>75608100</v>
      </c>
      <c r="G28" s="21">
        <v>5292019</v>
      </c>
      <c r="H28" s="21">
        <v>11143942</v>
      </c>
      <c r="I28" s="21">
        <v>3487334</v>
      </c>
      <c r="J28" s="21">
        <v>19923295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19923295</v>
      </c>
      <c r="X28" s="21">
        <v>23243508</v>
      </c>
      <c r="Y28" s="21">
        <v>-3320213</v>
      </c>
      <c r="Z28" s="6">
        <v>-14.28</v>
      </c>
      <c r="AA28" s="19">
        <v>75608100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53888627</v>
      </c>
      <c r="D32" s="25">
        <f>SUM(D28:D31)</f>
        <v>0</v>
      </c>
      <c r="E32" s="26">
        <f t="shared" si="5"/>
        <v>75608100</v>
      </c>
      <c r="F32" s="27">
        <f t="shared" si="5"/>
        <v>75608100</v>
      </c>
      <c r="G32" s="27">
        <f t="shared" si="5"/>
        <v>5292019</v>
      </c>
      <c r="H32" s="27">
        <f t="shared" si="5"/>
        <v>11143942</v>
      </c>
      <c r="I32" s="27">
        <f t="shared" si="5"/>
        <v>3487334</v>
      </c>
      <c r="J32" s="27">
        <f t="shared" si="5"/>
        <v>19923295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19923295</v>
      </c>
      <c r="X32" s="27">
        <f t="shared" si="5"/>
        <v>23243508</v>
      </c>
      <c r="Y32" s="27">
        <f t="shared" si="5"/>
        <v>-3320213</v>
      </c>
      <c r="Z32" s="13">
        <f>+IF(X32&lt;&gt;0,+(Y32/X32)*100,0)</f>
        <v>-14.284474615449613</v>
      </c>
      <c r="AA32" s="31">
        <f>SUM(AA28:AA31)</f>
        <v>75608100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63939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53952566</v>
      </c>
      <c r="D36" s="62">
        <f>SUM(D32:D35)</f>
        <v>0</v>
      </c>
      <c r="E36" s="63">
        <f t="shared" si="6"/>
        <v>75608100</v>
      </c>
      <c r="F36" s="64">
        <f t="shared" si="6"/>
        <v>75608100</v>
      </c>
      <c r="G36" s="64">
        <f t="shared" si="6"/>
        <v>5292019</v>
      </c>
      <c r="H36" s="64">
        <f t="shared" si="6"/>
        <v>11143942</v>
      </c>
      <c r="I36" s="64">
        <f t="shared" si="6"/>
        <v>3487334</v>
      </c>
      <c r="J36" s="64">
        <f t="shared" si="6"/>
        <v>19923295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19923295</v>
      </c>
      <c r="X36" s="64">
        <f t="shared" si="6"/>
        <v>23243508</v>
      </c>
      <c r="Y36" s="64">
        <f t="shared" si="6"/>
        <v>-3320213</v>
      </c>
      <c r="Z36" s="65">
        <f>+IF(X36&lt;&gt;0,+(Y36/X36)*100,0)</f>
        <v>-14.284474615449613</v>
      </c>
      <c r="AA36" s="66">
        <f>SUM(AA32:AA35)</f>
        <v>75608100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2827902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203</v>
      </c>
      <c r="H5" s="18">
        <f t="shared" si="0"/>
        <v>25704</v>
      </c>
      <c r="I5" s="18">
        <f t="shared" si="0"/>
        <v>17254</v>
      </c>
      <c r="J5" s="18">
        <f t="shared" si="0"/>
        <v>43161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43161</v>
      </c>
      <c r="X5" s="18">
        <f t="shared" si="0"/>
        <v>0</v>
      </c>
      <c r="Y5" s="18">
        <f t="shared" si="0"/>
        <v>43161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2820982</v>
      </c>
      <c r="D6" s="19"/>
      <c r="E6" s="20"/>
      <c r="F6" s="21"/>
      <c r="G6" s="21"/>
      <c r="H6" s="21">
        <v>24412</v>
      </c>
      <c r="I6" s="21">
        <v>12193</v>
      </c>
      <c r="J6" s="21">
        <v>36605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36605</v>
      </c>
      <c r="X6" s="21"/>
      <c r="Y6" s="21">
        <v>36605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>
        <v>203</v>
      </c>
      <c r="H7" s="24">
        <v>503</v>
      </c>
      <c r="I7" s="24"/>
      <c r="J7" s="24">
        <v>706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706</v>
      </c>
      <c r="X7" s="24"/>
      <c r="Y7" s="24">
        <v>706</v>
      </c>
      <c r="Z7" s="7"/>
      <c r="AA7" s="29"/>
    </row>
    <row r="8" spans="1:27" ht="12.75">
      <c r="A8" s="5" t="s">
        <v>34</v>
      </c>
      <c r="B8" s="3"/>
      <c r="C8" s="19">
        <v>6920</v>
      </c>
      <c r="D8" s="19"/>
      <c r="E8" s="20"/>
      <c r="F8" s="21"/>
      <c r="G8" s="21"/>
      <c r="H8" s="21">
        <v>789</v>
      </c>
      <c r="I8" s="21">
        <v>5061</v>
      </c>
      <c r="J8" s="21">
        <v>5850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5850</v>
      </c>
      <c r="X8" s="21"/>
      <c r="Y8" s="21">
        <v>5850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2392555</v>
      </c>
      <c r="F9" s="18">
        <f t="shared" si="1"/>
        <v>2392555</v>
      </c>
      <c r="G9" s="18">
        <f t="shared" si="1"/>
        <v>258263</v>
      </c>
      <c r="H9" s="18">
        <f t="shared" si="1"/>
        <v>0</v>
      </c>
      <c r="I9" s="18">
        <f t="shared" si="1"/>
        <v>185125</v>
      </c>
      <c r="J9" s="18">
        <f t="shared" si="1"/>
        <v>443388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443388</v>
      </c>
      <c r="X9" s="18">
        <f t="shared" si="1"/>
        <v>1092570</v>
      </c>
      <c r="Y9" s="18">
        <f t="shared" si="1"/>
        <v>-649182</v>
      </c>
      <c r="Z9" s="4">
        <f>+IF(X9&lt;&gt;0,+(Y9/X9)*100,0)</f>
        <v>-59.41788626815673</v>
      </c>
      <c r="AA9" s="30">
        <f>SUM(AA10:AA14)</f>
        <v>2392555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2392555</v>
      </c>
      <c r="F11" s="21">
        <v>2392555</v>
      </c>
      <c r="G11" s="21">
        <v>258263</v>
      </c>
      <c r="H11" s="21"/>
      <c r="I11" s="21">
        <v>185125</v>
      </c>
      <c r="J11" s="21">
        <v>443388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443388</v>
      </c>
      <c r="X11" s="21">
        <v>1092570</v>
      </c>
      <c r="Y11" s="21">
        <v>-649182</v>
      </c>
      <c r="Z11" s="6">
        <v>-59.42</v>
      </c>
      <c r="AA11" s="28">
        <v>2392555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948086</v>
      </c>
      <c r="D15" s="16">
        <f>SUM(D16:D18)</f>
        <v>0</v>
      </c>
      <c r="E15" s="17">
        <f t="shared" si="2"/>
        <v>6865201</v>
      </c>
      <c r="F15" s="18">
        <f t="shared" si="2"/>
        <v>6865201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1443340</v>
      </c>
      <c r="Y15" s="18">
        <f t="shared" si="2"/>
        <v>-1443340</v>
      </c>
      <c r="Z15" s="4">
        <f>+IF(X15&lt;&gt;0,+(Y15/X15)*100,0)</f>
        <v>-100</v>
      </c>
      <c r="AA15" s="30">
        <f>SUM(AA16:AA18)</f>
        <v>6865201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948086</v>
      </c>
      <c r="D17" s="19"/>
      <c r="E17" s="20">
        <v>6865201</v>
      </c>
      <c r="F17" s="21">
        <v>6865201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1443340</v>
      </c>
      <c r="Y17" s="21">
        <v>-1443340</v>
      </c>
      <c r="Z17" s="6">
        <v>-100</v>
      </c>
      <c r="AA17" s="28">
        <v>6865201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11271350</v>
      </c>
      <c r="D19" s="16">
        <f>SUM(D20:D23)</f>
        <v>0</v>
      </c>
      <c r="E19" s="17">
        <f t="shared" si="3"/>
        <v>35648243</v>
      </c>
      <c r="F19" s="18">
        <f t="shared" si="3"/>
        <v>35648243</v>
      </c>
      <c r="G19" s="18">
        <f t="shared" si="3"/>
        <v>0</v>
      </c>
      <c r="H19" s="18">
        <f t="shared" si="3"/>
        <v>1935643</v>
      </c>
      <c r="I19" s="18">
        <f t="shared" si="3"/>
        <v>2184577</v>
      </c>
      <c r="J19" s="18">
        <f t="shared" si="3"/>
        <v>4120220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4120220</v>
      </c>
      <c r="X19" s="18">
        <f t="shared" si="3"/>
        <v>10347360</v>
      </c>
      <c r="Y19" s="18">
        <f t="shared" si="3"/>
        <v>-6227140</v>
      </c>
      <c r="Z19" s="4">
        <f>+IF(X19&lt;&gt;0,+(Y19/X19)*100,0)</f>
        <v>-60.18095436903713</v>
      </c>
      <c r="AA19" s="30">
        <f>SUM(AA20:AA23)</f>
        <v>35648243</v>
      </c>
    </row>
    <row r="20" spans="1:27" ht="12.75">
      <c r="A20" s="5" t="s">
        <v>46</v>
      </c>
      <c r="B20" s="3"/>
      <c r="C20" s="19">
        <v>1433561</v>
      </c>
      <c r="D20" s="19"/>
      <c r="E20" s="20">
        <v>5000000</v>
      </c>
      <c r="F20" s="21">
        <v>5000000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1112340</v>
      </c>
      <c r="Y20" s="21">
        <v>-1112340</v>
      </c>
      <c r="Z20" s="6">
        <v>-100</v>
      </c>
      <c r="AA20" s="28">
        <v>5000000</v>
      </c>
    </row>
    <row r="21" spans="1:27" ht="12.75">
      <c r="A21" s="5" t="s">
        <v>47</v>
      </c>
      <c r="B21" s="3"/>
      <c r="C21" s="19">
        <v>9837789</v>
      </c>
      <c r="D21" s="19"/>
      <c r="E21" s="20">
        <v>24170000</v>
      </c>
      <c r="F21" s="21">
        <v>24170000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7791680</v>
      </c>
      <c r="Y21" s="21">
        <v>-7791680</v>
      </c>
      <c r="Z21" s="6">
        <v>-100</v>
      </c>
      <c r="AA21" s="28">
        <v>24170000</v>
      </c>
    </row>
    <row r="22" spans="1:27" ht="12.75">
      <c r="A22" s="5" t="s">
        <v>48</v>
      </c>
      <c r="B22" s="3"/>
      <c r="C22" s="22"/>
      <c r="D22" s="22"/>
      <c r="E22" s="23">
        <v>6478243</v>
      </c>
      <c r="F22" s="24">
        <v>6478243</v>
      </c>
      <c r="G22" s="24"/>
      <c r="H22" s="24">
        <v>1935643</v>
      </c>
      <c r="I22" s="24">
        <v>2184577</v>
      </c>
      <c r="J22" s="24">
        <v>4120220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4120220</v>
      </c>
      <c r="X22" s="24">
        <v>1443340</v>
      </c>
      <c r="Y22" s="24">
        <v>2676880</v>
      </c>
      <c r="Z22" s="7">
        <v>185.46</v>
      </c>
      <c r="AA22" s="29">
        <v>6478243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15047338</v>
      </c>
      <c r="D25" s="51">
        <f>+D5+D9+D15+D19+D24</f>
        <v>0</v>
      </c>
      <c r="E25" s="52">
        <f t="shared" si="4"/>
        <v>44905999</v>
      </c>
      <c r="F25" s="53">
        <f t="shared" si="4"/>
        <v>44905999</v>
      </c>
      <c r="G25" s="53">
        <f t="shared" si="4"/>
        <v>258466</v>
      </c>
      <c r="H25" s="53">
        <f t="shared" si="4"/>
        <v>1961347</v>
      </c>
      <c r="I25" s="53">
        <f t="shared" si="4"/>
        <v>2386956</v>
      </c>
      <c r="J25" s="53">
        <f t="shared" si="4"/>
        <v>4606769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4606769</v>
      </c>
      <c r="X25" s="53">
        <f t="shared" si="4"/>
        <v>12883270</v>
      </c>
      <c r="Y25" s="53">
        <f t="shared" si="4"/>
        <v>-8276501</v>
      </c>
      <c r="Z25" s="54">
        <f>+IF(X25&lt;&gt;0,+(Y25/X25)*100,0)</f>
        <v>-64.24223818952797</v>
      </c>
      <c r="AA25" s="55">
        <f>+AA5+AA9+AA15+AA19+AA24</f>
        <v>44905999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12219436</v>
      </c>
      <c r="D28" s="19"/>
      <c r="E28" s="20">
        <v>20735999</v>
      </c>
      <c r="F28" s="21">
        <v>20735999</v>
      </c>
      <c r="G28" s="21">
        <v>258263</v>
      </c>
      <c r="H28" s="21">
        <v>1935643</v>
      </c>
      <c r="I28" s="21">
        <v>2369702</v>
      </c>
      <c r="J28" s="21">
        <v>4563608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4563608</v>
      </c>
      <c r="X28" s="21">
        <v>7598000</v>
      </c>
      <c r="Y28" s="21">
        <v>-3034392</v>
      </c>
      <c r="Z28" s="6">
        <v>-39.94</v>
      </c>
      <c r="AA28" s="19">
        <v>20735999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12219436</v>
      </c>
      <c r="D32" s="25">
        <f>SUM(D28:D31)</f>
        <v>0</v>
      </c>
      <c r="E32" s="26">
        <f t="shared" si="5"/>
        <v>20735999</v>
      </c>
      <c r="F32" s="27">
        <f t="shared" si="5"/>
        <v>20735999</v>
      </c>
      <c r="G32" s="27">
        <f t="shared" si="5"/>
        <v>258263</v>
      </c>
      <c r="H32" s="27">
        <f t="shared" si="5"/>
        <v>1935643</v>
      </c>
      <c r="I32" s="27">
        <f t="shared" si="5"/>
        <v>2369702</v>
      </c>
      <c r="J32" s="27">
        <f t="shared" si="5"/>
        <v>4563608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4563608</v>
      </c>
      <c r="X32" s="27">
        <f t="shared" si="5"/>
        <v>7598000</v>
      </c>
      <c r="Y32" s="27">
        <f t="shared" si="5"/>
        <v>-3034392</v>
      </c>
      <c r="Z32" s="13">
        <f>+IF(X32&lt;&gt;0,+(Y32/X32)*100,0)</f>
        <v>-39.93672018952356</v>
      </c>
      <c r="AA32" s="31">
        <f>SUM(AA28:AA31)</f>
        <v>20735999</v>
      </c>
    </row>
    <row r="33" spans="1:27" ht="12.75">
      <c r="A33" s="60" t="s">
        <v>59</v>
      </c>
      <c r="B33" s="3" t="s">
        <v>60</v>
      </c>
      <c r="C33" s="19">
        <v>919928</v>
      </c>
      <c r="D33" s="19"/>
      <c r="E33" s="20">
        <v>24170000</v>
      </c>
      <c r="F33" s="21">
        <v>24170000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7598000</v>
      </c>
      <c r="Y33" s="21">
        <v>-7598000</v>
      </c>
      <c r="Z33" s="6">
        <v>-100</v>
      </c>
      <c r="AA33" s="28">
        <v>24170000</v>
      </c>
    </row>
    <row r="34" spans="1:27" ht="12.75">
      <c r="A34" s="60" t="s">
        <v>61</v>
      </c>
      <c r="B34" s="3" t="s">
        <v>62</v>
      </c>
      <c r="C34" s="19">
        <v>1501770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406204</v>
      </c>
      <c r="D35" s="19"/>
      <c r="E35" s="20"/>
      <c r="F35" s="21"/>
      <c r="G35" s="21">
        <v>203</v>
      </c>
      <c r="H35" s="21">
        <v>25704</v>
      </c>
      <c r="I35" s="21">
        <v>17254</v>
      </c>
      <c r="J35" s="21">
        <v>43161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43161</v>
      </c>
      <c r="X35" s="21"/>
      <c r="Y35" s="21">
        <v>43161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15047338</v>
      </c>
      <c r="D36" s="62">
        <f>SUM(D32:D35)</f>
        <v>0</v>
      </c>
      <c r="E36" s="63">
        <f t="shared" si="6"/>
        <v>44905999</v>
      </c>
      <c r="F36" s="64">
        <f t="shared" si="6"/>
        <v>44905999</v>
      </c>
      <c r="G36" s="64">
        <f t="shared" si="6"/>
        <v>258466</v>
      </c>
      <c r="H36" s="64">
        <f t="shared" si="6"/>
        <v>1961347</v>
      </c>
      <c r="I36" s="64">
        <f t="shared" si="6"/>
        <v>2386956</v>
      </c>
      <c r="J36" s="64">
        <f t="shared" si="6"/>
        <v>4606769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4606769</v>
      </c>
      <c r="X36" s="64">
        <f t="shared" si="6"/>
        <v>15196000</v>
      </c>
      <c r="Y36" s="64">
        <f t="shared" si="6"/>
        <v>-10589231</v>
      </c>
      <c r="Z36" s="65">
        <f>+IF(X36&lt;&gt;0,+(Y36/X36)*100,0)</f>
        <v>-69.68433140300078</v>
      </c>
      <c r="AA36" s="66">
        <f>SUM(AA32:AA35)</f>
        <v>44905999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7926806</v>
      </c>
      <c r="D5" s="16">
        <f>SUM(D6:D8)</f>
        <v>0</v>
      </c>
      <c r="E5" s="17">
        <f t="shared" si="0"/>
        <v>20000000</v>
      </c>
      <c r="F5" s="18">
        <f t="shared" si="0"/>
        <v>20000000</v>
      </c>
      <c r="G5" s="18">
        <f t="shared" si="0"/>
        <v>14560</v>
      </c>
      <c r="H5" s="18">
        <f t="shared" si="0"/>
        <v>0</v>
      </c>
      <c r="I5" s="18">
        <f t="shared" si="0"/>
        <v>45186</v>
      </c>
      <c r="J5" s="18">
        <f t="shared" si="0"/>
        <v>59746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59746</v>
      </c>
      <c r="X5" s="18">
        <f t="shared" si="0"/>
        <v>5000001</v>
      </c>
      <c r="Y5" s="18">
        <f t="shared" si="0"/>
        <v>-4940255</v>
      </c>
      <c r="Z5" s="4">
        <f>+IF(X5&lt;&gt;0,+(Y5/X5)*100,0)</f>
        <v>-98.80508023898396</v>
      </c>
      <c r="AA5" s="16">
        <f>SUM(AA6:AA8)</f>
        <v>20000000</v>
      </c>
    </row>
    <row r="6" spans="1:27" ht="12.75">
      <c r="A6" s="5" t="s">
        <v>32</v>
      </c>
      <c r="B6" s="3"/>
      <c r="C6" s="19">
        <v>7926806</v>
      </c>
      <c r="D6" s="19"/>
      <c r="E6" s="20">
        <v>20000000</v>
      </c>
      <c r="F6" s="21">
        <v>20000000</v>
      </c>
      <c r="G6" s="21">
        <v>14560</v>
      </c>
      <c r="H6" s="21"/>
      <c r="I6" s="21">
        <v>45186</v>
      </c>
      <c r="J6" s="21">
        <v>59746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59746</v>
      </c>
      <c r="X6" s="21">
        <v>5000001</v>
      </c>
      <c r="Y6" s="21">
        <v>-4940255</v>
      </c>
      <c r="Z6" s="6">
        <v>-98.81</v>
      </c>
      <c r="AA6" s="28">
        <v>20000000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16060988</v>
      </c>
      <c r="D9" s="16">
        <f>SUM(D10:D14)</f>
        <v>0</v>
      </c>
      <c r="E9" s="17">
        <f t="shared" si="1"/>
        <v>25987362</v>
      </c>
      <c r="F9" s="18">
        <f t="shared" si="1"/>
        <v>25987362</v>
      </c>
      <c r="G9" s="18">
        <f t="shared" si="1"/>
        <v>5079803</v>
      </c>
      <c r="H9" s="18">
        <f t="shared" si="1"/>
        <v>172608</v>
      </c>
      <c r="I9" s="18">
        <f t="shared" si="1"/>
        <v>1405808</v>
      </c>
      <c r="J9" s="18">
        <f t="shared" si="1"/>
        <v>6658219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6658219</v>
      </c>
      <c r="X9" s="18">
        <f t="shared" si="1"/>
        <v>6496839</v>
      </c>
      <c r="Y9" s="18">
        <f t="shared" si="1"/>
        <v>161380</v>
      </c>
      <c r="Z9" s="4">
        <f>+IF(X9&lt;&gt;0,+(Y9/X9)*100,0)</f>
        <v>2.4839772079929947</v>
      </c>
      <c r="AA9" s="30">
        <f>SUM(AA10:AA14)</f>
        <v>25987362</v>
      </c>
    </row>
    <row r="10" spans="1:27" ht="12.75">
      <c r="A10" s="5" t="s">
        <v>36</v>
      </c>
      <c r="B10" s="3"/>
      <c r="C10" s="19">
        <v>5239679</v>
      </c>
      <c r="D10" s="19"/>
      <c r="E10" s="20"/>
      <c r="F10" s="21"/>
      <c r="G10" s="21">
        <v>427535</v>
      </c>
      <c r="H10" s="21"/>
      <c r="I10" s="21"/>
      <c r="J10" s="21">
        <v>427535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427535</v>
      </c>
      <c r="X10" s="21"/>
      <c r="Y10" s="21">
        <v>427535</v>
      </c>
      <c r="Z10" s="6"/>
      <c r="AA10" s="28"/>
    </row>
    <row r="11" spans="1:27" ht="12.75">
      <c r="A11" s="5" t="s">
        <v>37</v>
      </c>
      <c r="B11" s="3"/>
      <c r="C11" s="19">
        <v>10821309</v>
      </c>
      <c r="D11" s="19"/>
      <c r="E11" s="20">
        <v>25987362</v>
      </c>
      <c r="F11" s="21">
        <v>25987362</v>
      </c>
      <c r="G11" s="21">
        <v>4652268</v>
      </c>
      <c r="H11" s="21">
        <v>172608</v>
      </c>
      <c r="I11" s="21">
        <v>1405808</v>
      </c>
      <c r="J11" s="21">
        <v>6230684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6230684</v>
      </c>
      <c r="X11" s="21">
        <v>6496839</v>
      </c>
      <c r="Y11" s="21">
        <v>-266155</v>
      </c>
      <c r="Z11" s="6">
        <v>-4.1</v>
      </c>
      <c r="AA11" s="28">
        <v>25987362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44478716</v>
      </c>
      <c r="D15" s="16">
        <f>SUM(D16:D18)</f>
        <v>0</v>
      </c>
      <c r="E15" s="17">
        <f t="shared" si="2"/>
        <v>39913120</v>
      </c>
      <c r="F15" s="18">
        <f t="shared" si="2"/>
        <v>39913120</v>
      </c>
      <c r="G15" s="18">
        <f t="shared" si="2"/>
        <v>1049796</v>
      </c>
      <c r="H15" s="18">
        <f t="shared" si="2"/>
        <v>776224</v>
      </c>
      <c r="I15" s="18">
        <f t="shared" si="2"/>
        <v>1440176</v>
      </c>
      <c r="J15" s="18">
        <f t="shared" si="2"/>
        <v>3266196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3266196</v>
      </c>
      <c r="X15" s="18">
        <f t="shared" si="2"/>
        <v>9978279</v>
      </c>
      <c r="Y15" s="18">
        <f t="shared" si="2"/>
        <v>-6712083</v>
      </c>
      <c r="Z15" s="4">
        <f>+IF(X15&lt;&gt;0,+(Y15/X15)*100,0)</f>
        <v>-67.26694052150677</v>
      </c>
      <c r="AA15" s="30">
        <f>SUM(AA16:AA18)</f>
        <v>39913120</v>
      </c>
    </row>
    <row r="16" spans="1:27" ht="12.75">
      <c r="A16" s="5" t="s">
        <v>42</v>
      </c>
      <c r="B16" s="3"/>
      <c r="C16" s="19">
        <v>18937544</v>
      </c>
      <c r="D16" s="19"/>
      <c r="E16" s="20">
        <v>9853803</v>
      </c>
      <c r="F16" s="21">
        <v>9853803</v>
      </c>
      <c r="G16" s="21">
        <v>1049796</v>
      </c>
      <c r="H16" s="21">
        <v>776224</v>
      </c>
      <c r="I16" s="21">
        <v>1440176</v>
      </c>
      <c r="J16" s="21">
        <v>3266196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3266196</v>
      </c>
      <c r="X16" s="21">
        <v>2463450</v>
      </c>
      <c r="Y16" s="21">
        <v>802746</v>
      </c>
      <c r="Z16" s="6">
        <v>32.59</v>
      </c>
      <c r="AA16" s="28">
        <v>9853803</v>
      </c>
    </row>
    <row r="17" spans="1:27" ht="12.75">
      <c r="A17" s="5" t="s">
        <v>43</v>
      </c>
      <c r="B17" s="3"/>
      <c r="C17" s="19">
        <v>25541172</v>
      </c>
      <c r="D17" s="19"/>
      <c r="E17" s="20">
        <v>30059317</v>
      </c>
      <c r="F17" s="21">
        <v>30059317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7514829</v>
      </c>
      <c r="Y17" s="21">
        <v>-7514829</v>
      </c>
      <c r="Z17" s="6">
        <v>-100</v>
      </c>
      <c r="AA17" s="28">
        <v>30059317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48780196</v>
      </c>
      <c r="D19" s="16">
        <f>SUM(D20:D23)</f>
        <v>0</v>
      </c>
      <c r="E19" s="17">
        <f t="shared" si="3"/>
        <v>47462520</v>
      </c>
      <c r="F19" s="18">
        <f t="shared" si="3"/>
        <v>47462520</v>
      </c>
      <c r="G19" s="18">
        <f t="shared" si="3"/>
        <v>3385228</v>
      </c>
      <c r="H19" s="18">
        <f t="shared" si="3"/>
        <v>2461309</v>
      </c>
      <c r="I19" s="18">
        <f t="shared" si="3"/>
        <v>2260118</v>
      </c>
      <c r="J19" s="18">
        <f t="shared" si="3"/>
        <v>8106655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8106655</v>
      </c>
      <c r="X19" s="18">
        <f t="shared" si="3"/>
        <v>11865630</v>
      </c>
      <c r="Y19" s="18">
        <f t="shared" si="3"/>
        <v>-3758975</v>
      </c>
      <c r="Z19" s="4">
        <f>+IF(X19&lt;&gt;0,+(Y19/X19)*100,0)</f>
        <v>-31.679523126879904</v>
      </c>
      <c r="AA19" s="30">
        <f>SUM(AA20:AA23)</f>
        <v>47462520</v>
      </c>
    </row>
    <row r="20" spans="1:27" ht="12.75">
      <c r="A20" s="5" t="s">
        <v>46</v>
      </c>
      <c r="B20" s="3"/>
      <c r="C20" s="19">
        <v>2826706</v>
      </c>
      <c r="D20" s="19"/>
      <c r="E20" s="20">
        <v>2841718</v>
      </c>
      <c r="F20" s="21">
        <v>2841718</v>
      </c>
      <c r="G20" s="21"/>
      <c r="H20" s="21">
        <v>1048191</v>
      </c>
      <c r="I20" s="21"/>
      <c r="J20" s="21">
        <v>1048191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1048191</v>
      </c>
      <c r="X20" s="21">
        <v>710430</v>
      </c>
      <c r="Y20" s="21">
        <v>337761</v>
      </c>
      <c r="Z20" s="6">
        <v>47.54</v>
      </c>
      <c r="AA20" s="28">
        <v>2841718</v>
      </c>
    </row>
    <row r="21" spans="1:27" ht="12.75">
      <c r="A21" s="5" t="s">
        <v>47</v>
      </c>
      <c r="B21" s="3"/>
      <c r="C21" s="19">
        <v>9774638</v>
      </c>
      <c r="D21" s="19"/>
      <c r="E21" s="20">
        <v>5165531</v>
      </c>
      <c r="F21" s="21">
        <v>5165531</v>
      </c>
      <c r="G21" s="21">
        <v>828473</v>
      </c>
      <c r="H21" s="21"/>
      <c r="I21" s="21"/>
      <c r="J21" s="21">
        <v>828473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828473</v>
      </c>
      <c r="X21" s="21">
        <v>1291383</v>
      </c>
      <c r="Y21" s="21">
        <v>-462910</v>
      </c>
      <c r="Z21" s="6">
        <v>-35.85</v>
      </c>
      <c r="AA21" s="28">
        <v>5165531</v>
      </c>
    </row>
    <row r="22" spans="1:27" ht="12.75">
      <c r="A22" s="5" t="s">
        <v>48</v>
      </c>
      <c r="B22" s="3"/>
      <c r="C22" s="22">
        <v>36178852</v>
      </c>
      <c r="D22" s="22"/>
      <c r="E22" s="23">
        <v>39455271</v>
      </c>
      <c r="F22" s="24">
        <v>39455271</v>
      </c>
      <c r="G22" s="24">
        <v>2556755</v>
      </c>
      <c r="H22" s="24">
        <v>1413118</v>
      </c>
      <c r="I22" s="24">
        <v>2260118</v>
      </c>
      <c r="J22" s="24">
        <v>6229991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6229991</v>
      </c>
      <c r="X22" s="24">
        <v>9863817</v>
      </c>
      <c r="Y22" s="24">
        <v>-3633826</v>
      </c>
      <c r="Z22" s="7">
        <v>-36.84</v>
      </c>
      <c r="AA22" s="29">
        <v>39455271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117246706</v>
      </c>
      <c r="D25" s="51">
        <f>+D5+D9+D15+D19+D24</f>
        <v>0</v>
      </c>
      <c r="E25" s="52">
        <f t="shared" si="4"/>
        <v>133363002</v>
      </c>
      <c r="F25" s="53">
        <f t="shared" si="4"/>
        <v>133363002</v>
      </c>
      <c r="G25" s="53">
        <f t="shared" si="4"/>
        <v>9529387</v>
      </c>
      <c r="H25" s="53">
        <f t="shared" si="4"/>
        <v>3410141</v>
      </c>
      <c r="I25" s="53">
        <f t="shared" si="4"/>
        <v>5151288</v>
      </c>
      <c r="J25" s="53">
        <f t="shared" si="4"/>
        <v>18090816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18090816</v>
      </c>
      <c r="X25" s="53">
        <f t="shared" si="4"/>
        <v>33340749</v>
      </c>
      <c r="Y25" s="53">
        <f t="shared" si="4"/>
        <v>-15249933</v>
      </c>
      <c r="Z25" s="54">
        <f>+IF(X25&lt;&gt;0,+(Y25/X25)*100,0)</f>
        <v>-45.73962330600311</v>
      </c>
      <c r="AA25" s="55">
        <f>+AA5+AA9+AA15+AA19+AA24</f>
        <v>133363002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109319900</v>
      </c>
      <c r="D28" s="19"/>
      <c r="E28" s="20">
        <v>113363002</v>
      </c>
      <c r="F28" s="21">
        <v>113363002</v>
      </c>
      <c r="G28" s="21">
        <v>9199232</v>
      </c>
      <c r="H28" s="21">
        <v>3410141</v>
      </c>
      <c r="I28" s="21">
        <v>5106102</v>
      </c>
      <c r="J28" s="21">
        <v>17715475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17715475</v>
      </c>
      <c r="X28" s="21">
        <v>28340751</v>
      </c>
      <c r="Y28" s="21">
        <v>-10625276</v>
      </c>
      <c r="Z28" s="6">
        <v>-37.49</v>
      </c>
      <c r="AA28" s="19">
        <v>113363002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109319900</v>
      </c>
      <c r="D32" s="25">
        <f>SUM(D28:D31)</f>
        <v>0</v>
      </c>
      <c r="E32" s="26">
        <f t="shared" si="5"/>
        <v>113363002</v>
      </c>
      <c r="F32" s="27">
        <f t="shared" si="5"/>
        <v>113363002</v>
      </c>
      <c r="G32" s="27">
        <f t="shared" si="5"/>
        <v>9199232</v>
      </c>
      <c r="H32" s="27">
        <f t="shared" si="5"/>
        <v>3410141</v>
      </c>
      <c r="I32" s="27">
        <f t="shared" si="5"/>
        <v>5106102</v>
      </c>
      <c r="J32" s="27">
        <f t="shared" si="5"/>
        <v>17715475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17715475</v>
      </c>
      <c r="X32" s="27">
        <f t="shared" si="5"/>
        <v>28340751</v>
      </c>
      <c r="Y32" s="27">
        <f t="shared" si="5"/>
        <v>-10625276</v>
      </c>
      <c r="Z32" s="13">
        <f>+IF(X32&lt;&gt;0,+(Y32/X32)*100,0)</f>
        <v>-37.4911589322386</v>
      </c>
      <c r="AA32" s="31">
        <f>SUM(AA28:AA31)</f>
        <v>113363002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7926806</v>
      </c>
      <c r="D35" s="19"/>
      <c r="E35" s="20">
        <v>20000000</v>
      </c>
      <c r="F35" s="21">
        <v>20000000</v>
      </c>
      <c r="G35" s="21">
        <v>330155</v>
      </c>
      <c r="H35" s="21"/>
      <c r="I35" s="21">
        <v>45186</v>
      </c>
      <c r="J35" s="21">
        <v>375341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375341</v>
      </c>
      <c r="X35" s="21">
        <v>5000001</v>
      </c>
      <c r="Y35" s="21">
        <v>-4624660</v>
      </c>
      <c r="Z35" s="6">
        <v>-92.49</v>
      </c>
      <c r="AA35" s="28">
        <v>20000000</v>
      </c>
    </row>
    <row r="36" spans="1:27" ht="12.75">
      <c r="A36" s="61" t="s">
        <v>64</v>
      </c>
      <c r="B36" s="10"/>
      <c r="C36" s="62">
        <f aca="true" t="shared" si="6" ref="C36:Y36">SUM(C32:C35)</f>
        <v>117246706</v>
      </c>
      <c r="D36" s="62">
        <f>SUM(D32:D35)</f>
        <v>0</v>
      </c>
      <c r="E36" s="63">
        <f t="shared" si="6"/>
        <v>133363002</v>
      </c>
      <c r="F36" s="64">
        <f t="shared" si="6"/>
        <v>133363002</v>
      </c>
      <c r="G36" s="64">
        <f t="shared" si="6"/>
        <v>9529387</v>
      </c>
      <c r="H36" s="64">
        <f t="shared" si="6"/>
        <v>3410141</v>
      </c>
      <c r="I36" s="64">
        <f t="shared" si="6"/>
        <v>5151288</v>
      </c>
      <c r="J36" s="64">
        <f t="shared" si="6"/>
        <v>18090816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18090816</v>
      </c>
      <c r="X36" s="64">
        <f t="shared" si="6"/>
        <v>33340752</v>
      </c>
      <c r="Y36" s="64">
        <f t="shared" si="6"/>
        <v>-15249936</v>
      </c>
      <c r="Z36" s="65">
        <f>+IF(X36&lt;&gt;0,+(Y36/X36)*100,0)</f>
        <v>-45.7396281883504</v>
      </c>
      <c r="AA36" s="66">
        <f>SUM(AA32:AA35)</f>
        <v>133363002</v>
      </c>
    </row>
    <row r="37" spans="1:27" ht="12.7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2016-11-04T12:05:56Z</dcterms:created>
  <dcterms:modified xsi:type="dcterms:W3CDTF">2016-11-04T12:05:57Z</dcterms:modified>
  <cp:category/>
  <cp:version/>
  <cp:contentType/>
  <cp:contentStatus/>
</cp:coreProperties>
</file>