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  <sheet name="Summary" sheetId="12" r:id="rId12"/>
  </sheets>
  <definedNames>
    <definedName name="_xlnm.Print_Area" localSheetId="6">'DC42'!$A$1:$AA$45</definedName>
    <definedName name="_xlnm.Print_Area" localSheetId="10">'DC48'!$A$1:$AA$45</definedName>
    <definedName name="_xlnm.Print_Area" localSheetId="0">'EKU'!$A$1:$AA$45</definedName>
    <definedName name="_xlnm.Print_Area" localSheetId="3">'GT421'!$A$1:$AA$45</definedName>
    <definedName name="_xlnm.Print_Area" localSheetId="4">'GT422'!$A$1:$AA$45</definedName>
    <definedName name="_xlnm.Print_Area" localSheetId="5">'GT423'!$A$1:$AA$45</definedName>
    <definedName name="_xlnm.Print_Area" localSheetId="7">'GT481'!$A$1:$AA$45</definedName>
    <definedName name="_xlnm.Print_Area" localSheetId="8">'GT484'!$A$1:$AA$45</definedName>
    <definedName name="_xlnm.Print_Area" localSheetId="9">'GT485'!$A$1:$AA$45</definedName>
    <definedName name="_xlnm.Print_Area" localSheetId="1">'JHB'!$A$1:$AA$45</definedName>
    <definedName name="_xlnm.Print_Area" localSheetId="11">'Summary'!$A$1:$AA$45</definedName>
    <definedName name="_xlnm.Print_Area" localSheetId="2">'TSH'!$A$1:$AA$45</definedName>
  </definedNames>
  <calcPr calcMode="manual" fullCalcOnLoad="1"/>
</workbook>
</file>

<file path=xl/sharedStrings.xml><?xml version="1.0" encoding="utf-8"?>
<sst xmlns="http://schemas.openxmlformats.org/spreadsheetml/2006/main" count="852" uniqueCount="82">
  <si>
    <t>Gauteng: Ekurhuleni Metro(EKU)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</si>
  <si>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</si>
  <si>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</si>
  <si>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</si>
  <si>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</si>
  <si>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</si>
  <si>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</si>
  <si>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</si>
  <si>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</si>
  <si>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</si>
  <si>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</si>
  <si>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</si>
  <si>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</si>
  <si>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</si>
  <si>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</si>
  <si>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</si>
  <si>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</si>
  <si>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</si>
  <si>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</si>
  <si>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</si>
  <si>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</si>
  <si>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</si>
  <si>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</si>
  <si>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</si>
  <si>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</si>
  <si>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</si>
  <si>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</si>
  <si>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</si>
  <si>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</si>
  <si>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</si>
  <si>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</si>
  <si>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</si>
  <si>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</si>
  <si>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</si>
  <si>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</si>
  <si>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</si>
  <si>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</si>
  <si>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</si>
  <si>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</si>
  <si>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</si>
  <si>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</si>
  <si>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</si>
  <si>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</si>
  <si>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</si>
  <si>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</si>
  <si>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</si>
  <si>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</si>
  <si>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</si>
  <si>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</si>
  <si>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</si>
  <si>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</si>
  <si>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</si>
  <si>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</si>
  <si>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</si>
  <si>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</si>
  <si>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</si>
  <si>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</si>
  <si>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</si>
  <si>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</si>
  <si>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</si>
  <si>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</si>
  <si>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</si>
  <si>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</si>
  <si>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</si>
  <si>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</si>
  <si>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City Of Johannesburg(JHB) - Table C5 Quarterly Budget Statement - Capital Expenditure by Standard Classification and Funding for 1st Quarter ended 30 September 2016 (Figures Finalised as at 2016/11/02)</t>
  </si>
  <si>
    <t>Gauteng: City Of Tshwane(TSH) - Table C5 Quarterly Budget Statement - Capital Expenditure by Standard Classification and Funding for 1st Quarter ended 30 September 2016 (Figures Finalised as at 2016/11/02)</t>
  </si>
  <si>
    <t>Gauteng: Emfuleni(GT421) - Table C5 Quarterly Budget Statement - Capital Expenditure by Standard Classification and Funding for 1st Quarter ended 30 September 2016 (Figures Finalised as at 2016/11/02)</t>
  </si>
  <si>
    <t>Gauteng: Midvaal(GT422) - Table C5 Quarterly Budget Statement - Capital Expenditure by Standard Classification and Funding for 1st Quarter ended 30 September 2016 (Figures Finalised as at 2016/11/02)</t>
  </si>
  <si>
    <t>Gauteng: Lesedi(GT423) - Table C5 Quarterly Budget Statement - Capital Expenditure by Standard Classification and Funding for 1st Quarter ended 30 September 2016 (Figures Finalised as at 2016/11/02)</t>
  </si>
  <si>
    <t>Gauteng: Sedibeng(DC42) - Table C5 Quarterly Budget Statement - Capital Expenditure by Standard Classification and Funding for 1st Quarter ended 30 September 2016 (Figures Finalised as at 2016/11/02)</t>
  </si>
  <si>
    <t>Gauteng: Mogale City(GT481) - Table C5 Quarterly Budget Statement - Capital Expenditure by Standard Classification and Funding for 1st Quarter ended 30 September 2016 (Figures Finalised as at 2016/11/02)</t>
  </si>
  <si>
    <t>Gauteng: Merafong City(GT484) - Table C5 Quarterly Budget Statement - Capital Expenditure by Standard Classification and Funding for 1st Quarter ended 30 September 2016 (Figures Finalised as at 2016/11/02)</t>
  </si>
  <si>
    <t>Gauteng: Rand West City(GT485) - Table C5 Quarterly Budget Statement - Capital Expenditure by Standard Classification and Funding for 1st Quarter ended 30 September 2016 (Figures Finalised as at 2016/11/02)</t>
  </si>
  <si>
    <t>Gauteng: West Rand(DC48)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</si>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</sst>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916506045</v>
      </c>
      <c r="F5" s="18">
        <f t="shared" si="0"/>
        <v>916506045</v>
      </c>
      <c r="G5" s="18">
        <f t="shared" si="0"/>
        <v>105456706</v>
      </c>
      <c r="H5" s="18">
        <f t="shared" si="0"/>
        <v>-12400876</v>
      </c>
      <c r="I5" s="18">
        <f t="shared" si="0"/>
        <v>74092171</v>
      </c>
      <c r="J5" s="18">
        <f t="shared" si="0"/>
        <v>167148001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167148001</v>
      </c>
      <c r="X5" s="18">
        <f t="shared" si="0"/>
        <v>59895875</v>
      </c>
      <c r="Y5" s="18">
        <f t="shared" si="0"/>
        <v>107252126</v>
      </c>
      <c r="Z5" s="4">
        <f>+IF(X5&lt;&gt;0,+(Y5/X5)*100,0)</f>
        <v>179.0642944944038</v>
      </c>
      <c r="AA5" s="16">
        <f>SUM(AA6:AA8)</f>
        <v>916506045</v>
      </c>
    </row>
    <row r="6" spans="1:27" ht="12.75">
      <c r="A6" s="5" t="s">
        <v>32</v>
      </c>
      <c r="B6" s="3"/>
      <c r="C6" s="19"/>
      <c r="D6" s="19"/>
      <c r="E6" s="20">
        <v>385899500</v>
      </c>
      <c r="F6" s="21">
        <v>385899500</v>
      </c>
      <c r="G6" s="21">
        <v>101231990</v>
      </c>
      <c r="H6" s="21">
        <v>-24102395</v>
      </c>
      <c r="I6" s="21">
        <v>430765</v>
      </c>
      <c r="J6" s="21">
        <v>77560360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77560360</v>
      </c>
      <c r="X6" s="21">
        <v>27309153</v>
      </c>
      <c r="Y6" s="21">
        <v>50251207</v>
      </c>
      <c r="Z6" s="6">
        <v>184.01</v>
      </c>
      <c r="AA6" s="28">
        <v>385899500</v>
      </c>
    </row>
    <row r="7" spans="1:27" ht="12.75">
      <c r="A7" s="5" t="s">
        <v>33</v>
      </c>
      <c r="B7" s="3"/>
      <c r="C7" s="22"/>
      <c r="D7" s="22"/>
      <c r="E7" s="23">
        <v>223990845</v>
      </c>
      <c r="F7" s="24">
        <v>223990845</v>
      </c>
      <c r="G7" s="24">
        <v>4194866</v>
      </c>
      <c r="H7" s="24">
        <v>2589222</v>
      </c>
      <c r="I7" s="24">
        <v>8682117</v>
      </c>
      <c r="J7" s="24">
        <v>15466205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15466205</v>
      </c>
      <c r="X7" s="24">
        <v>12653537</v>
      </c>
      <c r="Y7" s="24">
        <v>2812668</v>
      </c>
      <c r="Z7" s="7">
        <v>22.23</v>
      </c>
      <c r="AA7" s="29">
        <v>223990845</v>
      </c>
    </row>
    <row r="8" spans="1:27" ht="12.75">
      <c r="A8" s="5" t="s">
        <v>34</v>
      </c>
      <c r="B8" s="3"/>
      <c r="C8" s="19"/>
      <c r="D8" s="19"/>
      <c r="E8" s="20">
        <v>306615700</v>
      </c>
      <c r="F8" s="21">
        <v>306615700</v>
      </c>
      <c r="G8" s="21">
        <v>29850</v>
      </c>
      <c r="H8" s="21">
        <v>9112297</v>
      </c>
      <c r="I8" s="21">
        <v>64979289</v>
      </c>
      <c r="J8" s="21">
        <v>74121436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74121436</v>
      </c>
      <c r="X8" s="21">
        <v>19933185</v>
      </c>
      <c r="Y8" s="21">
        <v>54188251</v>
      </c>
      <c r="Z8" s="6">
        <v>271.85</v>
      </c>
      <c r="AA8" s="28">
        <v>306615700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1121277392</v>
      </c>
      <c r="F9" s="18">
        <f t="shared" si="1"/>
        <v>1121277392</v>
      </c>
      <c r="G9" s="18">
        <f t="shared" si="1"/>
        <v>4817921</v>
      </c>
      <c r="H9" s="18">
        <f t="shared" si="1"/>
        <v>9329053</v>
      </c>
      <c r="I9" s="18">
        <f t="shared" si="1"/>
        <v>38719315</v>
      </c>
      <c r="J9" s="18">
        <f t="shared" si="1"/>
        <v>52866289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52866289</v>
      </c>
      <c r="X9" s="18">
        <f t="shared" si="1"/>
        <v>84573282</v>
      </c>
      <c r="Y9" s="18">
        <f t="shared" si="1"/>
        <v>-31706993</v>
      </c>
      <c r="Z9" s="4">
        <f>+IF(X9&lt;&gt;0,+(Y9/X9)*100,0)</f>
        <v>-37.49055523232503</v>
      </c>
      <c r="AA9" s="30">
        <f>SUM(AA10:AA14)</f>
        <v>1121277392</v>
      </c>
    </row>
    <row r="10" spans="1:27" ht="12.75">
      <c r="A10" s="5" t="s">
        <v>36</v>
      </c>
      <c r="B10" s="3"/>
      <c r="C10" s="19"/>
      <c r="D10" s="19"/>
      <c r="E10" s="20">
        <v>180750000</v>
      </c>
      <c r="F10" s="21">
        <v>180750000</v>
      </c>
      <c r="G10" s="21">
        <v>680811</v>
      </c>
      <c r="H10" s="21">
        <v>1484121</v>
      </c>
      <c r="I10" s="21">
        <v>7846606</v>
      </c>
      <c r="J10" s="21">
        <v>10011538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10011538</v>
      </c>
      <c r="X10" s="21">
        <v>13212156</v>
      </c>
      <c r="Y10" s="21">
        <v>-3200618</v>
      </c>
      <c r="Z10" s="6">
        <v>-24.22</v>
      </c>
      <c r="AA10" s="28">
        <v>180750000</v>
      </c>
    </row>
    <row r="11" spans="1:27" ht="12.75">
      <c r="A11" s="5" t="s">
        <v>37</v>
      </c>
      <c r="B11" s="3"/>
      <c r="C11" s="19"/>
      <c r="D11" s="19"/>
      <c r="E11" s="20">
        <v>64060000</v>
      </c>
      <c r="F11" s="21">
        <v>64060000</v>
      </c>
      <c r="G11" s="21">
        <v>29300</v>
      </c>
      <c r="H11" s="21">
        <v>753421</v>
      </c>
      <c r="I11" s="21">
        <v>1962678</v>
      </c>
      <c r="J11" s="21">
        <v>2745399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2745399</v>
      </c>
      <c r="X11" s="21">
        <v>4941173</v>
      </c>
      <c r="Y11" s="21">
        <v>-2195774</v>
      </c>
      <c r="Z11" s="6">
        <v>-44.44</v>
      </c>
      <c r="AA11" s="28">
        <v>64060000</v>
      </c>
    </row>
    <row r="12" spans="1:27" ht="12.75">
      <c r="A12" s="5" t="s">
        <v>38</v>
      </c>
      <c r="B12" s="3"/>
      <c r="C12" s="19"/>
      <c r="D12" s="19"/>
      <c r="E12" s="20">
        <v>237170000</v>
      </c>
      <c r="F12" s="21">
        <v>237170000</v>
      </c>
      <c r="G12" s="21">
        <v>574886</v>
      </c>
      <c r="H12" s="21">
        <v>5819866</v>
      </c>
      <c r="I12" s="21">
        <v>3808894</v>
      </c>
      <c r="J12" s="21">
        <v>10203646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10203646</v>
      </c>
      <c r="X12" s="21">
        <v>17079942</v>
      </c>
      <c r="Y12" s="21">
        <v>-6876296</v>
      </c>
      <c r="Z12" s="6">
        <v>-40.26</v>
      </c>
      <c r="AA12" s="28">
        <v>237170000</v>
      </c>
    </row>
    <row r="13" spans="1:27" ht="12.75">
      <c r="A13" s="5" t="s">
        <v>39</v>
      </c>
      <c r="B13" s="3"/>
      <c r="C13" s="19"/>
      <c r="D13" s="19"/>
      <c r="E13" s="20">
        <v>550497392</v>
      </c>
      <c r="F13" s="21">
        <v>550497392</v>
      </c>
      <c r="G13" s="21"/>
      <c r="H13" s="21">
        <v>-1610342</v>
      </c>
      <c r="I13" s="21">
        <v>17530177</v>
      </c>
      <c r="J13" s="21">
        <v>15919835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15919835</v>
      </c>
      <c r="X13" s="21">
        <v>42293100</v>
      </c>
      <c r="Y13" s="21">
        <v>-26373265</v>
      </c>
      <c r="Z13" s="6">
        <v>-62.36</v>
      </c>
      <c r="AA13" s="28">
        <v>550497392</v>
      </c>
    </row>
    <row r="14" spans="1:27" ht="12.75">
      <c r="A14" s="5" t="s">
        <v>40</v>
      </c>
      <c r="B14" s="3"/>
      <c r="C14" s="22"/>
      <c r="D14" s="22"/>
      <c r="E14" s="23">
        <v>88800000</v>
      </c>
      <c r="F14" s="24">
        <v>88800000</v>
      </c>
      <c r="G14" s="24">
        <v>3532924</v>
      </c>
      <c r="H14" s="24">
        <v>2881987</v>
      </c>
      <c r="I14" s="24">
        <v>7570960</v>
      </c>
      <c r="J14" s="24">
        <v>13985871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13985871</v>
      </c>
      <c r="X14" s="24">
        <v>7046911</v>
      </c>
      <c r="Y14" s="24">
        <v>6938960</v>
      </c>
      <c r="Z14" s="7">
        <v>98.47</v>
      </c>
      <c r="AA14" s="29">
        <v>88800000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1796799000</v>
      </c>
      <c r="F15" s="18">
        <f t="shared" si="2"/>
        <v>1796799000</v>
      </c>
      <c r="G15" s="18">
        <f t="shared" si="2"/>
        <v>0</v>
      </c>
      <c r="H15" s="18">
        <f t="shared" si="2"/>
        <v>2219413</v>
      </c>
      <c r="I15" s="18">
        <f t="shared" si="2"/>
        <v>94584036</v>
      </c>
      <c r="J15" s="18">
        <f t="shared" si="2"/>
        <v>96803449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96803449</v>
      </c>
      <c r="X15" s="18">
        <f t="shared" si="2"/>
        <v>126861883</v>
      </c>
      <c r="Y15" s="18">
        <f t="shared" si="2"/>
        <v>-30058434</v>
      </c>
      <c r="Z15" s="4">
        <f>+IF(X15&lt;&gt;0,+(Y15/X15)*100,0)</f>
        <v>-23.69382614319228</v>
      </c>
      <c r="AA15" s="30">
        <f>SUM(AA16:AA18)</f>
        <v>1796799000</v>
      </c>
    </row>
    <row r="16" spans="1:27" ht="12.75">
      <c r="A16" s="5" t="s">
        <v>42</v>
      </c>
      <c r="B16" s="3"/>
      <c r="C16" s="19"/>
      <c r="D16" s="19"/>
      <c r="E16" s="20">
        <v>253850000</v>
      </c>
      <c r="F16" s="21">
        <v>253850000</v>
      </c>
      <c r="G16" s="21"/>
      <c r="H16" s="21">
        <v>1533</v>
      </c>
      <c r="I16" s="21">
        <v>59812</v>
      </c>
      <c r="J16" s="21">
        <v>61345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61345</v>
      </c>
      <c r="X16" s="21">
        <v>16565691</v>
      </c>
      <c r="Y16" s="21">
        <v>-16504346</v>
      </c>
      <c r="Z16" s="6">
        <v>-99.63</v>
      </c>
      <c r="AA16" s="28">
        <v>253850000</v>
      </c>
    </row>
    <row r="17" spans="1:27" ht="12.75">
      <c r="A17" s="5" t="s">
        <v>43</v>
      </c>
      <c r="B17" s="3"/>
      <c r="C17" s="19"/>
      <c r="D17" s="19"/>
      <c r="E17" s="20">
        <v>1530649000</v>
      </c>
      <c r="F17" s="21">
        <v>1530649000</v>
      </c>
      <c r="G17" s="21"/>
      <c r="H17" s="21">
        <v>2028880</v>
      </c>
      <c r="I17" s="21">
        <v>94524224</v>
      </c>
      <c r="J17" s="21">
        <v>96553104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96553104</v>
      </c>
      <c r="X17" s="21">
        <v>109424145</v>
      </c>
      <c r="Y17" s="21">
        <v>-12871041</v>
      </c>
      <c r="Z17" s="6">
        <v>-11.76</v>
      </c>
      <c r="AA17" s="28">
        <v>1530649000</v>
      </c>
    </row>
    <row r="18" spans="1:27" ht="12.75">
      <c r="A18" s="5" t="s">
        <v>44</v>
      </c>
      <c r="B18" s="3"/>
      <c r="C18" s="19"/>
      <c r="D18" s="19"/>
      <c r="E18" s="20">
        <v>12300000</v>
      </c>
      <c r="F18" s="21">
        <v>12300000</v>
      </c>
      <c r="G18" s="21"/>
      <c r="H18" s="21">
        <v>189000</v>
      </c>
      <c r="I18" s="21"/>
      <c r="J18" s="21">
        <v>189000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189000</v>
      </c>
      <c r="X18" s="21">
        <v>872047</v>
      </c>
      <c r="Y18" s="21">
        <v>-683047</v>
      </c>
      <c r="Z18" s="6">
        <v>-78.33</v>
      </c>
      <c r="AA18" s="28">
        <v>12300000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1272379000</v>
      </c>
      <c r="F19" s="18">
        <f t="shared" si="3"/>
        <v>1272379000</v>
      </c>
      <c r="G19" s="18">
        <f t="shared" si="3"/>
        <v>336468</v>
      </c>
      <c r="H19" s="18">
        <f t="shared" si="3"/>
        <v>8077892</v>
      </c>
      <c r="I19" s="18">
        <f t="shared" si="3"/>
        <v>43100531</v>
      </c>
      <c r="J19" s="18">
        <f t="shared" si="3"/>
        <v>51514891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51514891</v>
      </c>
      <c r="X19" s="18">
        <f t="shared" si="3"/>
        <v>90757929</v>
      </c>
      <c r="Y19" s="18">
        <f t="shared" si="3"/>
        <v>-39243038</v>
      </c>
      <c r="Z19" s="4">
        <f>+IF(X19&lt;&gt;0,+(Y19/X19)*100,0)</f>
        <v>-43.23923918537189</v>
      </c>
      <c r="AA19" s="30">
        <f>SUM(AA20:AA23)</f>
        <v>1272379000</v>
      </c>
    </row>
    <row r="20" spans="1:27" ht="12.75">
      <c r="A20" s="5" t="s">
        <v>46</v>
      </c>
      <c r="B20" s="3"/>
      <c r="C20" s="19"/>
      <c r="D20" s="19"/>
      <c r="E20" s="20">
        <v>648829000</v>
      </c>
      <c r="F20" s="21">
        <v>648829000</v>
      </c>
      <c r="G20" s="21">
        <v>336468</v>
      </c>
      <c r="H20" s="21">
        <v>7867892</v>
      </c>
      <c r="I20" s="21">
        <v>13741236</v>
      </c>
      <c r="J20" s="21">
        <v>21945596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21945596</v>
      </c>
      <c r="X20" s="21">
        <v>46092120</v>
      </c>
      <c r="Y20" s="21">
        <v>-24146524</v>
      </c>
      <c r="Z20" s="6">
        <v>-52.39</v>
      </c>
      <c r="AA20" s="28">
        <v>648829000</v>
      </c>
    </row>
    <row r="21" spans="1:27" ht="12.75">
      <c r="A21" s="5" t="s">
        <v>47</v>
      </c>
      <c r="B21" s="3"/>
      <c r="C21" s="19"/>
      <c r="D21" s="19"/>
      <c r="E21" s="20">
        <v>318500000</v>
      </c>
      <c r="F21" s="21">
        <v>318500000</v>
      </c>
      <c r="G21" s="21"/>
      <c r="H21" s="21">
        <v>161700</v>
      </c>
      <c r="I21" s="21">
        <v>12575877</v>
      </c>
      <c r="J21" s="21">
        <v>12737577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12737577</v>
      </c>
      <c r="X21" s="21">
        <v>21365157</v>
      </c>
      <c r="Y21" s="21">
        <v>-8627580</v>
      </c>
      <c r="Z21" s="6">
        <v>-40.38</v>
      </c>
      <c r="AA21" s="28">
        <v>318500000</v>
      </c>
    </row>
    <row r="22" spans="1:27" ht="12.75">
      <c r="A22" s="5" t="s">
        <v>48</v>
      </c>
      <c r="B22" s="3"/>
      <c r="C22" s="22"/>
      <c r="D22" s="22"/>
      <c r="E22" s="23">
        <v>175300000</v>
      </c>
      <c r="F22" s="24">
        <v>175300000</v>
      </c>
      <c r="G22" s="24"/>
      <c r="H22" s="24">
        <v>22000</v>
      </c>
      <c r="I22" s="24">
        <v>5159287</v>
      </c>
      <c r="J22" s="24">
        <v>5181287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5181287</v>
      </c>
      <c r="X22" s="24">
        <v>11790912</v>
      </c>
      <c r="Y22" s="24">
        <v>-6609625</v>
      </c>
      <c r="Z22" s="7">
        <v>-56.06</v>
      </c>
      <c r="AA22" s="29">
        <v>175300000</v>
      </c>
    </row>
    <row r="23" spans="1:27" ht="12.75">
      <c r="A23" s="5" t="s">
        <v>49</v>
      </c>
      <c r="B23" s="3"/>
      <c r="C23" s="19"/>
      <c r="D23" s="19"/>
      <c r="E23" s="20">
        <v>129750000</v>
      </c>
      <c r="F23" s="21">
        <v>129750000</v>
      </c>
      <c r="G23" s="21"/>
      <c r="H23" s="21">
        <v>26300</v>
      </c>
      <c r="I23" s="21">
        <v>11624131</v>
      </c>
      <c r="J23" s="21">
        <v>11650431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11650431</v>
      </c>
      <c r="X23" s="21">
        <v>11509740</v>
      </c>
      <c r="Y23" s="21">
        <v>140691</v>
      </c>
      <c r="Z23" s="6">
        <v>1.22</v>
      </c>
      <c r="AA23" s="28">
        <v>129750000</v>
      </c>
    </row>
    <row r="24" spans="1:27" ht="12.75">
      <c r="A24" s="2" t="s">
        <v>50</v>
      </c>
      <c r="B24" s="8"/>
      <c r="C24" s="16"/>
      <c r="D24" s="16"/>
      <c r="E24" s="17">
        <v>24000000</v>
      </c>
      <c r="F24" s="18">
        <v>24000000</v>
      </c>
      <c r="G24" s="18"/>
      <c r="H24" s="18"/>
      <c r="I24" s="18">
        <v>474084</v>
      </c>
      <c r="J24" s="18">
        <v>474084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474084</v>
      </c>
      <c r="X24" s="18">
        <v>1538907</v>
      </c>
      <c r="Y24" s="18">
        <v>-1064823</v>
      </c>
      <c r="Z24" s="4">
        <v>-69.19</v>
      </c>
      <c r="AA24" s="30">
        <v>24000000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5130961437</v>
      </c>
      <c r="F25" s="53">
        <f t="shared" si="4"/>
        <v>5130961437</v>
      </c>
      <c r="G25" s="53">
        <f t="shared" si="4"/>
        <v>110611095</v>
      </c>
      <c r="H25" s="53">
        <f t="shared" si="4"/>
        <v>7225482</v>
      </c>
      <c r="I25" s="53">
        <f t="shared" si="4"/>
        <v>250970137</v>
      </c>
      <c r="J25" s="53">
        <f t="shared" si="4"/>
        <v>368806714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368806714</v>
      </c>
      <c r="X25" s="53">
        <f t="shared" si="4"/>
        <v>363627876</v>
      </c>
      <c r="Y25" s="53">
        <f t="shared" si="4"/>
        <v>5178838</v>
      </c>
      <c r="Z25" s="54">
        <f>+IF(X25&lt;&gt;0,+(Y25/X25)*100,0)</f>
        <v>1.4242136925717983</v>
      </c>
      <c r="AA25" s="55">
        <f>+AA5+AA9+AA15+AA19+AA24</f>
        <v>5130961437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1850282579</v>
      </c>
      <c r="F28" s="21">
        <v>1850282579</v>
      </c>
      <c r="G28" s="21">
        <v>104629546</v>
      </c>
      <c r="H28" s="21">
        <v>-15816673</v>
      </c>
      <c r="I28" s="21">
        <v>119375040</v>
      </c>
      <c r="J28" s="21">
        <v>208187913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208187913</v>
      </c>
      <c r="X28" s="21">
        <v>139146249</v>
      </c>
      <c r="Y28" s="21">
        <v>69041664</v>
      </c>
      <c r="Z28" s="6">
        <v>49.62</v>
      </c>
      <c r="AA28" s="19">
        <v>1850282579</v>
      </c>
    </row>
    <row r="29" spans="1:27" ht="12.75">
      <c r="A29" s="57" t="s">
        <v>55</v>
      </c>
      <c r="B29" s="3"/>
      <c r="C29" s="19"/>
      <c r="D29" s="19"/>
      <c r="E29" s="20">
        <v>26472673</v>
      </c>
      <c r="F29" s="21">
        <v>26472673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512969</v>
      </c>
      <c r="Y29" s="21">
        <v>-512969</v>
      </c>
      <c r="Z29" s="6">
        <v>-100</v>
      </c>
      <c r="AA29" s="28">
        <v>26472673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1876755252</v>
      </c>
      <c r="F32" s="27">
        <f t="shared" si="5"/>
        <v>1876755252</v>
      </c>
      <c r="G32" s="27">
        <f t="shared" si="5"/>
        <v>104629546</v>
      </c>
      <c r="H32" s="27">
        <f t="shared" si="5"/>
        <v>-15816673</v>
      </c>
      <c r="I32" s="27">
        <f t="shared" si="5"/>
        <v>119375040</v>
      </c>
      <c r="J32" s="27">
        <f t="shared" si="5"/>
        <v>208187913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208187913</v>
      </c>
      <c r="X32" s="27">
        <f t="shared" si="5"/>
        <v>139659218</v>
      </c>
      <c r="Y32" s="27">
        <f t="shared" si="5"/>
        <v>68528695</v>
      </c>
      <c r="Z32" s="13">
        <f>+IF(X32&lt;&gt;0,+(Y32/X32)*100,0)</f>
        <v>49.0685083171524</v>
      </c>
      <c r="AA32" s="31">
        <f>SUM(AA28:AA31)</f>
        <v>1876755252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1790950140</v>
      </c>
      <c r="F34" s="21">
        <v>1790950140</v>
      </c>
      <c r="G34" s="21">
        <v>5452402</v>
      </c>
      <c r="H34" s="21">
        <v>6359032</v>
      </c>
      <c r="I34" s="21">
        <v>29433077</v>
      </c>
      <c r="J34" s="21">
        <v>41244511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41244511</v>
      </c>
      <c r="X34" s="21">
        <v>168285159</v>
      </c>
      <c r="Y34" s="21">
        <v>-127040648</v>
      </c>
      <c r="Z34" s="6">
        <v>-75.49</v>
      </c>
      <c r="AA34" s="28">
        <v>1790950140</v>
      </c>
    </row>
    <row r="35" spans="1:27" ht="12.75">
      <c r="A35" s="60" t="s">
        <v>63</v>
      </c>
      <c r="B35" s="3"/>
      <c r="C35" s="19"/>
      <c r="D35" s="19"/>
      <c r="E35" s="20">
        <v>1463256045</v>
      </c>
      <c r="F35" s="21">
        <v>1463256045</v>
      </c>
      <c r="G35" s="21">
        <v>529146</v>
      </c>
      <c r="H35" s="21">
        <v>16683120</v>
      </c>
      <c r="I35" s="21">
        <v>102162020</v>
      </c>
      <c r="J35" s="21">
        <v>119374286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119374286</v>
      </c>
      <c r="X35" s="21">
        <v>55683502</v>
      </c>
      <c r="Y35" s="21">
        <v>63690784</v>
      </c>
      <c r="Z35" s="6">
        <v>114.38</v>
      </c>
      <c r="AA35" s="28">
        <v>1463256045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5130961437</v>
      </c>
      <c r="F36" s="64">
        <f t="shared" si="6"/>
        <v>5130961437</v>
      </c>
      <c r="G36" s="64">
        <f t="shared" si="6"/>
        <v>110611094</v>
      </c>
      <c r="H36" s="64">
        <f t="shared" si="6"/>
        <v>7225479</v>
      </c>
      <c r="I36" s="64">
        <f t="shared" si="6"/>
        <v>250970137</v>
      </c>
      <c r="J36" s="64">
        <f t="shared" si="6"/>
        <v>368806710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368806710</v>
      </c>
      <c r="X36" s="64">
        <f t="shared" si="6"/>
        <v>363627879</v>
      </c>
      <c r="Y36" s="64">
        <f t="shared" si="6"/>
        <v>5178831</v>
      </c>
      <c r="Z36" s="65">
        <f>+IF(X36&lt;&gt;0,+(Y36/X36)*100,0)</f>
        <v>1.4242117557768446</v>
      </c>
      <c r="AA36" s="66">
        <f>SUM(AA32:AA35)</f>
        <v>5130961437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10000000</v>
      </c>
      <c r="F5" s="18">
        <f t="shared" si="0"/>
        <v>10000000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10000000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10000000</v>
      </c>
      <c r="F8" s="21">
        <v>10000000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10000000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39791584</v>
      </c>
      <c r="F9" s="18">
        <f t="shared" si="1"/>
        <v>39791584</v>
      </c>
      <c r="G9" s="18">
        <f t="shared" si="1"/>
        <v>0</v>
      </c>
      <c r="H9" s="18">
        <f t="shared" si="1"/>
        <v>0</v>
      </c>
      <c r="I9" s="18">
        <f t="shared" si="1"/>
        <v>647561</v>
      </c>
      <c r="J9" s="18">
        <f t="shared" si="1"/>
        <v>647561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647561</v>
      </c>
      <c r="X9" s="18">
        <f t="shared" si="1"/>
        <v>0</v>
      </c>
      <c r="Y9" s="18">
        <f t="shared" si="1"/>
        <v>647561</v>
      </c>
      <c r="Z9" s="4">
        <f>+IF(X9&lt;&gt;0,+(Y9/X9)*100,0)</f>
        <v>0</v>
      </c>
      <c r="AA9" s="30">
        <f>SUM(AA10:AA14)</f>
        <v>39791584</v>
      </c>
    </row>
    <row r="10" spans="1:27" ht="12.75">
      <c r="A10" s="5" t="s">
        <v>36</v>
      </c>
      <c r="B10" s="3"/>
      <c r="C10" s="19"/>
      <c r="D10" s="19"/>
      <c r="E10" s="20">
        <v>13845118</v>
      </c>
      <c r="F10" s="21">
        <v>13845118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13845118</v>
      </c>
    </row>
    <row r="11" spans="1:27" ht="12.75">
      <c r="A11" s="5" t="s">
        <v>37</v>
      </c>
      <c r="B11" s="3"/>
      <c r="C11" s="19"/>
      <c r="D11" s="19"/>
      <c r="E11" s="20">
        <v>25946466</v>
      </c>
      <c r="F11" s="21">
        <v>25946466</v>
      </c>
      <c r="G11" s="21"/>
      <c r="H11" s="21"/>
      <c r="I11" s="21">
        <v>647561</v>
      </c>
      <c r="J11" s="21">
        <v>647561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647561</v>
      </c>
      <c r="X11" s="21"/>
      <c r="Y11" s="21">
        <v>647561</v>
      </c>
      <c r="Z11" s="6"/>
      <c r="AA11" s="28">
        <v>25946466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90577084</v>
      </c>
      <c r="F15" s="18">
        <f t="shared" si="2"/>
        <v>90577084</v>
      </c>
      <c r="G15" s="18">
        <f t="shared" si="2"/>
        <v>0</v>
      </c>
      <c r="H15" s="18">
        <f t="shared" si="2"/>
        <v>0</v>
      </c>
      <c r="I15" s="18">
        <f t="shared" si="2"/>
        <v>1731781</v>
      </c>
      <c r="J15" s="18">
        <f t="shared" si="2"/>
        <v>1731781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1731781</v>
      </c>
      <c r="X15" s="18">
        <f t="shared" si="2"/>
        <v>0</v>
      </c>
      <c r="Y15" s="18">
        <f t="shared" si="2"/>
        <v>1731781</v>
      </c>
      <c r="Z15" s="4">
        <f>+IF(X15&lt;&gt;0,+(Y15/X15)*100,0)</f>
        <v>0</v>
      </c>
      <c r="AA15" s="30">
        <f>SUM(AA16:AA18)</f>
        <v>90577084</v>
      </c>
    </row>
    <row r="16" spans="1:27" ht="12.75">
      <c r="A16" s="5" t="s">
        <v>42</v>
      </c>
      <c r="B16" s="3"/>
      <c r="C16" s="19"/>
      <c r="D16" s="19"/>
      <c r="E16" s="20">
        <v>48011635</v>
      </c>
      <c r="F16" s="21">
        <v>48011635</v>
      </c>
      <c r="G16" s="21"/>
      <c r="H16" s="21"/>
      <c r="I16" s="21">
        <v>784380</v>
      </c>
      <c r="J16" s="21">
        <v>784380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784380</v>
      </c>
      <c r="X16" s="21"/>
      <c r="Y16" s="21">
        <v>784380</v>
      </c>
      <c r="Z16" s="6"/>
      <c r="AA16" s="28">
        <v>48011635</v>
      </c>
    </row>
    <row r="17" spans="1:27" ht="12.75">
      <c r="A17" s="5" t="s">
        <v>43</v>
      </c>
      <c r="B17" s="3"/>
      <c r="C17" s="19"/>
      <c r="D17" s="19"/>
      <c r="E17" s="20">
        <v>42565449</v>
      </c>
      <c r="F17" s="21">
        <v>42565449</v>
      </c>
      <c r="G17" s="21"/>
      <c r="H17" s="21"/>
      <c r="I17" s="21">
        <v>947401</v>
      </c>
      <c r="J17" s="21">
        <v>947401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947401</v>
      </c>
      <c r="X17" s="21"/>
      <c r="Y17" s="21">
        <v>947401</v>
      </c>
      <c r="Z17" s="6"/>
      <c r="AA17" s="28">
        <v>42565449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100414000</v>
      </c>
      <c r="F19" s="18">
        <f t="shared" si="3"/>
        <v>100414000</v>
      </c>
      <c r="G19" s="18">
        <f t="shared" si="3"/>
        <v>0</v>
      </c>
      <c r="H19" s="18">
        <f t="shared" si="3"/>
        <v>0</v>
      </c>
      <c r="I19" s="18">
        <f t="shared" si="3"/>
        <v>231178</v>
      </c>
      <c r="J19" s="18">
        <f t="shared" si="3"/>
        <v>231178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231178</v>
      </c>
      <c r="X19" s="18">
        <f t="shared" si="3"/>
        <v>0</v>
      </c>
      <c r="Y19" s="18">
        <f t="shared" si="3"/>
        <v>231178</v>
      </c>
      <c r="Z19" s="4">
        <f>+IF(X19&lt;&gt;0,+(Y19/X19)*100,0)</f>
        <v>0</v>
      </c>
      <c r="AA19" s="30">
        <f>SUM(AA20:AA23)</f>
        <v>100414000</v>
      </c>
    </row>
    <row r="20" spans="1:27" ht="12.75">
      <c r="A20" s="5" t="s">
        <v>46</v>
      </c>
      <c r="B20" s="3"/>
      <c r="C20" s="19"/>
      <c r="D20" s="19"/>
      <c r="E20" s="20">
        <v>24000000</v>
      </c>
      <c r="F20" s="21">
        <v>24000000</v>
      </c>
      <c r="G20" s="21"/>
      <c r="H20" s="21"/>
      <c r="I20" s="21">
        <v>131127</v>
      </c>
      <c r="J20" s="21">
        <v>131127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131127</v>
      </c>
      <c r="X20" s="21"/>
      <c r="Y20" s="21">
        <v>131127</v>
      </c>
      <c r="Z20" s="6"/>
      <c r="AA20" s="28">
        <v>24000000</v>
      </c>
    </row>
    <row r="21" spans="1:27" ht="12.75">
      <c r="A21" s="5" t="s">
        <v>47</v>
      </c>
      <c r="B21" s="3"/>
      <c r="C21" s="19"/>
      <c r="D21" s="19"/>
      <c r="E21" s="20">
        <v>62914000</v>
      </c>
      <c r="F21" s="21">
        <v>62914000</v>
      </c>
      <c r="G21" s="21"/>
      <c r="H21" s="21"/>
      <c r="I21" s="21">
        <v>100051</v>
      </c>
      <c r="J21" s="21">
        <v>100051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100051</v>
      </c>
      <c r="X21" s="21"/>
      <c r="Y21" s="21">
        <v>100051</v>
      </c>
      <c r="Z21" s="6"/>
      <c r="AA21" s="28">
        <v>62914000</v>
      </c>
    </row>
    <row r="22" spans="1:27" ht="12.75">
      <c r="A22" s="5" t="s">
        <v>48</v>
      </c>
      <c r="B22" s="3"/>
      <c r="C22" s="22"/>
      <c r="D22" s="22"/>
      <c r="E22" s="23">
        <v>1500000</v>
      </c>
      <c r="F22" s="24">
        <v>1500000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1500000</v>
      </c>
    </row>
    <row r="23" spans="1:27" ht="12.75">
      <c r="A23" s="5" t="s">
        <v>49</v>
      </c>
      <c r="B23" s="3"/>
      <c r="C23" s="19"/>
      <c r="D23" s="19"/>
      <c r="E23" s="20">
        <v>12000000</v>
      </c>
      <c r="F23" s="21">
        <v>12000000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12000000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240782668</v>
      </c>
      <c r="F25" s="53">
        <f t="shared" si="4"/>
        <v>240782668</v>
      </c>
      <c r="G25" s="53">
        <f t="shared" si="4"/>
        <v>0</v>
      </c>
      <c r="H25" s="53">
        <f t="shared" si="4"/>
        <v>0</v>
      </c>
      <c r="I25" s="53">
        <f t="shared" si="4"/>
        <v>2610520</v>
      </c>
      <c r="J25" s="53">
        <f t="shared" si="4"/>
        <v>2610520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2610520</v>
      </c>
      <c r="X25" s="53">
        <f t="shared" si="4"/>
        <v>0</v>
      </c>
      <c r="Y25" s="53">
        <f t="shared" si="4"/>
        <v>2610520</v>
      </c>
      <c r="Z25" s="54">
        <f>+IF(X25&lt;&gt;0,+(Y25/X25)*100,0)</f>
        <v>0</v>
      </c>
      <c r="AA25" s="55">
        <f>+AA5+AA9+AA15+AA19+AA24</f>
        <v>240782668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100123550</v>
      </c>
      <c r="F28" s="21">
        <v>100123550</v>
      </c>
      <c r="G28" s="21"/>
      <c r="H28" s="21"/>
      <c r="I28" s="21">
        <v>2610520</v>
      </c>
      <c r="J28" s="21">
        <v>2610520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2610520</v>
      </c>
      <c r="X28" s="21"/>
      <c r="Y28" s="21">
        <v>2610520</v>
      </c>
      <c r="Z28" s="6"/>
      <c r="AA28" s="19">
        <v>100123550</v>
      </c>
    </row>
    <row r="29" spans="1:27" ht="12.75">
      <c r="A29" s="57" t="s">
        <v>55</v>
      </c>
      <c r="B29" s="3"/>
      <c r="C29" s="19"/>
      <c r="D29" s="19"/>
      <c r="E29" s="20">
        <v>123659118</v>
      </c>
      <c r="F29" s="21">
        <v>123659118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123659118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223782668</v>
      </c>
      <c r="F32" s="27">
        <f t="shared" si="5"/>
        <v>223782668</v>
      </c>
      <c r="G32" s="27">
        <f t="shared" si="5"/>
        <v>0</v>
      </c>
      <c r="H32" s="27">
        <f t="shared" si="5"/>
        <v>0</v>
      </c>
      <c r="I32" s="27">
        <f t="shared" si="5"/>
        <v>2610520</v>
      </c>
      <c r="J32" s="27">
        <f t="shared" si="5"/>
        <v>2610520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2610520</v>
      </c>
      <c r="X32" s="27">
        <f t="shared" si="5"/>
        <v>0</v>
      </c>
      <c r="Y32" s="27">
        <f t="shared" si="5"/>
        <v>2610520</v>
      </c>
      <c r="Z32" s="13">
        <f>+IF(X32&lt;&gt;0,+(Y32/X32)*100,0)</f>
        <v>0</v>
      </c>
      <c r="AA32" s="31">
        <f>SUM(AA28:AA31)</f>
        <v>223782668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17000000</v>
      </c>
      <c r="F35" s="21">
        <v>17000000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17000000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240782668</v>
      </c>
      <c r="F36" s="64">
        <f t="shared" si="6"/>
        <v>240782668</v>
      </c>
      <c r="G36" s="64">
        <f t="shared" si="6"/>
        <v>0</v>
      </c>
      <c r="H36" s="64">
        <f t="shared" si="6"/>
        <v>0</v>
      </c>
      <c r="I36" s="64">
        <f t="shared" si="6"/>
        <v>2610520</v>
      </c>
      <c r="J36" s="64">
        <f t="shared" si="6"/>
        <v>2610520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2610520</v>
      </c>
      <c r="X36" s="64">
        <f t="shared" si="6"/>
        <v>0</v>
      </c>
      <c r="Y36" s="64">
        <f t="shared" si="6"/>
        <v>2610520</v>
      </c>
      <c r="Z36" s="65">
        <f>+IF(X36&lt;&gt;0,+(Y36/X36)*100,0)</f>
        <v>0</v>
      </c>
      <c r="AA36" s="66">
        <f>SUM(AA32:AA35)</f>
        <v>240782668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10000000</v>
      </c>
      <c r="F15" s="18">
        <f t="shared" si="2"/>
        <v>10000000</v>
      </c>
      <c r="G15" s="18">
        <f t="shared" si="2"/>
        <v>0</v>
      </c>
      <c r="H15" s="18">
        <f t="shared" si="2"/>
        <v>4092371</v>
      </c>
      <c r="I15" s="18">
        <f t="shared" si="2"/>
        <v>236621</v>
      </c>
      <c r="J15" s="18">
        <f t="shared" si="2"/>
        <v>4328992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4328992</v>
      </c>
      <c r="X15" s="18">
        <f t="shared" si="2"/>
        <v>1100000</v>
      </c>
      <c r="Y15" s="18">
        <f t="shared" si="2"/>
        <v>3228992</v>
      </c>
      <c r="Z15" s="4">
        <f>+IF(X15&lt;&gt;0,+(Y15/X15)*100,0)</f>
        <v>293.54472727272724</v>
      </c>
      <c r="AA15" s="30">
        <f>SUM(AA16:AA18)</f>
        <v>10000000</v>
      </c>
    </row>
    <row r="16" spans="1:27" ht="12.75">
      <c r="A16" s="5" t="s">
        <v>42</v>
      </c>
      <c r="B16" s="3"/>
      <c r="C16" s="19"/>
      <c r="D16" s="19"/>
      <c r="E16" s="20">
        <v>10000000</v>
      </c>
      <c r="F16" s="21">
        <v>10000000</v>
      </c>
      <c r="G16" s="21"/>
      <c r="H16" s="21">
        <v>4092371</v>
      </c>
      <c r="I16" s="21">
        <v>236621</v>
      </c>
      <c r="J16" s="21">
        <v>4328992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4328992</v>
      </c>
      <c r="X16" s="21">
        <v>1100000</v>
      </c>
      <c r="Y16" s="21">
        <v>3228992</v>
      </c>
      <c r="Z16" s="6">
        <v>293.54</v>
      </c>
      <c r="AA16" s="28">
        <v>10000000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10000000</v>
      </c>
      <c r="F25" s="53">
        <f t="shared" si="4"/>
        <v>10000000</v>
      </c>
      <c r="G25" s="53">
        <f t="shared" si="4"/>
        <v>0</v>
      </c>
      <c r="H25" s="53">
        <f t="shared" si="4"/>
        <v>4092371</v>
      </c>
      <c r="I25" s="53">
        <f t="shared" si="4"/>
        <v>236621</v>
      </c>
      <c r="J25" s="53">
        <f t="shared" si="4"/>
        <v>4328992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4328992</v>
      </c>
      <c r="X25" s="53">
        <f t="shared" si="4"/>
        <v>1100000</v>
      </c>
      <c r="Y25" s="53">
        <f t="shared" si="4"/>
        <v>3228992</v>
      </c>
      <c r="Z25" s="54">
        <f>+IF(X25&lt;&gt;0,+(Y25/X25)*100,0)</f>
        <v>293.54472727272724</v>
      </c>
      <c r="AA25" s="55">
        <f>+AA5+AA9+AA15+AA19+AA24</f>
        <v>10000000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10000000</v>
      </c>
      <c r="F28" s="21">
        <v>10000000</v>
      </c>
      <c r="G28" s="21"/>
      <c r="H28" s="21">
        <v>4092371</v>
      </c>
      <c r="I28" s="21">
        <v>236621</v>
      </c>
      <c r="J28" s="21">
        <v>4328992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4328992</v>
      </c>
      <c r="X28" s="21"/>
      <c r="Y28" s="21">
        <v>4328992</v>
      </c>
      <c r="Z28" s="6"/>
      <c r="AA28" s="19">
        <v>10000000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10000000</v>
      </c>
      <c r="F32" s="27">
        <f t="shared" si="5"/>
        <v>10000000</v>
      </c>
      <c r="G32" s="27">
        <f t="shared" si="5"/>
        <v>0</v>
      </c>
      <c r="H32" s="27">
        <f t="shared" si="5"/>
        <v>4092371</v>
      </c>
      <c r="I32" s="27">
        <f t="shared" si="5"/>
        <v>236621</v>
      </c>
      <c r="J32" s="27">
        <f t="shared" si="5"/>
        <v>4328992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4328992</v>
      </c>
      <c r="X32" s="27">
        <f t="shared" si="5"/>
        <v>0</v>
      </c>
      <c r="Y32" s="27">
        <f t="shared" si="5"/>
        <v>4328992</v>
      </c>
      <c r="Z32" s="13">
        <f>+IF(X32&lt;&gt;0,+(Y32/X32)*100,0)</f>
        <v>0</v>
      </c>
      <c r="AA32" s="31">
        <f>SUM(AA28:AA31)</f>
        <v>10000000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10000000</v>
      </c>
      <c r="F36" s="64">
        <f t="shared" si="6"/>
        <v>10000000</v>
      </c>
      <c r="G36" s="64">
        <f t="shared" si="6"/>
        <v>0</v>
      </c>
      <c r="H36" s="64">
        <f t="shared" si="6"/>
        <v>4092371</v>
      </c>
      <c r="I36" s="64">
        <f t="shared" si="6"/>
        <v>236621</v>
      </c>
      <c r="J36" s="64">
        <f t="shared" si="6"/>
        <v>4328992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4328992</v>
      </c>
      <c r="X36" s="64">
        <f t="shared" si="6"/>
        <v>0</v>
      </c>
      <c r="Y36" s="64">
        <f t="shared" si="6"/>
        <v>4328992</v>
      </c>
      <c r="Z36" s="65">
        <f>+IF(X36&lt;&gt;0,+(Y36/X36)*100,0)</f>
        <v>0</v>
      </c>
      <c r="AA36" s="66">
        <f>SUM(AA32:AA35)</f>
        <v>10000000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76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13923821</v>
      </c>
      <c r="D5" s="16">
        <f>SUM(D6:D8)</f>
        <v>0</v>
      </c>
      <c r="E5" s="17">
        <f t="shared" si="0"/>
        <v>2638120551</v>
      </c>
      <c r="F5" s="18">
        <f t="shared" si="0"/>
        <v>2638120551</v>
      </c>
      <c r="G5" s="18">
        <f t="shared" si="0"/>
        <v>107038285</v>
      </c>
      <c r="H5" s="18">
        <f t="shared" si="0"/>
        <v>64763319</v>
      </c>
      <c r="I5" s="18">
        <f t="shared" si="0"/>
        <v>97032800</v>
      </c>
      <c r="J5" s="18">
        <f t="shared" si="0"/>
        <v>268834404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268834404</v>
      </c>
      <c r="X5" s="18">
        <f t="shared" si="0"/>
        <v>236217998</v>
      </c>
      <c r="Y5" s="18">
        <f t="shared" si="0"/>
        <v>32616406</v>
      </c>
      <c r="Z5" s="4">
        <f>+IF(X5&lt;&gt;0,+(Y5/X5)*100,0)</f>
        <v>13.807756511423824</v>
      </c>
      <c r="AA5" s="16">
        <f>SUM(AA6:AA8)</f>
        <v>2638120551</v>
      </c>
    </row>
    <row r="6" spans="1:27" ht="12.75">
      <c r="A6" s="5" t="s">
        <v>32</v>
      </c>
      <c r="B6" s="3"/>
      <c r="C6" s="19">
        <v>4464873</v>
      </c>
      <c r="D6" s="19"/>
      <c r="E6" s="20">
        <v>659478800</v>
      </c>
      <c r="F6" s="21">
        <v>659478800</v>
      </c>
      <c r="G6" s="21">
        <v>101991188</v>
      </c>
      <c r="H6" s="21">
        <v>-23315556</v>
      </c>
      <c r="I6" s="21">
        <v>842772</v>
      </c>
      <c r="J6" s="21">
        <v>79518404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79518404</v>
      </c>
      <c r="X6" s="21">
        <v>60264476</v>
      </c>
      <c r="Y6" s="21">
        <v>19253928</v>
      </c>
      <c r="Z6" s="6">
        <v>31.95</v>
      </c>
      <c r="AA6" s="28">
        <v>659478800</v>
      </c>
    </row>
    <row r="7" spans="1:27" ht="12.75">
      <c r="A7" s="5" t="s">
        <v>33</v>
      </c>
      <c r="B7" s="3"/>
      <c r="C7" s="22">
        <v>7477438</v>
      </c>
      <c r="D7" s="22"/>
      <c r="E7" s="23">
        <v>253382845</v>
      </c>
      <c r="F7" s="24">
        <v>253382845</v>
      </c>
      <c r="G7" s="24">
        <v>4245243</v>
      </c>
      <c r="H7" s="24">
        <v>2628752</v>
      </c>
      <c r="I7" s="24">
        <v>8929759</v>
      </c>
      <c r="J7" s="24">
        <v>15803754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15803754</v>
      </c>
      <c r="X7" s="24">
        <v>19253536</v>
      </c>
      <c r="Y7" s="24">
        <v>-3449782</v>
      </c>
      <c r="Z7" s="7">
        <v>-17.92</v>
      </c>
      <c r="AA7" s="29">
        <v>253382845</v>
      </c>
    </row>
    <row r="8" spans="1:27" ht="12.75">
      <c r="A8" s="5" t="s">
        <v>34</v>
      </c>
      <c r="B8" s="3"/>
      <c r="C8" s="19">
        <v>1981510</v>
      </c>
      <c r="D8" s="19"/>
      <c r="E8" s="20">
        <v>1725258906</v>
      </c>
      <c r="F8" s="21">
        <v>1725258906</v>
      </c>
      <c r="G8" s="21">
        <v>801854</v>
      </c>
      <c r="H8" s="21">
        <v>85450123</v>
      </c>
      <c r="I8" s="21">
        <v>87260269</v>
      </c>
      <c r="J8" s="21">
        <v>173512246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173512246</v>
      </c>
      <c r="X8" s="21">
        <v>156699986</v>
      </c>
      <c r="Y8" s="21">
        <v>16812260</v>
      </c>
      <c r="Z8" s="6">
        <v>10.73</v>
      </c>
      <c r="AA8" s="28">
        <v>1725258906</v>
      </c>
    </row>
    <row r="9" spans="1:27" ht="12.75">
      <c r="A9" s="2" t="s">
        <v>35</v>
      </c>
      <c r="B9" s="3"/>
      <c r="C9" s="16">
        <f aca="true" t="shared" si="1" ref="C9:Y9">SUM(C10:C14)</f>
        <v>28979910</v>
      </c>
      <c r="D9" s="16">
        <f>SUM(D10:D14)</f>
        <v>0</v>
      </c>
      <c r="E9" s="17">
        <f t="shared" si="1"/>
        <v>4204629180</v>
      </c>
      <c r="F9" s="18">
        <f t="shared" si="1"/>
        <v>4204629180</v>
      </c>
      <c r="G9" s="18">
        <f t="shared" si="1"/>
        <v>7710208</v>
      </c>
      <c r="H9" s="18">
        <f t="shared" si="1"/>
        <v>155594624</v>
      </c>
      <c r="I9" s="18">
        <f t="shared" si="1"/>
        <v>243299825</v>
      </c>
      <c r="J9" s="18">
        <f t="shared" si="1"/>
        <v>406604657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406604657</v>
      </c>
      <c r="X9" s="18">
        <f t="shared" si="1"/>
        <v>446518928</v>
      </c>
      <c r="Y9" s="18">
        <f t="shared" si="1"/>
        <v>-39914271</v>
      </c>
      <c r="Z9" s="4">
        <f>+IF(X9&lt;&gt;0,+(Y9/X9)*100,0)</f>
        <v>-8.938987464379114</v>
      </c>
      <c r="AA9" s="30">
        <f>SUM(AA10:AA14)</f>
        <v>4204629180</v>
      </c>
    </row>
    <row r="10" spans="1:27" ht="12.75">
      <c r="A10" s="5" t="s">
        <v>36</v>
      </c>
      <c r="B10" s="3"/>
      <c r="C10" s="19">
        <v>13374564</v>
      </c>
      <c r="D10" s="19"/>
      <c r="E10" s="20">
        <v>493577958</v>
      </c>
      <c r="F10" s="21">
        <v>493577958</v>
      </c>
      <c r="G10" s="21">
        <v>3019596</v>
      </c>
      <c r="H10" s="21">
        <v>11141386</v>
      </c>
      <c r="I10" s="21">
        <v>13432437</v>
      </c>
      <c r="J10" s="21">
        <v>27593419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27593419</v>
      </c>
      <c r="X10" s="21">
        <v>60807314</v>
      </c>
      <c r="Y10" s="21">
        <v>-33213895</v>
      </c>
      <c r="Z10" s="6">
        <v>-54.62</v>
      </c>
      <c r="AA10" s="28">
        <v>493577958</v>
      </c>
    </row>
    <row r="11" spans="1:27" ht="12.75">
      <c r="A11" s="5" t="s">
        <v>37</v>
      </c>
      <c r="B11" s="3"/>
      <c r="C11" s="19">
        <v>15150789</v>
      </c>
      <c r="D11" s="19"/>
      <c r="E11" s="20">
        <v>314071829</v>
      </c>
      <c r="F11" s="21">
        <v>314071829</v>
      </c>
      <c r="G11" s="21">
        <v>582802</v>
      </c>
      <c r="H11" s="21">
        <v>20259727</v>
      </c>
      <c r="I11" s="21">
        <v>17561426</v>
      </c>
      <c r="J11" s="21">
        <v>38403955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38403955</v>
      </c>
      <c r="X11" s="21">
        <v>32127262</v>
      </c>
      <c r="Y11" s="21">
        <v>6276693</v>
      </c>
      <c r="Z11" s="6">
        <v>19.54</v>
      </c>
      <c r="AA11" s="28">
        <v>314071829</v>
      </c>
    </row>
    <row r="12" spans="1:27" ht="12.75">
      <c r="A12" s="5" t="s">
        <v>38</v>
      </c>
      <c r="B12" s="3"/>
      <c r="C12" s="19">
        <v>454557</v>
      </c>
      <c r="D12" s="19"/>
      <c r="E12" s="20">
        <v>464876000</v>
      </c>
      <c r="F12" s="21">
        <v>464876000</v>
      </c>
      <c r="G12" s="21">
        <v>574886</v>
      </c>
      <c r="H12" s="21">
        <v>7797866</v>
      </c>
      <c r="I12" s="21">
        <v>6971559</v>
      </c>
      <c r="J12" s="21">
        <v>15344311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15344311</v>
      </c>
      <c r="X12" s="21">
        <v>35037942</v>
      </c>
      <c r="Y12" s="21">
        <v>-19693631</v>
      </c>
      <c r="Z12" s="6">
        <v>-56.21</v>
      </c>
      <c r="AA12" s="28">
        <v>464876000</v>
      </c>
    </row>
    <row r="13" spans="1:27" ht="12.75">
      <c r="A13" s="5" t="s">
        <v>39</v>
      </c>
      <c r="B13" s="3"/>
      <c r="C13" s="19"/>
      <c r="D13" s="19"/>
      <c r="E13" s="20">
        <v>2686399393</v>
      </c>
      <c r="F13" s="21">
        <v>2686399393</v>
      </c>
      <c r="G13" s="21"/>
      <c r="H13" s="21">
        <v>113507658</v>
      </c>
      <c r="I13" s="21">
        <v>195645061</v>
      </c>
      <c r="J13" s="21">
        <v>309152719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309152719</v>
      </c>
      <c r="X13" s="21">
        <v>302190498</v>
      </c>
      <c r="Y13" s="21">
        <v>6962221</v>
      </c>
      <c r="Z13" s="6">
        <v>2.3</v>
      </c>
      <c r="AA13" s="28">
        <v>2686399393</v>
      </c>
    </row>
    <row r="14" spans="1:27" ht="12.75">
      <c r="A14" s="5" t="s">
        <v>40</v>
      </c>
      <c r="B14" s="3"/>
      <c r="C14" s="22"/>
      <c r="D14" s="22"/>
      <c r="E14" s="23">
        <v>245704000</v>
      </c>
      <c r="F14" s="24">
        <v>245704000</v>
      </c>
      <c r="G14" s="24">
        <v>3532924</v>
      </c>
      <c r="H14" s="24">
        <v>2887987</v>
      </c>
      <c r="I14" s="24">
        <v>9689342</v>
      </c>
      <c r="J14" s="24">
        <v>16110253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16110253</v>
      </c>
      <c r="X14" s="24">
        <v>16355912</v>
      </c>
      <c r="Y14" s="24">
        <v>-245659</v>
      </c>
      <c r="Z14" s="7">
        <v>-1.5</v>
      </c>
      <c r="AA14" s="29">
        <v>245704000</v>
      </c>
    </row>
    <row r="15" spans="1:27" ht="12.75">
      <c r="A15" s="2" t="s">
        <v>41</v>
      </c>
      <c r="B15" s="8"/>
      <c r="C15" s="16">
        <f aca="true" t="shared" si="2" ref="C15:Y15">SUM(C16:C18)</f>
        <v>447092849</v>
      </c>
      <c r="D15" s="16">
        <f>SUM(D16:D18)</f>
        <v>0</v>
      </c>
      <c r="E15" s="17">
        <f t="shared" si="2"/>
        <v>7494933584</v>
      </c>
      <c r="F15" s="18">
        <f t="shared" si="2"/>
        <v>7494933584</v>
      </c>
      <c r="G15" s="18">
        <f t="shared" si="2"/>
        <v>1441433</v>
      </c>
      <c r="H15" s="18">
        <f t="shared" si="2"/>
        <v>295299295</v>
      </c>
      <c r="I15" s="18">
        <f t="shared" si="2"/>
        <v>527891623</v>
      </c>
      <c r="J15" s="18">
        <f t="shared" si="2"/>
        <v>824632351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824632351</v>
      </c>
      <c r="X15" s="18">
        <f t="shared" si="2"/>
        <v>926147605</v>
      </c>
      <c r="Y15" s="18">
        <f t="shared" si="2"/>
        <v>-101515254</v>
      </c>
      <c r="Z15" s="4">
        <f>+IF(X15&lt;&gt;0,+(Y15/X15)*100,0)</f>
        <v>-10.961023216164339</v>
      </c>
      <c r="AA15" s="30">
        <f>SUM(AA16:AA18)</f>
        <v>7494933584</v>
      </c>
    </row>
    <row r="16" spans="1:27" ht="12.75">
      <c r="A16" s="5" t="s">
        <v>42</v>
      </c>
      <c r="B16" s="3"/>
      <c r="C16" s="19">
        <v>331930576</v>
      </c>
      <c r="D16" s="19"/>
      <c r="E16" s="20">
        <v>1732911735</v>
      </c>
      <c r="F16" s="21">
        <v>1732911735</v>
      </c>
      <c r="G16" s="21"/>
      <c r="H16" s="21">
        <v>6549868</v>
      </c>
      <c r="I16" s="21">
        <v>54576575</v>
      </c>
      <c r="J16" s="21">
        <v>61126443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61126443</v>
      </c>
      <c r="X16" s="21">
        <v>137191721</v>
      </c>
      <c r="Y16" s="21">
        <v>-76065278</v>
      </c>
      <c r="Z16" s="6">
        <v>-55.44</v>
      </c>
      <c r="AA16" s="28">
        <v>1732911735</v>
      </c>
    </row>
    <row r="17" spans="1:27" ht="12.75">
      <c r="A17" s="5" t="s">
        <v>43</v>
      </c>
      <c r="B17" s="3"/>
      <c r="C17" s="19">
        <v>95462492</v>
      </c>
      <c r="D17" s="19"/>
      <c r="E17" s="20">
        <v>5670863465</v>
      </c>
      <c r="F17" s="21">
        <v>5670863465</v>
      </c>
      <c r="G17" s="21">
        <v>1441433</v>
      </c>
      <c r="H17" s="21">
        <v>288560427</v>
      </c>
      <c r="I17" s="21">
        <v>473107132</v>
      </c>
      <c r="J17" s="21">
        <v>763108992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763108992</v>
      </c>
      <c r="X17" s="21">
        <v>781131742</v>
      </c>
      <c r="Y17" s="21">
        <v>-18022750</v>
      </c>
      <c r="Z17" s="6">
        <v>-2.31</v>
      </c>
      <c r="AA17" s="28">
        <v>5670863465</v>
      </c>
    </row>
    <row r="18" spans="1:27" ht="12.75">
      <c r="A18" s="5" t="s">
        <v>44</v>
      </c>
      <c r="B18" s="3"/>
      <c r="C18" s="19">
        <v>19699781</v>
      </c>
      <c r="D18" s="19"/>
      <c r="E18" s="20">
        <v>91158384</v>
      </c>
      <c r="F18" s="21">
        <v>91158384</v>
      </c>
      <c r="G18" s="21"/>
      <c r="H18" s="21">
        <v>189000</v>
      </c>
      <c r="I18" s="21">
        <v>207916</v>
      </c>
      <c r="J18" s="21">
        <v>396916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396916</v>
      </c>
      <c r="X18" s="21">
        <v>7824142</v>
      </c>
      <c r="Y18" s="21">
        <v>-7427226</v>
      </c>
      <c r="Z18" s="6">
        <v>-94.93</v>
      </c>
      <c r="AA18" s="28">
        <v>91158384</v>
      </c>
    </row>
    <row r="19" spans="1:27" ht="12.75">
      <c r="A19" s="2" t="s">
        <v>45</v>
      </c>
      <c r="B19" s="8"/>
      <c r="C19" s="16">
        <f aca="true" t="shared" si="3" ref="C19:Y19">SUM(C20:C23)</f>
        <v>217706469</v>
      </c>
      <c r="D19" s="16">
        <f>SUM(D20:D23)</f>
        <v>0</v>
      </c>
      <c r="E19" s="17">
        <f t="shared" si="3"/>
        <v>6075935552</v>
      </c>
      <c r="F19" s="18">
        <f t="shared" si="3"/>
        <v>6075935552</v>
      </c>
      <c r="G19" s="18">
        <f t="shared" si="3"/>
        <v>98583817</v>
      </c>
      <c r="H19" s="18">
        <f t="shared" si="3"/>
        <v>247859271</v>
      </c>
      <c r="I19" s="18">
        <f t="shared" si="3"/>
        <v>275676610</v>
      </c>
      <c r="J19" s="18">
        <f t="shared" si="3"/>
        <v>622119698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622119698</v>
      </c>
      <c r="X19" s="18">
        <f t="shared" si="3"/>
        <v>852144189</v>
      </c>
      <c r="Y19" s="18">
        <f t="shared" si="3"/>
        <v>-230024491</v>
      </c>
      <c r="Z19" s="4">
        <f>+IF(X19&lt;&gt;0,+(Y19/X19)*100,0)</f>
        <v>-26.993611406296875</v>
      </c>
      <c r="AA19" s="30">
        <f>SUM(AA20:AA23)</f>
        <v>6075935552</v>
      </c>
    </row>
    <row r="20" spans="1:27" ht="12.75">
      <c r="A20" s="5" t="s">
        <v>46</v>
      </c>
      <c r="B20" s="3"/>
      <c r="C20" s="19">
        <v>48504116</v>
      </c>
      <c r="D20" s="19"/>
      <c r="E20" s="20">
        <v>3658697997</v>
      </c>
      <c r="F20" s="21">
        <v>3658697997</v>
      </c>
      <c r="G20" s="21">
        <v>98002171</v>
      </c>
      <c r="H20" s="21">
        <v>204311861</v>
      </c>
      <c r="I20" s="21">
        <v>182872642</v>
      </c>
      <c r="J20" s="21">
        <v>485186674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485186674</v>
      </c>
      <c r="X20" s="21">
        <v>615985225</v>
      </c>
      <c r="Y20" s="21">
        <v>-130798551</v>
      </c>
      <c r="Z20" s="6">
        <v>-21.23</v>
      </c>
      <c r="AA20" s="28">
        <v>3658697997</v>
      </c>
    </row>
    <row r="21" spans="1:27" ht="12.75">
      <c r="A21" s="5" t="s">
        <v>47</v>
      </c>
      <c r="B21" s="3"/>
      <c r="C21" s="19">
        <v>105696178</v>
      </c>
      <c r="D21" s="19"/>
      <c r="E21" s="20">
        <v>1122269606</v>
      </c>
      <c r="F21" s="21">
        <v>1122269606</v>
      </c>
      <c r="G21" s="21"/>
      <c r="H21" s="21">
        <v>40347759</v>
      </c>
      <c r="I21" s="21">
        <v>65691172</v>
      </c>
      <c r="J21" s="21">
        <v>106038931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106038931</v>
      </c>
      <c r="X21" s="21">
        <v>117860390</v>
      </c>
      <c r="Y21" s="21">
        <v>-11821459</v>
      </c>
      <c r="Z21" s="6">
        <v>-10.03</v>
      </c>
      <c r="AA21" s="28">
        <v>1122269606</v>
      </c>
    </row>
    <row r="22" spans="1:27" ht="12.75">
      <c r="A22" s="5" t="s">
        <v>48</v>
      </c>
      <c r="B22" s="3"/>
      <c r="C22" s="22">
        <v>54584857</v>
      </c>
      <c r="D22" s="22"/>
      <c r="E22" s="23">
        <v>997611742</v>
      </c>
      <c r="F22" s="24">
        <v>997611742</v>
      </c>
      <c r="G22" s="24">
        <v>581646</v>
      </c>
      <c r="H22" s="24">
        <v>3133947</v>
      </c>
      <c r="I22" s="24">
        <v>8556655</v>
      </c>
      <c r="J22" s="24">
        <v>12272248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12272248</v>
      </c>
      <c r="X22" s="24">
        <v>83042282</v>
      </c>
      <c r="Y22" s="24">
        <v>-70770034</v>
      </c>
      <c r="Z22" s="7">
        <v>-85.22</v>
      </c>
      <c r="AA22" s="29">
        <v>997611742</v>
      </c>
    </row>
    <row r="23" spans="1:27" ht="12.75">
      <c r="A23" s="5" t="s">
        <v>49</v>
      </c>
      <c r="B23" s="3"/>
      <c r="C23" s="19">
        <v>8921318</v>
      </c>
      <c r="D23" s="19"/>
      <c r="E23" s="20">
        <v>297356207</v>
      </c>
      <c r="F23" s="21">
        <v>297356207</v>
      </c>
      <c r="G23" s="21"/>
      <c r="H23" s="21">
        <v>65704</v>
      </c>
      <c r="I23" s="21">
        <v>18556141</v>
      </c>
      <c r="J23" s="21">
        <v>18621845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18621845</v>
      </c>
      <c r="X23" s="21">
        <v>35256292</v>
      </c>
      <c r="Y23" s="21">
        <v>-16634447</v>
      </c>
      <c r="Z23" s="6">
        <v>-47.18</v>
      </c>
      <c r="AA23" s="28">
        <v>297356207</v>
      </c>
    </row>
    <row r="24" spans="1:27" ht="12.75">
      <c r="A24" s="2" t="s">
        <v>50</v>
      </c>
      <c r="B24" s="8"/>
      <c r="C24" s="16">
        <v>321427</v>
      </c>
      <c r="D24" s="16"/>
      <c r="E24" s="17">
        <v>59248000</v>
      </c>
      <c r="F24" s="18">
        <v>59248000</v>
      </c>
      <c r="G24" s="18"/>
      <c r="H24" s="18"/>
      <c r="I24" s="18">
        <v>474084</v>
      </c>
      <c r="J24" s="18">
        <v>474084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474084</v>
      </c>
      <c r="X24" s="18">
        <v>8739399</v>
      </c>
      <c r="Y24" s="18">
        <v>-8265315</v>
      </c>
      <c r="Z24" s="4">
        <v>-94.58</v>
      </c>
      <c r="AA24" s="30">
        <v>59248000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708024476</v>
      </c>
      <c r="D25" s="51">
        <f>+D5+D9+D15+D19+D24</f>
        <v>0</v>
      </c>
      <c r="E25" s="52">
        <f t="shared" si="4"/>
        <v>20472866867</v>
      </c>
      <c r="F25" s="53">
        <f t="shared" si="4"/>
        <v>20472866867</v>
      </c>
      <c r="G25" s="53">
        <f t="shared" si="4"/>
        <v>214773743</v>
      </c>
      <c r="H25" s="53">
        <f t="shared" si="4"/>
        <v>763516509</v>
      </c>
      <c r="I25" s="53">
        <f t="shared" si="4"/>
        <v>1144374942</v>
      </c>
      <c r="J25" s="53">
        <f t="shared" si="4"/>
        <v>2122665194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2122665194</v>
      </c>
      <c r="X25" s="53">
        <f t="shared" si="4"/>
        <v>2469768119</v>
      </c>
      <c r="Y25" s="53">
        <f t="shared" si="4"/>
        <v>-347102925</v>
      </c>
      <c r="Z25" s="54">
        <f>+IF(X25&lt;&gt;0,+(Y25/X25)*100,0)</f>
        <v>-14.054069381239753</v>
      </c>
      <c r="AA25" s="55">
        <f>+AA5+AA9+AA15+AA19+AA24</f>
        <v>20472866867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320334991</v>
      </c>
      <c r="D28" s="19"/>
      <c r="E28" s="20">
        <v>7544003883</v>
      </c>
      <c r="F28" s="21">
        <v>7544003883</v>
      </c>
      <c r="G28" s="21">
        <v>111882834</v>
      </c>
      <c r="H28" s="21">
        <v>208407237</v>
      </c>
      <c r="I28" s="21">
        <v>582196912</v>
      </c>
      <c r="J28" s="21">
        <v>902486983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902486983</v>
      </c>
      <c r="X28" s="21">
        <v>1005691525</v>
      </c>
      <c r="Y28" s="21">
        <v>-103204542</v>
      </c>
      <c r="Z28" s="6">
        <v>-10.26</v>
      </c>
      <c r="AA28" s="19">
        <v>7544003883</v>
      </c>
    </row>
    <row r="29" spans="1:27" ht="12.75">
      <c r="A29" s="57" t="s">
        <v>55</v>
      </c>
      <c r="B29" s="3"/>
      <c r="C29" s="19">
        <v>48131514</v>
      </c>
      <c r="D29" s="19"/>
      <c r="E29" s="20">
        <v>354784498</v>
      </c>
      <c r="F29" s="21">
        <v>354784498</v>
      </c>
      <c r="G29" s="21">
        <v>26327</v>
      </c>
      <c r="H29" s="21">
        <v>496860</v>
      </c>
      <c r="I29" s="21">
        <v>9680277</v>
      </c>
      <c r="J29" s="21">
        <v>10203464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10203464</v>
      </c>
      <c r="X29" s="21">
        <v>60352495</v>
      </c>
      <c r="Y29" s="21">
        <v>-50149031</v>
      </c>
      <c r="Z29" s="6">
        <v>-83.09</v>
      </c>
      <c r="AA29" s="28">
        <v>354784498</v>
      </c>
    </row>
    <row r="30" spans="1:27" ht="12.75">
      <c r="A30" s="57" t="s">
        <v>56</v>
      </c>
      <c r="B30" s="3"/>
      <c r="C30" s="22">
        <v>6980517</v>
      </c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676032</v>
      </c>
      <c r="Y30" s="24">
        <v>-676032</v>
      </c>
      <c r="Z30" s="7">
        <v>-100</v>
      </c>
      <c r="AA30" s="29">
        <v>2704127</v>
      </c>
    </row>
    <row r="31" spans="1:27" ht="12.75">
      <c r="A31" s="58" t="s">
        <v>57</v>
      </c>
      <c r="B31" s="3"/>
      <c r="C31" s="19"/>
      <c r="D31" s="19"/>
      <c r="E31" s="20">
        <v>200000</v>
      </c>
      <c r="F31" s="21">
        <v>200000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200000</v>
      </c>
      <c r="Y31" s="21">
        <v>-200000</v>
      </c>
      <c r="Z31" s="6">
        <v>-100</v>
      </c>
      <c r="AA31" s="28">
        <v>200000</v>
      </c>
    </row>
    <row r="32" spans="1:27" ht="12.75">
      <c r="A32" s="59" t="s">
        <v>58</v>
      </c>
      <c r="B32" s="3"/>
      <c r="C32" s="25">
        <f aca="true" t="shared" si="5" ref="C32:Y32">SUM(C28:C31)</f>
        <v>375447022</v>
      </c>
      <c r="D32" s="25">
        <f>SUM(D28:D31)</f>
        <v>0</v>
      </c>
      <c r="E32" s="26">
        <f t="shared" si="5"/>
        <v>7901692508</v>
      </c>
      <c r="F32" s="27">
        <f t="shared" si="5"/>
        <v>7901692508</v>
      </c>
      <c r="G32" s="27">
        <f t="shared" si="5"/>
        <v>111909161</v>
      </c>
      <c r="H32" s="27">
        <f t="shared" si="5"/>
        <v>208904097</v>
      </c>
      <c r="I32" s="27">
        <f t="shared" si="5"/>
        <v>591877189</v>
      </c>
      <c r="J32" s="27">
        <f t="shared" si="5"/>
        <v>912690447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912690447</v>
      </c>
      <c r="X32" s="27">
        <f t="shared" si="5"/>
        <v>1066920052</v>
      </c>
      <c r="Y32" s="27">
        <f t="shared" si="5"/>
        <v>-154229605</v>
      </c>
      <c r="Z32" s="13">
        <f>+IF(X32&lt;&gt;0,+(Y32/X32)*100,0)</f>
        <v>-14.455591561044162</v>
      </c>
      <c r="AA32" s="31">
        <f>SUM(AA28:AA31)</f>
        <v>7901692508</v>
      </c>
    </row>
    <row r="33" spans="1:27" ht="12.75">
      <c r="A33" s="60" t="s">
        <v>59</v>
      </c>
      <c r="B33" s="3" t="s">
        <v>60</v>
      </c>
      <c r="C33" s="19">
        <v>64988849</v>
      </c>
      <c r="D33" s="19"/>
      <c r="E33" s="20">
        <v>236774000</v>
      </c>
      <c r="F33" s="21">
        <v>236774000</v>
      </c>
      <c r="G33" s="21">
        <v>8985340</v>
      </c>
      <c r="H33" s="21">
        <v>20943324</v>
      </c>
      <c r="I33" s="21">
        <v>7655533</v>
      </c>
      <c r="J33" s="21">
        <v>37584197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37584197</v>
      </c>
      <c r="X33" s="21">
        <v>29365307</v>
      </c>
      <c r="Y33" s="21">
        <v>8218890</v>
      </c>
      <c r="Z33" s="6">
        <v>27.99</v>
      </c>
      <c r="AA33" s="28">
        <v>236774000</v>
      </c>
    </row>
    <row r="34" spans="1:27" ht="12.75">
      <c r="A34" s="60" t="s">
        <v>61</v>
      </c>
      <c r="B34" s="3" t="s">
        <v>62</v>
      </c>
      <c r="C34" s="19">
        <v>63046904</v>
      </c>
      <c r="D34" s="19"/>
      <c r="E34" s="20">
        <v>5447806836</v>
      </c>
      <c r="F34" s="21">
        <v>5447806836</v>
      </c>
      <c r="G34" s="21">
        <v>61682402</v>
      </c>
      <c r="H34" s="21">
        <v>203549803</v>
      </c>
      <c r="I34" s="21">
        <v>207498943</v>
      </c>
      <c r="J34" s="21">
        <v>472731148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472731148</v>
      </c>
      <c r="X34" s="21">
        <v>642484840</v>
      </c>
      <c r="Y34" s="21">
        <v>-169753692</v>
      </c>
      <c r="Z34" s="6">
        <v>-26.42</v>
      </c>
      <c r="AA34" s="28">
        <v>5447806836</v>
      </c>
    </row>
    <row r="35" spans="1:27" ht="12.75">
      <c r="A35" s="60" t="s">
        <v>63</v>
      </c>
      <c r="B35" s="3"/>
      <c r="C35" s="19">
        <v>204541702</v>
      </c>
      <c r="D35" s="19"/>
      <c r="E35" s="20">
        <v>6886593523</v>
      </c>
      <c r="F35" s="21">
        <v>6886593523</v>
      </c>
      <c r="G35" s="21">
        <v>32196839</v>
      </c>
      <c r="H35" s="21">
        <v>330119282</v>
      </c>
      <c r="I35" s="21">
        <v>337343276</v>
      </c>
      <c r="J35" s="21">
        <v>699659397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699659397</v>
      </c>
      <c r="X35" s="21">
        <v>740085685</v>
      </c>
      <c r="Y35" s="21">
        <v>-40426288</v>
      </c>
      <c r="Z35" s="6">
        <v>-5.46</v>
      </c>
      <c r="AA35" s="28">
        <v>6886593523</v>
      </c>
    </row>
    <row r="36" spans="1:27" ht="12.75">
      <c r="A36" s="61" t="s">
        <v>64</v>
      </c>
      <c r="B36" s="10"/>
      <c r="C36" s="62">
        <f aca="true" t="shared" si="6" ref="C36:Y36">SUM(C32:C35)</f>
        <v>708024477</v>
      </c>
      <c r="D36" s="62">
        <f>SUM(D32:D35)</f>
        <v>0</v>
      </c>
      <c r="E36" s="63">
        <f t="shared" si="6"/>
        <v>20472866867</v>
      </c>
      <c r="F36" s="64">
        <f t="shared" si="6"/>
        <v>20472866867</v>
      </c>
      <c r="G36" s="64">
        <f t="shared" si="6"/>
        <v>214773742</v>
      </c>
      <c r="H36" s="64">
        <f t="shared" si="6"/>
        <v>763516506</v>
      </c>
      <c r="I36" s="64">
        <f t="shared" si="6"/>
        <v>1144374941</v>
      </c>
      <c r="J36" s="64">
        <f t="shared" si="6"/>
        <v>2122665189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2122665189</v>
      </c>
      <c r="X36" s="64">
        <f t="shared" si="6"/>
        <v>2478855884</v>
      </c>
      <c r="Y36" s="64">
        <f t="shared" si="6"/>
        <v>-356190695</v>
      </c>
      <c r="Z36" s="65">
        <f>+IF(X36&lt;&gt;0,+(Y36/X36)*100,0)</f>
        <v>-14.369157049389806</v>
      </c>
      <c r="AA36" s="66">
        <f>SUM(AA32:AA35)</f>
        <v>20472866867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1259428000</v>
      </c>
      <c r="F5" s="18">
        <f t="shared" si="0"/>
        <v>1259428000</v>
      </c>
      <c r="G5" s="18">
        <f t="shared" si="0"/>
        <v>0</v>
      </c>
      <c r="H5" s="18">
        <f t="shared" si="0"/>
        <v>50323000</v>
      </c>
      <c r="I5" s="18">
        <f t="shared" si="0"/>
        <v>16489000</v>
      </c>
      <c r="J5" s="18">
        <f t="shared" si="0"/>
        <v>66812000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66812000</v>
      </c>
      <c r="X5" s="18">
        <f t="shared" si="0"/>
        <v>49511400</v>
      </c>
      <c r="Y5" s="18">
        <f t="shared" si="0"/>
        <v>17300600</v>
      </c>
      <c r="Z5" s="4">
        <f>+IF(X5&lt;&gt;0,+(Y5/X5)*100,0)</f>
        <v>34.942659670298156</v>
      </c>
      <c r="AA5" s="16">
        <f>SUM(AA6:AA8)</f>
        <v>1259428000</v>
      </c>
    </row>
    <row r="6" spans="1:27" ht="12.75">
      <c r="A6" s="5" t="s">
        <v>32</v>
      </c>
      <c r="B6" s="3"/>
      <c r="C6" s="19"/>
      <c r="D6" s="19"/>
      <c r="E6" s="20">
        <v>210420000</v>
      </c>
      <c r="F6" s="21">
        <v>210420000</v>
      </c>
      <c r="G6" s="21"/>
      <c r="H6" s="21"/>
      <c r="I6" s="21">
        <v>47000</v>
      </c>
      <c r="J6" s="21">
        <v>47000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47000</v>
      </c>
      <c r="X6" s="21">
        <v>20011400</v>
      </c>
      <c r="Y6" s="21">
        <v>-19964400</v>
      </c>
      <c r="Z6" s="6">
        <v>-99.77</v>
      </c>
      <c r="AA6" s="28">
        <v>210420000</v>
      </c>
    </row>
    <row r="7" spans="1:27" ht="12.75">
      <c r="A7" s="5" t="s">
        <v>33</v>
      </c>
      <c r="B7" s="3"/>
      <c r="C7" s="22"/>
      <c r="D7" s="22"/>
      <c r="E7" s="23">
        <v>3047000</v>
      </c>
      <c r="F7" s="24">
        <v>3047000</v>
      </c>
      <c r="G7" s="24"/>
      <c r="H7" s="24">
        <v>37000</v>
      </c>
      <c r="I7" s="24"/>
      <c r="J7" s="24">
        <v>37000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37000</v>
      </c>
      <c r="X7" s="24"/>
      <c r="Y7" s="24">
        <v>37000</v>
      </c>
      <c r="Z7" s="7"/>
      <c r="AA7" s="29">
        <v>3047000</v>
      </c>
    </row>
    <row r="8" spans="1:27" ht="12.75">
      <c r="A8" s="5" t="s">
        <v>34</v>
      </c>
      <c r="B8" s="3"/>
      <c r="C8" s="19"/>
      <c r="D8" s="19"/>
      <c r="E8" s="20">
        <v>1045961000</v>
      </c>
      <c r="F8" s="21">
        <v>1045961000</v>
      </c>
      <c r="G8" s="21"/>
      <c r="H8" s="21">
        <v>50286000</v>
      </c>
      <c r="I8" s="21">
        <v>16442000</v>
      </c>
      <c r="J8" s="21">
        <v>66728000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66728000</v>
      </c>
      <c r="X8" s="21">
        <v>29500000</v>
      </c>
      <c r="Y8" s="21">
        <v>37228000</v>
      </c>
      <c r="Z8" s="6">
        <v>126.2</v>
      </c>
      <c r="AA8" s="28">
        <v>1045961000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2165339000</v>
      </c>
      <c r="F9" s="18">
        <f t="shared" si="1"/>
        <v>2165339000</v>
      </c>
      <c r="G9" s="18">
        <f t="shared" si="1"/>
        <v>110000</v>
      </c>
      <c r="H9" s="18">
        <f t="shared" si="1"/>
        <v>118776000</v>
      </c>
      <c r="I9" s="18">
        <f t="shared" si="1"/>
        <v>151050935</v>
      </c>
      <c r="J9" s="18">
        <f t="shared" si="1"/>
        <v>269936935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269936935</v>
      </c>
      <c r="X9" s="18">
        <f t="shared" si="1"/>
        <v>189133199</v>
      </c>
      <c r="Y9" s="18">
        <f t="shared" si="1"/>
        <v>80803736</v>
      </c>
      <c r="Z9" s="4">
        <f>+IF(X9&lt;&gt;0,+(Y9/X9)*100,0)</f>
        <v>42.72319002017198</v>
      </c>
      <c r="AA9" s="30">
        <f>SUM(AA10:AA14)</f>
        <v>2165339000</v>
      </c>
    </row>
    <row r="10" spans="1:27" ht="12.75">
      <c r="A10" s="5" t="s">
        <v>36</v>
      </c>
      <c r="B10" s="3"/>
      <c r="C10" s="19"/>
      <c r="D10" s="19"/>
      <c r="E10" s="20">
        <v>203781000</v>
      </c>
      <c r="F10" s="21">
        <v>203781000</v>
      </c>
      <c r="G10" s="21"/>
      <c r="H10" s="21">
        <v>153000</v>
      </c>
      <c r="I10" s="21"/>
      <c r="J10" s="21">
        <v>153000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153000</v>
      </c>
      <c r="X10" s="21">
        <v>18409700</v>
      </c>
      <c r="Y10" s="21">
        <v>-18256700</v>
      </c>
      <c r="Z10" s="6">
        <v>-99.17</v>
      </c>
      <c r="AA10" s="28">
        <v>203781000</v>
      </c>
    </row>
    <row r="11" spans="1:27" ht="12.75">
      <c r="A11" s="5" t="s">
        <v>37</v>
      </c>
      <c r="B11" s="3"/>
      <c r="C11" s="19"/>
      <c r="D11" s="19"/>
      <c r="E11" s="20">
        <v>82970000</v>
      </c>
      <c r="F11" s="21">
        <v>82970000</v>
      </c>
      <c r="G11" s="21">
        <v>110000</v>
      </c>
      <c r="H11" s="21">
        <v>1941000</v>
      </c>
      <c r="I11" s="21">
        <v>11955000</v>
      </c>
      <c r="J11" s="21">
        <v>14006000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14006000</v>
      </c>
      <c r="X11" s="21">
        <v>4148499</v>
      </c>
      <c r="Y11" s="21">
        <v>9857501</v>
      </c>
      <c r="Z11" s="6">
        <v>237.62</v>
      </c>
      <c r="AA11" s="28">
        <v>82970000</v>
      </c>
    </row>
    <row r="12" spans="1:27" ht="12.75">
      <c r="A12" s="5" t="s">
        <v>38</v>
      </c>
      <c r="B12" s="3"/>
      <c r="C12" s="19"/>
      <c r="D12" s="19"/>
      <c r="E12" s="20">
        <v>182106000</v>
      </c>
      <c r="F12" s="21">
        <v>182106000</v>
      </c>
      <c r="G12" s="21"/>
      <c r="H12" s="21">
        <v>1558000</v>
      </c>
      <c r="I12" s="21">
        <v>3129000</v>
      </c>
      <c r="J12" s="21">
        <v>4687000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4687000</v>
      </c>
      <c r="X12" s="21">
        <v>16928000</v>
      </c>
      <c r="Y12" s="21">
        <v>-12241000</v>
      </c>
      <c r="Z12" s="6">
        <v>-72.31</v>
      </c>
      <c r="AA12" s="28">
        <v>182106000</v>
      </c>
    </row>
    <row r="13" spans="1:27" ht="12.75">
      <c r="A13" s="5" t="s">
        <v>39</v>
      </c>
      <c r="B13" s="3"/>
      <c r="C13" s="19"/>
      <c r="D13" s="19"/>
      <c r="E13" s="20">
        <v>1596778000</v>
      </c>
      <c r="F13" s="21">
        <v>1596778000</v>
      </c>
      <c r="G13" s="21"/>
      <c r="H13" s="21">
        <v>115118000</v>
      </c>
      <c r="I13" s="21">
        <v>135931935</v>
      </c>
      <c r="J13" s="21">
        <v>251049935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251049935</v>
      </c>
      <c r="X13" s="21">
        <v>145147000</v>
      </c>
      <c r="Y13" s="21">
        <v>105902935</v>
      </c>
      <c r="Z13" s="6">
        <v>72.96</v>
      </c>
      <c r="AA13" s="28">
        <v>1596778000</v>
      </c>
    </row>
    <row r="14" spans="1:27" ht="12.75">
      <c r="A14" s="5" t="s">
        <v>40</v>
      </c>
      <c r="B14" s="3"/>
      <c r="C14" s="22"/>
      <c r="D14" s="22"/>
      <c r="E14" s="23">
        <v>99704000</v>
      </c>
      <c r="F14" s="24">
        <v>99704000</v>
      </c>
      <c r="G14" s="24"/>
      <c r="H14" s="24">
        <v>6000</v>
      </c>
      <c r="I14" s="24">
        <v>35000</v>
      </c>
      <c r="J14" s="24">
        <v>41000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41000</v>
      </c>
      <c r="X14" s="24">
        <v>4500000</v>
      </c>
      <c r="Y14" s="24">
        <v>-4459000</v>
      </c>
      <c r="Z14" s="7">
        <v>-99.09</v>
      </c>
      <c r="AA14" s="29">
        <v>99704000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3880172252</v>
      </c>
      <c r="F15" s="18">
        <f t="shared" si="2"/>
        <v>3880172252</v>
      </c>
      <c r="G15" s="18">
        <f t="shared" si="2"/>
        <v>0</v>
      </c>
      <c r="H15" s="18">
        <f t="shared" si="2"/>
        <v>227647565</v>
      </c>
      <c r="I15" s="18">
        <f t="shared" si="2"/>
        <v>319158000</v>
      </c>
      <c r="J15" s="18">
        <f t="shared" si="2"/>
        <v>546805565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546805565</v>
      </c>
      <c r="X15" s="18">
        <f t="shared" si="2"/>
        <v>371303000</v>
      </c>
      <c r="Y15" s="18">
        <f t="shared" si="2"/>
        <v>175502565</v>
      </c>
      <c r="Z15" s="4">
        <f>+IF(X15&lt;&gt;0,+(Y15/X15)*100,0)</f>
        <v>47.26667034739822</v>
      </c>
      <c r="AA15" s="30">
        <f>SUM(AA16:AA18)</f>
        <v>3880172252</v>
      </c>
    </row>
    <row r="16" spans="1:27" ht="12.75">
      <c r="A16" s="5" t="s">
        <v>42</v>
      </c>
      <c r="B16" s="3"/>
      <c r="C16" s="19"/>
      <c r="D16" s="19"/>
      <c r="E16" s="20">
        <v>1148183000</v>
      </c>
      <c r="F16" s="21">
        <v>1148183000</v>
      </c>
      <c r="G16" s="21"/>
      <c r="H16" s="21"/>
      <c r="I16" s="21">
        <v>36303000</v>
      </c>
      <c r="J16" s="21">
        <v>36303000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36303000</v>
      </c>
      <c r="X16" s="21">
        <v>47786000</v>
      </c>
      <c r="Y16" s="21">
        <v>-11483000</v>
      </c>
      <c r="Z16" s="6">
        <v>-24.03</v>
      </c>
      <c r="AA16" s="28">
        <v>1148183000</v>
      </c>
    </row>
    <row r="17" spans="1:27" ht="12.75">
      <c r="A17" s="5" t="s">
        <v>43</v>
      </c>
      <c r="B17" s="3"/>
      <c r="C17" s="19"/>
      <c r="D17" s="19"/>
      <c r="E17" s="20">
        <v>2683059252</v>
      </c>
      <c r="F17" s="21">
        <v>2683059252</v>
      </c>
      <c r="G17" s="21"/>
      <c r="H17" s="21">
        <v>227647565</v>
      </c>
      <c r="I17" s="21">
        <v>282780000</v>
      </c>
      <c r="J17" s="21">
        <v>510427565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510427565</v>
      </c>
      <c r="X17" s="21">
        <v>323517000</v>
      </c>
      <c r="Y17" s="21">
        <v>186910565</v>
      </c>
      <c r="Z17" s="6">
        <v>57.77</v>
      </c>
      <c r="AA17" s="28">
        <v>2683059252</v>
      </c>
    </row>
    <row r="18" spans="1:27" ht="12.75">
      <c r="A18" s="5" t="s">
        <v>44</v>
      </c>
      <c r="B18" s="3"/>
      <c r="C18" s="19"/>
      <c r="D18" s="19"/>
      <c r="E18" s="20">
        <v>48930000</v>
      </c>
      <c r="F18" s="21">
        <v>48930000</v>
      </c>
      <c r="G18" s="21"/>
      <c r="H18" s="21"/>
      <c r="I18" s="21">
        <v>75000</v>
      </c>
      <c r="J18" s="21">
        <v>75000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75000</v>
      </c>
      <c r="X18" s="21"/>
      <c r="Y18" s="21">
        <v>75000</v>
      </c>
      <c r="Z18" s="6"/>
      <c r="AA18" s="28">
        <v>48930000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2238641674</v>
      </c>
      <c r="F19" s="18">
        <f t="shared" si="3"/>
        <v>2238641674</v>
      </c>
      <c r="G19" s="18">
        <f t="shared" si="3"/>
        <v>91668000</v>
      </c>
      <c r="H19" s="18">
        <f t="shared" si="3"/>
        <v>206220000</v>
      </c>
      <c r="I19" s="18">
        <f t="shared" si="3"/>
        <v>203638000</v>
      </c>
      <c r="J19" s="18">
        <f t="shared" si="3"/>
        <v>501526000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501526000</v>
      </c>
      <c r="X19" s="18">
        <f t="shared" si="3"/>
        <v>184869027</v>
      </c>
      <c r="Y19" s="18">
        <f t="shared" si="3"/>
        <v>316656973</v>
      </c>
      <c r="Z19" s="4">
        <f>+IF(X19&lt;&gt;0,+(Y19/X19)*100,0)</f>
        <v>171.28719620512743</v>
      </c>
      <c r="AA19" s="30">
        <f>SUM(AA20:AA23)</f>
        <v>2238641674</v>
      </c>
    </row>
    <row r="20" spans="1:27" ht="12.75">
      <c r="A20" s="5" t="s">
        <v>46</v>
      </c>
      <c r="B20" s="3"/>
      <c r="C20" s="19"/>
      <c r="D20" s="19"/>
      <c r="E20" s="20">
        <v>1393329674</v>
      </c>
      <c r="F20" s="21">
        <v>1393329674</v>
      </c>
      <c r="G20" s="21">
        <v>91668000</v>
      </c>
      <c r="H20" s="21">
        <v>167104000</v>
      </c>
      <c r="I20" s="21">
        <v>151468000</v>
      </c>
      <c r="J20" s="21">
        <v>410240000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410240000</v>
      </c>
      <c r="X20" s="21">
        <v>124388027</v>
      </c>
      <c r="Y20" s="21">
        <v>285851973</v>
      </c>
      <c r="Z20" s="6">
        <v>229.81</v>
      </c>
      <c r="AA20" s="28">
        <v>1393329674</v>
      </c>
    </row>
    <row r="21" spans="1:27" ht="12.75">
      <c r="A21" s="5" t="s">
        <v>47</v>
      </c>
      <c r="B21" s="3"/>
      <c r="C21" s="19"/>
      <c r="D21" s="19"/>
      <c r="E21" s="20">
        <v>441981600</v>
      </c>
      <c r="F21" s="21">
        <v>441981600</v>
      </c>
      <c r="G21" s="21"/>
      <c r="H21" s="21">
        <v>39092000</v>
      </c>
      <c r="I21" s="21">
        <v>45254000</v>
      </c>
      <c r="J21" s="21">
        <v>84346000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84346000</v>
      </c>
      <c r="X21" s="21">
        <v>29700000</v>
      </c>
      <c r="Y21" s="21">
        <v>54646000</v>
      </c>
      <c r="Z21" s="6">
        <v>183.99</v>
      </c>
      <c r="AA21" s="28">
        <v>441981600</v>
      </c>
    </row>
    <row r="22" spans="1:27" ht="12.75">
      <c r="A22" s="5" t="s">
        <v>48</v>
      </c>
      <c r="B22" s="3"/>
      <c r="C22" s="22"/>
      <c r="D22" s="22"/>
      <c r="E22" s="23">
        <v>294654400</v>
      </c>
      <c r="F22" s="24">
        <v>294654400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19800000</v>
      </c>
      <c r="Y22" s="24">
        <v>-19800000</v>
      </c>
      <c r="Z22" s="7">
        <v>-100</v>
      </c>
      <c r="AA22" s="29">
        <v>294654400</v>
      </c>
    </row>
    <row r="23" spans="1:27" ht="12.75">
      <c r="A23" s="5" t="s">
        <v>49</v>
      </c>
      <c r="B23" s="3"/>
      <c r="C23" s="19"/>
      <c r="D23" s="19"/>
      <c r="E23" s="20">
        <v>108676000</v>
      </c>
      <c r="F23" s="21">
        <v>108676000</v>
      </c>
      <c r="G23" s="21"/>
      <c r="H23" s="21">
        <v>24000</v>
      </c>
      <c r="I23" s="21">
        <v>6916000</v>
      </c>
      <c r="J23" s="21">
        <v>6940000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6940000</v>
      </c>
      <c r="X23" s="21">
        <v>10981000</v>
      </c>
      <c r="Y23" s="21">
        <v>-4041000</v>
      </c>
      <c r="Z23" s="6">
        <v>-36.8</v>
      </c>
      <c r="AA23" s="28">
        <v>108676000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9543580926</v>
      </c>
      <c r="F25" s="53">
        <f t="shared" si="4"/>
        <v>9543580926</v>
      </c>
      <c r="G25" s="53">
        <f t="shared" si="4"/>
        <v>91778000</v>
      </c>
      <c r="H25" s="53">
        <f t="shared" si="4"/>
        <v>602966565</v>
      </c>
      <c r="I25" s="53">
        <f t="shared" si="4"/>
        <v>690335935</v>
      </c>
      <c r="J25" s="53">
        <f t="shared" si="4"/>
        <v>1385080500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1385080500</v>
      </c>
      <c r="X25" s="53">
        <f t="shared" si="4"/>
        <v>794816626</v>
      </c>
      <c r="Y25" s="53">
        <f t="shared" si="4"/>
        <v>590263874</v>
      </c>
      <c r="Z25" s="54">
        <f>+IF(X25&lt;&gt;0,+(Y25/X25)*100,0)</f>
        <v>74.26415788136772</v>
      </c>
      <c r="AA25" s="55">
        <f>+AA5+AA9+AA15+AA19+AA24</f>
        <v>9543580926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2756793074</v>
      </c>
      <c r="F28" s="21">
        <v>2756793074</v>
      </c>
      <c r="G28" s="21"/>
      <c r="H28" s="21">
        <v>127732000</v>
      </c>
      <c r="I28" s="21">
        <v>293865935</v>
      </c>
      <c r="J28" s="21">
        <v>421597935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421597935</v>
      </c>
      <c r="X28" s="21">
        <v>189894626</v>
      </c>
      <c r="Y28" s="21">
        <v>231703309</v>
      </c>
      <c r="Z28" s="6">
        <v>122.02</v>
      </c>
      <c r="AA28" s="19">
        <v>2756793074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2756793074</v>
      </c>
      <c r="F32" s="27">
        <f t="shared" si="5"/>
        <v>2756793074</v>
      </c>
      <c r="G32" s="27">
        <f t="shared" si="5"/>
        <v>0</v>
      </c>
      <c r="H32" s="27">
        <f t="shared" si="5"/>
        <v>127732000</v>
      </c>
      <c r="I32" s="27">
        <f t="shared" si="5"/>
        <v>293865935</v>
      </c>
      <c r="J32" s="27">
        <f t="shared" si="5"/>
        <v>421597935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421597935</v>
      </c>
      <c r="X32" s="27">
        <f t="shared" si="5"/>
        <v>189894626</v>
      </c>
      <c r="Y32" s="27">
        <f t="shared" si="5"/>
        <v>231703309</v>
      </c>
      <c r="Z32" s="13">
        <f>+IF(X32&lt;&gt;0,+(Y32/X32)*100,0)</f>
        <v>122.01678050646889</v>
      </c>
      <c r="AA32" s="31">
        <f>SUM(AA28:AA31)</f>
        <v>2756793074</v>
      </c>
    </row>
    <row r="33" spans="1:27" ht="12.75">
      <c r="A33" s="60" t="s">
        <v>59</v>
      </c>
      <c r="B33" s="3" t="s">
        <v>60</v>
      </c>
      <c r="C33" s="19"/>
      <c r="D33" s="19"/>
      <c r="E33" s="20">
        <v>114254000</v>
      </c>
      <c r="F33" s="21">
        <v>114254000</v>
      </c>
      <c r="G33" s="21">
        <v>8861000</v>
      </c>
      <c r="H33" s="21">
        <v>20233000</v>
      </c>
      <c r="I33" s="21">
        <v>3864000</v>
      </c>
      <c r="J33" s="21">
        <v>32958000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32958000</v>
      </c>
      <c r="X33" s="21">
        <v>7603679</v>
      </c>
      <c r="Y33" s="21">
        <v>25354321</v>
      </c>
      <c r="Z33" s="6">
        <v>333.45</v>
      </c>
      <c r="AA33" s="28">
        <v>114254000</v>
      </c>
    </row>
    <row r="34" spans="1:27" ht="12.75">
      <c r="A34" s="60" t="s">
        <v>61</v>
      </c>
      <c r="B34" s="3" t="s">
        <v>62</v>
      </c>
      <c r="C34" s="19"/>
      <c r="D34" s="19"/>
      <c r="E34" s="20">
        <v>2626777066</v>
      </c>
      <c r="F34" s="21">
        <v>2626777066</v>
      </c>
      <c r="G34" s="21">
        <v>56230000</v>
      </c>
      <c r="H34" s="21">
        <v>147581000</v>
      </c>
      <c r="I34" s="21">
        <v>165636000</v>
      </c>
      <c r="J34" s="21">
        <v>369447000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369447000</v>
      </c>
      <c r="X34" s="21">
        <v>231404769</v>
      </c>
      <c r="Y34" s="21">
        <v>138042231</v>
      </c>
      <c r="Z34" s="6">
        <v>59.65</v>
      </c>
      <c r="AA34" s="28">
        <v>2626777066</v>
      </c>
    </row>
    <row r="35" spans="1:27" ht="12.75">
      <c r="A35" s="60" t="s">
        <v>63</v>
      </c>
      <c r="B35" s="3"/>
      <c r="C35" s="19"/>
      <c r="D35" s="19"/>
      <c r="E35" s="20">
        <v>4045756786</v>
      </c>
      <c r="F35" s="21">
        <v>4045756786</v>
      </c>
      <c r="G35" s="21">
        <v>26687000</v>
      </c>
      <c r="H35" s="21">
        <v>307420565</v>
      </c>
      <c r="I35" s="21">
        <v>226970000</v>
      </c>
      <c r="J35" s="21">
        <v>561077565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561077565</v>
      </c>
      <c r="X35" s="21">
        <v>349765942</v>
      </c>
      <c r="Y35" s="21">
        <v>211311623</v>
      </c>
      <c r="Z35" s="6">
        <v>60.42</v>
      </c>
      <c r="AA35" s="28">
        <v>4045756786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9543580926</v>
      </c>
      <c r="F36" s="64">
        <f t="shared" si="6"/>
        <v>9543580926</v>
      </c>
      <c r="G36" s="64">
        <f t="shared" si="6"/>
        <v>91778000</v>
      </c>
      <c r="H36" s="64">
        <f t="shared" si="6"/>
        <v>602966565</v>
      </c>
      <c r="I36" s="64">
        <f t="shared" si="6"/>
        <v>690335935</v>
      </c>
      <c r="J36" s="64">
        <f t="shared" si="6"/>
        <v>1385080500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1385080500</v>
      </c>
      <c r="X36" s="64">
        <f t="shared" si="6"/>
        <v>778669016</v>
      </c>
      <c r="Y36" s="64">
        <f t="shared" si="6"/>
        <v>606411484</v>
      </c>
      <c r="Z36" s="65">
        <f>+IF(X36&lt;&gt;0,+(Y36/X36)*100,0)</f>
        <v>77.8779521901511</v>
      </c>
      <c r="AA36" s="66">
        <f>SUM(AA32:AA35)</f>
        <v>9543580926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368483600</v>
      </c>
      <c r="F5" s="18">
        <f t="shared" si="0"/>
        <v>368483600</v>
      </c>
      <c r="G5" s="18">
        <f t="shared" si="0"/>
        <v>0</v>
      </c>
      <c r="H5" s="18">
        <f t="shared" si="0"/>
        <v>24577303</v>
      </c>
      <c r="I5" s="18">
        <f t="shared" si="0"/>
        <v>4317473</v>
      </c>
      <c r="J5" s="18">
        <f t="shared" si="0"/>
        <v>28894776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28894776</v>
      </c>
      <c r="X5" s="18">
        <f t="shared" si="0"/>
        <v>109249996</v>
      </c>
      <c r="Y5" s="18">
        <f t="shared" si="0"/>
        <v>-80355220</v>
      </c>
      <c r="Z5" s="4">
        <f>+IF(X5&lt;&gt;0,+(Y5/X5)*100,0)</f>
        <v>-73.55169148015347</v>
      </c>
      <c r="AA5" s="16">
        <f>SUM(AA6:AA8)</f>
        <v>368483600</v>
      </c>
    </row>
    <row r="6" spans="1:27" ht="12.75">
      <c r="A6" s="5" t="s">
        <v>32</v>
      </c>
      <c r="B6" s="3"/>
      <c r="C6" s="19"/>
      <c r="D6" s="19"/>
      <c r="E6" s="20">
        <v>58783600</v>
      </c>
      <c r="F6" s="21">
        <v>58783600</v>
      </c>
      <c r="G6" s="21"/>
      <c r="H6" s="21"/>
      <c r="I6" s="21">
        <v>336070</v>
      </c>
      <c r="J6" s="21">
        <v>336070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336070</v>
      </c>
      <c r="X6" s="21">
        <v>12124998</v>
      </c>
      <c r="Y6" s="21">
        <v>-11788928</v>
      </c>
      <c r="Z6" s="6">
        <v>-97.23</v>
      </c>
      <c r="AA6" s="28">
        <v>58783600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309700000</v>
      </c>
      <c r="F8" s="21">
        <v>309700000</v>
      </c>
      <c r="G8" s="21"/>
      <c r="H8" s="21">
        <v>24577303</v>
      </c>
      <c r="I8" s="21">
        <v>3981403</v>
      </c>
      <c r="J8" s="21">
        <v>28558706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28558706</v>
      </c>
      <c r="X8" s="21">
        <v>97124998</v>
      </c>
      <c r="Y8" s="21">
        <v>-68566292</v>
      </c>
      <c r="Z8" s="6">
        <v>-70.6</v>
      </c>
      <c r="AA8" s="28">
        <v>309700000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746104001</v>
      </c>
      <c r="F9" s="18">
        <f t="shared" si="1"/>
        <v>746104001</v>
      </c>
      <c r="G9" s="18">
        <f t="shared" si="1"/>
        <v>0</v>
      </c>
      <c r="H9" s="18">
        <f t="shared" si="1"/>
        <v>23543787</v>
      </c>
      <c r="I9" s="18">
        <f t="shared" si="1"/>
        <v>44685619</v>
      </c>
      <c r="J9" s="18">
        <f t="shared" si="1"/>
        <v>68229406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68229406</v>
      </c>
      <c r="X9" s="18">
        <f t="shared" si="1"/>
        <v>142821398</v>
      </c>
      <c r="Y9" s="18">
        <f t="shared" si="1"/>
        <v>-74591992</v>
      </c>
      <c r="Z9" s="4">
        <f>+IF(X9&lt;&gt;0,+(Y9/X9)*100,0)</f>
        <v>-52.22746244228753</v>
      </c>
      <c r="AA9" s="30">
        <f>SUM(AA10:AA14)</f>
        <v>746104001</v>
      </c>
    </row>
    <row r="10" spans="1:27" ht="12.75">
      <c r="A10" s="5" t="s">
        <v>36</v>
      </c>
      <c r="B10" s="3"/>
      <c r="C10" s="19"/>
      <c r="D10" s="19"/>
      <c r="E10" s="20">
        <v>21200000</v>
      </c>
      <c r="F10" s="21">
        <v>21200000</v>
      </c>
      <c r="G10" s="21"/>
      <c r="H10" s="21">
        <v>6570183</v>
      </c>
      <c r="I10" s="21">
        <v>1890</v>
      </c>
      <c r="J10" s="21">
        <v>6572073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6572073</v>
      </c>
      <c r="X10" s="21">
        <v>12382000</v>
      </c>
      <c r="Y10" s="21">
        <v>-5809927</v>
      </c>
      <c r="Z10" s="6">
        <v>-46.92</v>
      </c>
      <c r="AA10" s="28">
        <v>21200000</v>
      </c>
    </row>
    <row r="11" spans="1:27" ht="12.75">
      <c r="A11" s="5" t="s">
        <v>37</v>
      </c>
      <c r="B11" s="3"/>
      <c r="C11" s="19"/>
      <c r="D11" s="19"/>
      <c r="E11" s="20">
        <v>103000000</v>
      </c>
      <c r="F11" s="21">
        <v>103000000</v>
      </c>
      <c r="G11" s="21"/>
      <c r="H11" s="21">
        <v>16553604</v>
      </c>
      <c r="I11" s="21">
        <v>561351</v>
      </c>
      <c r="J11" s="21">
        <v>17114955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17114955</v>
      </c>
      <c r="X11" s="21">
        <v>13900000</v>
      </c>
      <c r="Y11" s="21">
        <v>3214955</v>
      </c>
      <c r="Z11" s="6">
        <v>23.13</v>
      </c>
      <c r="AA11" s="28">
        <v>103000000</v>
      </c>
    </row>
    <row r="12" spans="1:27" ht="12.75">
      <c r="A12" s="5" t="s">
        <v>38</v>
      </c>
      <c r="B12" s="3"/>
      <c r="C12" s="19"/>
      <c r="D12" s="19"/>
      <c r="E12" s="20">
        <v>41000000</v>
      </c>
      <c r="F12" s="21">
        <v>41000000</v>
      </c>
      <c r="G12" s="21"/>
      <c r="H12" s="21">
        <v>420000</v>
      </c>
      <c r="I12" s="21"/>
      <c r="J12" s="21">
        <v>420000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420000</v>
      </c>
      <c r="X12" s="21">
        <v>680000</v>
      </c>
      <c r="Y12" s="21">
        <v>-260000</v>
      </c>
      <c r="Z12" s="6">
        <v>-38.24</v>
      </c>
      <c r="AA12" s="28">
        <v>41000000</v>
      </c>
    </row>
    <row r="13" spans="1:27" ht="12.75">
      <c r="A13" s="5" t="s">
        <v>39</v>
      </c>
      <c r="B13" s="3"/>
      <c r="C13" s="19"/>
      <c r="D13" s="19"/>
      <c r="E13" s="20">
        <v>537704001</v>
      </c>
      <c r="F13" s="21">
        <v>537704001</v>
      </c>
      <c r="G13" s="21"/>
      <c r="H13" s="21"/>
      <c r="I13" s="21">
        <v>42038996</v>
      </c>
      <c r="J13" s="21">
        <v>42038996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42038996</v>
      </c>
      <c r="X13" s="21">
        <v>114550398</v>
      </c>
      <c r="Y13" s="21">
        <v>-72511402</v>
      </c>
      <c r="Z13" s="6">
        <v>-63.3</v>
      </c>
      <c r="AA13" s="28">
        <v>537704001</v>
      </c>
    </row>
    <row r="14" spans="1:27" ht="12.75">
      <c r="A14" s="5" t="s">
        <v>40</v>
      </c>
      <c r="B14" s="3"/>
      <c r="C14" s="22"/>
      <c r="D14" s="22"/>
      <c r="E14" s="23">
        <v>43200000</v>
      </c>
      <c r="F14" s="24">
        <v>43200000</v>
      </c>
      <c r="G14" s="24"/>
      <c r="H14" s="24"/>
      <c r="I14" s="24">
        <v>2083382</v>
      </c>
      <c r="J14" s="24">
        <v>2083382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2083382</v>
      </c>
      <c r="X14" s="24">
        <v>1309000</v>
      </c>
      <c r="Y14" s="24">
        <v>774382</v>
      </c>
      <c r="Z14" s="7">
        <v>59.16</v>
      </c>
      <c r="AA14" s="29">
        <v>43200000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1293506336</v>
      </c>
      <c r="F15" s="18">
        <f t="shared" si="2"/>
        <v>1293506336</v>
      </c>
      <c r="G15" s="18">
        <f t="shared" si="2"/>
        <v>0</v>
      </c>
      <c r="H15" s="18">
        <f t="shared" si="2"/>
        <v>53076048</v>
      </c>
      <c r="I15" s="18">
        <f t="shared" si="2"/>
        <v>89511477</v>
      </c>
      <c r="J15" s="18">
        <f t="shared" si="2"/>
        <v>142587525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142587525</v>
      </c>
      <c r="X15" s="18">
        <f t="shared" si="2"/>
        <v>318234746</v>
      </c>
      <c r="Y15" s="18">
        <f t="shared" si="2"/>
        <v>-175647221</v>
      </c>
      <c r="Z15" s="4">
        <f>+IF(X15&lt;&gt;0,+(Y15/X15)*100,0)</f>
        <v>-55.194231053575784</v>
      </c>
      <c r="AA15" s="30">
        <f>SUM(AA16:AA18)</f>
        <v>1293506336</v>
      </c>
    </row>
    <row r="16" spans="1:27" ht="12.75">
      <c r="A16" s="5" t="s">
        <v>42</v>
      </c>
      <c r="B16" s="3"/>
      <c r="C16" s="19"/>
      <c r="D16" s="19"/>
      <c r="E16" s="20">
        <v>65400000</v>
      </c>
      <c r="F16" s="21">
        <v>65400000</v>
      </c>
      <c r="G16" s="21"/>
      <c r="H16" s="21"/>
      <c r="I16" s="21">
        <v>4330318</v>
      </c>
      <c r="J16" s="21">
        <v>4330318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4330318</v>
      </c>
      <c r="X16" s="21">
        <v>20419756</v>
      </c>
      <c r="Y16" s="21">
        <v>-16089438</v>
      </c>
      <c r="Z16" s="6">
        <v>-78.79</v>
      </c>
      <c r="AA16" s="28">
        <v>65400000</v>
      </c>
    </row>
    <row r="17" spans="1:27" ht="12.75">
      <c r="A17" s="5" t="s">
        <v>43</v>
      </c>
      <c r="B17" s="3"/>
      <c r="C17" s="19"/>
      <c r="D17" s="19"/>
      <c r="E17" s="20">
        <v>1225106336</v>
      </c>
      <c r="F17" s="21">
        <v>1225106336</v>
      </c>
      <c r="G17" s="21"/>
      <c r="H17" s="21">
        <v>53076048</v>
      </c>
      <c r="I17" s="21">
        <v>85181159</v>
      </c>
      <c r="J17" s="21">
        <v>138257207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138257207</v>
      </c>
      <c r="X17" s="21">
        <v>297514990</v>
      </c>
      <c r="Y17" s="21">
        <v>-159257783</v>
      </c>
      <c r="Z17" s="6">
        <v>-53.53</v>
      </c>
      <c r="AA17" s="28">
        <v>1225106336</v>
      </c>
    </row>
    <row r="18" spans="1:27" ht="12.75">
      <c r="A18" s="5" t="s">
        <v>44</v>
      </c>
      <c r="B18" s="3"/>
      <c r="C18" s="19"/>
      <c r="D18" s="19"/>
      <c r="E18" s="20">
        <v>3000000</v>
      </c>
      <c r="F18" s="21">
        <v>3000000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300000</v>
      </c>
      <c r="Y18" s="21">
        <v>-300000</v>
      </c>
      <c r="Z18" s="6">
        <v>-100</v>
      </c>
      <c r="AA18" s="28">
        <v>3000000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2024614750</v>
      </c>
      <c r="F19" s="18">
        <f t="shared" si="3"/>
        <v>2024614750</v>
      </c>
      <c r="G19" s="18">
        <f t="shared" si="3"/>
        <v>124340</v>
      </c>
      <c r="H19" s="18">
        <f t="shared" si="3"/>
        <v>27297294</v>
      </c>
      <c r="I19" s="18">
        <f t="shared" si="3"/>
        <v>13621456</v>
      </c>
      <c r="J19" s="18">
        <f t="shared" si="3"/>
        <v>41043090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41043090</v>
      </c>
      <c r="X19" s="18">
        <f t="shared" si="3"/>
        <v>470021882</v>
      </c>
      <c r="Y19" s="18">
        <f t="shared" si="3"/>
        <v>-428978792</v>
      </c>
      <c r="Z19" s="4">
        <f>+IF(X19&lt;&gt;0,+(Y19/X19)*100,0)</f>
        <v>-91.2678342069189</v>
      </c>
      <c r="AA19" s="30">
        <f>SUM(AA20:AA23)</f>
        <v>2024614750</v>
      </c>
    </row>
    <row r="20" spans="1:27" ht="12.75">
      <c r="A20" s="5" t="s">
        <v>46</v>
      </c>
      <c r="B20" s="3"/>
      <c r="C20" s="19"/>
      <c r="D20" s="19"/>
      <c r="E20" s="20">
        <v>1428664750</v>
      </c>
      <c r="F20" s="21">
        <v>1428664750</v>
      </c>
      <c r="G20" s="21">
        <v>124340</v>
      </c>
      <c r="H20" s="21">
        <v>27297294</v>
      </c>
      <c r="I20" s="21">
        <v>11174498</v>
      </c>
      <c r="J20" s="21">
        <v>38596132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38596132</v>
      </c>
      <c r="X20" s="21">
        <v>401591434</v>
      </c>
      <c r="Y20" s="21">
        <v>-362995302</v>
      </c>
      <c r="Z20" s="6">
        <v>-90.39</v>
      </c>
      <c r="AA20" s="28">
        <v>1428664750</v>
      </c>
    </row>
    <row r="21" spans="1:27" ht="12.75">
      <c r="A21" s="5" t="s">
        <v>47</v>
      </c>
      <c r="B21" s="3"/>
      <c r="C21" s="19"/>
      <c r="D21" s="19"/>
      <c r="E21" s="20">
        <v>100500000</v>
      </c>
      <c r="F21" s="21">
        <v>100500000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20576733</v>
      </c>
      <c r="Y21" s="21">
        <v>-20576733</v>
      </c>
      <c r="Z21" s="6">
        <v>-100</v>
      </c>
      <c r="AA21" s="28">
        <v>100500000</v>
      </c>
    </row>
    <row r="22" spans="1:27" ht="12.75">
      <c r="A22" s="5" t="s">
        <v>48</v>
      </c>
      <c r="B22" s="3"/>
      <c r="C22" s="22"/>
      <c r="D22" s="22"/>
      <c r="E22" s="23">
        <v>474450000</v>
      </c>
      <c r="F22" s="24">
        <v>474450000</v>
      </c>
      <c r="G22" s="24"/>
      <c r="H22" s="24"/>
      <c r="I22" s="24">
        <v>2446958</v>
      </c>
      <c r="J22" s="24">
        <v>2446958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2446958</v>
      </c>
      <c r="X22" s="24">
        <v>40860715</v>
      </c>
      <c r="Y22" s="24">
        <v>-38413757</v>
      </c>
      <c r="Z22" s="7">
        <v>-94.01</v>
      </c>
      <c r="AA22" s="29">
        <v>474450000</v>
      </c>
    </row>
    <row r="23" spans="1:27" ht="12.75">
      <c r="A23" s="5" t="s">
        <v>49</v>
      </c>
      <c r="B23" s="3"/>
      <c r="C23" s="19"/>
      <c r="D23" s="19"/>
      <c r="E23" s="20">
        <v>21000000</v>
      </c>
      <c r="F23" s="21">
        <v>21000000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6993000</v>
      </c>
      <c r="Y23" s="21">
        <v>-6993000</v>
      </c>
      <c r="Z23" s="6">
        <v>-100</v>
      </c>
      <c r="AA23" s="28">
        <v>21000000</v>
      </c>
    </row>
    <row r="24" spans="1:27" ht="12.75">
      <c r="A24" s="2" t="s">
        <v>50</v>
      </c>
      <c r="B24" s="8"/>
      <c r="C24" s="16"/>
      <c r="D24" s="16"/>
      <c r="E24" s="17">
        <v>32500000</v>
      </c>
      <c r="F24" s="18">
        <v>32500000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6513492</v>
      </c>
      <c r="Y24" s="18">
        <v>-6513492</v>
      </c>
      <c r="Z24" s="4">
        <v>-100</v>
      </c>
      <c r="AA24" s="30">
        <v>32500000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4465208687</v>
      </c>
      <c r="F25" s="53">
        <f t="shared" si="4"/>
        <v>4465208687</v>
      </c>
      <c r="G25" s="53">
        <f t="shared" si="4"/>
        <v>124340</v>
      </c>
      <c r="H25" s="53">
        <f t="shared" si="4"/>
        <v>128494432</v>
      </c>
      <c r="I25" s="53">
        <f t="shared" si="4"/>
        <v>152136025</v>
      </c>
      <c r="J25" s="53">
        <f t="shared" si="4"/>
        <v>280754797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280754797</v>
      </c>
      <c r="X25" s="53">
        <f t="shared" si="4"/>
        <v>1046841514</v>
      </c>
      <c r="Y25" s="53">
        <f t="shared" si="4"/>
        <v>-766086717</v>
      </c>
      <c r="Z25" s="54">
        <f>+IF(X25&lt;&gt;0,+(Y25/X25)*100,0)</f>
        <v>-73.18077347475159</v>
      </c>
      <c r="AA25" s="55">
        <f>+AA5+AA9+AA15+AA19+AA24</f>
        <v>4465208687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2331653980</v>
      </c>
      <c r="F28" s="21">
        <v>2331653980</v>
      </c>
      <c r="G28" s="21"/>
      <c r="H28" s="21">
        <v>79663018</v>
      </c>
      <c r="I28" s="21">
        <v>135676511</v>
      </c>
      <c r="J28" s="21">
        <v>215339529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215339529</v>
      </c>
      <c r="X28" s="21">
        <v>539972106</v>
      </c>
      <c r="Y28" s="21">
        <v>-324632577</v>
      </c>
      <c r="Z28" s="6">
        <v>-60.12</v>
      </c>
      <c r="AA28" s="19">
        <v>2331653980</v>
      </c>
    </row>
    <row r="29" spans="1:27" ht="12.75">
      <c r="A29" s="57" t="s">
        <v>55</v>
      </c>
      <c r="B29" s="3"/>
      <c r="C29" s="19"/>
      <c r="D29" s="19"/>
      <c r="E29" s="20">
        <v>38354707</v>
      </c>
      <c r="F29" s="21">
        <v>38354707</v>
      </c>
      <c r="G29" s="21"/>
      <c r="H29" s="21"/>
      <c r="I29" s="21">
        <v>1817917</v>
      </c>
      <c r="J29" s="21">
        <v>1817917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1817917</v>
      </c>
      <c r="X29" s="21">
        <v>9667775</v>
      </c>
      <c r="Y29" s="21">
        <v>-7849858</v>
      </c>
      <c r="Z29" s="6">
        <v>-81.2</v>
      </c>
      <c r="AA29" s="28">
        <v>38354707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200000</v>
      </c>
      <c r="F31" s="21">
        <v>200000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200000</v>
      </c>
      <c r="Y31" s="21">
        <v>-200000</v>
      </c>
      <c r="Z31" s="6">
        <v>-100</v>
      </c>
      <c r="AA31" s="28">
        <v>200000</v>
      </c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2370208687</v>
      </c>
      <c r="F32" s="27">
        <f t="shared" si="5"/>
        <v>2370208687</v>
      </c>
      <c r="G32" s="27">
        <f t="shared" si="5"/>
        <v>0</v>
      </c>
      <c r="H32" s="27">
        <f t="shared" si="5"/>
        <v>79663018</v>
      </c>
      <c r="I32" s="27">
        <f t="shared" si="5"/>
        <v>137494428</v>
      </c>
      <c r="J32" s="27">
        <f t="shared" si="5"/>
        <v>217157446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217157446</v>
      </c>
      <c r="X32" s="27">
        <f t="shared" si="5"/>
        <v>549839881</v>
      </c>
      <c r="Y32" s="27">
        <f t="shared" si="5"/>
        <v>-332682435</v>
      </c>
      <c r="Z32" s="13">
        <f>+IF(X32&lt;&gt;0,+(Y32/X32)*100,0)</f>
        <v>-60.50533009627216</v>
      </c>
      <c r="AA32" s="31">
        <f>SUM(AA28:AA31)</f>
        <v>2370208687</v>
      </c>
    </row>
    <row r="33" spans="1:27" ht="12.75">
      <c r="A33" s="60" t="s">
        <v>59</v>
      </c>
      <c r="B33" s="3" t="s">
        <v>60</v>
      </c>
      <c r="C33" s="19"/>
      <c r="D33" s="19"/>
      <c r="E33" s="20">
        <v>110000000</v>
      </c>
      <c r="F33" s="21">
        <v>110000000</v>
      </c>
      <c r="G33" s="21">
        <v>124340</v>
      </c>
      <c r="H33" s="21">
        <v>710324</v>
      </c>
      <c r="I33" s="21">
        <v>3647580</v>
      </c>
      <c r="J33" s="21">
        <v>4482244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4482244</v>
      </c>
      <c r="X33" s="21">
        <v>20526628</v>
      </c>
      <c r="Y33" s="21">
        <v>-16044384</v>
      </c>
      <c r="Z33" s="6">
        <v>-78.16</v>
      </c>
      <c r="AA33" s="28">
        <v>110000000</v>
      </c>
    </row>
    <row r="34" spans="1:27" ht="12.75">
      <c r="A34" s="60" t="s">
        <v>61</v>
      </c>
      <c r="B34" s="3" t="s">
        <v>62</v>
      </c>
      <c r="C34" s="19"/>
      <c r="D34" s="19"/>
      <c r="E34" s="20">
        <v>1000000000</v>
      </c>
      <c r="F34" s="21">
        <v>1000000000</v>
      </c>
      <c r="G34" s="21"/>
      <c r="H34" s="21">
        <v>48121090</v>
      </c>
      <c r="I34" s="21">
        <v>10657945</v>
      </c>
      <c r="J34" s="21">
        <v>58779035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58779035</v>
      </c>
      <c r="X34" s="21">
        <v>230475005</v>
      </c>
      <c r="Y34" s="21">
        <v>-171695970</v>
      </c>
      <c r="Z34" s="6">
        <v>-74.5</v>
      </c>
      <c r="AA34" s="28">
        <v>1000000000</v>
      </c>
    </row>
    <row r="35" spans="1:27" ht="12.75">
      <c r="A35" s="60" t="s">
        <v>63</v>
      </c>
      <c r="B35" s="3"/>
      <c r="C35" s="19"/>
      <c r="D35" s="19"/>
      <c r="E35" s="20">
        <v>985000000</v>
      </c>
      <c r="F35" s="21">
        <v>985000000</v>
      </c>
      <c r="G35" s="21"/>
      <c r="H35" s="21"/>
      <c r="I35" s="21">
        <v>336070</v>
      </c>
      <c r="J35" s="21">
        <v>336070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336070</v>
      </c>
      <c r="X35" s="21">
        <v>246000003</v>
      </c>
      <c r="Y35" s="21">
        <v>-245663933</v>
      </c>
      <c r="Z35" s="6">
        <v>-99.86</v>
      </c>
      <c r="AA35" s="28">
        <v>985000000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4465208687</v>
      </c>
      <c r="F36" s="64">
        <f t="shared" si="6"/>
        <v>4465208687</v>
      </c>
      <c r="G36" s="64">
        <f t="shared" si="6"/>
        <v>124340</v>
      </c>
      <c r="H36" s="64">
        <f t="shared" si="6"/>
        <v>128494432</v>
      </c>
      <c r="I36" s="64">
        <f t="shared" si="6"/>
        <v>152136023</v>
      </c>
      <c r="J36" s="64">
        <f t="shared" si="6"/>
        <v>280754795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280754795</v>
      </c>
      <c r="X36" s="64">
        <f t="shared" si="6"/>
        <v>1046841517</v>
      </c>
      <c r="Y36" s="64">
        <f t="shared" si="6"/>
        <v>-766086722</v>
      </c>
      <c r="Z36" s="65">
        <f>+IF(X36&lt;&gt;0,+(Y36/X36)*100,0)</f>
        <v>-73.18077374266004</v>
      </c>
      <c r="AA36" s="66">
        <f>SUM(AA32:AA35)</f>
        <v>4465208687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5864689</v>
      </c>
      <c r="D5" s="16">
        <f>SUM(D6:D8)</f>
        <v>0</v>
      </c>
      <c r="E5" s="17">
        <f t="shared" si="0"/>
        <v>31800000</v>
      </c>
      <c r="F5" s="18">
        <f t="shared" si="0"/>
        <v>31800000</v>
      </c>
      <c r="G5" s="18">
        <f t="shared" si="0"/>
        <v>50377</v>
      </c>
      <c r="H5" s="18">
        <f t="shared" si="0"/>
        <v>532106</v>
      </c>
      <c r="I5" s="18">
        <f t="shared" si="0"/>
        <v>14614</v>
      </c>
      <c r="J5" s="18">
        <f t="shared" si="0"/>
        <v>597097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597097</v>
      </c>
      <c r="X5" s="18">
        <f t="shared" si="0"/>
        <v>4899999</v>
      </c>
      <c r="Y5" s="18">
        <f t="shared" si="0"/>
        <v>-4302902</v>
      </c>
      <c r="Z5" s="4">
        <f>+IF(X5&lt;&gt;0,+(Y5/X5)*100,0)</f>
        <v>-87.81434445190703</v>
      </c>
      <c r="AA5" s="16">
        <f>SUM(AA6:AA8)</f>
        <v>31800000</v>
      </c>
    </row>
    <row r="6" spans="1:27" ht="12.75">
      <c r="A6" s="5" t="s">
        <v>32</v>
      </c>
      <c r="B6" s="3"/>
      <c r="C6" s="19"/>
      <c r="D6" s="19"/>
      <c r="E6" s="20">
        <v>450000</v>
      </c>
      <c r="F6" s="21">
        <v>450000</v>
      </c>
      <c r="G6" s="21"/>
      <c r="H6" s="21">
        <v>529576</v>
      </c>
      <c r="I6" s="21">
        <v>13438</v>
      </c>
      <c r="J6" s="21">
        <v>543014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543014</v>
      </c>
      <c r="X6" s="21"/>
      <c r="Y6" s="21">
        <v>543014</v>
      </c>
      <c r="Z6" s="6"/>
      <c r="AA6" s="28">
        <v>450000</v>
      </c>
    </row>
    <row r="7" spans="1:27" ht="12.75">
      <c r="A7" s="5" t="s">
        <v>33</v>
      </c>
      <c r="B7" s="3"/>
      <c r="C7" s="22">
        <v>5864689</v>
      </c>
      <c r="D7" s="22"/>
      <c r="E7" s="23">
        <v>19600000</v>
      </c>
      <c r="F7" s="24">
        <v>19600000</v>
      </c>
      <c r="G7" s="24">
        <v>50377</v>
      </c>
      <c r="H7" s="24">
        <v>2530</v>
      </c>
      <c r="I7" s="24">
        <v>1176</v>
      </c>
      <c r="J7" s="24">
        <v>54083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54083</v>
      </c>
      <c r="X7" s="24">
        <v>4899999</v>
      </c>
      <c r="Y7" s="24">
        <v>-4845916</v>
      </c>
      <c r="Z7" s="7">
        <v>-98.9</v>
      </c>
      <c r="AA7" s="29">
        <v>19600000</v>
      </c>
    </row>
    <row r="8" spans="1:27" ht="12.75">
      <c r="A8" s="5" t="s">
        <v>34</v>
      </c>
      <c r="B8" s="3"/>
      <c r="C8" s="19"/>
      <c r="D8" s="19"/>
      <c r="E8" s="20">
        <v>11750000</v>
      </c>
      <c r="F8" s="21">
        <v>11750000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11750000</v>
      </c>
    </row>
    <row r="9" spans="1:27" ht="12.75">
      <c r="A9" s="2" t="s">
        <v>35</v>
      </c>
      <c r="B9" s="3"/>
      <c r="C9" s="16">
        <f aca="true" t="shared" si="1" ref="C9:Y9">SUM(C10:C14)</f>
        <v>541188</v>
      </c>
      <c r="D9" s="16">
        <f>SUM(D10:D14)</f>
        <v>0</v>
      </c>
      <c r="E9" s="17">
        <f t="shared" si="1"/>
        <v>67103384</v>
      </c>
      <c r="F9" s="18">
        <f t="shared" si="1"/>
        <v>67103384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15495846</v>
      </c>
      <c r="Y9" s="18">
        <f t="shared" si="1"/>
        <v>-15495846</v>
      </c>
      <c r="Z9" s="4">
        <f>+IF(X9&lt;&gt;0,+(Y9/X9)*100,0)</f>
        <v>-100</v>
      </c>
      <c r="AA9" s="30">
        <f>SUM(AA10:AA14)</f>
        <v>67103384</v>
      </c>
    </row>
    <row r="10" spans="1:27" ht="12.75">
      <c r="A10" s="5" t="s">
        <v>36</v>
      </c>
      <c r="B10" s="3"/>
      <c r="C10" s="19">
        <v>541188</v>
      </c>
      <c r="D10" s="19"/>
      <c r="E10" s="20">
        <v>27320977</v>
      </c>
      <c r="F10" s="21">
        <v>27320977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5550243</v>
      </c>
      <c r="Y10" s="21">
        <v>-5550243</v>
      </c>
      <c r="Z10" s="6">
        <v>-100</v>
      </c>
      <c r="AA10" s="28">
        <v>27320977</v>
      </c>
    </row>
    <row r="11" spans="1:27" ht="12.75">
      <c r="A11" s="5" t="s">
        <v>37</v>
      </c>
      <c r="B11" s="3"/>
      <c r="C11" s="19"/>
      <c r="D11" s="19"/>
      <c r="E11" s="20">
        <v>25782407</v>
      </c>
      <c r="F11" s="21">
        <v>25782407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6445602</v>
      </c>
      <c r="Y11" s="21">
        <v>-6445602</v>
      </c>
      <c r="Z11" s="6">
        <v>-100</v>
      </c>
      <c r="AA11" s="28">
        <v>25782407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14000000</v>
      </c>
      <c r="F14" s="24">
        <v>14000000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3500001</v>
      </c>
      <c r="Y14" s="24">
        <v>-3500001</v>
      </c>
      <c r="Z14" s="7">
        <v>-100</v>
      </c>
      <c r="AA14" s="29">
        <v>14000000</v>
      </c>
    </row>
    <row r="15" spans="1:27" ht="12.75">
      <c r="A15" s="2" t="s">
        <v>41</v>
      </c>
      <c r="B15" s="8"/>
      <c r="C15" s="16">
        <f aca="true" t="shared" si="2" ref="C15:Y15">SUM(C16:C18)</f>
        <v>217389336</v>
      </c>
      <c r="D15" s="16">
        <f>SUM(D16:D18)</f>
        <v>0</v>
      </c>
      <c r="E15" s="17">
        <f t="shared" si="2"/>
        <v>87108987</v>
      </c>
      <c r="F15" s="18">
        <f t="shared" si="2"/>
        <v>87108987</v>
      </c>
      <c r="G15" s="18">
        <f t="shared" si="2"/>
        <v>0</v>
      </c>
      <c r="H15" s="18">
        <f t="shared" si="2"/>
        <v>107608</v>
      </c>
      <c r="I15" s="18">
        <f t="shared" si="2"/>
        <v>11807410</v>
      </c>
      <c r="J15" s="18">
        <f t="shared" si="2"/>
        <v>11915018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11915018</v>
      </c>
      <c r="X15" s="18">
        <f t="shared" si="2"/>
        <v>21993246</v>
      </c>
      <c r="Y15" s="18">
        <f t="shared" si="2"/>
        <v>-10078228</v>
      </c>
      <c r="Z15" s="4">
        <f>+IF(X15&lt;&gt;0,+(Y15/X15)*100,0)</f>
        <v>-45.824195300684586</v>
      </c>
      <c r="AA15" s="30">
        <f>SUM(AA16:AA18)</f>
        <v>87108987</v>
      </c>
    </row>
    <row r="16" spans="1:27" ht="12.75">
      <c r="A16" s="5" t="s">
        <v>42</v>
      </c>
      <c r="B16" s="3"/>
      <c r="C16" s="19">
        <v>192246754</v>
      </c>
      <c r="D16" s="19"/>
      <c r="E16" s="20">
        <v>15376000</v>
      </c>
      <c r="F16" s="21">
        <v>15376000</v>
      </c>
      <c r="G16" s="21"/>
      <c r="H16" s="21">
        <v>107608</v>
      </c>
      <c r="I16" s="21">
        <v>11807410</v>
      </c>
      <c r="J16" s="21">
        <v>11915018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11915018</v>
      </c>
      <c r="X16" s="21">
        <v>3309999</v>
      </c>
      <c r="Y16" s="21">
        <v>8605019</v>
      </c>
      <c r="Z16" s="6">
        <v>259.97</v>
      </c>
      <c r="AA16" s="28">
        <v>15376000</v>
      </c>
    </row>
    <row r="17" spans="1:27" ht="12.75">
      <c r="A17" s="5" t="s">
        <v>43</v>
      </c>
      <c r="B17" s="3"/>
      <c r="C17" s="19">
        <v>25142582</v>
      </c>
      <c r="D17" s="19"/>
      <c r="E17" s="20">
        <v>71732987</v>
      </c>
      <c r="F17" s="21">
        <v>71732987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18683247</v>
      </c>
      <c r="Y17" s="21">
        <v>-18683247</v>
      </c>
      <c r="Z17" s="6">
        <v>-100</v>
      </c>
      <c r="AA17" s="28">
        <v>71732987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17084865</v>
      </c>
      <c r="D19" s="16">
        <f>SUM(D20:D23)</f>
        <v>0</v>
      </c>
      <c r="E19" s="17">
        <f t="shared" si="3"/>
        <v>159661006</v>
      </c>
      <c r="F19" s="18">
        <f t="shared" si="3"/>
        <v>159661006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39840252</v>
      </c>
      <c r="Y19" s="18">
        <f t="shared" si="3"/>
        <v>-39840252</v>
      </c>
      <c r="Z19" s="4">
        <f>+IF(X19&lt;&gt;0,+(Y19/X19)*100,0)</f>
        <v>-100</v>
      </c>
      <c r="AA19" s="30">
        <f>SUM(AA20:AA23)</f>
        <v>159661006</v>
      </c>
    </row>
    <row r="20" spans="1:27" ht="12.75">
      <c r="A20" s="5" t="s">
        <v>46</v>
      </c>
      <c r="B20" s="3"/>
      <c r="C20" s="19">
        <v>2626479</v>
      </c>
      <c r="D20" s="19"/>
      <c r="E20" s="20">
        <v>74600000</v>
      </c>
      <c r="F20" s="21">
        <v>74600000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18650001</v>
      </c>
      <c r="Y20" s="21">
        <v>-18650001</v>
      </c>
      <c r="Z20" s="6">
        <v>-100</v>
      </c>
      <c r="AA20" s="28">
        <v>74600000</v>
      </c>
    </row>
    <row r="21" spans="1:27" ht="12.75">
      <c r="A21" s="5" t="s">
        <v>47</v>
      </c>
      <c r="B21" s="3"/>
      <c r="C21" s="19">
        <v>13454202</v>
      </c>
      <c r="D21" s="19"/>
      <c r="E21" s="20">
        <v>76261006</v>
      </c>
      <c r="F21" s="21">
        <v>76261006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19315251</v>
      </c>
      <c r="Y21" s="21">
        <v>-19315251</v>
      </c>
      <c r="Z21" s="6">
        <v>-100</v>
      </c>
      <c r="AA21" s="28">
        <v>76261006</v>
      </c>
    </row>
    <row r="22" spans="1:27" ht="12.75">
      <c r="A22" s="5" t="s">
        <v>48</v>
      </c>
      <c r="B22" s="3"/>
      <c r="C22" s="22">
        <v>1004184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8800000</v>
      </c>
      <c r="F23" s="21">
        <v>8800000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1875000</v>
      </c>
      <c r="Y23" s="21">
        <v>-1875000</v>
      </c>
      <c r="Z23" s="6">
        <v>-100</v>
      </c>
      <c r="AA23" s="28">
        <v>8800000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240880078</v>
      </c>
      <c r="D25" s="51">
        <f>+D5+D9+D15+D19+D24</f>
        <v>0</v>
      </c>
      <c r="E25" s="52">
        <f t="shared" si="4"/>
        <v>345673377</v>
      </c>
      <c r="F25" s="53">
        <f t="shared" si="4"/>
        <v>345673377</v>
      </c>
      <c r="G25" s="53">
        <f t="shared" si="4"/>
        <v>50377</v>
      </c>
      <c r="H25" s="53">
        <f t="shared" si="4"/>
        <v>639714</v>
      </c>
      <c r="I25" s="53">
        <f t="shared" si="4"/>
        <v>11822024</v>
      </c>
      <c r="J25" s="53">
        <f t="shared" si="4"/>
        <v>12512115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12512115</v>
      </c>
      <c r="X25" s="53">
        <f t="shared" si="4"/>
        <v>82229343</v>
      </c>
      <c r="Y25" s="53">
        <f t="shared" si="4"/>
        <v>-69717228</v>
      </c>
      <c r="Z25" s="54">
        <f>+IF(X25&lt;&gt;0,+(Y25/X25)*100,0)</f>
        <v>-84.78388061546352</v>
      </c>
      <c r="AA25" s="55">
        <f>+AA5+AA9+AA15+AA19+AA24</f>
        <v>345673377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148589856</v>
      </c>
      <c r="D28" s="19"/>
      <c r="E28" s="20">
        <v>168964850</v>
      </c>
      <c r="F28" s="21">
        <v>168964850</v>
      </c>
      <c r="G28" s="21"/>
      <c r="H28" s="21">
        <v>55951</v>
      </c>
      <c r="I28" s="21">
        <v>8881096</v>
      </c>
      <c r="J28" s="21">
        <v>8937047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8937047</v>
      </c>
      <c r="X28" s="21">
        <v>42241212</v>
      </c>
      <c r="Y28" s="21">
        <v>-33304165</v>
      </c>
      <c r="Z28" s="6">
        <v>-78.84</v>
      </c>
      <c r="AA28" s="19">
        <v>168964850</v>
      </c>
    </row>
    <row r="29" spans="1:27" ht="12.75">
      <c r="A29" s="57" t="s">
        <v>55</v>
      </c>
      <c r="B29" s="3"/>
      <c r="C29" s="19">
        <v>40959614</v>
      </c>
      <c r="D29" s="19"/>
      <c r="E29" s="20">
        <v>18220000</v>
      </c>
      <c r="F29" s="21">
        <v>18220000</v>
      </c>
      <c r="G29" s="21"/>
      <c r="H29" s="21">
        <v>51657</v>
      </c>
      <c r="I29" s="21">
        <v>2926316</v>
      </c>
      <c r="J29" s="21">
        <v>2977973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2977973</v>
      </c>
      <c r="X29" s="21">
        <v>4025001</v>
      </c>
      <c r="Y29" s="21">
        <v>-1047028</v>
      </c>
      <c r="Z29" s="6">
        <v>-26.01</v>
      </c>
      <c r="AA29" s="28">
        <v>18220000</v>
      </c>
    </row>
    <row r="30" spans="1:27" ht="12.75">
      <c r="A30" s="57" t="s">
        <v>56</v>
      </c>
      <c r="B30" s="3"/>
      <c r="C30" s="22">
        <v>44267</v>
      </c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676032</v>
      </c>
      <c r="Y30" s="24">
        <v>-676032</v>
      </c>
      <c r="Z30" s="7">
        <v>-100</v>
      </c>
      <c r="AA30" s="29">
        <v>2704127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189593737</v>
      </c>
      <c r="D32" s="25">
        <f>SUM(D28:D31)</f>
        <v>0</v>
      </c>
      <c r="E32" s="26">
        <f t="shared" si="5"/>
        <v>189888977</v>
      </c>
      <c r="F32" s="27">
        <f t="shared" si="5"/>
        <v>189888977</v>
      </c>
      <c r="G32" s="27">
        <f t="shared" si="5"/>
        <v>0</v>
      </c>
      <c r="H32" s="27">
        <f t="shared" si="5"/>
        <v>107608</v>
      </c>
      <c r="I32" s="27">
        <f t="shared" si="5"/>
        <v>11807412</v>
      </c>
      <c r="J32" s="27">
        <f t="shared" si="5"/>
        <v>11915020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11915020</v>
      </c>
      <c r="X32" s="27">
        <f t="shared" si="5"/>
        <v>46942245</v>
      </c>
      <c r="Y32" s="27">
        <f t="shared" si="5"/>
        <v>-35027225</v>
      </c>
      <c r="Z32" s="13">
        <f>+IF(X32&lt;&gt;0,+(Y32/X32)*100,0)</f>
        <v>-74.61770309451539</v>
      </c>
      <c r="AA32" s="31">
        <f>SUM(AA28:AA31)</f>
        <v>189888977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51286341</v>
      </c>
      <c r="D35" s="19"/>
      <c r="E35" s="20">
        <v>155784400</v>
      </c>
      <c r="F35" s="21">
        <v>155784400</v>
      </c>
      <c r="G35" s="21">
        <v>50377</v>
      </c>
      <c r="H35" s="21">
        <v>532106</v>
      </c>
      <c r="I35" s="21">
        <v>14614</v>
      </c>
      <c r="J35" s="21">
        <v>597097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597097</v>
      </c>
      <c r="X35" s="21">
        <v>35287101</v>
      </c>
      <c r="Y35" s="21">
        <v>-34690004</v>
      </c>
      <c r="Z35" s="6">
        <v>-98.31</v>
      </c>
      <c r="AA35" s="28">
        <v>155784400</v>
      </c>
    </row>
    <row r="36" spans="1:27" ht="12.75">
      <c r="A36" s="61" t="s">
        <v>64</v>
      </c>
      <c r="B36" s="10"/>
      <c r="C36" s="62">
        <f aca="true" t="shared" si="6" ref="C36:Y36">SUM(C32:C35)</f>
        <v>240880078</v>
      </c>
      <c r="D36" s="62">
        <f>SUM(D32:D35)</f>
        <v>0</v>
      </c>
      <c r="E36" s="63">
        <f t="shared" si="6"/>
        <v>345673377</v>
      </c>
      <c r="F36" s="64">
        <f t="shared" si="6"/>
        <v>345673377</v>
      </c>
      <c r="G36" s="64">
        <f t="shared" si="6"/>
        <v>50377</v>
      </c>
      <c r="H36" s="64">
        <f t="shared" si="6"/>
        <v>639714</v>
      </c>
      <c r="I36" s="64">
        <f t="shared" si="6"/>
        <v>11822026</v>
      </c>
      <c r="J36" s="64">
        <f t="shared" si="6"/>
        <v>12512117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12512117</v>
      </c>
      <c r="X36" s="64">
        <f t="shared" si="6"/>
        <v>82229346</v>
      </c>
      <c r="Y36" s="64">
        <f t="shared" si="6"/>
        <v>-69717229</v>
      </c>
      <c r="Z36" s="65">
        <f>+IF(X36&lt;&gt;0,+(Y36/X36)*100,0)</f>
        <v>-84.78387873837644</v>
      </c>
      <c r="AA36" s="66">
        <f>SUM(AA32:AA35)</f>
        <v>345673377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1400000</v>
      </c>
      <c r="F5" s="18">
        <f t="shared" si="0"/>
        <v>1400000</v>
      </c>
      <c r="G5" s="18">
        <f t="shared" si="0"/>
        <v>0</v>
      </c>
      <c r="H5" s="18">
        <f t="shared" si="0"/>
        <v>17420</v>
      </c>
      <c r="I5" s="18">
        <f t="shared" si="0"/>
        <v>1428622</v>
      </c>
      <c r="J5" s="18">
        <f t="shared" si="0"/>
        <v>1446042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1446042</v>
      </c>
      <c r="X5" s="18">
        <f t="shared" si="0"/>
        <v>35000</v>
      </c>
      <c r="Y5" s="18">
        <f t="shared" si="0"/>
        <v>1411042</v>
      </c>
      <c r="Z5" s="4">
        <f>+IF(X5&lt;&gt;0,+(Y5/X5)*100,0)</f>
        <v>4031.5485714285714</v>
      </c>
      <c r="AA5" s="16">
        <f>SUM(AA6:AA8)</f>
        <v>1400000</v>
      </c>
    </row>
    <row r="6" spans="1:27" ht="12.75">
      <c r="A6" s="5" t="s">
        <v>32</v>
      </c>
      <c r="B6" s="3"/>
      <c r="C6" s="19"/>
      <c r="D6" s="19"/>
      <c r="E6" s="20">
        <v>650000</v>
      </c>
      <c r="F6" s="21">
        <v>650000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650000</v>
      </c>
    </row>
    <row r="7" spans="1:27" ht="12.75">
      <c r="A7" s="5" t="s">
        <v>33</v>
      </c>
      <c r="B7" s="3"/>
      <c r="C7" s="22"/>
      <c r="D7" s="22"/>
      <c r="E7" s="23">
        <v>85000</v>
      </c>
      <c r="F7" s="24">
        <v>85000</v>
      </c>
      <c r="G7" s="24"/>
      <c r="H7" s="24"/>
      <c r="I7" s="24">
        <v>32170</v>
      </c>
      <c r="J7" s="24">
        <v>32170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32170</v>
      </c>
      <c r="X7" s="24">
        <v>35000</v>
      </c>
      <c r="Y7" s="24">
        <v>-2830</v>
      </c>
      <c r="Z7" s="7">
        <v>-8.09</v>
      </c>
      <c r="AA7" s="29">
        <v>85000</v>
      </c>
    </row>
    <row r="8" spans="1:27" ht="12.75">
      <c r="A8" s="5" t="s">
        <v>34</v>
      </c>
      <c r="B8" s="3"/>
      <c r="C8" s="19"/>
      <c r="D8" s="19"/>
      <c r="E8" s="20">
        <v>665000</v>
      </c>
      <c r="F8" s="21">
        <v>665000</v>
      </c>
      <c r="G8" s="21"/>
      <c r="H8" s="21">
        <v>17420</v>
      </c>
      <c r="I8" s="21">
        <v>1396452</v>
      </c>
      <c r="J8" s="21">
        <v>1413872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1413872</v>
      </c>
      <c r="X8" s="21"/>
      <c r="Y8" s="21">
        <v>1413872</v>
      </c>
      <c r="Z8" s="6"/>
      <c r="AA8" s="28">
        <v>665000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12355000</v>
      </c>
      <c r="F9" s="18">
        <f t="shared" si="1"/>
        <v>12355000</v>
      </c>
      <c r="G9" s="18">
        <f t="shared" si="1"/>
        <v>0</v>
      </c>
      <c r="H9" s="18">
        <f t="shared" si="1"/>
        <v>184949</v>
      </c>
      <c r="I9" s="18">
        <f t="shared" si="1"/>
        <v>597321</v>
      </c>
      <c r="J9" s="18">
        <f t="shared" si="1"/>
        <v>782270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782270</v>
      </c>
      <c r="X9" s="18">
        <f t="shared" si="1"/>
        <v>1465000</v>
      </c>
      <c r="Y9" s="18">
        <f t="shared" si="1"/>
        <v>-682730</v>
      </c>
      <c r="Z9" s="4">
        <f>+IF(X9&lt;&gt;0,+(Y9/X9)*100,0)</f>
        <v>-46.602730375426624</v>
      </c>
      <c r="AA9" s="30">
        <f>SUM(AA10:AA14)</f>
        <v>12355000</v>
      </c>
    </row>
    <row r="10" spans="1:27" ht="12.75">
      <c r="A10" s="5" t="s">
        <v>36</v>
      </c>
      <c r="B10" s="3"/>
      <c r="C10" s="19"/>
      <c r="D10" s="19"/>
      <c r="E10" s="20">
        <v>2530000</v>
      </c>
      <c r="F10" s="21">
        <v>2530000</v>
      </c>
      <c r="G10" s="21"/>
      <c r="H10" s="21">
        <v>184949</v>
      </c>
      <c r="I10" s="21">
        <v>13325</v>
      </c>
      <c r="J10" s="21">
        <v>198274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198274</v>
      </c>
      <c r="X10" s="21">
        <v>350000</v>
      </c>
      <c r="Y10" s="21">
        <v>-151726</v>
      </c>
      <c r="Z10" s="6">
        <v>-43.35</v>
      </c>
      <c r="AA10" s="28">
        <v>2530000</v>
      </c>
    </row>
    <row r="11" spans="1:27" ht="12.75">
      <c r="A11" s="5" t="s">
        <v>37</v>
      </c>
      <c r="B11" s="3"/>
      <c r="C11" s="19"/>
      <c r="D11" s="19"/>
      <c r="E11" s="20">
        <v>3805000</v>
      </c>
      <c r="F11" s="21">
        <v>3805000</v>
      </c>
      <c r="G11" s="21"/>
      <c r="H11" s="21"/>
      <c r="I11" s="21">
        <v>406378</v>
      </c>
      <c r="J11" s="21">
        <v>406378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406378</v>
      </c>
      <c r="X11" s="21">
        <v>565000</v>
      </c>
      <c r="Y11" s="21">
        <v>-158622</v>
      </c>
      <c r="Z11" s="6">
        <v>-28.07</v>
      </c>
      <c r="AA11" s="28">
        <v>3805000</v>
      </c>
    </row>
    <row r="12" spans="1:27" ht="12.75">
      <c r="A12" s="5" t="s">
        <v>38</v>
      </c>
      <c r="B12" s="3"/>
      <c r="C12" s="19"/>
      <c r="D12" s="19"/>
      <c r="E12" s="20">
        <v>4600000</v>
      </c>
      <c r="F12" s="21">
        <v>4600000</v>
      </c>
      <c r="G12" s="21"/>
      <c r="H12" s="21"/>
      <c r="I12" s="21">
        <v>33665</v>
      </c>
      <c r="J12" s="21">
        <v>33665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33665</v>
      </c>
      <c r="X12" s="21">
        <v>350000</v>
      </c>
      <c r="Y12" s="21">
        <v>-316335</v>
      </c>
      <c r="Z12" s="6">
        <v>-90.38</v>
      </c>
      <c r="AA12" s="28">
        <v>4600000</v>
      </c>
    </row>
    <row r="13" spans="1:27" ht="12.75">
      <c r="A13" s="5" t="s">
        <v>39</v>
      </c>
      <c r="B13" s="3"/>
      <c r="C13" s="19"/>
      <c r="D13" s="19"/>
      <c r="E13" s="20">
        <v>1420000</v>
      </c>
      <c r="F13" s="21">
        <v>1420000</v>
      </c>
      <c r="G13" s="21"/>
      <c r="H13" s="21"/>
      <c r="I13" s="21">
        <v>143953</v>
      </c>
      <c r="J13" s="21">
        <v>143953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143953</v>
      </c>
      <c r="X13" s="21">
        <v>200000</v>
      </c>
      <c r="Y13" s="21">
        <v>-56047</v>
      </c>
      <c r="Z13" s="6">
        <v>-28.02</v>
      </c>
      <c r="AA13" s="28">
        <v>1420000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6689000</v>
      </c>
      <c r="F15" s="18">
        <f t="shared" si="2"/>
        <v>6689000</v>
      </c>
      <c r="G15" s="18">
        <f t="shared" si="2"/>
        <v>0</v>
      </c>
      <c r="H15" s="18">
        <f t="shared" si="2"/>
        <v>1436435</v>
      </c>
      <c r="I15" s="18">
        <f t="shared" si="2"/>
        <v>587848</v>
      </c>
      <c r="J15" s="18">
        <f t="shared" si="2"/>
        <v>2024283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2024283</v>
      </c>
      <c r="X15" s="18">
        <f t="shared" si="2"/>
        <v>4000000</v>
      </c>
      <c r="Y15" s="18">
        <f t="shared" si="2"/>
        <v>-1975717</v>
      </c>
      <c r="Z15" s="4">
        <f>+IF(X15&lt;&gt;0,+(Y15/X15)*100,0)</f>
        <v>-49.392925</v>
      </c>
      <c r="AA15" s="30">
        <f>SUM(AA16:AA18)</f>
        <v>6689000</v>
      </c>
    </row>
    <row r="16" spans="1:27" ht="12.75">
      <c r="A16" s="5" t="s">
        <v>42</v>
      </c>
      <c r="B16" s="3"/>
      <c r="C16" s="19"/>
      <c r="D16" s="19"/>
      <c r="E16" s="20">
        <v>50000</v>
      </c>
      <c r="F16" s="21">
        <v>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50000</v>
      </c>
    </row>
    <row r="17" spans="1:27" ht="12.75">
      <c r="A17" s="5" t="s">
        <v>43</v>
      </c>
      <c r="B17" s="3"/>
      <c r="C17" s="19"/>
      <c r="D17" s="19"/>
      <c r="E17" s="20">
        <v>6639000</v>
      </c>
      <c r="F17" s="21">
        <v>6639000</v>
      </c>
      <c r="G17" s="21"/>
      <c r="H17" s="21">
        <v>1436435</v>
      </c>
      <c r="I17" s="21">
        <v>587848</v>
      </c>
      <c r="J17" s="21">
        <v>2024283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2024283</v>
      </c>
      <c r="X17" s="21">
        <v>4000000</v>
      </c>
      <c r="Y17" s="21">
        <v>-1975717</v>
      </c>
      <c r="Z17" s="6">
        <v>-49.39</v>
      </c>
      <c r="AA17" s="28">
        <v>6639000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61524732</v>
      </c>
      <c r="F19" s="18">
        <f t="shared" si="3"/>
        <v>61524732</v>
      </c>
      <c r="G19" s="18">
        <f t="shared" si="3"/>
        <v>3239196</v>
      </c>
      <c r="H19" s="18">
        <f t="shared" si="3"/>
        <v>175900</v>
      </c>
      <c r="I19" s="18">
        <f t="shared" si="3"/>
        <v>2170529</v>
      </c>
      <c r="J19" s="18">
        <f t="shared" si="3"/>
        <v>5585625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5585625</v>
      </c>
      <c r="X19" s="18">
        <f t="shared" si="3"/>
        <v>11980000</v>
      </c>
      <c r="Y19" s="18">
        <f t="shared" si="3"/>
        <v>-6394375</v>
      </c>
      <c r="Z19" s="4">
        <f>+IF(X19&lt;&gt;0,+(Y19/X19)*100,0)</f>
        <v>-53.37541736227045</v>
      </c>
      <c r="AA19" s="30">
        <f>SUM(AA20:AA23)</f>
        <v>61524732</v>
      </c>
    </row>
    <row r="20" spans="1:27" ht="12.75">
      <c r="A20" s="5" t="s">
        <v>46</v>
      </c>
      <c r="B20" s="3"/>
      <c r="C20" s="19"/>
      <c r="D20" s="19"/>
      <c r="E20" s="20">
        <v>24260000</v>
      </c>
      <c r="F20" s="21">
        <v>24260000</v>
      </c>
      <c r="G20" s="21">
        <v>3239196</v>
      </c>
      <c r="H20" s="21">
        <v>52246</v>
      </c>
      <c r="I20" s="21">
        <v>68718</v>
      </c>
      <c r="J20" s="21">
        <v>3360160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3360160</v>
      </c>
      <c r="X20" s="21">
        <v>9010000</v>
      </c>
      <c r="Y20" s="21">
        <v>-5649840</v>
      </c>
      <c r="Z20" s="6">
        <v>-62.71</v>
      </c>
      <c r="AA20" s="28">
        <v>24260000</v>
      </c>
    </row>
    <row r="21" spans="1:27" ht="12.75">
      <c r="A21" s="5" t="s">
        <v>47</v>
      </c>
      <c r="B21" s="3"/>
      <c r="C21" s="19"/>
      <c r="D21" s="19"/>
      <c r="E21" s="20">
        <v>18900000</v>
      </c>
      <c r="F21" s="21">
        <v>18900000</v>
      </c>
      <c r="G21" s="21"/>
      <c r="H21" s="21">
        <v>11070</v>
      </c>
      <c r="I21" s="21">
        <v>1135391</v>
      </c>
      <c r="J21" s="21">
        <v>1146461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1146461</v>
      </c>
      <c r="X21" s="21">
        <v>1100000</v>
      </c>
      <c r="Y21" s="21">
        <v>46461</v>
      </c>
      <c r="Z21" s="6">
        <v>4.22</v>
      </c>
      <c r="AA21" s="28">
        <v>18900000</v>
      </c>
    </row>
    <row r="22" spans="1:27" ht="12.75">
      <c r="A22" s="5" t="s">
        <v>48</v>
      </c>
      <c r="B22" s="3"/>
      <c r="C22" s="22"/>
      <c r="D22" s="22"/>
      <c r="E22" s="23">
        <v>16344732</v>
      </c>
      <c r="F22" s="24">
        <v>16344732</v>
      </c>
      <c r="G22" s="24"/>
      <c r="H22" s="24">
        <v>97180</v>
      </c>
      <c r="I22" s="24">
        <v>950410</v>
      </c>
      <c r="J22" s="24">
        <v>1047590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1047590</v>
      </c>
      <c r="X22" s="24">
        <v>1750000</v>
      </c>
      <c r="Y22" s="24">
        <v>-702410</v>
      </c>
      <c r="Z22" s="7">
        <v>-40.14</v>
      </c>
      <c r="AA22" s="29">
        <v>16344732</v>
      </c>
    </row>
    <row r="23" spans="1:27" ht="12.75">
      <c r="A23" s="5" t="s">
        <v>49</v>
      </c>
      <c r="B23" s="3"/>
      <c r="C23" s="19"/>
      <c r="D23" s="19"/>
      <c r="E23" s="20">
        <v>2020000</v>
      </c>
      <c r="F23" s="21">
        <v>2020000</v>
      </c>
      <c r="G23" s="21"/>
      <c r="H23" s="21">
        <v>15404</v>
      </c>
      <c r="I23" s="21">
        <v>16010</v>
      </c>
      <c r="J23" s="21">
        <v>31414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31414</v>
      </c>
      <c r="X23" s="21">
        <v>120000</v>
      </c>
      <c r="Y23" s="21">
        <v>-88586</v>
      </c>
      <c r="Z23" s="6">
        <v>-73.82</v>
      </c>
      <c r="AA23" s="28">
        <v>2020000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81968732</v>
      </c>
      <c r="F25" s="53">
        <f t="shared" si="4"/>
        <v>81968732</v>
      </c>
      <c r="G25" s="53">
        <f t="shared" si="4"/>
        <v>3239196</v>
      </c>
      <c r="H25" s="53">
        <f t="shared" si="4"/>
        <v>1814704</v>
      </c>
      <c r="I25" s="53">
        <f t="shared" si="4"/>
        <v>4784320</v>
      </c>
      <c r="J25" s="53">
        <f t="shared" si="4"/>
        <v>9838220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9838220</v>
      </c>
      <c r="X25" s="53">
        <f t="shared" si="4"/>
        <v>17480000</v>
      </c>
      <c r="Y25" s="53">
        <f t="shared" si="4"/>
        <v>-7641780</v>
      </c>
      <c r="Z25" s="54">
        <f>+IF(X25&lt;&gt;0,+(Y25/X25)*100,0)</f>
        <v>-43.717276887871854</v>
      </c>
      <c r="AA25" s="55">
        <f>+AA5+AA9+AA15+AA19+AA24</f>
        <v>81968732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38039000</v>
      </c>
      <c r="F28" s="21">
        <v>38039000</v>
      </c>
      <c r="G28" s="21">
        <v>3239196</v>
      </c>
      <c r="H28" s="21"/>
      <c r="I28" s="21">
        <v>883016</v>
      </c>
      <c r="J28" s="21">
        <v>4122212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4122212</v>
      </c>
      <c r="X28" s="21">
        <v>10950000</v>
      </c>
      <c r="Y28" s="21">
        <v>-6827788</v>
      </c>
      <c r="Z28" s="6">
        <v>-62.35</v>
      </c>
      <c r="AA28" s="19">
        <v>38039000</v>
      </c>
    </row>
    <row r="29" spans="1:27" ht="12.75">
      <c r="A29" s="57" t="s">
        <v>55</v>
      </c>
      <c r="B29" s="3"/>
      <c r="C29" s="19"/>
      <c r="D29" s="19"/>
      <c r="E29" s="20">
        <v>2330000</v>
      </c>
      <c r="F29" s="21">
        <v>2330000</v>
      </c>
      <c r="G29" s="21"/>
      <c r="H29" s="21">
        <v>184949</v>
      </c>
      <c r="I29" s="21">
        <v>29335</v>
      </c>
      <c r="J29" s="21">
        <v>214284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214284</v>
      </c>
      <c r="X29" s="21">
        <v>150000</v>
      </c>
      <c r="Y29" s="21">
        <v>64284</v>
      </c>
      <c r="Z29" s="6">
        <v>42.86</v>
      </c>
      <c r="AA29" s="28">
        <v>2330000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40369000</v>
      </c>
      <c r="F32" s="27">
        <f t="shared" si="5"/>
        <v>40369000</v>
      </c>
      <c r="G32" s="27">
        <f t="shared" si="5"/>
        <v>3239196</v>
      </c>
      <c r="H32" s="27">
        <f t="shared" si="5"/>
        <v>184949</v>
      </c>
      <c r="I32" s="27">
        <f t="shared" si="5"/>
        <v>912351</v>
      </c>
      <c r="J32" s="27">
        <f t="shared" si="5"/>
        <v>4336496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4336496</v>
      </c>
      <c r="X32" s="27">
        <f t="shared" si="5"/>
        <v>11100000</v>
      </c>
      <c r="Y32" s="27">
        <f t="shared" si="5"/>
        <v>-6763504</v>
      </c>
      <c r="Z32" s="13">
        <f>+IF(X32&lt;&gt;0,+(Y32/X32)*100,0)</f>
        <v>-60.93246846846847</v>
      </c>
      <c r="AA32" s="31">
        <f>SUM(AA28:AA31)</f>
        <v>40369000</v>
      </c>
    </row>
    <row r="33" spans="1:27" ht="12.75">
      <c r="A33" s="60" t="s">
        <v>59</v>
      </c>
      <c r="B33" s="3" t="s">
        <v>60</v>
      </c>
      <c r="C33" s="19"/>
      <c r="D33" s="19"/>
      <c r="E33" s="20">
        <v>12520000</v>
      </c>
      <c r="F33" s="21">
        <v>12520000</v>
      </c>
      <c r="G33" s="21"/>
      <c r="H33" s="21"/>
      <c r="I33" s="21">
        <v>143953</v>
      </c>
      <c r="J33" s="21">
        <v>143953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143953</v>
      </c>
      <c r="X33" s="21">
        <v>1235000</v>
      </c>
      <c r="Y33" s="21">
        <v>-1091047</v>
      </c>
      <c r="Z33" s="6">
        <v>-88.34</v>
      </c>
      <c r="AA33" s="28">
        <v>12520000</v>
      </c>
    </row>
    <row r="34" spans="1:27" ht="12.75">
      <c r="A34" s="60" t="s">
        <v>61</v>
      </c>
      <c r="B34" s="3" t="s">
        <v>62</v>
      </c>
      <c r="C34" s="19"/>
      <c r="D34" s="19"/>
      <c r="E34" s="20">
        <v>20100000</v>
      </c>
      <c r="F34" s="21">
        <v>20100000</v>
      </c>
      <c r="G34" s="21"/>
      <c r="H34" s="21">
        <v>1488681</v>
      </c>
      <c r="I34" s="21">
        <v>1183090</v>
      </c>
      <c r="J34" s="21">
        <v>2671771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2671771</v>
      </c>
      <c r="X34" s="21">
        <v>4500000</v>
      </c>
      <c r="Y34" s="21">
        <v>-1828229</v>
      </c>
      <c r="Z34" s="6">
        <v>-40.63</v>
      </c>
      <c r="AA34" s="28">
        <v>20100000</v>
      </c>
    </row>
    <row r="35" spans="1:27" ht="12.75">
      <c r="A35" s="60" t="s">
        <v>63</v>
      </c>
      <c r="B35" s="3"/>
      <c r="C35" s="19"/>
      <c r="D35" s="19"/>
      <c r="E35" s="20">
        <v>8979732</v>
      </c>
      <c r="F35" s="21">
        <v>8979732</v>
      </c>
      <c r="G35" s="21"/>
      <c r="H35" s="21">
        <v>141074</v>
      </c>
      <c r="I35" s="21">
        <v>2544926</v>
      </c>
      <c r="J35" s="21">
        <v>2686000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2686000</v>
      </c>
      <c r="X35" s="21">
        <v>645000</v>
      </c>
      <c r="Y35" s="21">
        <v>2041000</v>
      </c>
      <c r="Z35" s="6">
        <v>316.43</v>
      </c>
      <c r="AA35" s="28">
        <v>8979732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81968732</v>
      </c>
      <c r="F36" s="64">
        <f t="shared" si="6"/>
        <v>81968732</v>
      </c>
      <c r="G36" s="64">
        <f t="shared" si="6"/>
        <v>3239196</v>
      </c>
      <c r="H36" s="64">
        <f t="shared" si="6"/>
        <v>1814704</v>
      </c>
      <c r="I36" s="64">
        <f t="shared" si="6"/>
        <v>4784320</v>
      </c>
      <c r="J36" s="64">
        <f t="shared" si="6"/>
        <v>9838220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9838220</v>
      </c>
      <c r="X36" s="64">
        <f t="shared" si="6"/>
        <v>17480000</v>
      </c>
      <c r="Y36" s="64">
        <f t="shared" si="6"/>
        <v>-7641780</v>
      </c>
      <c r="Z36" s="65">
        <f>+IF(X36&lt;&gt;0,+(Y36/X36)*100,0)</f>
        <v>-43.717276887871854</v>
      </c>
      <c r="AA36" s="66">
        <f>SUM(AA32:AA35)</f>
        <v>81968732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2302540</v>
      </c>
      <c r="D5" s="16">
        <f>SUM(D6:D8)</f>
        <v>0</v>
      </c>
      <c r="E5" s="17">
        <f t="shared" si="0"/>
        <v>4700000</v>
      </c>
      <c r="F5" s="18">
        <f t="shared" si="0"/>
        <v>4700000</v>
      </c>
      <c r="G5" s="18">
        <f t="shared" si="0"/>
        <v>759198</v>
      </c>
      <c r="H5" s="18">
        <f t="shared" si="0"/>
        <v>257263</v>
      </c>
      <c r="I5" s="18">
        <f t="shared" si="0"/>
        <v>17416</v>
      </c>
      <c r="J5" s="18">
        <f t="shared" si="0"/>
        <v>1033877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1033877</v>
      </c>
      <c r="X5" s="18">
        <f t="shared" si="0"/>
        <v>1175001</v>
      </c>
      <c r="Y5" s="18">
        <f t="shared" si="0"/>
        <v>-141124</v>
      </c>
      <c r="Z5" s="4">
        <f>+IF(X5&lt;&gt;0,+(Y5/X5)*100,0)</f>
        <v>-12.010542969750663</v>
      </c>
      <c r="AA5" s="16">
        <f>SUM(AA6:AA8)</f>
        <v>4700000</v>
      </c>
    </row>
    <row r="6" spans="1:27" ht="12.75">
      <c r="A6" s="5" t="s">
        <v>32</v>
      </c>
      <c r="B6" s="3"/>
      <c r="C6" s="19">
        <v>1041951</v>
      </c>
      <c r="D6" s="19"/>
      <c r="E6" s="20">
        <v>1400000</v>
      </c>
      <c r="F6" s="21">
        <v>1400000</v>
      </c>
      <c r="G6" s="21">
        <v>759198</v>
      </c>
      <c r="H6" s="21">
        <v>257263</v>
      </c>
      <c r="I6" s="21"/>
      <c r="J6" s="21">
        <v>1016461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1016461</v>
      </c>
      <c r="X6" s="21">
        <v>350001</v>
      </c>
      <c r="Y6" s="21">
        <v>666460</v>
      </c>
      <c r="Z6" s="6">
        <v>190.42</v>
      </c>
      <c r="AA6" s="28">
        <v>1400000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1260589</v>
      </c>
      <c r="D8" s="19"/>
      <c r="E8" s="20">
        <v>3300000</v>
      </c>
      <c r="F8" s="21">
        <v>3300000</v>
      </c>
      <c r="G8" s="21"/>
      <c r="H8" s="21"/>
      <c r="I8" s="21">
        <v>17416</v>
      </c>
      <c r="J8" s="21">
        <v>17416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17416</v>
      </c>
      <c r="X8" s="21">
        <v>825000</v>
      </c>
      <c r="Y8" s="21">
        <v>-807584</v>
      </c>
      <c r="Z8" s="6">
        <v>-97.89</v>
      </c>
      <c r="AA8" s="28">
        <v>3300000</v>
      </c>
    </row>
    <row r="9" spans="1:27" ht="12.75">
      <c r="A9" s="2" t="s">
        <v>35</v>
      </c>
      <c r="B9" s="3"/>
      <c r="C9" s="16">
        <f aca="true" t="shared" si="1" ref="C9:Y9">SUM(C10:C14)</f>
        <v>1472928</v>
      </c>
      <c r="D9" s="16">
        <f>SUM(D10:D14)</f>
        <v>0</v>
      </c>
      <c r="E9" s="17">
        <f t="shared" si="1"/>
        <v>4907000</v>
      </c>
      <c r="F9" s="18">
        <f t="shared" si="1"/>
        <v>4907000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1226751</v>
      </c>
      <c r="Y9" s="18">
        <f t="shared" si="1"/>
        <v>-1226751</v>
      </c>
      <c r="Z9" s="4">
        <f>+IF(X9&lt;&gt;0,+(Y9/X9)*100,0)</f>
        <v>-100</v>
      </c>
      <c r="AA9" s="30">
        <f>SUM(AA10:AA14)</f>
        <v>4907000</v>
      </c>
    </row>
    <row r="10" spans="1:27" ht="12.75">
      <c r="A10" s="5" t="s">
        <v>36</v>
      </c>
      <c r="B10" s="3"/>
      <c r="C10" s="19">
        <v>1203345</v>
      </c>
      <c r="D10" s="19"/>
      <c r="E10" s="20">
        <v>4907000</v>
      </c>
      <c r="F10" s="21">
        <v>4907000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1226751</v>
      </c>
      <c r="Y10" s="21">
        <v>-1226751</v>
      </c>
      <c r="Z10" s="6">
        <v>-100</v>
      </c>
      <c r="AA10" s="28">
        <v>4907000</v>
      </c>
    </row>
    <row r="11" spans="1:27" ht="12.75">
      <c r="A11" s="5" t="s">
        <v>37</v>
      </c>
      <c r="B11" s="3"/>
      <c r="C11" s="19">
        <v>269583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14458913</v>
      </c>
      <c r="D15" s="16">
        <f>SUM(D16:D18)</f>
        <v>0</v>
      </c>
      <c r="E15" s="17">
        <f t="shared" si="2"/>
        <v>15500000</v>
      </c>
      <c r="F15" s="18">
        <f t="shared" si="2"/>
        <v>15500000</v>
      </c>
      <c r="G15" s="18">
        <f t="shared" si="2"/>
        <v>0</v>
      </c>
      <c r="H15" s="18">
        <f t="shared" si="2"/>
        <v>1193316</v>
      </c>
      <c r="I15" s="18">
        <f t="shared" si="2"/>
        <v>821766</v>
      </c>
      <c r="J15" s="18">
        <f t="shared" si="2"/>
        <v>2015082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2015082</v>
      </c>
      <c r="X15" s="18">
        <f t="shared" si="2"/>
        <v>3874998</v>
      </c>
      <c r="Y15" s="18">
        <f t="shared" si="2"/>
        <v>-1859916</v>
      </c>
      <c r="Z15" s="4">
        <f>+IF(X15&lt;&gt;0,+(Y15/X15)*100,0)</f>
        <v>-47.997857031152016</v>
      </c>
      <c r="AA15" s="30">
        <f>SUM(AA16:AA18)</f>
        <v>15500000</v>
      </c>
    </row>
    <row r="16" spans="1:27" ht="12.75">
      <c r="A16" s="5" t="s">
        <v>42</v>
      </c>
      <c r="B16" s="3"/>
      <c r="C16" s="19">
        <v>372719</v>
      </c>
      <c r="D16" s="19"/>
      <c r="E16" s="20">
        <v>1000000</v>
      </c>
      <c r="F16" s="21">
        <v>1000000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249999</v>
      </c>
      <c r="Y16" s="21">
        <v>-249999</v>
      </c>
      <c r="Z16" s="6">
        <v>-100</v>
      </c>
      <c r="AA16" s="28">
        <v>1000000</v>
      </c>
    </row>
    <row r="17" spans="1:27" ht="12.75">
      <c r="A17" s="5" t="s">
        <v>43</v>
      </c>
      <c r="B17" s="3"/>
      <c r="C17" s="19">
        <v>14086194</v>
      </c>
      <c r="D17" s="19"/>
      <c r="E17" s="20">
        <v>14500000</v>
      </c>
      <c r="F17" s="21">
        <v>14500000</v>
      </c>
      <c r="G17" s="21"/>
      <c r="H17" s="21">
        <v>1193316</v>
      </c>
      <c r="I17" s="21">
        <v>821766</v>
      </c>
      <c r="J17" s="21">
        <v>2015082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2015082</v>
      </c>
      <c r="X17" s="21">
        <v>3624999</v>
      </c>
      <c r="Y17" s="21">
        <v>-1609917</v>
      </c>
      <c r="Z17" s="6">
        <v>-44.41</v>
      </c>
      <c r="AA17" s="28">
        <v>14500000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14019389</v>
      </c>
      <c r="D19" s="16">
        <f>SUM(D20:D23)</f>
        <v>0</v>
      </c>
      <c r="E19" s="17">
        <f t="shared" si="3"/>
        <v>31904000</v>
      </c>
      <c r="F19" s="18">
        <f t="shared" si="3"/>
        <v>31904000</v>
      </c>
      <c r="G19" s="18">
        <f t="shared" si="3"/>
        <v>0</v>
      </c>
      <c r="H19" s="18">
        <f t="shared" si="3"/>
        <v>279090</v>
      </c>
      <c r="I19" s="18">
        <f t="shared" si="3"/>
        <v>135765</v>
      </c>
      <c r="J19" s="18">
        <f t="shared" si="3"/>
        <v>414855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414855</v>
      </c>
      <c r="X19" s="18">
        <f t="shared" si="3"/>
        <v>7976001</v>
      </c>
      <c r="Y19" s="18">
        <f t="shared" si="3"/>
        <v>-7561146</v>
      </c>
      <c r="Z19" s="4">
        <f>+IF(X19&lt;&gt;0,+(Y19/X19)*100,0)</f>
        <v>-94.79870927799533</v>
      </c>
      <c r="AA19" s="30">
        <f>SUM(AA20:AA23)</f>
        <v>31904000</v>
      </c>
    </row>
    <row r="20" spans="1:27" ht="12.75">
      <c r="A20" s="5" t="s">
        <v>46</v>
      </c>
      <c r="B20" s="3"/>
      <c r="C20" s="19">
        <v>4579558</v>
      </c>
      <c r="D20" s="19"/>
      <c r="E20" s="20">
        <v>11004000</v>
      </c>
      <c r="F20" s="21">
        <v>11004000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2751000</v>
      </c>
      <c r="Y20" s="21">
        <v>-2751000</v>
      </c>
      <c r="Z20" s="6">
        <v>-100</v>
      </c>
      <c r="AA20" s="28">
        <v>11004000</v>
      </c>
    </row>
    <row r="21" spans="1:27" ht="12.75">
      <c r="A21" s="5" t="s">
        <v>47</v>
      </c>
      <c r="B21" s="3"/>
      <c r="C21" s="19">
        <v>8607780</v>
      </c>
      <c r="D21" s="19"/>
      <c r="E21" s="20">
        <v>7500000</v>
      </c>
      <c r="F21" s="21">
        <v>7500000</v>
      </c>
      <c r="G21" s="21"/>
      <c r="H21" s="21">
        <v>279090</v>
      </c>
      <c r="I21" s="21">
        <v>135765</v>
      </c>
      <c r="J21" s="21">
        <v>414855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414855</v>
      </c>
      <c r="X21" s="21">
        <v>1875000</v>
      </c>
      <c r="Y21" s="21">
        <v>-1460145</v>
      </c>
      <c r="Z21" s="6">
        <v>-77.87</v>
      </c>
      <c r="AA21" s="28">
        <v>7500000</v>
      </c>
    </row>
    <row r="22" spans="1:27" ht="12.75">
      <c r="A22" s="5" t="s">
        <v>48</v>
      </c>
      <c r="B22" s="3"/>
      <c r="C22" s="22">
        <v>832051</v>
      </c>
      <c r="D22" s="22"/>
      <c r="E22" s="23">
        <v>11900000</v>
      </c>
      <c r="F22" s="24">
        <v>11900000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2975001</v>
      </c>
      <c r="Y22" s="24">
        <v>-2975001</v>
      </c>
      <c r="Z22" s="7">
        <v>-100</v>
      </c>
      <c r="AA22" s="29">
        <v>11900000</v>
      </c>
    </row>
    <row r="23" spans="1:27" ht="12.75">
      <c r="A23" s="5" t="s">
        <v>49</v>
      </c>
      <c r="B23" s="3"/>
      <c r="C23" s="19"/>
      <c r="D23" s="19"/>
      <c r="E23" s="20">
        <v>1500000</v>
      </c>
      <c r="F23" s="21">
        <v>1500000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375000</v>
      </c>
      <c r="Y23" s="21">
        <v>-375000</v>
      </c>
      <c r="Z23" s="6">
        <v>-100</v>
      </c>
      <c r="AA23" s="28">
        <v>1500000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32253770</v>
      </c>
      <c r="D25" s="51">
        <f>+D5+D9+D15+D19+D24</f>
        <v>0</v>
      </c>
      <c r="E25" s="52">
        <f t="shared" si="4"/>
        <v>57011000</v>
      </c>
      <c r="F25" s="53">
        <f t="shared" si="4"/>
        <v>57011000</v>
      </c>
      <c r="G25" s="53">
        <f t="shared" si="4"/>
        <v>759198</v>
      </c>
      <c r="H25" s="53">
        <f t="shared" si="4"/>
        <v>1729669</v>
      </c>
      <c r="I25" s="53">
        <f t="shared" si="4"/>
        <v>974947</v>
      </c>
      <c r="J25" s="53">
        <f t="shared" si="4"/>
        <v>3463814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3463814</v>
      </c>
      <c r="X25" s="53">
        <f t="shared" si="4"/>
        <v>14252751</v>
      </c>
      <c r="Y25" s="53">
        <f t="shared" si="4"/>
        <v>-10788937</v>
      </c>
      <c r="Z25" s="54">
        <f>+IF(X25&lt;&gt;0,+(Y25/X25)*100,0)</f>
        <v>-75.69722504799249</v>
      </c>
      <c r="AA25" s="55">
        <f>+AA5+AA9+AA15+AA19+AA24</f>
        <v>57011000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26349621</v>
      </c>
      <c r="D28" s="19"/>
      <c r="E28" s="20">
        <v>31204000</v>
      </c>
      <c r="F28" s="21">
        <v>31204000</v>
      </c>
      <c r="G28" s="21"/>
      <c r="H28" s="21">
        <v>1472406</v>
      </c>
      <c r="I28" s="21">
        <v>957531</v>
      </c>
      <c r="J28" s="21">
        <v>2429937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2429937</v>
      </c>
      <c r="X28" s="21">
        <v>7800999</v>
      </c>
      <c r="Y28" s="21">
        <v>-5371062</v>
      </c>
      <c r="Z28" s="6">
        <v>-68.85</v>
      </c>
      <c r="AA28" s="19">
        <v>31204000</v>
      </c>
    </row>
    <row r="29" spans="1:27" ht="12.75">
      <c r="A29" s="57" t="s">
        <v>55</v>
      </c>
      <c r="B29" s="3"/>
      <c r="C29" s="19">
        <v>649812</v>
      </c>
      <c r="D29" s="19"/>
      <c r="E29" s="20">
        <v>3407000</v>
      </c>
      <c r="F29" s="21">
        <v>3407000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851751</v>
      </c>
      <c r="Y29" s="21">
        <v>-851751</v>
      </c>
      <c r="Z29" s="6">
        <v>-100</v>
      </c>
      <c r="AA29" s="28">
        <v>3407000</v>
      </c>
    </row>
    <row r="30" spans="1:27" ht="12.75">
      <c r="A30" s="57" t="s">
        <v>56</v>
      </c>
      <c r="B30" s="3"/>
      <c r="C30" s="22">
        <v>269583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27269016</v>
      </c>
      <c r="D32" s="25">
        <f>SUM(D28:D31)</f>
        <v>0</v>
      </c>
      <c r="E32" s="26">
        <f t="shared" si="5"/>
        <v>34611000</v>
      </c>
      <c r="F32" s="27">
        <f t="shared" si="5"/>
        <v>34611000</v>
      </c>
      <c r="G32" s="27">
        <f t="shared" si="5"/>
        <v>0</v>
      </c>
      <c r="H32" s="27">
        <f t="shared" si="5"/>
        <v>1472406</v>
      </c>
      <c r="I32" s="27">
        <f t="shared" si="5"/>
        <v>957531</v>
      </c>
      <c r="J32" s="27">
        <f t="shared" si="5"/>
        <v>2429937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2429937</v>
      </c>
      <c r="X32" s="27">
        <f t="shared" si="5"/>
        <v>8652750</v>
      </c>
      <c r="Y32" s="27">
        <f t="shared" si="5"/>
        <v>-6222813</v>
      </c>
      <c r="Z32" s="13">
        <f>+IF(X32&lt;&gt;0,+(Y32/X32)*100,0)</f>
        <v>-71.91717084163994</v>
      </c>
      <c r="AA32" s="31">
        <f>SUM(AA28:AA31)</f>
        <v>34611000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4984754</v>
      </c>
      <c r="D35" s="19"/>
      <c r="E35" s="20">
        <v>22400000</v>
      </c>
      <c r="F35" s="21">
        <v>22400000</v>
      </c>
      <c r="G35" s="21">
        <v>759198</v>
      </c>
      <c r="H35" s="21">
        <v>257263</v>
      </c>
      <c r="I35" s="21">
        <v>17416</v>
      </c>
      <c r="J35" s="21">
        <v>1033877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1033877</v>
      </c>
      <c r="X35" s="21">
        <v>5600001</v>
      </c>
      <c r="Y35" s="21">
        <v>-4566124</v>
      </c>
      <c r="Z35" s="6">
        <v>-81.54</v>
      </c>
      <c r="AA35" s="28">
        <v>22400000</v>
      </c>
    </row>
    <row r="36" spans="1:27" ht="12.75">
      <c r="A36" s="61" t="s">
        <v>64</v>
      </c>
      <c r="B36" s="10"/>
      <c r="C36" s="62">
        <f aca="true" t="shared" si="6" ref="C36:Y36">SUM(C32:C35)</f>
        <v>32253770</v>
      </c>
      <c r="D36" s="62">
        <f>SUM(D32:D35)</f>
        <v>0</v>
      </c>
      <c r="E36" s="63">
        <f t="shared" si="6"/>
        <v>57011000</v>
      </c>
      <c r="F36" s="64">
        <f t="shared" si="6"/>
        <v>57011000</v>
      </c>
      <c r="G36" s="64">
        <f t="shared" si="6"/>
        <v>759198</v>
      </c>
      <c r="H36" s="64">
        <f t="shared" si="6"/>
        <v>1729669</v>
      </c>
      <c r="I36" s="64">
        <f t="shared" si="6"/>
        <v>974947</v>
      </c>
      <c r="J36" s="64">
        <f t="shared" si="6"/>
        <v>3463814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3463814</v>
      </c>
      <c r="X36" s="64">
        <f t="shared" si="6"/>
        <v>14252751</v>
      </c>
      <c r="Y36" s="64">
        <f t="shared" si="6"/>
        <v>-10788937</v>
      </c>
      <c r="Z36" s="65">
        <f>+IF(X36&lt;&gt;0,+(Y36/X36)*100,0)</f>
        <v>-75.69722504799249</v>
      </c>
      <c r="AA36" s="66">
        <f>SUM(AA32:AA35)</f>
        <v>57011000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18639592</v>
      </c>
      <c r="F5" s="18">
        <f t="shared" si="0"/>
        <v>18639592</v>
      </c>
      <c r="G5" s="18">
        <f t="shared" si="0"/>
        <v>772004</v>
      </c>
      <c r="H5" s="18">
        <f t="shared" si="0"/>
        <v>0</v>
      </c>
      <c r="I5" s="18">
        <f t="shared" si="0"/>
        <v>443709</v>
      </c>
      <c r="J5" s="18">
        <f t="shared" si="0"/>
        <v>1215713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1215713</v>
      </c>
      <c r="X5" s="18">
        <f t="shared" si="0"/>
        <v>4659900</v>
      </c>
      <c r="Y5" s="18">
        <f t="shared" si="0"/>
        <v>-3444187</v>
      </c>
      <c r="Z5" s="4">
        <f>+IF(X5&lt;&gt;0,+(Y5/X5)*100,0)</f>
        <v>-73.91117835146676</v>
      </c>
      <c r="AA5" s="16">
        <f>SUM(AA6:AA8)</f>
        <v>18639592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3200000</v>
      </c>
      <c r="F7" s="24">
        <v>3200000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800001</v>
      </c>
      <c r="Y7" s="24">
        <v>-800001</v>
      </c>
      <c r="Z7" s="7">
        <v>-100</v>
      </c>
      <c r="AA7" s="29">
        <v>3200000</v>
      </c>
    </row>
    <row r="8" spans="1:27" ht="12.75">
      <c r="A8" s="5" t="s">
        <v>34</v>
      </c>
      <c r="B8" s="3"/>
      <c r="C8" s="19"/>
      <c r="D8" s="19"/>
      <c r="E8" s="20">
        <v>15439592</v>
      </c>
      <c r="F8" s="21">
        <v>15439592</v>
      </c>
      <c r="G8" s="21">
        <v>772004</v>
      </c>
      <c r="H8" s="21"/>
      <c r="I8" s="21">
        <v>443709</v>
      </c>
      <c r="J8" s="21">
        <v>1215713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1215713</v>
      </c>
      <c r="X8" s="21">
        <v>3859899</v>
      </c>
      <c r="Y8" s="21">
        <v>-2644186</v>
      </c>
      <c r="Z8" s="6">
        <v>-68.5</v>
      </c>
      <c r="AA8" s="28">
        <v>15439592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538000</v>
      </c>
      <c r="F9" s="18">
        <f t="shared" si="1"/>
        <v>538000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538000</v>
      </c>
    </row>
    <row r="10" spans="1:27" ht="12.75">
      <c r="A10" s="5" t="s">
        <v>36</v>
      </c>
      <c r="B10" s="3"/>
      <c r="C10" s="19"/>
      <c r="D10" s="19"/>
      <c r="E10" s="20">
        <v>538000</v>
      </c>
      <c r="F10" s="21">
        <v>538000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538000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1642000</v>
      </c>
      <c r="F15" s="18">
        <f t="shared" si="2"/>
        <v>1642000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545000</v>
      </c>
      <c r="Y15" s="18">
        <f t="shared" si="2"/>
        <v>-545000</v>
      </c>
      <c r="Z15" s="4">
        <f>+IF(X15&lt;&gt;0,+(Y15/X15)*100,0)</f>
        <v>-100</v>
      </c>
      <c r="AA15" s="30">
        <f>SUM(AA16:AA18)</f>
        <v>1642000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1142000</v>
      </c>
      <c r="F17" s="21">
        <v>1142000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500000</v>
      </c>
      <c r="Y17" s="21">
        <v>-500000</v>
      </c>
      <c r="Z17" s="6">
        <v>-100</v>
      </c>
      <c r="AA17" s="28">
        <v>1142000</v>
      </c>
    </row>
    <row r="18" spans="1:27" ht="12.75">
      <c r="A18" s="5" t="s">
        <v>44</v>
      </c>
      <c r="B18" s="3"/>
      <c r="C18" s="19"/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45000</v>
      </c>
      <c r="Y18" s="21">
        <v>-45000</v>
      </c>
      <c r="Z18" s="6">
        <v>-100</v>
      </c>
      <c r="AA18" s="28">
        <v>500000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20819592</v>
      </c>
      <c r="F25" s="53">
        <f t="shared" si="4"/>
        <v>20819592</v>
      </c>
      <c r="G25" s="53">
        <f t="shared" si="4"/>
        <v>772004</v>
      </c>
      <c r="H25" s="53">
        <f t="shared" si="4"/>
        <v>0</v>
      </c>
      <c r="I25" s="53">
        <f t="shared" si="4"/>
        <v>443709</v>
      </c>
      <c r="J25" s="53">
        <f t="shared" si="4"/>
        <v>1215713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1215713</v>
      </c>
      <c r="X25" s="53">
        <f t="shared" si="4"/>
        <v>5204900</v>
      </c>
      <c r="Y25" s="53">
        <f t="shared" si="4"/>
        <v>-3989187</v>
      </c>
      <c r="Z25" s="54">
        <f>+IF(X25&lt;&gt;0,+(Y25/X25)*100,0)</f>
        <v>-76.6429134085189</v>
      </c>
      <c r="AA25" s="55">
        <f>+AA5+AA9+AA15+AA19+AA24</f>
        <v>20819592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20819592</v>
      </c>
      <c r="F35" s="21">
        <v>20819592</v>
      </c>
      <c r="G35" s="21">
        <v>772004</v>
      </c>
      <c r="H35" s="21"/>
      <c r="I35" s="21">
        <v>443709</v>
      </c>
      <c r="J35" s="21">
        <v>1215713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1215713</v>
      </c>
      <c r="X35" s="21">
        <v>5204897</v>
      </c>
      <c r="Y35" s="21">
        <v>-3989184</v>
      </c>
      <c r="Z35" s="6">
        <v>-76.64</v>
      </c>
      <c r="AA35" s="28">
        <v>20819592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20819592</v>
      </c>
      <c r="F36" s="64">
        <f t="shared" si="6"/>
        <v>20819592</v>
      </c>
      <c r="G36" s="64">
        <f t="shared" si="6"/>
        <v>772004</v>
      </c>
      <c r="H36" s="64">
        <f t="shared" si="6"/>
        <v>0</v>
      </c>
      <c r="I36" s="64">
        <f t="shared" si="6"/>
        <v>443709</v>
      </c>
      <c r="J36" s="64">
        <f t="shared" si="6"/>
        <v>1215713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1215713</v>
      </c>
      <c r="X36" s="64">
        <f t="shared" si="6"/>
        <v>5204897</v>
      </c>
      <c r="Y36" s="64">
        <f t="shared" si="6"/>
        <v>-3989184</v>
      </c>
      <c r="Z36" s="65">
        <f>+IF(X36&lt;&gt;0,+(Y36/X36)*100,0)</f>
        <v>-76.64289994595475</v>
      </c>
      <c r="AA36" s="66">
        <f>SUM(AA32:AA35)</f>
        <v>20819592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5756592</v>
      </c>
      <c r="D5" s="16">
        <f>SUM(D6:D8)</f>
        <v>0</v>
      </c>
      <c r="E5" s="17">
        <f t="shared" si="0"/>
        <v>25703314</v>
      </c>
      <c r="F5" s="18">
        <f t="shared" si="0"/>
        <v>25703314</v>
      </c>
      <c r="G5" s="18">
        <f t="shared" si="0"/>
        <v>0</v>
      </c>
      <c r="H5" s="18">
        <f t="shared" si="0"/>
        <v>1457103</v>
      </c>
      <c r="I5" s="18">
        <f t="shared" si="0"/>
        <v>105784</v>
      </c>
      <c r="J5" s="18">
        <f t="shared" si="0"/>
        <v>1562887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1562887</v>
      </c>
      <c r="X5" s="18">
        <f t="shared" si="0"/>
        <v>6425829</v>
      </c>
      <c r="Y5" s="18">
        <f t="shared" si="0"/>
        <v>-4862942</v>
      </c>
      <c r="Z5" s="4">
        <f>+IF(X5&lt;&gt;0,+(Y5/X5)*100,0)</f>
        <v>-75.67804870001987</v>
      </c>
      <c r="AA5" s="16">
        <f>SUM(AA6:AA8)</f>
        <v>25703314</v>
      </c>
    </row>
    <row r="6" spans="1:27" ht="12.75">
      <c r="A6" s="5" t="s">
        <v>32</v>
      </c>
      <c r="B6" s="3"/>
      <c r="C6" s="19">
        <v>3422922</v>
      </c>
      <c r="D6" s="19"/>
      <c r="E6" s="20">
        <v>1875700</v>
      </c>
      <c r="F6" s="21">
        <v>1875700</v>
      </c>
      <c r="G6" s="21"/>
      <c r="H6" s="21"/>
      <c r="I6" s="21">
        <v>15499</v>
      </c>
      <c r="J6" s="21">
        <v>15499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15499</v>
      </c>
      <c r="X6" s="21">
        <v>468924</v>
      </c>
      <c r="Y6" s="21">
        <v>-453425</v>
      </c>
      <c r="Z6" s="6">
        <v>-96.69</v>
      </c>
      <c r="AA6" s="28">
        <v>1875700</v>
      </c>
    </row>
    <row r="7" spans="1:27" ht="12.75">
      <c r="A7" s="5" t="s">
        <v>33</v>
      </c>
      <c r="B7" s="3"/>
      <c r="C7" s="22">
        <v>1612749</v>
      </c>
      <c r="D7" s="22"/>
      <c r="E7" s="23">
        <v>2000000</v>
      </c>
      <c r="F7" s="24">
        <v>2000000</v>
      </c>
      <c r="G7" s="24"/>
      <c r="H7" s="24"/>
      <c r="I7" s="24">
        <v>90285</v>
      </c>
      <c r="J7" s="24">
        <v>90285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90285</v>
      </c>
      <c r="X7" s="24">
        <v>500001</v>
      </c>
      <c r="Y7" s="24">
        <v>-409716</v>
      </c>
      <c r="Z7" s="7">
        <v>-81.94</v>
      </c>
      <c r="AA7" s="29">
        <v>2000000</v>
      </c>
    </row>
    <row r="8" spans="1:27" ht="12.75">
      <c r="A8" s="5" t="s">
        <v>34</v>
      </c>
      <c r="B8" s="3"/>
      <c r="C8" s="19">
        <v>720921</v>
      </c>
      <c r="D8" s="19"/>
      <c r="E8" s="20">
        <v>21827614</v>
      </c>
      <c r="F8" s="21">
        <v>21827614</v>
      </c>
      <c r="G8" s="21"/>
      <c r="H8" s="21">
        <v>1457103</v>
      </c>
      <c r="I8" s="21"/>
      <c r="J8" s="21">
        <v>1457103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1457103</v>
      </c>
      <c r="X8" s="21">
        <v>5456904</v>
      </c>
      <c r="Y8" s="21">
        <v>-3999801</v>
      </c>
      <c r="Z8" s="6">
        <v>-73.3</v>
      </c>
      <c r="AA8" s="28">
        <v>21827614</v>
      </c>
    </row>
    <row r="9" spans="1:27" ht="12.75">
      <c r="A9" s="2" t="s">
        <v>35</v>
      </c>
      <c r="B9" s="3"/>
      <c r="C9" s="16">
        <f aca="true" t="shared" si="1" ref="C9:Y9">SUM(C10:C14)</f>
        <v>26965794</v>
      </c>
      <c r="D9" s="16">
        <f>SUM(D10:D14)</f>
        <v>0</v>
      </c>
      <c r="E9" s="17">
        <f t="shared" si="1"/>
        <v>28486221</v>
      </c>
      <c r="F9" s="18">
        <f t="shared" si="1"/>
        <v>28486221</v>
      </c>
      <c r="G9" s="18">
        <f t="shared" si="1"/>
        <v>1667979</v>
      </c>
      <c r="H9" s="18">
        <f t="shared" si="1"/>
        <v>3568927</v>
      </c>
      <c r="I9" s="18">
        <f t="shared" si="1"/>
        <v>3486424</v>
      </c>
      <c r="J9" s="18">
        <f t="shared" si="1"/>
        <v>8723330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8723330</v>
      </c>
      <c r="X9" s="18">
        <f t="shared" si="1"/>
        <v>7121553</v>
      </c>
      <c r="Y9" s="18">
        <f t="shared" si="1"/>
        <v>1601777</v>
      </c>
      <c r="Z9" s="4">
        <f>+IF(X9&lt;&gt;0,+(Y9/X9)*100,0)</f>
        <v>22.49196207624938</v>
      </c>
      <c r="AA9" s="30">
        <f>SUM(AA10:AA14)</f>
        <v>28486221</v>
      </c>
    </row>
    <row r="10" spans="1:27" ht="12.75">
      <c r="A10" s="5" t="s">
        <v>36</v>
      </c>
      <c r="B10" s="3"/>
      <c r="C10" s="19">
        <v>11630031</v>
      </c>
      <c r="D10" s="19"/>
      <c r="E10" s="20">
        <v>19978265</v>
      </c>
      <c r="F10" s="21">
        <v>19978265</v>
      </c>
      <c r="G10" s="21">
        <v>1224477</v>
      </c>
      <c r="H10" s="21">
        <v>2557225</v>
      </c>
      <c r="I10" s="21">
        <v>1457966</v>
      </c>
      <c r="J10" s="21">
        <v>5239668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5239668</v>
      </c>
      <c r="X10" s="21">
        <v>4994565</v>
      </c>
      <c r="Y10" s="21">
        <v>245103</v>
      </c>
      <c r="Z10" s="6">
        <v>4.91</v>
      </c>
      <c r="AA10" s="28">
        <v>19978265</v>
      </c>
    </row>
    <row r="11" spans="1:27" ht="12.75">
      <c r="A11" s="5" t="s">
        <v>37</v>
      </c>
      <c r="B11" s="3"/>
      <c r="C11" s="19">
        <v>14881206</v>
      </c>
      <c r="D11" s="19"/>
      <c r="E11" s="20">
        <v>8507956</v>
      </c>
      <c r="F11" s="21">
        <v>8507956</v>
      </c>
      <c r="G11" s="21">
        <v>443502</v>
      </c>
      <c r="H11" s="21">
        <v>1011702</v>
      </c>
      <c r="I11" s="21">
        <v>2028458</v>
      </c>
      <c r="J11" s="21">
        <v>3483662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3483662</v>
      </c>
      <c r="X11" s="21">
        <v>2126988</v>
      </c>
      <c r="Y11" s="21">
        <v>1356674</v>
      </c>
      <c r="Z11" s="6">
        <v>63.78</v>
      </c>
      <c r="AA11" s="28">
        <v>8507956</v>
      </c>
    </row>
    <row r="12" spans="1:27" ht="12.75">
      <c r="A12" s="5" t="s">
        <v>38</v>
      </c>
      <c r="B12" s="3"/>
      <c r="C12" s="19">
        <v>454557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215244600</v>
      </c>
      <c r="D15" s="16">
        <f>SUM(D16:D18)</f>
        <v>0</v>
      </c>
      <c r="E15" s="17">
        <f t="shared" si="2"/>
        <v>258678616</v>
      </c>
      <c r="F15" s="18">
        <f t="shared" si="2"/>
        <v>258678616</v>
      </c>
      <c r="G15" s="18">
        <f t="shared" si="2"/>
        <v>764947</v>
      </c>
      <c r="H15" s="18">
        <f t="shared" si="2"/>
        <v>3202052</v>
      </c>
      <c r="I15" s="18">
        <f t="shared" si="2"/>
        <v>5938559</v>
      </c>
      <c r="J15" s="18">
        <f t="shared" si="2"/>
        <v>9905558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9905558</v>
      </c>
      <c r="X15" s="18">
        <f t="shared" si="2"/>
        <v>64669653</v>
      </c>
      <c r="Y15" s="18">
        <f t="shared" si="2"/>
        <v>-54764095</v>
      </c>
      <c r="Z15" s="4">
        <f>+IF(X15&lt;&gt;0,+(Y15/X15)*100,0)</f>
        <v>-84.6828341571587</v>
      </c>
      <c r="AA15" s="30">
        <f>SUM(AA16:AA18)</f>
        <v>258678616</v>
      </c>
    </row>
    <row r="16" spans="1:27" ht="12.75">
      <c r="A16" s="5" t="s">
        <v>42</v>
      </c>
      <c r="B16" s="3"/>
      <c r="C16" s="19">
        <v>139311103</v>
      </c>
      <c r="D16" s="19"/>
      <c r="E16" s="20">
        <v>188412000</v>
      </c>
      <c r="F16" s="21">
        <v>188412000</v>
      </c>
      <c r="G16" s="21"/>
      <c r="H16" s="21">
        <v>2348356</v>
      </c>
      <c r="I16" s="21">
        <v>1055034</v>
      </c>
      <c r="J16" s="21">
        <v>3403390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3403390</v>
      </c>
      <c r="X16" s="21">
        <v>47103000</v>
      </c>
      <c r="Y16" s="21">
        <v>-43699610</v>
      </c>
      <c r="Z16" s="6">
        <v>-92.77</v>
      </c>
      <c r="AA16" s="28">
        <v>188412000</v>
      </c>
    </row>
    <row r="17" spans="1:27" ht="12.75">
      <c r="A17" s="5" t="s">
        <v>43</v>
      </c>
      <c r="B17" s="3"/>
      <c r="C17" s="19">
        <v>56233716</v>
      </c>
      <c r="D17" s="19"/>
      <c r="E17" s="20">
        <v>43838232</v>
      </c>
      <c r="F17" s="21">
        <v>43838232</v>
      </c>
      <c r="G17" s="21">
        <v>764947</v>
      </c>
      <c r="H17" s="21">
        <v>853696</v>
      </c>
      <c r="I17" s="21">
        <v>4750609</v>
      </c>
      <c r="J17" s="21">
        <v>6369252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6369252</v>
      </c>
      <c r="X17" s="21">
        <v>10959558</v>
      </c>
      <c r="Y17" s="21">
        <v>-4590306</v>
      </c>
      <c r="Z17" s="6">
        <v>-41.88</v>
      </c>
      <c r="AA17" s="28">
        <v>43838232</v>
      </c>
    </row>
    <row r="18" spans="1:27" ht="12.75">
      <c r="A18" s="5" t="s">
        <v>44</v>
      </c>
      <c r="B18" s="3"/>
      <c r="C18" s="19">
        <v>19699781</v>
      </c>
      <c r="D18" s="19"/>
      <c r="E18" s="20">
        <v>26428384</v>
      </c>
      <c r="F18" s="21">
        <v>26428384</v>
      </c>
      <c r="G18" s="21"/>
      <c r="H18" s="21"/>
      <c r="I18" s="21">
        <v>132916</v>
      </c>
      <c r="J18" s="21">
        <v>132916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132916</v>
      </c>
      <c r="X18" s="21">
        <v>6607095</v>
      </c>
      <c r="Y18" s="21">
        <v>-6474179</v>
      </c>
      <c r="Z18" s="6">
        <v>-97.99</v>
      </c>
      <c r="AA18" s="28">
        <v>26428384</v>
      </c>
    </row>
    <row r="19" spans="1:27" ht="12.75">
      <c r="A19" s="2" t="s">
        <v>45</v>
      </c>
      <c r="B19" s="8"/>
      <c r="C19" s="16">
        <f aca="true" t="shared" si="3" ref="C19:Y19">SUM(C20:C23)</f>
        <v>186602215</v>
      </c>
      <c r="D19" s="16">
        <f>SUM(D20:D23)</f>
        <v>0</v>
      </c>
      <c r="E19" s="17">
        <f t="shared" si="3"/>
        <v>109352447</v>
      </c>
      <c r="F19" s="18">
        <f t="shared" si="3"/>
        <v>109352447</v>
      </c>
      <c r="G19" s="18">
        <f t="shared" si="3"/>
        <v>3215813</v>
      </c>
      <c r="H19" s="18">
        <f t="shared" si="3"/>
        <v>4244665</v>
      </c>
      <c r="I19" s="18">
        <f t="shared" si="3"/>
        <v>7102092</v>
      </c>
      <c r="J19" s="18">
        <f t="shared" si="3"/>
        <v>14562570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14562570</v>
      </c>
      <c r="X19" s="18">
        <f t="shared" si="3"/>
        <v>27338112</v>
      </c>
      <c r="Y19" s="18">
        <f t="shared" si="3"/>
        <v>-12775542</v>
      </c>
      <c r="Z19" s="4">
        <f>+IF(X19&lt;&gt;0,+(Y19/X19)*100,0)</f>
        <v>-46.731617750340625</v>
      </c>
      <c r="AA19" s="30">
        <f>SUM(AA20:AA23)</f>
        <v>109352447</v>
      </c>
    </row>
    <row r="20" spans="1:27" ht="12.75">
      <c r="A20" s="5" t="s">
        <v>46</v>
      </c>
      <c r="B20" s="3"/>
      <c r="C20" s="19">
        <v>41298079</v>
      </c>
      <c r="D20" s="19"/>
      <c r="E20" s="20">
        <v>31379630</v>
      </c>
      <c r="F20" s="21">
        <v>31379630</v>
      </c>
      <c r="G20" s="21">
        <v>2634167</v>
      </c>
      <c r="H20" s="21">
        <v>425999</v>
      </c>
      <c r="I20" s="21">
        <v>612004</v>
      </c>
      <c r="J20" s="21">
        <v>3672170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3672170</v>
      </c>
      <c r="X20" s="21">
        <v>7844907</v>
      </c>
      <c r="Y20" s="21">
        <v>-4172737</v>
      </c>
      <c r="Z20" s="6">
        <v>-53.19</v>
      </c>
      <c r="AA20" s="28">
        <v>31379630</v>
      </c>
    </row>
    <row r="21" spans="1:27" ht="12.75">
      <c r="A21" s="5" t="s">
        <v>47</v>
      </c>
      <c r="B21" s="3"/>
      <c r="C21" s="19">
        <v>83634196</v>
      </c>
      <c r="D21" s="19"/>
      <c r="E21" s="20">
        <v>45900000</v>
      </c>
      <c r="F21" s="21">
        <v>45900000</v>
      </c>
      <c r="G21" s="21"/>
      <c r="H21" s="21">
        <v>803899</v>
      </c>
      <c r="I21" s="21">
        <v>6490088</v>
      </c>
      <c r="J21" s="21">
        <v>7293987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7293987</v>
      </c>
      <c r="X21" s="21">
        <v>11475000</v>
      </c>
      <c r="Y21" s="21">
        <v>-4181013</v>
      </c>
      <c r="Z21" s="6">
        <v>-36.44</v>
      </c>
      <c r="AA21" s="28">
        <v>45900000</v>
      </c>
    </row>
    <row r="22" spans="1:27" ht="12.75">
      <c r="A22" s="5" t="s">
        <v>48</v>
      </c>
      <c r="B22" s="3"/>
      <c r="C22" s="22">
        <v>52748622</v>
      </c>
      <c r="D22" s="22"/>
      <c r="E22" s="23">
        <v>23462610</v>
      </c>
      <c r="F22" s="24">
        <v>23462610</v>
      </c>
      <c r="G22" s="24">
        <v>581646</v>
      </c>
      <c r="H22" s="24">
        <v>3014767</v>
      </c>
      <c r="I22" s="24"/>
      <c r="J22" s="24">
        <v>3596413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3596413</v>
      </c>
      <c r="X22" s="24">
        <v>5865654</v>
      </c>
      <c r="Y22" s="24">
        <v>-2269241</v>
      </c>
      <c r="Z22" s="7">
        <v>-38.69</v>
      </c>
      <c r="AA22" s="29">
        <v>23462610</v>
      </c>
    </row>
    <row r="23" spans="1:27" ht="12.75">
      <c r="A23" s="5" t="s">
        <v>49</v>
      </c>
      <c r="B23" s="3"/>
      <c r="C23" s="19">
        <v>8921318</v>
      </c>
      <c r="D23" s="19"/>
      <c r="E23" s="20">
        <v>8610207</v>
      </c>
      <c r="F23" s="21">
        <v>8610207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2152551</v>
      </c>
      <c r="Y23" s="21">
        <v>-2152551</v>
      </c>
      <c r="Z23" s="6">
        <v>-100</v>
      </c>
      <c r="AA23" s="28">
        <v>8610207</v>
      </c>
    </row>
    <row r="24" spans="1:27" ht="12.75">
      <c r="A24" s="2" t="s">
        <v>50</v>
      </c>
      <c r="B24" s="8"/>
      <c r="C24" s="16">
        <v>321427</v>
      </c>
      <c r="D24" s="16"/>
      <c r="E24" s="17">
        <v>2748000</v>
      </c>
      <c r="F24" s="18">
        <v>2748000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687000</v>
      </c>
      <c r="Y24" s="18">
        <v>-687000</v>
      </c>
      <c r="Z24" s="4">
        <v>-100</v>
      </c>
      <c r="AA24" s="30">
        <v>2748000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434890628</v>
      </c>
      <c r="D25" s="51">
        <f>+D5+D9+D15+D19+D24</f>
        <v>0</v>
      </c>
      <c r="E25" s="52">
        <f t="shared" si="4"/>
        <v>424968598</v>
      </c>
      <c r="F25" s="53">
        <f t="shared" si="4"/>
        <v>424968598</v>
      </c>
      <c r="G25" s="53">
        <f t="shared" si="4"/>
        <v>5648739</v>
      </c>
      <c r="H25" s="53">
        <f t="shared" si="4"/>
        <v>12472747</v>
      </c>
      <c r="I25" s="53">
        <f t="shared" si="4"/>
        <v>16632859</v>
      </c>
      <c r="J25" s="53">
        <f t="shared" si="4"/>
        <v>34754345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34754345</v>
      </c>
      <c r="X25" s="53">
        <f t="shared" si="4"/>
        <v>106242147</v>
      </c>
      <c r="Y25" s="53">
        <f t="shared" si="4"/>
        <v>-71487802</v>
      </c>
      <c r="Z25" s="54">
        <f>+IF(X25&lt;&gt;0,+(Y25/X25)*100,0)</f>
        <v>-67.2876104433394</v>
      </c>
      <c r="AA25" s="55">
        <f>+AA5+AA9+AA15+AA19+AA24</f>
        <v>424968598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145395514</v>
      </c>
      <c r="D28" s="19"/>
      <c r="E28" s="20">
        <v>161424000</v>
      </c>
      <c r="F28" s="21">
        <v>161424000</v>
      </c>
      <c r="G28" s="21">
        <v>2223298</v>
      </c>
      <c r="H28" s="21">
        <v>7127339</v>
      </c>
      <c r="I28" s="21">
        <v>10690765</v>
      </c>
      <c r="J28" s="21">
        <v>20041402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20041402</v>
      </c>
      <c r="X28" s="21">
        <v>40356000</v>
      </c>
      <c r="Y28" s="21">
        <v>-20314598</v>
      </c>
      <c r="Z28" s="6">
        <v>-50.34</v>
      </c>
      <c r="AA28" s="19">
        <v>161424000</v>
      </c>
    </row>
    <row r="29" spans="1:27" ht="12.75">
      <c r="A29" s="57" t="s">
        <v>55</v>
      </c>
      <c r="B29" s="3"/>
      <c r="C29" s="19">
        <v>6522088</v>
      </c>
      <c r="D29" s="19"/>
      <c r="E29" s="20">
        <v>94528000</v>
      </c>
      <c r="F29" s="21">
        <v>94528000</v>
      </c>
      <c r="G29" s="21">
        <v>26327</v>
      </c>
      <c r="H29" s="21">
        <v>260254</v>
      </c>
      <c r="I29" s="21">
        <v>622752</v>
      </c>
      <c r="J29" s="21">
        <v>909333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909333</v>
      </c>
      <c r="X29" s="21">
        <v>23631999</v>
      </c>
      <c r="Y29" s="21">
        <v>-22722666</v>
      </c>
      <c r="Z29" s="6">
        <v>-96.15</v>
      </c>
      <c r="AA29" s="28">
        <v>94528000</v>
      </c>
    </row>
    <row r="30" spans="1:27" ht="12.75">
      <c r="A30" s="57" t="s">
        <v>56</v>
      </c>
      <c r="B30" s="3"/>
      <c r="C30" s="22">
        <v>6666667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158584269</v>
      </c>
      <c r="D32" s="25">
        <f>SUM(D28:D31)</f>
        <v>0</v>
      </c>
      <c r="E32" s="26">
        <f t="shared" si="5"/>
        <v>255952000</v>
      </c>
      <c r="F32" s="27">
        <f t="shared" si="5"/>
        <v>255952000</v>
      </c>
      <c r="G32" s="27">
        <f t="shared" si="5"/>
        <v>2249625</v>
      </c>
      <c r="H32" s="27">
        <f t="shared" si="5"/>
        <v>7387593</v>
      </c>
      <c r="I32" s="27">
        <f t="shared" si="5"/>
        <v>11313517</v>
      </c>
      <c r="J32" s="27">
        <f t="shared" si="5"/>
        <v>20950735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20950735</v>
      </c>
      <c r="X32" s="27">
        <f t="shared" si="5"/>
        <v>63987999</v>
      </c>
      <c r="Y32" s="27">
        <f t="shared" si="5"/>
        <v>-43037264</v>
      </c>
      <c r="Z32" s="13">
        <f>+IF(X32&lt;&gt;0,+(Y32/X32)*100,0)</f>
        <v>-67.25833698909696</v>
      </c>
      <c r="AA32" s="31">
        <f>SUM(AA28:AA31)</f>
        <v>255952000</v>
      </c>
    </row>
    <row r="33" spans="1:27" ht="12.75">
      <c r="A33" s="60" t="s">
        <v>59</v>
      </c>
      <c r="B33" s="3" t="s">
        <v>60</v>
      </c>
      <c r="C33" s="19">
        <v>64988849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63046904</v>
      </c>
      <c r="D34" s="19"/>
      <c r="E34" s="20">
        <v>2879630</v>
      </c>
      <c r="F34" s="21">
        <v>2879630</v>
      </c>
      <c r="G34" s="21"/>
      <c r="H34" s="21"/>
      <c r="I34" s="21">
        <v>588831</v>
      </c>
      <c r="J34" s="21">
        <v>588831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588831</v>
      </c>
      <c r="X34" s="21">
        <v>719907</v>
      </c>
      <c r="Y34" s="21">
        <v>-131076</v>
      </c>
      <c r="Z34" s="6">
        <v>-18.21</v>
      </c>
      <c r="AA34" s="28">
        <v>2879630</v>
      </c>
    </row>
    <row r="35" spans="1:27" ht="12.75">
      <c r="A35" s="60" t="s">
        <v>63</v>
      </c>
      <c r="B35" s="3"/>
      <c r="C35" s="19">
        <v>148270607</v>
      </c>
      <c r="D35" s="19"/>
      <c r="E35" s="20">
        <v>166136968</v>
      </c>
      <c r="F35" s="21">
        <v>166136968</v>
      </c>
      <c r="G35" s="21">
        <v>3399114</v>
      </c>
      <c r="H35" s="21">
        <v>5085154</v>
      </c>
      <c r="I35" s="21">
        <v>4730510</v>
      </c>
      <c r="J35" s="21">
        <v>13214778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13214778</v>
      </c>
      <c r="X35" s="21">
        <v>41534241</v>
      </c>
      <c r="Y35" s="21">
        <v>-28319463</v>
      </c>
      <c r="Z35" s="6">
        <v>-68.18</v>
      </c>
      <c r="AA35" s="28">
        <v>166136968</v>
      </c>
    </row>
    <row r="36" spans="1:27" ht="12.75">
      <c r="A36" s="61" t="s">
        <v>64</v>
      </c>
      <c r="B36" s="10"/>
      <c r="C36" s="62">
        <f aca="true" t="shared" si="6" ref="C36:Y36">SUM(C32:C35)</f>
        <v>434890629</v>
      </c>
      <c r="D36" s="62">
        <f>SUM(D32:D35)</f>
        <v>0</v>
      </c>
      <c r="E36" s="63">
        <f t="shared" si="6"/>
        <v>424968598</v>
      </c>
      <c r="F36" s="64">
        <f t="shared" si="6"/>
        <v>424968598</v>
      </c>
      <c r="G36" s="64">
        <f t="shared" si="6"/>
        <v>5648739</v>
      </c>
      <c r="H36" s="64">
        <f t="shared" si="6"/>
        <v>12472747</v>
      </c>
      <c r="I36" s="64">
        <f t="shared" si="6"/>
        <v>16632858</v>
      </c>
      <c r="J36" s="64">
        <f t="shared" si="6"/>
        <v>34754344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34754344</v>
      </c>
      <c r="X36" s="64">
        <f t="shared" si="6"/>
        <v>106242147</v>
      </c>
      <c r="Y36" s="64">
        <f t="shared" si="6"/>
        <v>-71487803</v>
      </c>
      <c r="Z36" s="65">
        <f>+IF(X36&lt;&gt;0,+(Y36/X36)*100,0)</f>
        <v>-67.28761138458545</v>
      </c>
      <c r="AA36" s="66">
        <f>SUM(AA32:AA35)</f>
        <v>424968598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81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1460000</v>
      </c>
      <c r="F5" s="18">
        <f t="shared" si="0"/>
        <v>1460000</v>
      </c>
      <c r="G5" s="18">
        <f t="shared" si="0"/>
        <v>0</v>
      </c>
      <c r="H5" s="18">
        <f t="shared" si="0"/>
        <v>0</v>
      </c>
      <c r="I5" s="18">
        <f t="shared" si="0"/>
        <v>124011</v>
      </c>
      <c r="J5" s="18">
        <f t="shared" si="0"/>
        <v>124011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124011</v>
      </c>
      <c r="X5" s="18">
        <f t="shared" si="0"/>
        <v>364998</v>
      </c>
      <c r="Y5" s="18">
        <f t="shared" si="0"/>
        <v>-240987</v>
      </c>
      <c r="Z5" s="4">
        <f>+IF(X5&lt;&gt;0,+(Y5/X5)*100,0)</f>
        <v>-66.02419739286243</v>
      </c>
      <c r="AA5" s="16">
        <f>SUM(AA6:AA8)</f>
        <v>1460000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1460000</v>
      </c>
      <c r="F7" s="24">
        <v>1460000</v>
      </c>
      <c r="G7" s="24"/>
      <c r="H7" s="24"/>
      <c r="I7" s="24">
        <v>124011</v>
      </c>
      <c r="J7" s="24">
        <v>124011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124011</v>
      </c>
      <c r="X7" s="24">
        <v>364998</v>
      </c>
      <c r="Y7" s="24">
        <v>-240987</v>
      </c>
      <c r="Z7" s="7">
        <v>-66.02</v>
      </c>
      <c r="AA7" s="29">
        <v>1460000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18727598</v>
      </c>
      <c r="F9" s="18">
        <f t="shared" si="1"/>
        <v>18727598</v>
      </c>
      <c r="G9" s="18">
        <f t="shared" si="1"/>
        <v>1114308</v>
      </c>
      <c r="H9" s="18">
        <f t="shared" si="1"/>
        <v>191908</v>
      </c>
      <c r="I9" s="18">
        <f t="shared" si="1"/>
        <v>4112650</v>
      </c>
      <c r="J9" s="18">
        <f t="shared" si="1"/>
        <v>5418866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5418866</v>
      </c>
      <c r="X9" s="18">
        <f t="shared" si="1"/>
        <v>4681899</v>
      </c>
      <c r="Y9" s="18">
        <f t="shared" si="1"/>
        <v>736967</v>
      </c>
      <c r="Z9" s="4">
        <f>+IF(X9&lt;&gt;0,+(Y9/X9)*100,0)</f>
        <v>15.740770999118093</v>
      </c>
      <c r="AA9" s="30">
        <f>SUM(AA10:AA14)</f>
        <v>18727598</v>
      </c>
    </row>
    <row r="10" spans="1:27" ht="12.75">
      <c r="A10" s="5" t="s">
        <v>36</v>
      </c>
      <c r="B10" s="3"/>
      <c r="C10" s="19"/>
      <c r="D10" s="19"/>
      <c r="E10" s="20">
        <v>18727598</v>
      </c>
      <c r="F10" s="21">
        <v>18727598</v>
      </c>
      <c r="G10" s="21">
        <v>1114308</v>
      </c>
      <c r="H10" s="21">
        <v>191908</v>
      </c>
      <c r="I10" s="21">
        <v>4112650</v>
      </c>
      <c r="J10" s="21">
        <v>5418866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5418866</v>
      </c>
      <c r="X10" s="21">
        <v>4681899</v>
      </c>
      <c r="Y10" s="21">
        <v>736967</v>
      </c>
      <c r="Z10" s="6">
        <v>15.74</v>
      </c>
      <c r="AA10" s="28">
        <v>18727598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54260309</v>
      </c>
      <c r="F15" s="18">
        <f t="shared" si="2"/>
        <v>54260309</v>
      </c>
      <c r="G15" s="18">
        <f t="shared" si="2"/>
        <v>676486</v>
      </c>
      <c r="H15" s="18">
        <f t="shared" si="2"/>
        <v>2324487</v>
      </c>
      <c r="I15" s="18">
        <f t="shared" si="2"/>
        <v>3514125</v>
      </c>
      <c r="J15" s="18">
        <f t="shared" si="2"/>
        <v>6515098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6515098</v>
      </c>
      <c r="X15" s="18">
        <f t="shared" si="2"/>
        <v>13565079</v>
      </c>
      <c r="Y15" s="18">
        <f t="shared" si="2"/>
        <v>-7049981</v>
      </c>
      <c r="Z15" s="4">
        <f>+IF(X15&lt;&gt;0,+(Y15/X15)*100,0)</f>
        <v>-51.97154399174527</v>
      </c>
      <c r="AA15" s="30">
        <f>SUM(AA16:AA18)</f>
        <v>54260309</v>
      </c>
    </row>
    <row r="16" spans="1:27" ht="12.75">
      <c r="A16" s="5" t="s">
        <v>42</v>
      </c>
      <c r="B16" s="3"/>
      <c r="C16" s="19"/>
      <c r="D16" s="19"/>
      <c r="E16" s="20">
        <v>2629100</v>
      </c>
      <c r="F16" s="21">
        <v>2629100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657276</v>
      </c>
      <c r="Y16" s="21">
        <v>-657276</v>
      </c>
      <c r="Z16" s="6">
        <v>-100</v>
      </c>
      <c r="AA16" s="28">
        <v>2629100</v>
      </c>
    </row>
    <row r="17" spans="1:27" ht="12.75">
      <c r="A17" s="5" t="s">
        <v>43</v>
      </c>
      <c r="B17" s="3"/>
      <c r="C17" s="19"/>
      <c r="D17" s="19"/>
      <c r="E17" s="20">
        <v>51631209</v>
      </c>
      <c r="F17" s="21">
        <v>51631209</v>
      </c>
      <c r="G17" s="21">
        <v>676486</v>
      </c>
      <c r="H17" s="21">
        <v>2324487</v>
      </c>
      <c r="I17" s="21">
        <v>3514125</v>
      </c>
      <c r="J17" s="21">
        <v>6515098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6515098</v>
      </c>
      <c r="X17" s="21">
        <v>12907803</v>
      </c>
      <c r="Y17" s="21">
        <v>-6392705</v>
      </c>
      <c r="Z17" s="6">
        <v>-49.53</v>
      </c>
      <c r="AA17" s="28">
        <v>51631209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77443943</v>
      </c>
      <c r="F19" s="18">
        <f t="shared" si="3"/>
        <v>77443943</v>
      </c>
      <c r="G19" s="18">
        <f t="shared" si="3"/>
        <v>0</v>
      </c>
      <c r="H19" s="18">
        <f t="shared" si="3"/>
        <v>1564430</v>
      </c>
      <c r="I19" s="18">
        <f t="shared" si="3"/>
        <v>5677059</v>
      </c>
      <c r="J19" s="18">
        <f t="shared" si="3"/>
        <v>7241489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7241489</v>
      </c>
      <c r="X19" s="18">
        <f t="shared" si="3"/>
        <v>19360986</v>
      </c>
      <c r="Y19" s="18">
        <f t="shared" si="3"/>
        <v>-12119497</v>
      </c>
      <c r="Z19" s="4">
        <f>+IF(X19&lt;&gt;0,+(Y19/X19)*100,0)</f>
        <v>-62.59751956847652</v>
      </c>
      <c r="AA19" s="30">
        <f>SUM(AA20:AA23)</f>
        <v>77443943</v>
      </c>
    </row>
    <row r="20" spans="1:27" ht="12.75">
      <c r="A20" s="5" t="s">
        <v>46</v>
      </c>
      <c r="B20" s="3"/>
      <c r="C20" s="19"/>
      <c r="D20" s="19"/>
      <c r="E20" s="20">
        <v>22630943</v>
      </c>
      <c r="F20" s="21">
        <v>22630943</v>
      </c>
      <c r="G20" s="21"/>
      <c r="H20" s="21">
        <v>1564430</v>
      </c>
      <c r="I20" s="21">
        <v>5677059</v>
      </c>
      <c r="J20" s="21">
        <v>7241489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7241489</v>
      </c>
      <c r="X20" s="21">
        <v>5657736</v>
      </c>
      <c r="Y20" s="21">
        <v>1583753</v>
      </c>
      <c r="Z20" s="6">
        <v>27.99</v>
      </c>
      <c r="AA20" s="28">
        <v>22630943</v>
      </c>
    </row>
    <row r="21" spans="1:27" ht="12.75">
      <c r="A21" s="5" t="s">
        <v>47</v>
      </c>
      <c r="B21" s="3"/>
      <c r="C21" s="19"/>
      <c r="D21" s="19"/>
      <c r="E21" s="20">
        <v>49813000</v>
      </c>
      <c r="F21" s="21">
        <v>49813000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12453249</v>
      </c>
      <c r="Y21" s="21">
        <v>-12453249</v>
      </c>
      <c r="Z21" s="6">
        <v>-100</v>
      </c>
      <c r="AA21" s="28">
        <v>49813000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5000000</v>
      </c>
      <c r="F23" s="21">
        <v>5000000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1250001</v>
      </c>
      <c r="Y23" s="21">
        <v>-1250001</v>
      </c>
      <c r="Z23" s="6">
        <v>-100</v>
      </c>
      <c r="AA23" s="28">
        <v>5000000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151891850</v>
      </c>
      <c r="F25" s="53">
        <f t="shared" si="4"/>
        <v>151891850</v>
      </c>
      <c r="G25" s="53">
        <f t="shared" si="4"/>
        <v>1790794</v>
      </c>
      <c r="H25" s="53">
        <f t="shared" si="4"/>
        <v>4080825</v>
      </c>
      <c r="I25" s="53">
        <f t="shared" si="4"/>
        <v>13427845</v>
      </c>
      <c r="J25" s="53">
        <f t="shared" si="4"/>
        <v>19299464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19299464</v>
      </c>
      <c r="X25" s="53">
        <f t="shared" si="4"/>
        <v>37972962</v>
      </c>
      <c r="Y25" s="53">
        <f t="shared" si="4"/>
        <v>-18673498</v>
      </c>
      <c r="Z25" s="54">
        <f>+IF(X25&lt;&gt;0,+(Y25/X25)*100,0)</f>
        <v>-49.175774067874926</v>
      </c>
      <c r="AA25" s="55">
        <f>+AA5+AA9+AA15+AA19+AA24</f>
        <v>151891850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95518850</v>
      </c>
      <c r="F28" s="21">
        <v>95518850</v>
      </c>
      <c r="G28" s="21">
        <v>1790794</v>
      </c>
      <c r="H28" s="21">
        <v>4080825</v>
      </c>
      <c r="I28" s="21">
        <v>9019877</v>
      </c>
      <c r="J28" s="21">
        <v>14891496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14891496</v>
      </c>
      <c r="X28" s="21">
        <v>35330333</v>
      </c>
      <c r="Y28" s="21">
        <v>-20438837</v>
      </c>
      <c r="Z28" s="6">
        <v>-57.85</v>
      </c>
      <c r="AA28" s="19">
        <v>95518850</v>
      </c>
    </row>
    <row r="29" spans="1:27" ht="12.75">
      <c r="A29" s="57" t="s">
        <v>55</v>
      </c>
      <c r="B29" s="3"/>
      <c r="C29" s="19"/>
      <c r="D29" s="19"/>
      <c r="E29" s="20">
        <v>47813000</v>
      </c>
      <c r="F29" s="21">
        <v>47813000</v>
      </c>
      <c r="G29" s="21"/>
      <c r="H29" s="21"/>
      <c r="I29" s="21">
        <v>4283957</v>
      </c>
      <c r="J29" s="21">
        <v>4283957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4283957</v>
      </c>
      <c r="X29" s="21">
        <v>21513000</v>
      </c>
      <c r="Y29" s="21">
        <v>-17229043</v>
      </c>
      <c r="Z29" s="6">
        <v>-80.09</v>
      </c>
      <c r="AA29" s="28">
        <v>47813000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143331850</v>
      </c>
      <c r="F32" s="27">
        <f t="shared" si="5"/>
        <v>143331850</v>
      </c>
      <c r="G32" s="27">
        <f t="shared" si="5"/>
        <v>1790794</v>
      </c>
      <c r="H32" s="27">
        <f t="shared" si="5"/>
        <v>4080825</v>
      </c>
      <c r="I32" s="27">
        <f t="shared" si="5"/>
        <v>13303834</v>
      </c>
      <c r="J32" s="27">
        <f t="shared" si="5"/>
        <v>19175453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19175453</v>
      </c>
      <c r="X32" s="27">
        <f t="shared" si="5"/>
        <v>56843333</v>
      </c>
      <c r="Y32" s="27">
        <f t="shared" si="5"/>
        <v>-37667880</v>
      </c>
      <c r="Z32" s="13">
        <f>+IF(X32&lt;&gt;0,+(Y32/X32)*100,0)</f>
        <v>-66.2661353795</v>
      </c>
      <c r="AA32" s="31">
        <f>SUM(AA28:AA31)</f>
        <v>143331850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7100000</v>
      </c>
      <c r="F34" s="21">
        <v>7100000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7100000</v>
      </c>
      <c r="Y34" s="21">
        <v>-7100000</v>
      </c>
      <c r="Z34" s="6">
        <v>-100</v>
      </c>
      <c r="AA34" s="28">
        <v>7100000</v>
      </c>
    </row>
    <row r="35" spans="1:27" ht="12.75">
      <c r="A35" s="60" t="s">
        <v>63</v>
      </c>
      <c r="B35" s="3"/>
      <c r="C35" s="19"/>
      <c r="D35" s="19"/>
      <c r="E35" s="20">
        <v>1460000</v>
      </c>
      <c r="F35" s="21">
        <v>1460000</v>
      </c>
      <c r="G35" s="21"/>
      <c r="H35" s="21"/>
      <c r="I35" s="21">
        <v>124011</v>
      </c>
      <c r="J35" s="21">
        <v>124011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124011</v>
      </c>
      <c r="X35" s="21">
        <v>364998</v>
      </c>
      <c r="Y35" s="21">
        <v>-240987</v>
      </c>
      <c r="Z35" s="6">
        <v>-66.02</v>
      </c>
      <c r="AA35" s="28">
        <v>1460000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151891850</v>
      </c>
      <c r="F36" s="64">
        <f t="shared" si="6"/>
        <v>151891850</v>
      </c>
      <c r="G36" s="64">
        <f t="shared" si="6"/>
        <v>1790794</v>
      </c>
      <c r="H36" s="64">
        <f t="shared" si="6"/>
        <v>4080825</v>
      </c>
      <c r="I36" s="64">
        <f t="shared" si="6"/>
        <v>13427845</v>
      </c>
      <c r="J36" s="64">
        <f t="shared" si="6"/>
        <v>19299464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19299464</v>
      </c>
      <c r="X36" s="64">
        <f t="shared" si="6"/>
        <v>64308331</v>
      </c>
      <c r="Y36" s="64">
        <f t="shared" si="6"/>
        <v>-45008867</v>
      </c>
      <c r="Z36" s="65">
        <f>+IF(X36&lt;&gt;0,+(Y36/X36)*100,0)</f>
        <v>-69.98916983244364</v>
      </c>
      <c r="AA36" s="66">
        <f>SUM(AA32:AA35)</f>
        <v>151891850</v>
      </c>
    </row>
    <row r="37" spans="1:27" ht="12.75">
      <c r="A37" s="14" t="s">
        <v>77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79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80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2016-11-04T12:12:14Z</dcterms:created>
  <dcterms:modified xsi:type="dcterms:W3CDTF">2016-11-04T12:12:14Z</dcterms:modified>
  <cp:category/>
  <cp:version/>
  <cp:contentType/>
  <cp:contentStatus/>
</cp:coreProperties>
</file>