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NC451" sheetId="1" r:id="rId1"/>
    <sheet name="NC452" sheetId="2" r:id="rId2"/>
    <sheet name="NC453" sheetId="3" r:id="rId3"/>
    <sheet name="DC45" sheetId="4" r:id="rId4"/>
    <sheet name="NC061" sheetId="5" r:id="rId5"/>
    <sheet name="NC062" sheetId="6" r:id="rId6"/>
    <sheet name="NC064" sheetId="7" r:id="rId7"/>
    <sheet name="NC065" sheetId="8" r:id="rId8"/>
    <sheet name="NC066" sheetId="9" r:id="rId9"/>
    <sheet name="NC067" sheetId="10" r:id="rId10"/>
    <sheet name="DC6" sheetId="11" r:id="rId11"/>
    <sheet name="NC071" sheetId="12" r:id="rId12"/>
    <sheet name="NC072" sheetId="13" r:id="rId13"/>
    <sheet name="NC073" sheetId="14" r:id="rId14"/>
    <sheet name="NC074" sheetId="15" r:id="rId15"/>
    <sheet name="NC075" sheetId="16" r:id="rId16"/>
    <sheet name="NC076" sheetId="17" r:id="rId17"/>
    <sheet name="NC077" sheetId="18" r:id="rId18"/>
    <sheet name="NC078" sheetId="19" r:id="rId19"/>
    <sheet name="DC7" sheetId="20" r:id="rId20"/>
    <sheet name="NC082" sheetId="21" r:id="rId21"/>
    <sheet name="NC084" sheetId="22" r:id="rId22"/>
    <sheet name="NC085" sheetId="23" r:id="rId23"/>
    <sheet name="NC086" sheetId="24" r:id="rId24"/>
    <sheet name="NC087" sheetId="25" r:id="rId25"/>
    <sheet name="DC8" sheetId="26" r:id="rId26"/>
    <sheet name="NC091" sheetId="27" r:id="rId27"/>
    <sheet name="NC092" sheetId="28" r:id="rId28"/>
    <sheet name="NC093" sheetId="29" r:id="rId29"/>
    <sheet name="NC094" sheetId="30" r:id="rId30"/>
    <sheet name="DC9" sheetId="31" r:id="rId31"/>
    <sheet name="Summary" sheetId="32" r:id="rId32"/>
  </sheets>
  <definedNames>
    <definedName name="_xlnm.Print_Area" localSheetId="3">'DC45'!$A$1:$AA$45</definedName>
    <definedName name="_xlnm.Print_Area" localSheetId="10">'DC6'!$A$1:$AA$45</definedName>
    <definedName name="_xlnm.Print_Area" localSheetId="19">'DC7'!$A$1:$AA$45</definedName>
    <definedName name="_xlnm.Print_Area" localSheetId="25">'DC8'!$A$1:$AA$45</definedName>
    <definedName name="_xlnm.Print_Area" localSheetId="30">'DC9'!$A$1:$AA$45</definedName>
    <definedName name="_xlnm.Print_Area" localSheetId="4">'NC061'!$A$1:$AA$45</definedName>
    <definedName name="_xlnm.Print_Area" localSheetId="5">'NC062'!$A$1:$AA$45</definedName>
    <definedName name="_xlnm.Print_Area" localSheetId="6">'NC064'!$A$1:$AA$45</definedName>
    <definedName name="_xlnm.Print_Area" localSheetId="7">'NC065'!$A$1:$AA$45</definedName>
    <definedName name="_xlnm.Print_Area" localSheetId="8">'NC066'!$A$1:$AA$45</definedName>
    <definedName name="_xlnm.Print_Area" localSheetId="9">'NC067'!$A$1:$AA$45</definedName>
    <definedName name="_xlnm.Print_Area" localSheetId="11">'NC071'!$A$1:$AA$45</definedName>
    <definedName name="_xlnm.Print_Area" localSheetId="12">'NC072'!$A$1:$AA$45</definedName>
    <definedName name="_xlnm.Print_Area" localSheetId="13">'NC073'!$A$1:$AA$45</definedName>
    <definedName name="_xlnm.Print_Area" localSheetId="14">'NC074'!$A$1:$AA$45</definedName>
    <definedName name="_xlnm.Print_Area" localSheetId="15">'NC075'!$A$1:$AA$45</definedName>
    <definedName name="_xlnm.Print_Area" localSheetId="16">'NC076'!$A$1:$AA$45</definedName>
    <definedName name="_xlnm.Print_Area" localSheetId="17">'NC077'!$A$1:$AA$45</definedName>
    <definedName name="_xlnm.Print_Area" localSheetId="18">'NC078'!$A$1:$AA$45</definedName>
    <definedName name="_xlnm.Print_Area" localSheetId="20">'NC082'!$A$1:$AA$45</definedName>
    <definedName name="_xlnm.Print_Area" localSheetId="21">'NC084'!$A$1:$AA$45</definedName>
    <definedName name="_xlnm.Print_Area" localSheetId="22">'NC085'!$A$1:$AA$45</definedName>
    <definedName name="_xlnm.Print_Area" localSheetId="23">'NC086'!$A$1:$AA$45</definedName>
    <definedName name="_xlnm.Print_Area" localSheetId="24">'NC087'!$A$1:$AA$45</definedName>
    <definedName name="_xlnm.Print_Area" localSheetId="26">'NC091'!$A$1:$AA$45</definedName>
    <definedName name="_xlnm.Print_Area" localSheetId="27">'NC092'!$A$1:$AA$45</definedName>
    <definedName name="_xlnm.Print_Area" localSheetId="28">'NC093'!$A$1:$AA$45</definedName>
    <definedName name="_xlnm.Print_Area" localSheetId="29">'NC094'!$A$1:$AA$45</definedName>
    <definedName name="_xlnm.Print_Area" localSheetId="0">'NC451'!$A$1:$AA$45</definedName>
    <definedName name="_xlnm.Print_Area" localSheetId="1">'NC452'!$A$1:$AA$45</definedName>
    <definedName name="_xlnm.Print_Area" localSheetId="2">'NC453'!$A$1:$AA$45</definedName>
    <definedName name="_xlnm.Print_Area" localSheetId="31">'Summary'!$A$1:$AA$45</definedName>
  </definedNames>
  <calcPr calcMode="manual" fullCalcOnLoad="1"/>
</workbook>
</file>

<file path=xl/sharedStrings.xml><?xml version="1.0" encoding="utf-8"?>
<sst xmlns="http://schemas.openxmlformats.org/spreadsheetml/2006/main" count="2272" uniqueCount="102">
  <si>
    <t>Northern Cape: Joe Morolong(NC451) - Table C5 Quarterly Budget Statement - Capital Expenditure by Standard Classification and Funding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</si>
  <si>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</si>
  <si>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</si>
  <si>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</si>
  <si>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</si>
  <si>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</si>
  <si>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</si>
  <si>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</si>
  <si>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</si>
  <si>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</si>
  <si>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</si>
  <si>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</si>
  <si>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</si>
  <si>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</si>
  <si>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</si>
  <si>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</si>
  <si>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</si>
  <si>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</si>
  <si>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</si>
  <si>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</si>
  <si>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</si>
  <si>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</si>
  <si>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</si>
  <si>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</si>
  <si>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</si>
  <si>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</si>
  <si>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</si>
  <si>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</si>
  <si>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</si>
  <si>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</si>
  <si>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</si>
  <si>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</si>
  <si>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</si>
  <si>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</si>
  <si>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</si>
  <si>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</si>
  <si>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</si>
  <si>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</si>
  <si>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</si>
  <si>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</si>
  <si>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</si>
  <si>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</si>
  <si>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</si>
  <si>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</si>
  <si>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</si>
  <si>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</si>
  <si>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</si>
  <si>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</si>
  <si>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</si>
  <si>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</si>
  <si>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</si>
  <si>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</si>
  <si>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</si>
  <si>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</si>
  <si>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</si>
  <si>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</si>
  <si>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</si>
  <si>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</si>
  <si>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</si>
  <si>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</si>
  <si>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</si>
  <si>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</si>
  <si>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</si>
  <si>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</si>
  <si>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</si>
  <si>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Northern Cape: Ga-Segonyana(NC452) - Table C5 Quarterly Budget Statement - Capital Expenditure by Standard Classification and Funding for 1st Quarter ended 30 September 2016 (Figures Finalised as at 2016/11/02)</t>
  </si>
  <si>
    <t>Northern Cape: Gamagara(NC453) - Table C5 Quarterly Budget Statement - Capital Expenditure by Standard Classification and Funding for 1st Quarter ended 30 September 2016 (Figures Finalised as at 2016/11/02)</t>
  </si>
  <si>
    <t>Northern Cape: John Taolo Gaetsewe(DC45) - Table C5 Quarterly Budget Statement - Capital Expenditure by Standard Classification and Funding for 1st Quarter ended 30 September 2016 (Figures Finalised as at 2016/11/02)</t>
  </si>
  <si>
    <t>Northern Cape: Richtersveld(NC061) - Table C5 Quarterly Budget Statement - Capital Expenditure by Standard Classification and Funding for 1st Quarter ended 30 September 2016 (Figures Finalised as at 2016/11/02)</t>
  </si>
  <si>
    <t>Northern Cape: Nama Khoi(NC062) - Table C5 Quarterly Budget Statement - Capital Expenditure by Standard Classification and Funding for 1st Quarter ended 30 September 2016 (Figures Finalised as at 2016/11/02)</t>
  </si>
  <si>
    <t>Northern Cape: Kamiesberg(NC064) - Table C5 Quarterly Budget Statement - Capital Expenditure by Standard Classification and Funding for 1st Quarter ended 30 September 2016 (Figures Finalised as at 2016/11/02)</t>
  </si>
  <si>
    <t>Northern Cape: Hantam(NC065) - Table C5 Quarterly Budget Statement - Capital Expenditure by Standard Classification and Funding for 1st Quarter ended 30 September 2016 (Figures Finalised as at 2016/11/02)</t>
  </si>
  <si>
    <t>Northern Cape: Karoo Hoogland(NC066) - Table C5 Quarterly Budget Statement - Capital Expenditure by Standard Classification and Funding for 1st Quarter ended 30 September 2016 (Figures Finalised as at 2016/11/02)</t>
  </si>
  <si>
    <t>Northern Cape: Khai-Ma(NC067) - Table C5 Quarterly Budget Statement - Capital Expenditure by Standard Classification and Funding for 1st Quarter ended 30 September 2016 (Figures Finalised as at 2016/11/02)</t>
  </si>
  <si>
    <t>Northern Cape: Namakwa(DC6) - Table C5 Quarterly Budget Statement - Capital Expenditure by Standard Classification and Funding for 1st Quarter ended 30 September 2016 (Figures Finalised as at 2016/11/02)</t>
  </si>
  <si>
    <t>Northern Cape: Ubuntu(NC071) - Table C5 Quarterly Budget Statement - Capital Expenditure by Standard Classification and Funding for 1st Quarter ended 30 September 2016 (Figures Finalised as at 2016/11/02)</t>
  </si>
  <si>
    <t>Northern Cape: Umsobomvu(NC072) - Table C5 Quarterly Budget Statement - Capital Expenditure by Standard Classification and Funding for 1st Quarter ended 30 September 2016 (Figures Finalised as at 2016/11/02)</t>
  </si>
  <si>
    <t>Northern Cape: Emthanjeni(NC073) - Table C5 Quarterly Budget Statement - Capital Expenditure by Standard Classification and Funding for 1st Quarter ended 30 September 2016 (Figures Finalised as at 2016/11/02)</t>
  </si>
  <si>
    <t>Northern Cape: Kareeberg(NC074) - Table C5 Quarterly Budget Statement - Capital Expenditure by Standard Classification and Funding for 1st Quarter ended 30 September 2016 (Figures Finalised as at 2016/11/02)</t>
  </si>
  <si>
    <t>Northern Cape: Renosterberg(NC075) - Table C5 Quarterly Budget Statement - Capital Expenditure by Standard Classification and Funding for 1st Quarter ended 30 September 2016 (Figures Finalised as at 2016/11/02)</t>
  </si>
  <si>
    <t>Northern Cape: Thembelihle(NC076) - Table C5 Quarterly Budget Statement - Capital Expenditure by Standard Classification and Funding for 1st Quarter ended 30 September 2016 (Figures Finalised as at 2016/11/02)</t>
  </si>
  <si>
    <t>Northern Cape: Siyathemba(NC077) - Table C5 Quarterly Budget Statement - Capital Expenditure by Standard Classification and Funding for 1st Quarter ended 30 September 2016 (Figures Finalised as at 2016/11/02)</t>
  </si>
  <si>
    <t>Northern Cape: Siyancuma(NC078) - Table C5 Quarterly Budget Statement - Capital Expenditure by Standard Classification and Funding for 1st Quarter ended 30 September 2016 (Figures Finalised as at 2016/11/02)</t>
  </si>
  <si>
    <t>Northern Cape: Pixley Ka Seme (Nc)(DC7) - Table C5 Quarterly Budget Statement - Capital Expenditure by Standard Classification and Funding for 1st Quarter ended 30 September 2016 (Figures Finalised as at 2016/11/02)</t>
  </si>
  <si>
    <t>Northern Cape: !Kai! Garib(NC082) - Table C5 Quarterly Budget Statement - Capital Expenditure by Standard Classification and Funding for 1st Quarter ended 30 September 2016 (Figures Finalised as at 2016/11/02)</t>
  </si>
  <si>
    <t>Northern Cape: !Kheis(NC084) - Table C5 Quarterly Budget Statement - Capital Expenditure by Standard Classification and Funding for 1st Quarter ended 30 September 2016 (Figures Finalised as at 2016/11/02)</t>
  </si>
  <si>
    <t>Northern Cape: Tsantsabane(NC085) - Table C5 Quarterly Budget Statement - Capital Expenditure by Standard Classification and Funding for 1st Quarter ended 30 September 2016 (Figures Finalised as at 2016/11/02)</t>
  </si>
  <si>
    <t>Northern Cape: Kgatelopele(NC086) - Table C5 Quarterly Budget Statement - Capital Expenditure by Standard Classification and Funding for 1st Quarter ended 30 September 2016 (Figures Finalised as at 2016/11/02)</t>
  </si>
  <si>
    <t>Northern Cape: Dawid Kruiper(NC087) - Table C5 Quarterly Budget Statement - Capital Expenditure by Standard Classification and Funding for 1st Quarter ended 30 September 2016 (Figures Finalised as at 2016/11/02)</t>
  </si>
  <si>
    <t>Northern Cape: Z F Mgcawu(DC8) - Table C5 Quarterly Budget Statement - Capital Expenditure by Standard Classification and Funding for 1st Quarter ended 30 September 2016 (Figures Finalised as at 2016/11/02)</t>
  </si>
  <si>
    <t>Northern Cape: Sol Plaatje(NC091) - Table C5 Quarterly Budget Statement - Capital Expenditure by Standard Classification and Funding for 1st Quarter ended 30 September 2016 (Figures Finalised as at 2016/11/02)</t>
  </si>
  <si>
    <t>Northern Cape: Dikgatlong(NC092) - Table C5 Quarterly Budget Statement - Capital Expenditure by Standard Classification and Funding for 1st Quarter ended 30 September 2016 (Figures Finalised as at 2016/11/02)</t>
  </si>
  <si>
    <t>Northern Cape: Magareng(NC093) - Table C5 Quarterly Budget Statement - Capital Expenditure by Standard Classification and Funding for 1st Quarter ended 30 September 2016 (Figures Finalised as at 2016/11/02)</t>
  </si>
  <si>
    <t>Northern Cape: Phokwane(NC094) - Table C5 Quarterly Budget Statement - Capital Expenditure by Standard Classification and Funding for 1st Quarter ended 30 September 2016 (Figures Finalised as at 2016/11/02)</t>
  </si>
  <si>
    <t>Northern Cape: Frances Baard(DC9) - Table C5 Quarterly Budget Statement - Capital Expenditure by Standard Classification and Funding for 1st Quarter ended 30 September 2016 (Figures Finalised as at 2016/11/02)</t>
  </si>
  <si>
    <t>Summary - Table C5 Quarterly Budget Statement - Capital Expenditure by Standard Classification and Funding for 1st Quarter ended 30 September 2016 (Figures Finalised as at 2016/11/02)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</si>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</sst>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552257</v>
      </c>
      <c r="D5" s="16">
        <f>SUM(D6:D8)</f>
        <v>0</v>
      </c>
      <c r="E5" s="17">
        <f t="shared" si="0"/>
        <v>2720000</v>
      </c>
      <c r="F5" s="18">
        <f t="shared" si="0"/>
        <v>2720000</v>
      </c>
      <c r="G5" s="18">
        <f t="shared" si="0"/>
        <v>82000</v>
      </c>
      <c r="H5" s="18">
        <f t="shared" si="0"/>
        <v>0</v>
      </c>
      <c r="I5" s="18">
        <f t="shared" si="0"/>
        <v>0</v>
      </c>
      <c r="J5" s="18">
        <f t="shared" si="0"/>
        <v>82000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82000</v>
      </c>
      <c r="X5" s="18">
        <f t="shared" si="0"/>
        <v>1026667</v>
      </c>
      <c r="Y5" s="18">
        <f t="shared" si="0"/>
        <v>-944667</v>
      </c>
      <c r="Z5" s="4">
        <f>+IF(X5&lt;&gt;0,+(Y5/X5)*100,0)</f>
        <v>-92.0129896061722</v>
      </c>
      <c r="AA5" s="16">
        <f>SUM(AA6:AA8)</f>
        <v>2720000</v>
      </c>
    </row>
    <row r="6" spans="1:27" ht="12.75">
      <c r="A6" s="5" t="s">
        <v>32</v>
      </c>
      <c r="B6" s="3"/>
      <c r="C6" s="19"/>
      <c r="D6" s="19"/>
      <c r="E6" s="20">
        <v>40000</v>
      </c>
      <c r="F6" s="21">
        <v>40000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40000</v>
      </c>
      <c r="Y6" s="21">
        <v>-40000</v>
      </c>
      <c r="Z6" s="6">
        <v>-100</v>
      </c>
      <c r="AA6" s="28">
        <v>40000</v>
      </c>
    </row>
    <row r="7" spans="1:27" ht="12.75">
      <c r="A7" s="5" t="s">
        <v>33</v>
      </c>
      <c r="B7" s="3"/>
      <c r="C7" s="22">
        <v>20500</v>
      </c>
      <c r="D7" s="22"/>
      <c r="E7" s="23">
        <v>150000</v>
      </c>
      <c r="F7" s="24">
        <v>150000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150000</v>
      </c>
      <c r="Y7" s="24">
        <v>-150000</v>
      </c>
      <c r="Z7" s="7">
        <v>-100</v>
      </c>
      <c r="AA7" s="29">
        <v>150000</v>
      </c>
    </row>
    <row r="8" spans="1:27" ht="12.75">
      <c r="A8" s="5" t="s">
        <v>34</v>
      </c>
      <c r="B8" s="3"/>
      <c r="C8" s="19">
        <v>531757</v>
      </c>
      <c r="D8" s="19"/>
      <c r="E8" s="20">
        <v>2530000</v>
      </c>
      <c r="F8" s="21">
        <v>2530000</v>
      </c>
      <c r="G8" s="21">
        <v>82000</v>
      </c>
      <c r="H8" s="21"/>
      <c r="I8" s="21"/>
      <c r="J8" s="21">
        <v>82000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82000</v>
      </c>
      <c r="X8" s="21">
        <v>836667</v>
      </c>
      <c r="Y8" s="21">
        <v>-754667</v>
      </c>
      <c r="Z8" s="6">
        <v>-90.2</v>
      </c>
      <c r="AA8" s="28">
        <v>2530000</v>
      </c>
    </row>
    <row r="9" spans="1:27" ht="12.75">
      <c r="A9" s="2" t="s">
        <v>35</v>
      </c>
      <c r="B9" s="3"/>
      <c r="C9" s="16">
        <f aca="true" t="shared" si="1" ref="C9:Y9">SUM(C10:C14)</f>
        <v>3544457</v>
      </c>
      <c r="D9" s="16">
        <f>SUM(D10:D14)</f>
        <v>0</v>
      </c>
      <c r="E9" s="17">
        <f t="shared" si="1"/>
        <v>12030610</v>
      </c>
      <c r="F9" s="18">
        <f t="shared" si="1"/>
        <v>12030610</v>
      </c>
      <c r="G9" s="18">
        <f t="shared" si="1"/>
        <v>0</v>
      </c>
      <c r="H9" s="18">
        <f t="shared" si="1"/>
        <v>0</v>
      </c>
      <c r="I9" s="18">
        <f t="shared" si="1"/>
        <v>138820</v>
      </c>
      <c r="J9" s="18">
        <f t="shared" si="1"/>
        <v>138820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138820</v>
      </c>
      <c r="X9" s="18">
        <f t="shared" si="1"/>
        <v>3007653</v>
      </c>
      <c r="Y9" s="18">
        <f t="shared" si="1"/>
        <v>-2868833</v>
      </c>
      <c r="Z9" s="4">
        <f>+IF(X9&lt;&gt;0,+(Y9/X9)*100,0)</f>
        <v>-95.38444095778335</v>
      </c>
      <c r="AA9" s="30">
        <f>SUM(AA10:AA14)</f>
        <v>12030610</v>
      </c>
    </row>
    <row r="10" spans="1:27" ht="12.75">
      <c r="A10" s="5" t="s">
        <v>36</v>
      </c>
      <c r="B10" s="3"/>
      <c r="C10" s="19">
        <v>3544457</v>
      </c>
      <c r="D10" s="19"/>
      <c r="E10" s="20">
        <v>5270000</v>
      </c>
      <c r="F10" s="21">
        <v>5270000</v>
      </c>
      <c r="G10" s="21"/>
      <c r="H10" s="21"/>
      <c r="I10" s="21">
        <v>138820</v>
      </c>
      <c r="J10" s="21">
        <v>138820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138820</v>
      </c>
      <c r="X10" s="21">
        <v>1317501</v>
      </c>
      <c r="Y10" s="21">
        <v>-1178681</v>
      </c>
      <c r="Z10" s="6">
        <v>-89.46</v>
      </c>
      <c r="AA10" s="28">
        <v>5270000</v>
      </c>
    </row>
    <row r="11" spans="1:27" ht="12.75">
      <c r="A11" s="5" t="s">
        <v>37</v>
      </c>
      <c r="B11" s="3"/>
      <c r="C11" s="19"/>
      <c r="D11" s="19"/>
      <c r="E11" s="20">
        <v>5760610</v>
      </c>
      <c r="F11" s="21">
        <v>5760610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1440153</v>
      </c>
      <c r="Y11" s="21">
        <v>-1440153</v>
      </c>
      <c r="Z11" s="6">
        <v>-100</v>
      </c>
      <c r="AA11" s="28">
        <v>5760610</v>
      </c>
    </row>
    <row r="12" spans="1:27" ht="12.75">
      <c r="A12" s="5" t="s">
        <v>38</v>
      </c>
      <c r="B12" s="3"/>
      <c r="C12" s="19"/>
      <c r="D12" s="19"/>
      <c r="E12" s="20">
        <v>1000000</v>
      </c>
      <c r="F12" s="21">
        <v>1000000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249999</v>
      </c>
      <c r="Y12" s="21">
        <v>-249999</v>
      </c>
      <c r="Z12" s="6">
        <v>-100</v>
      </c>
      <c r="AA12" s="28">
        <v>1000000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23372853</v>
      </c>
      <c r="D15" s="16">
        <f>SUM(D16:D18)</f>
        <v>0</v>
      </c>
      <c r="E15" s="17">
        <f t="shared" si="2"/>
        <v>20474100</v>
      </c>
      <c r="F15" s="18">
        <f t="shared" si="2"/>
        <v>20474100</v>
      </c>
      <c r="G15" s="18">
        <f t="shared" si="2"/>
        <v>2508349</v>
      </c>
      <c r="H15" s="18">
        <f t="shared" si="2"/>
        <v>1631363</v>
      </c>
      <c r="I15" s="18">
        <f t="shared" si="2"/>
        <v>4073865</v>
      </c>
      <c r="J15" s="18">
        <f t="shared" si="2"/>
        <v>8213577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8213577</v>
      </c>
      <c r="X15" s="18">
        <f t="shared" si="2"/>
        <v>5118525</v>
      </c>
      <c r="Y15" s="18">
        <f t="shared" si="2"/>
        <v>3095052</v>
      </c>
      <c r="Z15" s="4">
        <f>+IF(X15&lt;&gt;0,+(Y15/X15)*100,0)</f>
        <v>60.46765425586472</v>
      </c>
      <c r="AA15" s="30">
        <f>SUM(AA16:AA18)</f>
        <v>20474100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23372853</v>
      </c>
      <c r="D17" s="19"/>
      <c r="E17" s="20">
        <v>20474100</v>
      </c>
      <c r="F17" s="21">
        <v>20474100</v>
      </c>
      <c r="G17" s="21">
        <v>2508349</v>
      </c>
      <c r="H17" s="21">
        <v>1631363</v>
      </c>
      <c r="I17" s="21">
        <v>4073865</v>
      </c>
      <c r="J17" s="21">
        <v>8213577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8213577</v>
      </c>
      <c r="X17" s="21">
        <v>5118525</v>
      </c>
      <c r="Y17" s="21">
        <v>3095052</v>
      </c>
      <c r="Z17" s="6">
        <v>60.47</v>
      </c>
      <c r="AA17" s="28">
        <v>20474100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55207924</v>
      </c>
      <c r="D19" s="16">
        <f>SUM(D20:D23)</f>
        <v>0</v>
      </c>
      <c r="E19" s="17">
        <f t="shared" si="3"/>
        <v>102101054</v>
      </c>
      <c r="F19" s="18">
        <f t="shared" si="3"/>
        <v>102101054</v>
      </c>
      <c r="G19" s="18">
        <f t="shared" si="3"/>
        <v>11236193</v>
      </c>
      <c r="H19" s="18">
        <f t="shared" si="3"/>
        <v>6517319</v>
      </c>
      <c r="I19" s="18">
        <f t="shared" si="3"/>
        <v>6745272</v>
      </c>
      <c r="J19" s="18">
        <f t="shared" si="3"/>
        <v>24498784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24498784</v>
      </c>
      <c r="X19" s="18">
        <f t="shared" si="3"/>
        <v>25525263</v>
      </c>
      <c r="Y19" s="18">
        <f t="shared" si="3"/>
        <v>-1026479</v>
      </c>
      <c r="Z19" s="4">
        <f>+IF(X19&lt;&gt;0,+(Y19/X19)*100,0)</f>
        <v>-4.021423794928185</v>
      </c>
      <c r="AA19" s="30">
        <f>SUM(AA20:AA23)</f>
        <v>102101054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30318082</v>
      </c>
      <c r="D21" s="19"/>
      <c r="E21" s="20">
        <v>90449524</v>
      </c>
      <c r="F21" s="21">
        <v>90449524</v>
      </c>
      <c r="G21" s="21">
        <v>9914713</v>
      </c>
      <c r="H21" s="21">
        <v>6517319</v>
      </c>
      <c r="I21" s="21">
        <v>6136544</v>
      </c>
      <c r="J21" s="21">
        <v>22568576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22568576</v>
      </c>
      <c r="X21" s="21">
        <v>22612380</v>
      </c>
      <c r="Y21" s="21">
        <v>-43804</v>
      </c>
      <c r="Z21" s="6">
        <v>-0.19</v>
      </c>
      <c r="AA21" s="28">
        <v>90449524</v>
      </c>
    </row>
    <row r="22" spans="1:27" ht="12.75">
      <c r="A22" s="5" t="s">
        <v>48</v>
      </c>
      <c r="B22" s="3"/>
      <c r="C22" s="22">
        <v>24889842</v>
      </c>
      <c r="D22" s="22"/>
      <c r="E22" s="23">
        <v>11651530</v>
      </c>
      <c r="F22" s="24">
        <v>11651530</v>
      </c>
      <c r="G22" s="24">
        <v>1321480</v>
      </c>
      <c r="H22" s="24"/>
      <c r="I22" s="24">
        <v>608728</v>
      </c>
      <c r="J22" s="24">
        <v>1930208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1930208</v>
      </c>
      <c r="X22" s="24">
        <v>2912883</v>
      </c>
      <c r="Y22" s="24">
        <v>-982675</v>
      </c>
      <c r="Z22" s="7">
        <v>-33.74</v>
      </c>
      <c r="AA22" s="29">
        <v>11651530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82677491</v>
      </c>
      <c r="D25" s="51">
        <f>+D5+D9+D15+D19+D24</f>
        <v>0</v>
      </c>
      <c r="E25" s="52">
        <f t="shared" si="4"/>
        <v>137325764</v>
      </c>
      <c r="F25" s="53">
        <f t="shared" si="4"/>
        <v>137325764</v>
      </c>
      <c r="G25" s="53">
        <f t="shared" si="4"/>
        <v>13826542</v>
      </c>
      <c r="H25" s="53">
        <f t="shared" si="4"/>
        <v>8148682</v>
      </c>
      <c r="I25" s="53">
        <f t="shared" si="4"/>
        <v>10957957</v>
      </c>
      <c r="J25" s="53">
        <f t="shared" si="4"/>
        <v>32933181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32933181</v>
      </c>
      <c r="X25" s="53">
        <f t="shared" si="4"/>
        <v>34678108</v>
      </c>
      <c r="Y25" s="53">
        <f t="shared" si="4"/>
        <v>-1744927</v>
      </c>
      <c r="Z25" s="54">
        <f>+IF(X25&lt;&gt;0,+(Y25/X25)*100,0)</f>
        <v>-5.031782587446812</v>
      </c>
      <c r="AA25" s="55">
        <f>+AA5+AA9+AA15+AA19+AA24</f>
        <v>137325764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70185808</v>
      </c>
      <c r="D28" s="19"/>
      <c r="E28" s="20">
        <v>129377050</v>
      </c>
      <c r="F28" s="21">
        <v>129377050</v>
      </c>
      <c r="G28" s="21">
        <v>13523121</v>
      </c>
      <c r="H28" s="21">
        <v>8148682</v>
      </c>
      <c r="I28" s="21">
        <v>9293194</v>
      </c>
      <c r="J28" s="21">
        <v>30964997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30964997</v>
      </c>
      <c r="X28" s="21">
        <v>32344263</v>
      </c>
      <c r="Y28" s="21">
        <v>-1379266</v>
      </c>
      <c r="Z28" s="6">
        <v>-4.26</v>
      </c>
      <c r="AA28" s="19">
        <v>129377050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>
        <v>138820</v>
      </c>
      <c r="J29" s="21">
        <v>138820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138820</v>
      </c>
      <c r="X29" s="21"/>
      <c r="Y29" s="21">
        <v>138820</v>
      </c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70185808</v>
      </c>
      <c r="D32" s="25">
        <f>SUM(D28:D31)</f>
        <v>0</v>
      </c>
      <c r="E32" s="26">
        <f t="shared" si="5"/>
        <v>129377050</v>
      </c>
      <c r="F32" s="27">
        <f t="shared" si="5"/>
        <v>129377050</v>
      </c>
      <c r="G32" s="27">
        <f t="shared" si="5"/>
        <v>13523121</v>
      </c>
      <c r="H32" s="27">
        <f t="shared" si="5"/>
        <v>8148682</v>
      </c>
      <c r="I32" s="27">
        <f t="shared" si="5"/>
        <v>9432014</v>
      </c>
      <c r="J32" s="27">
        <f t="shared" si="5"/>
        <v>31103817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31103817</v>
      </c>
      <c r="X32" s="27">
        <f t="shared" si="5"/>
        <v>32344263</v>
      </c>
      <c r="Y32" s="27">
        <f t="shared" si="5"/>
        <v>-1240446</v>
      </c>
      <c r="Z32" s="13">
        <f>+IF(X32&lt;&gt;0,+(Y32/X32)*100,0)</f>
        <v>-3.8351345337502356</v>
      </c>
      <c r="AA32" s="31">
        <f>SUM(AA28:AA31)</f>
        <v>129377050</v>
      </c>
    </row>
    <row r="33" spans="1:27" ht="12.75">
      <c r="A33" s="60" t="s">
        <v>59</v>
      </c>
      <c r="B33" s="3" t="s">
        <v>60</v>
      </c>
      <c r="C33" s="19">
        <v>8990267</v>
      </c>
      <c r="D33" s="19"/>
      <c r="E33" s="20"/>
      <c r="F33" s="21"/>
      <c r="G33" s="21">
        <v>221421</v>
      </c>
      <c r="H33" s="21"/>
      <c r="I33" s="21">
        <v>1525943</v>
      </c>
      <c r="J33" s="21">
        <v>1747364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1747364</v>
      </c>
      <c r="X33" s="21"/>
      <c r="Y33" s="21">
        <v>1747364</v>
      </c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3501416</v>
      </c>
      <c r="D35" s="19"/>
      <c r="E35" s="20">
        <v>7948714</v>
      </c>
      <c r="F35" s="21">
        <v>7948714</v>
      </c>
      <c r="G35" s="21">
        <v>82000</v>
      </c>
      <c r="H35" s="21"/>
      <c r="I35" s="21"/>
      <c r="J35" s="21">
        <v>82000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82000</v>
      </c>
      <c r="X35" s="21">
        <v>1994679</v>
      </c>
      <c r="Y35" s="21">
        <v>-1912679</v>
      </c>
      <c r="Z35" s="6">
        <v>-95.89</v>
      </c>
      <c r="AA35" s="28">
        <v>7948714</v>
      </c>
    </row>
    <row r="36" spans="1:27" ht="12.75">
      <c r="A36" s="61" t="s">
        <v>64</v>
      </c>
      <c r="B36" s="10"/>
      <c r="C36" s="62">
        <f aca="true" t="shared" si="6" ref="C36:Y36">SUM(C32:C35)</f>
        <v>82677491</v>
      </c>
      <c r="D36" s="62">
        <f>SUM(D32:D35)</f>
        <v>0</v>
      </c>
      <c r="E36" s="63">
        <f t="shared" si="6"/>
        <v>137325764</v>
      </c>
      <c r="F36" s="64">
        <f t="shared" si="6"/>
        <v>137325764</v>
      </c>
      <c r="G36" s="64">
        <f t="shared" si="6"/>
        <v>13826542</v>
      </c>
      <c r="H36" s="64">
        <f t="shared" si="6"/>
        <v>8148682</v>
      </c>
      <c r="I36" s="64">
        <f t="shared" si="6"/>
        <v>10957957</v>
      </c>
      <c r="J36" s="64">
        <f t="shared" si="6"/>
        <v>32933181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32933181</v>
      </c>
      <c r="X36" s="64">
        <f t="shared" si="6"/>
        <v>34338942</v>
      </c>
      <c r="Y36" s="64">
        <f t="shared" si="6"/>
        <v>-1405761</v>
      </c>
      <c r="Z36" s="65">
        <f>+IF(X36&lt;&gt;0,+(Y36/X36)*100,0)</f>
        <v>-4.093780757718162</v>
      </c>
      <c r="AA36" s="66">
        <f>SUM(AA32:AA35)</f>
        <v>137325764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73881</v>
      </c>
      <c r="D5" s="16">
        <f>SUM(D6:D8)</f>
        <v>0</v>
      </c>
      <c r="E5" s="17">
        <f t="shared" si="0"/>
        <v>100000</v>
      </c>
      <c r="F5" s="18">
        <f t="shared" si="0"/>
        <v>100000</v>
      </c>
      <c r="G5" s="18">
        <f t="shared" si="0"/>
        <v>0</v>
      </c>
      <c r="H5" s="18">
        <f t="shared" si="0"/>
        <v>3849</v>
      </c>
      <c r="I5" s="18">
        <f t="shared" si="0"/>
        <v>5144</v>
      </c>
      <c r="J5" s="18">
        <f t="shared" si="0"/>
        <v>8993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8993</v>
      </c>
      <c r="X5" s="18">
        <f t="shared" si="0"/>
        <v>24999</v>
      </c>
      <c r="Y5" s="18">
        <f t="shared" si="0"/>
        <v>-16006</v>
      </c>
      <c r="Z5" s="4">
        <f>+IF(X5&lt;&gt;0,+(Y5/X5)*100,0)</f>
        <v>-64.0265610624425</v>
      </c>
      <c r="AA5" s="16">
        <f>SUM(AA6:AA8)</f>
        <v>100000</v>
      </c>
    </row>
    <row r="6" spans="1:27" ht="12.75">
      <c r="A6" s="5" t="s">
        <v>32</v>
      </c>
      <c r="B6" s="3"/>
      <c r="C6" s="19">
        <v>73881</v>
      </c>
      <c r="D6" s="19"/>
      <c r="E6" s="20">
        <v>100000</v>
      </c>
      <c r="F6" s="21">
        <v>100000</v>
      </c>
      <c r="G6" s="21"/>
      <c r="H6" s="21">
        <v>3849</v>
      </c>
      <c r="I6" s="21">
        <v>5144</v>
      </c>
      <c r="J6" s="21">
        <v>8993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8993</v>
      </c>
      <c r="X6" s="21">
        <v>24999</v>
      </c>
      <c r="Y6" s="21">
        <v>-16006</v>
      </c>
      <c r="Z6" s="6">
        <v>-64.03</v>
      </c>
      <c r="AA6" s="28">
        <v>100000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22385</v>
      </c>
      <c r="D9" s="16">
        <f>SUM(D10:D14)</f>
        <v>0</v>
      </c>
      <c r="E9" s="17">
        <f t="shared" si="1"/>
        <v>7017544</v>
      </c>
      <c r="F9" s="18">
        <f t="shared" si="1"/>
        <v>7017544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1169590</v>
      </c>
      <c r="Y9" s="18">
        <f t="shared" si="1"/>
        <v>-1169590</v>
      </c>
      <c r="Z9" s="4">
        <f>+IF(X9&lt;&gt;0,+(Y9/X9)*100,0)</f>
        <v>-100</v>
      </c>
      <c r="AA9" s="30">
        <f>SUM(AA10:AA14)</f>
        <v>7017544</v>
      </c>
    </row>
    <row r="10" spans="1:27" ht="12.75">
      <c r="A10" s="5" t="s">
        <v>36</v>
      </c>
      <c r="B10" s="3"/>
      <c r="C10" s="19">
        <v>22385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7017544</v>
      </c>
      <c r="F11" s="21">
        <v>7017544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1169590</v>
      </c>
      <c r="Y11" s="21">
        <v>-1169590</v>
      </c>
      <c r="Z11" s="6">
        <v>-100</v>
      </c>
      <c r="AA11" s="28">
        <v>7017544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3549017</v>
      </c>
      <c r="D15" s="16">
        <f>SUM(D16:D18)</f>
        <v>0</v>
      </c>
      <c r="E15" s="17">
        <f t="shared" si="2"/>
        <v>4039441</v>
      </c>
      <c r="F15" s="18">
        <f t="shared" si="2"/>
        <v>4039441</v>
      </c>
      <c r="G15" s="18">
        <f t="shared" si="2"/>
        <v>290611</v>
      </c>
      <c r="H15" s="18">
        <f t="shared" si="2"/>
        <v>1376799</v>
      </c>
      <c r="I15" s="18">
        <f t="shared" si="2"/>
        <v>1373542</v>
      </c>
      <c r="J15" s="18">
        <f t="shared" si="2"/>
        <v>3040952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3040952</v>
      </c>
      <c r="X15" s="18">
        <f t="shared" si="2"/>
        <v>1009860</v>
      </c>
      <c r="Y15" s="18">
        <f t="shared" si="2"/>
        <v>2031092</v>
      </c>
      <c r="Z15" s="4">
        <f>+IF(X15&lt;&gt;0,+(Y15/X15)*100,0)</f>
        <v>201.12609668666943</v>
      </c>
      <c r="AA15" s="30">
        <f>SUM(AA16:AA18)</f>
        <v>4039441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3549017</v>
      </c>
      <c r="D17" s="19"/>
      <c r="E17" s="20">
        <v>4039441</v>
      </c>
      <c r="F17" s="21">
        <v>4039441</v>
      </c>
      <c r="G17" s="21">
        <v>290611</v>
      </c>
      <c r="H17" s="21">
        <v>1376799</v>
      </c>
      <c r="I17" s="21">
        <v>1373542</v>
      </c>
      <c r="J17" s="21">
        <v>3040952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3040952</v>
      </c>
      <c r="X17" s="21">
        <v>1009860</v>
      </c>
      <c r="Y17" s="21">
        <v>2031092</v>
      </c>
      <c r="Z17" s="6">
        <v>201.13</v>
      </c>
      <c r="AA17" s="28">
        <v>4039441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2142155</v>
      </c>
      <c r="D19" s="16">
        <f>SUM(D20:D23)</f>
        <v>0</v>
      </c>
      <c r="E19" s="17">
        <f t="shared" si="3"/>
        <v>5210503</v>
      </c>
      <c r="F19" s="18">
        <f t="shared" si="3"/>
        <v>5210503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1302627</v>
      </c>
      <c r="Y19" s="18">
        <f t="shared" si="3"/>
        <v>-1302627</v>
      </c>
      <c r="Z19" s="4">
        <f>+IF(X19&lt;&gt;0,+(Y19/X19)*100,0)</f>
        <v>-100</v>
      </c>
      <c r="AA19" s="30">
        <f>SUM(AA20:AA23)</f>
        <v>5210503</v>
      </c>
    </row>
    <row r="20" spans="1:27" ht="12.75">
      <c r="A20" s="5" t="s">
        <v>46</v>
      </c>
      <c r="B20" s="3"/>
      <c r="C20" s="19">
        <v>528989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47842</v>
      </c>
      <c r="D21" s="19"/>
      <c r="E21" s="20">
        <v>2478103</v>
      </c>
      <c r="F21" s="21">
        <v>2478103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619527</v>
      </c>
      <c r="Y21" s="21">
        <v>-619527</v>
      </c>
      <c r="Z21" s="6">
        <v>-100</v>
      </c>
      <c r="AA21" s="28">
        <v>2478103</v>
      </c>
    </row>
    <row r="22" spans="1:27" ht="12.75">
      <c r="A22" s="5" t="s">
        <v>48</v>
      </c>
      <c r="B22" s="3"/>
      <c r="C22" s="22"/>
      <c r="D22" s="22"/>
      <c r="E22" s="23">
        <v>2732400</v>
      </c>
      <c r="F22" s="24">
        <v>2732400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683100</v>
      </c>
      <c r="Y22" s="24">
        <v>-683100</v>
      </c>
      <c r="Z22" s="7">
        <v>-100</v>
      </c>
      <c r="AA22" s="29">
        <v>2732400</v>
      </c>
    </row>
    <row r="23" spans="1:27" ht="12.75">
      <c r="A23" s="5" t="s">
        <v>49</v>
      </c>
      <c r="B23" s="3"/>
      <c r="C23" s="19">
        <v>1565324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5787438</v>
      </c>
      <c r="D25" s="51">
        <f>+D5+D9+D15+D19+D24</f>
        <v>0</v>
      </c>
      <c r="E25" s="52">
        <f t="shared" si="4"/>
        <v>16367488</v>
      </c>
      <c r="F25" s="53">
        <f t="shared" si="4"/>
        <v>16367488</v>
      </c>
      <c r="G25" s="53">
        <f t="shared" si="4"/>
        <v>290611</v>
      </c>
      <c r="H25" s="53">
        <f t="shared" si="4"/>
        <v>1380648</v>
      </c>
      <c r="I25" s="53">
        <f t="shared" si="4"/>
        <v>1378686</v>
      </c>
      <c r="J25" s="53">
        <f t="shared" si="4"/>
        <v>3049945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3049945</v>
      </c>
      <c r="X25" s="53">
        <f t="shared" si="4"/>
        <v>3507076</v>
      </c>
      <c r="Y25" s="53">
        <f t="shared" si="4"/>
        <v>-457131</v>
      </c>
      <c r="Z25" s="54">
        <f>+IF(X25&lt;&gt;0,+(Y25/X25)*100,0)</f>
        <v>-13.034533611475771</v>
      </c>
      <c r="AA25" s="55">
        <f>+AA5+AA9+AA15+AA19+AA24</f>
        <v>16367488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4167700</v>
      </c>
      <c r="D28" s="19"/>
      <c r="E28" s="20">
        <v>16267488</v>
      </c>
      <c r="F28" s="21">
        <v>16267488</v>
      </c>
      <c r="G28" s="21">
        <v>290611</v>
      </c>
      <c r="H28" s="21">
        <v>1376799</v>
      </c>
      <c r="I28" s="21"/>
      <c r="J28" s="21">
        <v>1667410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1667410</v>
      </c>
      <c r="X28" s="21">
        <v>3482077</v>
      </c>
      <c r="Y28" s="21">
        <v>-1814667</v>
      </c>
      <c r="Z28" s="6">
        <v>-52.11</v>
      </c>
      <c r="AA28" s="19">
        <v>16267488</v>
      </c>
    </row>
    <row r="29" spans="1:27" ht="12.75">
      <c r="A29" s="57" t="s">
        <v>55</v>
      </c>
      <c r="B29" s="3"/>
      <c r="C29" s="19">
        <v>22385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4190085</v>
      </c>
      <c r="D32" s="25">
        <f>SUM(D28:D31)</f>
        <v>0</v>
      </c>
      <c r="E32" s="26">
        <f t="shared" si="5"/>
        <v>16267488</v>
      </c>
      <c r="F32" s="27">
        <f t="shared" si="5"/>
        <v>16267488</v>
      </c>
      <c r="G32" s="27">
        <f t="shared" si="5"/>
        <v>290611</v>
      </c>
      <c r="H32" s="27">
        <f t="shared" si="5"/>
        <v>1376799</v>
      </c>
      <c r="I32" s="27">
        <f t="shared" si="5"/>
        <v>0</v>
      </c>
      <c r="J32" s="27">
        <f t="shared" si="5"/>
        <v>1667410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1667410</v>
      </c>
      <c r="X32" s="27">
        <f t="shared" si="5"/>
        <v>3482077</v>
      </c>
      <c r="Y32" s="27">
        <f t="shared" si="5"/>
        <v>-1814667</v>
      </c>
      <c r="Z32" s="13">
        <f>+IF(X32&lt;&gt;0,+(Y32/X32)*100,0)</f>
        <v>-52.11449947832859</v>
      </c>
      <c r="AA32" s="31">
        <f>SUM(AA28:AA31)</f>
        <v>16267488</v>
      </c>
    </row>
    <row r="33" spans="1:27" ht="12.75">
      <c r="A33" s="60" t="s">
        <v>59</v>
      </c>
      <c r="B33" s="3" t="s">
        <v>60</v>
      </c>
      <c r="C33" s="19">
        <v>1565324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32029</v>
      </c>
      <c r="D35" s="19"/>
      <c r="E35" s="20">
        <v>100000</v>
      </c>
      <c r="F35" s="21">
        <v>100000</v>
      </c>
      <c r="G35" s="21"/>
      <c r="H35" s="21">
        <v>3849</v>
      </c>
      <c r="I35" s="21">
        <v>1378686</v>
      </c>
      <c r="J35" s="21">
        <v>1382535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1382535</v>
      </c>
      <c r="X35" s="21">
        <v>24999</v>
      </c>
      <c r="Y35" s="21">
        <v>1357536</v>
      </c>
      <c r="Z35" s="6">
        <v>5430.36</v>
      </c>
      <c r="AA35" s="28">
        <v>100000</v>
      </c>
    </row>
    <row r="36" spans="1:27" ht="12.75">
      <c r="A36" s="61" t="s">
        <v>64</v>
      </c>
      <c r="B36" s="10"/>
      <c r="C36" s="62">
        <f aca="true" t="shared" si="6" ref="C36:Y36">SUM(C32:C35)</f>
        <v>5787438</v>
      </c>
      <c r="D36" s="62">
        <f>SUM(D32:D35)</f>
        <v>0</v>
      </c>
      <c r="E36" s="63">
        <f t="shared" si="6"/>
        <v>16367488</v>
      </c>
      <c r="F36" s="64">
        <f t="shared" si="6"/>
        <v>16367488</v>
      </c>
      <c r="G36" s="64">
        <f t="shared" si="6"/>
        <v>290611</v>
      </c>
      <c r="H36" s="64">
        <f t="shared" si="6"/>
        <v>1380648</v>
      </c>
      <c r="I36" s="64">
        <f t="shared" si="6"/>
        <v>1378686</v>
      </c>
      <c r="J36" s="64">
        <f t="shared" si="6"/>
        <v>3049945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3049945</v>
      </c>
      <c r="X36" s="64">
        <f t="shared" si="6"/>
        <v>3507076</v>
      </c>
      <c r="Y36" s="64">
        <f t="shared" si="6"/>
        <v>-457131</v>
      </c>
      <c r="Z36" s="65">
        <f>+IF(X36&lt;&gt;0,+(Y36/X36)*100,0)</f>
        <v>-13.034533611475771</v>
      </c>
      <c r="AA36" s="66">
        <f>SUM(AA32:AA35)</f>
        <v>16367488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141755</v>
      </c>
      <c r="D5" s="16">
        <f>SUM(D6:D8)</f>
        <v>0</v>
      </c>
      <c r="E5" s="17">
        <f t="shared" si="0"/>
        <v>85000</v>
      </c>
      <c r="F5" s="18">
        <f t="shared" si="0"/>
        <v>85000</v>
      </c>
      <c r="G5" s="18">
        <f t="shared" si="0"/>
        <v>0</v>
      </c>
      <c r="H5" s="18">
        <f t="shared" si="0"/>
        <v>21587</v>
      </c>
      <c r="I5" s="18">
        <f t="shared" si="0"/>
        <v>4001</v>
      </c>
      <c r="J5" s="18">
        <f t="shared" si="0"/>
        <v>25588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25588</v>
      </c>
      <c r="X5" s="18">
        <f t="shared" si="0"/>
        <v>0</v>
      </c>
      <c r="Y5" s="18">
        <f t="shared" si="0"/>
        <v>25588</v>
      </c>
      <c r="Z5" s="4">
        <f>+IF(X5&lt;&gt;0,+(Y5/X5)*100,0)</f>
        <v>0</v>
      </c>
      <c r="AA5" s="16">
        <f>SUM(AA6:AA8)</f>
        <v>85000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7751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134004</v>
      </c>
      <c r="D8" s="19"/>
      <c r="E8" s="20">
        <v>85000</v>
      </c>
      <c r="F8" s="21">
        <v>85000</v>
      </c>
      <c r="G8" s="21"/>
      <c r="H8" s="21">
        <v>21587</v>
      </c>
      <c r="I8" s="21">
        <v>4001</v>
      </c>
      <c r="J8" s="21">
        <v>25588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25588</v>
      </c>
      <c r="X8" s="21"/>
      <c r="Y8" s="21">
        <v>25588</v>
      </c>
      <c r="Z8" s="6"/>
      <c r="AA8" s="28">
        <v>85000</v>
      </c>
    </row>
    <row r="9" spans="1:27" ht="12.75">
      <c r="A9" s="2" t="s">
        <v>35</v>
      </c>
      <c r="B9" s="3"/>
      <c r="C9" s="16">
        <f aca="true" t="shared" si="1" ref="C9:Y9">SUM(C10:C14)</f>
        <v>121048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121048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30042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>
        <v>30042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8000</v>
      </c>
      <c r="F24" s="18">
        <v>8000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8000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292845</v>
      </c>
      <c r="D25" s="51">
        <f>+D5+D9+D15+D19+D24</f>
        <v>0</v>
      </c>
      <c r="E25" s="52">
        <f t="shared" si="4"/>
        <v>93000</v>
      </c>
      <c r="F25" s="53">
        <f t="shared" si="4"/>
        <v>93000</v>
      </c>
      <c r="G25" s="53">
        <f t="shared" si="4"/>
        <v>0</v>
      </c>
      <c r="H25" s="53">
        <f t="shared" si="4"/>
        <v>21587</v>
      </c>
      <c r="I25" s="53">
        <f t="shared" si="4"/>
        <v>4001</v>
      </c>
      <c r="J25" s="53">
        <f t="shared" si="4"/>
        <v>25588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25588</v>
      </c>
      <c r="X25" s="53">
        <f t="shared" si="4"/>
        <v>0</v>
      </c>
      <c r="Y25" s="53">
        <f t="shared" si="4"/>
        <v>25588</v>
      </c>
      <c r="Z25" s="54">
        <f>+IF(X25&lt;&gt;0,+(Y25/X25)*100,0)</f>
        <v>0</v>
      </c>
      <c r="AA25" s="55">
        <f>+AA5+AA9+AA15+AA19+AA24</f>
        <v>93000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23090</v>
      </c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>
        <v>130196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153286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139559</v>
      </c>
      <c r="D35" s="19"/>
      <c r="E35" s="20">
        <v>93000</v>
      </c>
      <c r="F35" s="21">
        <v>93000</v>
      </c>
      <c r="G35" s="21"/>
      <c r="H35" s="21">
        <v>21587</v>
      </c>
      <c r="I35" s="21">
        <v>4001</v>
      </c>
      <c r="J35" s="21">
        <v>25588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25588</v>
      </c>
      <c r="X35" s="21"/>
      <c r="Y35" s="21">
        <v>25588</v>
      </c>
      <c r="Z35" s="6"/>
      <c r="AA35" s="28">
        <v>93000</v>
      </c>
    </row>
    <row r="36" spans="1:27" ht="12.75">
      <c r="A36" s="61" t="s">
        <v>64</v>
      </c>
      <c r="B36" s="10"/>
      <c r="C36" s="62">
        <f aca="true" t="shared" si="6" ref="C36:Y36">SUM(C32:C35)</f>
        <v>292845</v>
      </c>
      <c r="D36" s="62">
        <f>SUM(D32:D35)</f>
        <v>0</v>
      </c>
      <c r="E36" s="63">
        <f t="shared" si="6"/>
        <v>93000</v>
      </c>
      <c r="F36" s="64">
        <f t="shared" si="6"/>
        <v>93000</v>
      </c>
      <c r="G36" s="64">
        <f t="shared" si="6"/>
        <v>0</v>
      </c>
      <c r="H36" s="64">
        <f t="shared" si="6"/>
        <v>21587</v>
      </c>
      <c r="I36" s="64">
        <f t="shared" si="6"/>
        <v>4001</v>
      </c>
      <c r="J36" s="64">
        <f t="shared" si="6"/>
        <v>25588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25588</v>
      </c>
      <c r="X36" s="64">
        <f t="shared" si="6"/>
        <v>0</v>
      </c>
      <c r="Y36" s="64">
        <f t="shared" si="6"/>
        <v>25588</v>
      </c>
      <c r="Z36" s="65">
        <f>+IF(X36&lt;&gt;0,+(Y36/X36)*100,0)</f>
        <v>0</v>
      </c>
      <c r="AA36" s="66">
        <f>SUM(AA32:AA35)</f>
        <v>93000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139041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139041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9514000</v>
      </c>
      <c r="F15" s="18">
        <f t="shared" si="2"/>
        <v>9514000</v>
      </c>
      <c r="G15" s="18">
        <f t="shared" si="2"/>
        <v>598272</v>
      </c>
      <c r="H15" s="18">
        <f t="shared" si="2"/>
        <v>228451</v>
      </c>
      <c r="I15" s="18">
        <f t="shared" si="2"/>
        <v>264915</v>
      </c>
      <c r="J15" s="18">
        <f t="shared" si="2"/>
        <v>1091638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1091638</v>
      </c>
      <c r="X15" s="18">
        <f t="shared" si="2"/>
        <v>2378499</v>
      </c>
      <c r="Y15" s="18">
        <f t="shared" si="2"/>
        <v>-1286861</v>
      </c>
      <c r="Z15" s="4">
        <f>+IF(X15&lt;&gt;0,+(Y15/X15)*100,0)</f>
        <v>-54.10391175274827</v>
      </c>
      <c r="AA15" s="30">
        <f>SUM(AA16:AA18)</f>
        <v>9514000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>
        <v>598272</v>
      </c>
      <c r="H16" s="21">
        <v>228451</v>
      </c>
      <c r="I16" s="21">
        <v>264915</v>
      </c>
      <c r="J16" s="21">
        <v>1091638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1091638</v>
      </c>
      <c r="X16" s="21"/>
      <c r="Y16" s="21">
        <v>1091638</v>
      </c>
      <c r="Z16" s="6"/>
      <c r="AA16" s="28"/>
    </row>
    <row r="17" spans="1:27" ht="12.75">
      <c r="A17" s="5" t="s">
        <v>43</v>
      </c>
      <c r="B17" s="3"/>
      <c r="C17" s="19"/>
      <c r="D17" s="19"/>
      <c r="E17" s="20">
        <v>9514000</v>
      </c>
      <c r="F17" s="21">
        <v>9514000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2378499</v>
      </c>
      <c r="Y17" s="21">
        <v>-2378499</v>
      </c>
      <c r="Z17" s="6">
        <v>-100</v>
      </c>
      <c r="AA17" s="28">
        <v>9514000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2112513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2112513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2251554</v>
      </c>
      <c r="D25" s="51">
        <f>+D5+D9+D15+D19+D24</f>
        <v>0</v>
      </c>
      <c r="E25" s="52">
        <f t="shared" si="4"/>
        <v>9514000</v>
      </c>
      <c r="F25" s="53">
        <f t="shared" si="4"/>
        <v>9514000</v>
      </c>
      <c r="G25" s="53">
        <f t="shared" si="4"/>
        <v>598272</v>
      </c>
      <c r="H25" s="53">
        <f t="shared" si="4"/>
        <v>228451</v>
      </c>
      <c r="I25" s="53">
        <f t="shared" si="4"/>
        <v>264915</v>
      </c>
      <c r="J25" s="53">
        <f t="shared" si="4"/>
        <v>1091638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1091638</v>
      </c>
      <c r="X25" s="53">
        <f t="shared" si="4"/>
        <v>2378499</v>
      </c>
      <c r="Y25" s="53">
        <f t="shared" si="4"/>
        <v>-1286861</v>
      </c>
      <c r="Z25" s="54">
        <f>+IF(X25&lt;&gt;0,+(Y25/X25)*100,0)</f>
        <v>-54.10391175274827</v>
      </c>
      <c r="AA25" s="55">
        <f>+AA5+AA9+AA15+AA19+AA24</f>
        <v>9514000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2112513</v>
      </c>
      <c r="D28" s="19"/>
      <c r="E28" s="20">
        <v>9514000</v>
      </c>
      <c r="F28" s="21">
        <v>9514000</v>
      </c>
      <c r="G28" s="21">
        <v>598272</v>
      </c>
      <c r="H28" s="21">
        <v>228451</v>
      </c>
      <c r="I28" s="21">
        <v>264915</v>
      </c>
      <c r="J28" s="21">
        <v>1091638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1091638</v>
      </c>
      <c r="X28" s="21">
        <v>2378499</v>
      </c>
      <c r="Y28" s="21">
        <v>-1286861</v>
      </c>
      <c r="Z28" s="6">
        <v>-54.1</v>
      </c>
      <c r="AA28" s="19">
        <v>9514000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2112513</v>
      </c>
      <c r="D32" s="25">
        <f>SUM(D28:D31)</f>
        <v>0</v>
      </c>
      <c r="E32" s="26">
        <f t="shared" si="5"/>
        <v>9514000</v>
      </c>
      <c r="F32" s="27">
        <f t="shared" si="5"/>
        <v>9514000</v>
      </c>
      <c r="G32" s="27">
        <f t="shared" si="5"/>
        <v>598272</v>
      </c>
      <c r="H32" s="27">
        <f t="shared" si="5"/>
        <v>228451</v>
      </c>
      <c r="I32" s="27">
        <f t="shared" si="5"/>
        <v>264915</v>
      </c>
      <c r="J32" s="27">
        <f t="shared" si="5"/>
        <v>1091638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1091638</v>
      </c>
      <c r="X32" s="27">
        <f t="shared" si="5"/>
        <v>2378499</v>
      </c>
      <c r="Y32" s="27">
        <f t="shared" si="5"/>
        <v>-1286861</v>
      </c>
      <c r="Z32" s="13">
        <f>+IF(X32&lt;&gt;0,+(Y32/X32)*100,0)</f>
        <v>-54.10391175274827</v>
      </c>
      <c r="AA32" s="31">
        <f>SUM(AA28:AA31)</f>
        <v>9514000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139041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2251554</v>
      </c>
      <c r="D36" s="62">
        <f>SUM(D32:D35)</f>
        <v>0</v>
      </c>
      <c r="E36" s="63">
        <f t="shared" si="6"/>
        <v>9514000</v>
      </c>
      <c r="F36" s="64">
        <f t="shared" si="6"/>
        <v>9514000</v>
      </c>
      <c r="G36" s="64">
        <f t="shared" si="6"/>
        <v>598272</v>
      </c>
      <c r="H36" s="64">
        <f t="shared" si="6"/>
        <v>228451</v>
      </c>
      <c r="I36" s="64">
        <f t="shared" si="6"/>
        <v>264915</v>
      </c>
      <c r="J36" s="64">
        <f t="shared" si="6"/>
        <v>1091638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1091638</v>
      </c>
      <c r="X36" s="64">
        <f t="shared" si="6"/>
        <v>2378499</v>
      </c>
      <c r="Y36" s="64">
        <f t="shared" si="6"/>
        <v>-1286861</v>
      </c>
      <c r="Z36" s="65">
        <f>+IF(X36&lt;&gt;0,+(Y36/X36)*100,0)</f>
        <v>-54.10391175274827</v>
      </c>
      <c r="AA36" s="66">
        <f>SUM(AA32:AA35)</f>
        <v>9514000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753721</v>
      </c>
      <c r="D5" s="16">
        <f>SUM(D6:D8)</f>
        <v>0</v>
      </c>
      <c r="E5" s="17">
        <f t="shared" si="0"/>
        <v>1550000</v>
      </c>
      <c r="F5" s="18">
        <f t="shared" si="0"/>
        <v>1550000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300000</v>
      </c>
      <c r="Y5" s="18">
        <f t="shared" si="0"/>
        <v>-300000</v>
      </c>
      <c r="Z5" s="4">
        <f>+IF(X5&lt;&gt;0,+(Y5/X5)*100,0)</f>
        <v>-100</v>
      </c>
      <c r="AA5" s="16">
        <f>SUM(AA6:AA8)</f>
        <v>1550000</v>
      </c>
    </row>
    <row r="6" spans="1:27" ht="12.75">
      <c r="A6" s="5" t="s">
        <v>32</v>
      </c>
      <c r="B6" s="3"/>
      <c r="C6" s="19">
        <v>20488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514706</v>
      </c>
      <c r="D7" s="22"/>
      <c r="E7" s="23">
        <v>1550000</v>
      </c>
      <c r="F7" s="24">
        <v>1550000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300000</v>
      </c>
      <c r="Y7" s="24">
        <v>-300000</v>
      </c>
      <c r="Z7" s="7">
        <v>-100</v>
      </c>
      <c r="AA7" s="29">
        <v>1550000</v>
      </c>
    </row>
    <row r="8" spans="1:27" ht="12.75">
      <c r="A8" s="5" t="s">
        <v>34</v>
      </c>
      <c r="B8" s="3"/>
      <c r="C8" s="19">
        <v>218527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4383140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>
        <v>4383140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33956593</v>
      </c>
      <c r="D15" s="16">
        <f>SUM(D16:D18)</f>
        <v>0</v>
      </c>
      <c r="E15" s="17">
        <f t="shared" si="2"/>
        <v>17590800</v>
      </c>
      <c r="F15" s="18">
        <f t="shared" si="2"/>
        <v>17590800</v>
      </c>
      <c r="G15" s="18">
        <f t="shared" si="2"/>
        <v>0</v>
      </c>
      <c r="H15" s="18">
        <f t="shared" si="2"/>
        <v>0</v>
      </c>
      <c r="I15" s="18">
        <f t="shared" si="2"/>
        <v>16120</v>
      </c>
      <c r="J15" s="18">
        <f t="shared" si="2"/>
        <v>16120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16120</v>
      </c>
      <c r="X15" s="18">
        <f t="shared" si="2"/>
        <v>2500000</v>
      </c>
      <c r="Y15" s="18">
        <f t="shared" si="2"/>
        <v>-2483880</v>
      </c>
      <c r="Z15" s="4">
        <f>+IF(X15&lt;&gt;0,+(Y15/X15)*100,0)</f>
        <v>-99.3552</v>
      </c>
      <c r="AA15" s="30">
        <f>SUM(AA16:AA18)</f>
        <v>17590800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33956593</v>
      </c>
      <c r="D17" s="19"/>
      <c r="E17" s="20">
        <v>17590800</v>
      </c>
      <c r="F17" s="21">
        <v>17590800</v>
      </c>
      <c r="G17" s="21"/>
      <c r="H17" s="21"/>
      <c r="I17" s="21">
        <v>16120</v>
      </c>
      <c r="J17" s="21">
        <v>16120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16120</v>
      </c>
      <c r="X17" s="21">
        <v>2500000</v>
      </c>
      <c r="Y17" s="21">
        <v>-2483880</v>
      </c>
      <c r="Z17" s="6">
        <v>-99.36</v>
      </c>
      <c r="AA17" s="28">
        <v>17590800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174914060</v>
      </c>
      <c r="D19" s="16">
        <f>SUM(D20:D23)</f>
        <v>0</v>
      </c>
      <c r="E19" s="17">
        <f t="shared" si="3"/>
        <v>10500000</v>
      </c>
      <c r="F19" s="18">
        <f t="shared" si="3"/>
        <v>10500000</v>
      </c>
      <c r="G19" s="18">
        <f t="shared" si="3"/>
        <v>0</v>
      </c>
      <c r="H19" s="18">
        <f t="shared" si="3"/>
        <v>3681438</v>
      </c>
      <c r="I19" s="18">
        <f t="shared" si="3"/>
        <v>2009432</v>
      </c>
      <c r="J19" s="18">
        <f t="shared" si="3"/>
        <v>5690870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5690870</v>
      </c>
      <c r="X19" s="18">
        <f t="shared" si="3"/>
        <v>2100000</v>
      </c>
      <c r="Y19" s="18">
        <f t="shared" si="3"/>
        <v>3590870</v>
      </c>
      <c r="Z19" s="4">
        <f>+IF(X19&lt;&gt;0,+(Y19/X19)*100,0)</f>
        <v>170.99380952380952</v>
      </c>
      <c r="AA19" s="30">
        <f>SUM(AA20:AA23)</f>
        <v>10500000</v>
      </c>
    </row>
    <row r="20" spans="1:27" ht="12.75">
      <c r="A20" s="5" t="s">
        <v>46</v>
      </c>
      <c r="B20" s="3"/>
      <c r="C20" s="19">
        <v>7535308</v>
      </c>
      <c r="D20" s="19"/>
      <c r="E20" s="20">
        <v>10500000</v>
      </c>
      <c r="F20" s="21">
        <v>10500000</v>
      </c>
      <c r="G20" s="21"/>
      <c r="H20" s="21">
        <v>2378255</v>
      </c>
      <c r="I20" s="21"/>
      <c r="J20" s="21">
        <v>2378255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2378255</v>
      </c>
      <c r="X20" s="21">
        <v>2100000</v>
      </c>
      <c r="Y20" s="21">
        <v>278255</v>
      </c>
      <c r="Z20" s="6">
        <v>13.25</v>
      </c>
      <c r="AA20" s="28">
        <v>10500000</v>
      </c>
    </row>
    <row r="21" spans="1:27" ht="12.75">
      <c r="A21" s="5" t="s">
        <v>47</v>
      </c>
      <c r="B21" s="3"/>
      <c r="C21" s="19">
        <v>162297566</v>
      </c>
      <c r="D21" s="19"/>
      <c r="E21" s="20"/>
      <c r="F21" s="21"/>
      <c r="G21" s="21"/>
      <c r="H21" s="21"/>
      <c r="I21" s="21">
        <v>781828</v>
      </c>
      <c r="J21" s="21">
        <v>781828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781828</v>
      </c>
      <c r="X21" s="21"/>
      <c r="Y21" s="21">
        <v>781828</v>
      </c>
      <c r="Z21" s="6"/>
      <c r="AA21" s="28"/>
    </row>
    <row r="22" spans="1:27" ht="12.75">
      <c r="A22" s="5" t="s">
        <v>48</v>
      </c>
      <c r="B22" s="3"/>
      <c r="C22" s="22">
        <v>5052184</v>
      </c>
      <c r="D22" s="22"/>
      <c r="E22" s="23"/>
      <c r="F22" s="24"/>
      <c r="G22" s="24"/>
      <c r="H22" s="24">
        <v>1303183</v>
      </c>
      <c r="I22" s="24">
        <v>1227604</v>
      </c>
      <c r="J22" s="24">
        <v>2530787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2530787</v>
      </c>
      <c r="X22" s="24"/>
      <c r="Y22" s="24">
        <v>2530787</v>
      </c>
      <c r="Z22" s="7"/>
      <c r="AA22" s="29"/>
    </row>
    <row r="23" spans="1:27" ht="12.75">
      <c r="A23" s="5" t="s">
        <v>49</v>
      </c>
      <c r="B23" s="3"/>
      <c r="C23" s="19">
        <v>29002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214007514</v>
      </c>
      <c r="D25" s="51">
        <f>+D5+D9+D15+D19+D24</f>
        <v>0</v>
      </c>
      <c r="E25" s="52">
        <f t="shared" si="4"/>
        <v>29640800</v>
      </c>
      <c r="F25" s="53">
        <f t="shared" si="4"/>
        <v>29640800</v>
      </c>
      <c r="G25" s="53">
        <f t="shared" si="4"/>
        <v>0</v>
      </c>
      <c r="H25" s="53">
        <f t="shared" si="4"/>
        <v>3681438</v>
      </c>
      <c r="I25" s="53">
        <f t="shared" si="4"/>
        <v>2025552</v>
      </c>
      <c r="J25" s="53">
        <f t="shared" si="4"/>
        <v>5706990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5706990</v>
      </c>
      <c r="X25" s="53">
        <f t="shared" si="4"/>
        <v>4900000</v>
      </c>
      <c r="Y25" s="53">
        <f t="shared" si="4"/>
        <v>806990</v>
      </c>
      <c r="Z25" s="54">
        <f>+IF(X25&lt;&gt;0,+(Y25/X25)*100,0)</f>
        <v>16.469183673469388</v>
      </c>
      <c r="AA25" s="55">
        <f>+AA5+AA9+AA15+AA19+AA24</f>
        <v>29640800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213133011</v>
      </c>
      <c r="D28" s="19"/>
      <c r="E28" s="20">
        <v>28090800</v>
      </c>
      <c r="F28" s="21">
        <v>28090800</v>
      </c>
      <c r="G28" s="21"/>
      <c r="H28" s="21">
        <v>3681438</v>
      </c>
      <c r="I28" s="21">
        <v>2025552</v>
      </c>
      <c r="J28" s="21">
        <v>5706990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5706990</v>
      </c>
      <c r="X28" s="21">
        <v>4600000</v>
      </c>
      <c r="Y28" s="21">
        <v>1106990</v>
      </c>
      <c r="Z28" s="6">
        <v>24.07</v>
      </c>
      <c r="AA28" s="19">
        <v>28090800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213133011</v>
      </c>
      <c r="D32" s="25">
        <f>SUM(D28:D31)</f>
        <v>0</v>
      </c>
      <c r="E32" s="26">
        <f t="shared" si="5"/>
        <v>28090800</v>
      </c>
      <c r="F32" s="27">
        <f t="shared" si="5"/>
        <v>28090800</v>
      </c>
      <c r="G32" s="27">
        <f t="shared" si="5"/>
        <v>0</v>
      </c>
      <c r="H32" s="27">
        <f t="shared" si="5"/>
        <v>3681438</v>
      </c>
      <c r="I32" s="27">
        <f t="shared" si="5"/>
        <v>2025552</v>
      </c>
      <c r="J32" s="27">
        <f t="shared" si="5"/>
        <v>5706990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5706990</v>
      </c>
      <c r="X32" s="27">
        <f t="shared" si="5"/>
        <v>4600000</v>
      </c>
      <c r="Y32" s="27">
        <f t="shared" si="5"/>
        <v>1106990</v>
      </c>
      <c r="Z32" s="13">
        <f>+IF(X32&lt;&gt;0,+(Y32/X32)*100,0)</f>
        <v>24.065</v>
      </c>
      <c r="AA32" s="31">
        <f>SUM(AA28:AA31)</f>
        <v>28090800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349493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525010</v>
      </c>
      <c r="D35" s="19"/>
      <c r="E35" s="20">
        <v>1550000</v>
      </c>
      <c r="F35" s="21">
        <v>1550000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300000</v>
      </c>
      <c r="Y35" s="21">
        <v>-300000</v>
      </c>
      <c r="Z35" s="6">
        <v>-100</v>
      </c>
      <c r="AA35" s="28">
        <v>1550000</v>
      </c>
    </row>
    <row r="36" spans="1:27" ht="12.75">
      <c r="A36" s="61" t="s">
        <v>64</v>
      </c>
      <c r="B36" s="10"/>
      <c r="C36" s="62">
        <f aca="true" t="shared" si="6" ref="C36:Y36">SUM(C32:C35)</f>
        <v>214007514</v>
      </c>
      <c r="D36" s="62">
        <f>SUM(D32:D35)</f>
        <v>0</v>
      </c>
      <c r="E36" s="63">
        <f t="shared" si="6"/>
        <v>29640800</v>
      </c>
      <c r="F36" s="64">
        <f t="shared" si="6"/>
        <v>29640800</v>
      </c>
      <c r="G36" s="64">
        <f t="shared" si="6"/>
        <v>0</v>
      </c>
      <c r="H36" s="64">
        <f t="shared" si="6"/>
        <v>3681438</v>
      </c>
      <c r="I36" s="64">
        <f t="shared" si="6"/>
        <v>2025552</v>
      </c>
      <c r="J36" s="64">
        <f t="shared" si="6"/>
        <v>5706990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5706990</v>
      </c>
      <c r="X36" s="64">
        <f t="shared" si="6"/>
        <v>4900000</v>
      </c>
      <c r="Y36" s="64">
        <f t="shared" si="6"/>
        <v>806990</v>
      </c>
      <c r="Z36" s="65">
        <f>+IF(X36&lt;&gt;0,+(Y36/X36)*100,0)</f>
        <v>16.469183673469388</v>
      </c>
      <c r="AA36" s="66">
        <f>SUM(AA32:AA35)</f>
        <v>29640800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644613</v>
      </c>
      <c r="D5" s="16">
        <f>SUM(D6:D8)</f>
        <v>0</v>
      </c>
      <c r="E5" s="17">
        <f t="shared" si="0"/>
        <v>1872956</v>
      </c>
      <c r="F5" s="18">
        <f t="shared" si="0"/>
        <v>1872956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446916</v>
      </c>
      <c r="Y5" s="18">
        <f t="shared" si="0"/>
        <v>-446916</v>
      </c>
      <c r="Z5" s="4">
        <f>+IF(X5&lt;&gt;0,+(Y5/X5)*100,0)</f>
        <v>-100</v>
      </c>
      <c r="AA5" s="16">
        <f>SUM(AA6:AA8)</f>
        <v>1872956</v>
      </c>
    </row>
    <row r="6" spans="1:27" ht="12.75">
      <c r="A6" s="5" t="s">
        <v>32</v>
      </c>
      <c r="B6" s="3"/>
      <c r="C6" s="19">
        <v>160953</v>
      </c>
      <c r="D6" s="19"/>
      <c r="E6" s="20">
        <v>137474</v>
      </c>
      <c r="F6" s="21">
        <v>137474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18416</v>
      </c>
      <c r="Y6" s="21">
        <v>-18416</v>
      </c>
      <c r="Z6" s="6">
        <v>-100</v>
      </c>
      <c r="AA6" s="28">
        <v>137474</v>
      </c>
    </row>
    <row r="7" spans="1:27" ht="12.75">
      <c r="A7" s="5" t="s">
        <v>33</v>
      </c>
      <c r="B7" s="3"/>
      <c r="C7" s="22">
        <v>309292</v>
      </c>
      <c r="D7" s="22"/>
      <c r="E7" s="23">
        <v>1385322</v>
      </c>
      <c r="F7" s="24">
        <v>1385322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404850</v>
      </c>
      <c r="Y7" s="24">
        <v>-404850</v>
      </c>
      <c r="Z7" s="7">
        <v>-100</v>
      </c>
      <c r="AA7" s="29">
        <v>1385322</v>
      </c>
    </row>
    <row r="8" spans="1:27" ht="12.75">
      <c r="A8" s="5" t="s">
        <v>34</v>
      </c>
      <c r="B8" s="3"/>
      <c r="C8" s="19">
        <v>174368</v>
      </c>
      <c r="D8" s="19"/>
      <c r="E8" s="20">
        <v>350160</v>
      </c>
      <c r="F8" s="21">
        <v>350160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23650</v>
      </c>
      <c r="Y8" s="21">
        <v>-23650</v>
      </c>
      <c r="Z8" s="6">
        <v>-100</v>
      </c>
      <c r="AA8" s="28">
        <v>350160</v>
      </c>
    </row>
    <row r="9" spans="1:27" ht="12.75">
      <c r="A9" s="2" t="s">
        <v>35</v>
      </c>
      <c r="B9" s="3"/>
      <c r="C9" s="16">
        <f aca="true" t="shared" si="1" ref="C9:Y9">SUM(C10:C14)</f>
        <v>256924</v>
      </c>
      <c r="D9" s="16">
        <f>SUM(D10:D14)</f>
        <v>0</v>
      </c>
      <c r="E9" s="17">
        <f t="shared" si="1"/>
        <v>434350</v>
      </c>
      <c r="F9" s="18">
        <f t="shared" si="1"/>
        <v>434350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125398</v>
      </c>
      <c r="Y9" s="18">
        <f t="shared" si="1"/>
        <v>-125398</v>
      </c>
      <c r="Z9" s="4">
        <f>+IF(X9&lt;&gt;0,+(Y9/X9)*100,0)</f>
        <v>-100</v>
      </c>
      <c r="AA9" s="30">
        <f>SUM(AA10:AA14)</f>
        <v>434350</v>
      </c>
    </row>
    <row r="10" spans="1:27" ht="12.75">
      <c r="A10" s="5" t="s">
        <v>36</v>
      </c>
      <c r="B10" s="3"/>
      <c r="C10" s="19">
        <v>177843</v>
      </c>
      <c r="D10" s="19"/>
      <c r="E10" s="20">
        <v>295990</v>
      </c>
      <c r="F10" s="21">
        <v>295990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100200</v>
      </c>
      <c r="Y10" s="21">
        <v>-100200</v>
      </c>
      <c r="Z10" s="6">
        <v>-100</v>
      </c>
      <c r="AA10" s="28">
        <v>295990</v>
      </c>
    </row>
    <row r="11" spans="1:27" ht="12.75">
      <c r="A11" s="5" t="s">
        <v>37</v>
      </c>
      <c r="B11" s="3"/>
      <c r="C11" s="19"/>
      <c r="D11" s="19"/>
      <c r="E11" s="20">
        <v>75000</v>
      </c>
      <c r="F11" s="21">
        <v>75000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4200</v>
      </c>
      <c r="Y11" s="21">
        <v>-4200</v>
      </c>
      <c r="Z11" s="6">
        <v>-100</v>
      </c>
      <c r="AA11" s="28">
        <v>75000</v>
      </c>
    </row>
    <row r="12" spans="1:27" ht="12.75">
      <c r="A12" s="5" t="s">
        <v>38</v>
      </c>
      <c r="B12" s="3"/>
      <c r="C12" s="19">
        <v>79081</v>
      </c>
      <c r="D12" s="19"/>
      <c r="E12" s="20">
        <v>63360</v>
      </c>
      <c r="F12" s="21">
        <v>63360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20998</v>
      </c>
      <c r="Y12" s="21">
        <v>-20998</v>
      </c>
      <c r="Z12" s="6">
        <v>-100</v>
      </c>
      <c r="AA12" s="28">
        <v>63360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6968474</v>
      </c>
      <c r="D15" s="16">
        <f>SUM(D16:D18)</f>
        <v>0</v>
      </c>
      <c r="E15" s="17">
        <f t="shared" si="2"/>
        <v>4199769</v>
      </c>
      <c r="F15" s="18">
        <f t="shared" si="2"/>
        <v>4199769</v>
      </c>
      <c r="G15" s="18">
        <f t="shared" si="2"/>
        <v>41805</v>
      </c>
      <c r="H15" s="18">
        <f t="shared" si="2"/>
        <v>2113394</v>
      </c>
      <c r="I15" s="18">
        <f t="shared" si="2"/>
        <v>13600</v>
      </c>
      <c r="J15" s="18">
        <f t="shared" si="2"/>
        <v>2168799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2168799</v>
      </c>
      <c r="X15" s="18">
        <f t="shared" si="2"/>
        <v>1177870</v>
      </c>
      <c r="Y15" s="18">
        <f t="shared" si="2"/>
        <v>990929</v>
      </c>
      <c r="Z15" s="4">
        <f>+IF(X15&lt;&gt;0,+(Y15/X15)*100,0)</f>
        <v>84.12889368096648</v>
      </c>
      <c r="AA15" s="30">
        <f>SUM(AA16:AA18)</f>
        <v>4199769</v>
      </c>
    </row>
    <row r="16" spans="1:27" ht="12.75">
      <c r="A16" s="5" t="s">
        <v>42</v>
      </c>
      <c r="B16" s="3"/>
      <c r="C16" s="19">
        <v>295269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6673205</v>
      </c>
      <c r="D17" s="19"/>
      <c r="E17" s="20">
        <v>4199769</v>
      </c>
      <c r="F17" s="21">
        <v>4199769</v>
      </c>
      <c r="G17" s="21">
        <v>41805</v>
      </c>
      <c r="H17" s="21">
        <v>2113394</v>
      </c>
      <c r="I17" s="21">
        <v>13600</v>
      </c>
      <c r="J17" s="21">
        <v>2168799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2168799</v>
      </c>
      <c r="X17" s="21">
        <v>1177870</v>
      </c>
      <c r="Y17" s="21">
        <v>990929</v>
      </c>
      <c r="Z17" s="6">
        <v>84.13</v>
      </c>
      <c r="AA17" s="28">
        <v>4199769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3776398</v>
      </c>
      <c r="D19" s="16">
        <f>SUM(D20:D23)</f>
        <v>0</v>
      </c>
      <c r="E19" s="17">
        <f t="shared" si="3"/>
        <v>14232172</v>
      </c>
      <c r="F19" s="18">
        <f t="shared" si="3"/>
        <v>14232172</v>
      </c>
      <c r="G19" s="18">
        <f t="shared" si="3"/>
        <v>400000</v>
      </c>
      <c r="H19" s="18">
        <f t="shared" si="3"/>
        <v>0</v>
      </c>
      <c r="I19" s="18">
        <f t="shared" si="3"/>
        <v>877805</v>
      </c>
      <c r="J19" s="18">
        <f t="shared" si="3"/>
        <v>1277805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1277805</v>
      </c>
      <c r="X19" s="18">
        <f t="shared" si="3"/>
        <v>5200002</v>
      </c>
      <c r="Y19" s="18">
        <f t="shared" si="3"/>
        <v>-3922197</v>
      </c>
      <c r="Z19" s="4">
        <f>+IF(X19&lt;&gt;0,+(Y19/X19)*100,0)</f>
        <v>-75.4268363742937</v>
      </c>
      <c r="AA19" s="30">
        <f>SUM(AA20:AA23)</f>
        <v>14232172</v>
      </c>
    </row>
    <row r="20" spans="1:27" ht="12.75">
      <c r="A20" s="5" t="s">
        <v>46</v>
      </c>
      <c r="B20" s="3"/>
      <c r="C20" s="19">
        <v>2589439</v>
      </c>
      <c r="D20" s="19"/>
      <c r="E20" s="20">
        <v>5400000</v>
      </c>
      <c r="F20" s="21">
        <v>5400000</v>
      </c>
      <c r="G20" s="21">
        <v>400000</v>
      </c>
      <c r="H20" s="21"/>
      <c r="I20" s="21">
        <v>714131</v>
      </c>
      <c r="J20" s="21">
        <v>1114131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1114131</v>
      </c>
      <c r="X20" s="21">
        <v>1527788</v>
      </c>
      <c r="Y20" s="21">
        <v>-413657</v>
      </c>
      <c r="Z20" s="6">
        <v>-27.08</v>
      </c>
      <c r="AA20" s="28">
        <v>5400000</v>
      </c>
    </row>
    <row r="21" spans="1:27" ht="12.75">
      <c r="A21" s="5" t="s">
        <v>47</v>
      </c>
      <c r="B21" s="3"/>
      <c r="C21" s="19">
        <v>13596</v>
      </c>
      <c r="D21" s="19"/>
      <c r="E21" s="20">
        <v>7822250</v>
      </c>
      <c r="F21" s="21">
        <v>7822250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3379999</v>
      </c>
      <c r="Y21" s="21">
        <v>-3379999</v>
      </c>
      <c r="Z21" s="6">
        <v>-100</v>
      </c>
      <c r="AA21" s="28">
        <v>7822250</v>
      </c>
    </row>
    <row r="22" spans="1:27" ht="12.75">
      <c r="A22" s="5" t="s">
        <v>48</v>
      </c>
      <c r="B22" s="3"/>
      <c r="C22" s="22">
        <v>1173363</v>
      </c>
      <c r="D22" s="22"/>
      <c r="E22" s="23">
        <v>981000</v>
      </c>
      <c r="F22" s="24">
        <v>981000</v>
      </c>
      <c r="G22" s="24"/>
      <c r="H22" s="24"/>
      <c r="I22" s="24">
        <v>163674</v>
      </c>
      <c r="J22" s="24">
        <v>163674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163674</v>
      </c>
      <c r="X22" s="24">
        <v>287015</v>
      </c>
      <c r="Y22" s="24">
        <v>-123341</v>
      </c>
      <c r="Z22" s="7">
        <v>-42.97</v>
      </c>
      <c r="AA22" s="29">
        <v>981000</v>
      </c>
    </row>
    <row r="23" spans="1:27" ht="12.75">
      <c r="A23" s="5" t="s">
        <v>49</v>
      </c>
      <c r="B23" s="3"/>
      <c r="C23" s="19"/>
      <c r="D23" s="19"/>
      <c r="E23" s="20">
        <v>28922</v>
      </c>
      <c r="F23" s="21">
        <v>28922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5200</v>
      </c>
      <c r="Y23" s="21">
        <v>-5200</v>
      </c>
      <c r="Z23" s="6">
        <v>-100</v>
      </c>
      <c r="AA23" s="28">
        <v>28922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11646409</v>
      </c>
      <c r="D25" s="51">
        <f>+D5+D9+D15+D19+D24</f>
        <v>0</v>
      </c>
      <c r="E25" s="52">
        <f t="shared" si="4"/>
        <v>20739247</v>
      </c>
      <c r="F25" s="53">
        <f t="shared" si="4"/>
        <v>20739247</v>
      </c>
      <c r="G25" s="53">
        <f t="shared" si="4"/>
        <v>441805</v>
      </c>
      <c r="H25" s="53">
        <f t="shared" si="4"/>
        <v>2113394</v>
      </c>
      <c r="I25" s="53">
        <f t="shared" si="4"/>
        <v>891405</v>
      </c>
      <c r="J25" s="53">
        <f t="shared" si="4"/>
        <v>3446604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3446604</v>
      </c>
      <c r="X25" s="53">
        <f t="shared" si="4"/>
        <v>6950186</v>
      </c>
      <c r="Y25" s="53">
        <f t="shared" si="4"/>
        <v>-3503582</v>
      </c>
      <c r="Z25" s="54">
        <f>+IF(X25&lt;&gt;0,+(Y25/X25)*100,0)</f>
        <v>-50.409902699006906</v>
      </c>
      <c r="AA25" s="55">
        <f>+AA5+AA9+AA15+AA19+AA24</f>
        <v>20739247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10194807</v>
      </c>
      <c r="D28" s="19"/>
      <c r="E28" s="20">
        <v>13905250</v>
      </c>
      <c r="F28" s="21">
        <v>13905250</v>
      </c>
      <c r="G28" s="21"/>
      <c r="H28" s="21"/>
      <c r="I28" s="21">
        <v>714131</v>
      </c>
      <c r="J28" s="21">
        <v>714131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714131</v>
      </c>
      <c r="X28" s="21">
        <v>4915490</v>
      </c>
      <c r="Y28" s="21">
        <v>-4201359</v>
      </c>
      <c r="Z28" s="6">
        <v>-85.47</v>
      </c>
      <c r="AA28" s="19">
        <v>13905250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>
        <v>400000</v>
      </c>
      <c r="H29" s="21">
        <v>1544580</v>
      </c>
      <c r="I29" s="21"/>
      <c r="J29" s="21">
        <v>1944580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1944580</v>
      </c>
      <c r="X29" s="21"/>
      <c r="Y29" s="21">
        <v>1944580</v>
      </c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10194807</v>
      </c>
      <c r="D32" s="25">
        <f>SUM(D28:D31)</f>
        <v>0</v>
      </c>
      <c r="E32" s="26">
        <f t="shared" si="5"/>
        <v>13905250</v>
      </c>
      <c r="F32" s="27">
        <f t="shared" si="5"/>
        <v>13905250</v>
      </c>
      <c r="G32" s="27">
        <f t="shared" si="5"/>
        <v>400000</v>
      </c>
      <c r="H32" s="27">
        <f t="shared" si="5"/>
        <v>1544580</v>
      </c>
      <c r="I32" s="27">
        <f t="shared" si="5"/>
        <v>714131</v>
      </c>
      <c r="J32" s="27">
        <f t="shared" si="5"/>
        <v>2658711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2658711</v>
      </c>
      <c r="X32" s="27">
        <f t="shared" si="5"/>
        <v>4915490</v>
      </c>
      <c r="Y32" s="27">
        <f t="shared" si="5"/>
        <v>-2256779</v>
      </c>
      <c r="Z32" s="13">
        <f>+IF(X32&lt;&gt;0,+(Y32/X32)*100,0)</f>
        <v>-45.911577482611094</v>
      </c>
      <c r="AA32" s="31">
        <f>SUM(AA28:AA31)</f>
        <v>13905250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1156170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295432</v>
      </c>
      <c r="D35" s="19"/>
      <c r="E35" s="20">
        <v>6833997</v>
      </c>
      <c r="F35" s="21">
        <v>6833997</v>
      </c>
      <c r="G35" s="21">
        <v>41805</v>
      </c>
      <c r="H35" s="21">
        <v>568814</v>
      </c>
      <c r="I35" s="21">
        <v>177274</v>
      </c>
      <c r="J35" s="21">
        <v>787893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787893</v>
      </c>
      <c r="X35" s="21">
        <v>2034696</v>
      </c>
      <c r="Y35" s="21">
        <v>-1246803</v>
      </c>
      <c r="Z35" s="6">
        <v>-61.28</v>
      </c>
      <c r="AA35" s="28">
        <v>6833997</v>
      </c>
    </row>
    <row r="36" spans="1:27" ht="12.75">
      <c r="A36" s="61" t="s">
        <v>64</v>
      </c>
      <c r="B36" s="10"/>
      <c r="C36" s="62">
        <f aca="true" t="shared" si="6" ref="C36:Y36">SUM(C32:C35)</f>
        <v>11646409</v>
      </c>
      <c r="D36" s="62">
        <f>SUM(D32:D35)</f>
        <v>0</v>
      </c>
      <c r="E36" s="63">
        <f t="shared" si="6"/>
        <v>20739247</v>
      </c>
      <c r="F36" s="64">
        <f t="shared" si="6"/>
        <v>20739247</v>
      </c>
      <c r="G36" s="64">
        <f t="shared" si="6"/>
        <v>441805</v>
      </c>
      <c r="H36" s="64">
        <f t="shared" si="6"/>
        <v>2113394</v>
      </c>
      <c r="I36" s="64">
        <f t="shared" si="6"/>
        <v>891405</v>
      </c>
      <c r="J36" s="64">
        <f t="shared" si="6"/>
        <v>3446604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3446604</v>
      </c>
      <c r="X36" s="64">
        <f t="shared" si="6"/>
        <v>6950186</v>
      </c>
      <c r="Y36" s="64">
        <f t="shared" si="6"/>
        <v>-3503582</v>
      </c>
      <c r="Z36" s="65">
        <f>+IF(X36&lt;&gt;0,+(Y36/X36)*100,0)</f>
        <v>-50.409902699006906</v>
      </c>
      <c r="AA36" s="66">
        <f>SUM(AA32:AA35)</f>
        <v>20739247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1434887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734933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689888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10066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8661071</v>
      </c>
      <c r="D9" s="16">
        <f>SUM(D10:D14)</f>
        <v>0</v>
      </c>
      <c r="E9" s="17">
        <f t="shared" si="1"/>
        <v>1242000</v>
      </c>
      <c r="F9" s="18">
        <f t="shared" si="1"/>
        <v>1242000</v>
      </c>
      <c r="G9" s="18">
        <f t="shared" si="1"/>
        <v>0</v>
      </c>
      <c r="H9" s="18">
        <f t="shared" si="1"/>
        <v>21179</v>
      </c>
      <c r="I9" s="18">
        <f t="shared" si="1"/>
        <v>0</v>
      </c>
      <c r="J9" s="18">
        <f t="shared" si="1"/>
        <v>21179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21179</v>
      </c>
      <c r="X9" s="18">
        <f t="shared" si="1"/>
        <v>1242000</v>
      </c>
      <c r="Y9" s="18">
        <f t="shared" si="1"/>
        <v>-1220821</v>
      </c>
      <c r="Z9" s="4">
        <f>+IF(X9&lt;&gt;0,+(Y9/X9)*100,0)</f>
        <v>-98.29476650563606</v>
      </c>
      <c r="AA9" s="30">
        <f>SUM(AA10:AA14)</f>
        <v>1242000</v>
      </c>
    </row>
    <row r="10" spans="1:27" ht="12.75">
      <c r="A10" s="5" t="s">
        <v>36</v>
      </c>
      <c r="B10" s="3"/>
      <c r="C10" s="19">
        <v>654870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8004233</v>
      </c>
      <c r="D11" s="19"/>
      <c r="E11" s="20">
        <v>1242000</v>
      </c>
      <c r="F11" s="21">
        <v>1242000</v>
      </c>
      <c r="G11" s="21"/>
      <c r="H11" s="21">
        <v>21179</v>
      </c>
      <c r="I11" s="21"/>
      <c r="J11" s="21">
        <v>21179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21179</v>
      </c>
      <c r="X11" s="21">
        <v>1242000</v>
      </c>
      <c r="Y11" s="21">
        <v>-1220821</v>
      </c>
      <c r="Z11" s="6">
        <v>-98.29</v>
      </c>
      <c r="AA11" s="28">
        <v>1242000</v>
      </c>
    </row>
    <row r="12" spans="1:27" ht="12.75">
      <c r="A12" s="5" t="s">
        <v>38</v>
      </c>
      <c r="B12" s="3"/>
      <c r="C12" s="19">
        <v>681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>
        <v>1287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2974162</v>
      </c>
      <c r="D15" s="16">
        <f>SUM(D16:D18)</f>
        <v>0</v>
      </c>
      <c r="E15" s="17">
        <f t="shared" si="2"/>
        <v>4150000</v>
      </c>
      <c r="F15" s="18">
        <f t="shared" si="2"/>
        <v>4150000</v>
      </c>
      <c r="G15" s="18">
        <f t="shared" si="2"/>
        <v>0</v>
      </c>
      <c r="H15" s="18">
        <f t="shared" si="2"/>
        <v>38014</v>
      </c>
      <c r="I15" s="18">
        <f t="shared" si="2"/>
        <v>0</v>
      </c>
      <c r="J15" s="18">
        <f t="shared" si="2"/>
        <v>38014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38014</v>
      </c>
      <c r="X15" s="18">
        <f t="shared" si="2"/>
        <v>0</v>
      </c>
      <c r="Y15" s="18">
        <f t="shared" si="2"/>
        <v>38014</v>
      </c>
      <c r="Z15" s="4">
        <f>+IF(X15&lt;&gt;0,+(Y15/X15)*100,0)</f>
        <v>0</v>
      </c>
      <c r="AA15" s="30">
        <f>SUM(AA16:AA18)</f>
        <v>4150000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2974162</v>
      </c>
      <c r="D17" s="19"/>
      <c r="E17" s="20">
        <v>4150000</v>
      </c>
      <c r="F17" s="21">
        <v>4150000</v>
      </c>
      <c r="G17" s="21"/>
      <c r="H17" s="21">
        <v>38014</v>
      </c>
      <c r="I17" s="21"/>
      <c r="J17" s="21">
        <v>38014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38014</v>
      </c>
      <c r="X17" s="21"/>
      <c r="Y17" s="21">
        <v>38014</v>
      </c>
      <c r="Z17" s="6"/>
      <c r="AA17" s="28">
        <v>4150000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3911388</v>
      </c>
      <c r="D19" s="16">
        <f>SUM(D20:D23)</f>
        <v>0</v>
      </c>
      <c r="E19" s="17">
        <f t="shared" si="3"/>
        <v>18277000</v>
      </c>
      <c r="F19" s="18">
        <f t="shared" si="3"/>
        <v>18277000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4000000</v>
      </c>
      <c r="Y19" s="18">
        <f t="shared" si="3"/>
        <v>-4000000</v>
      </c>
      <c r="Z19" s="4">
        <f>+IF(X19&lt;&gt;0,+(Y19/X19)*100,0)</f>
        <v>-100</v>
      </c>
      <c r="AA19" s="30">
        <f>SUM(AA20:AA23)</f>
        <v>18277000</v>
      </c>
    </row>
    <row r="20" spans="1:27" ht="12.75">
      <c r="A20" s="5" t="s">
        <v>46</v>
      </c>
      <c r="B20" s="3"/>
      <c r="C20" s="19">
        <v>408966</v>
      </c>
      <c r="D20" s="19"/>
      <c r="E20" s="20">
        <v>1000000</v>
      </c>
      <c r="F20" s="21">
        <v>1000000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1000000</v>
      </c>
      <c r="Y20" s="21">
        <v>-1000000</v>
      </c>
      <c r="Z20" s="6">
        <v>-100</v>
      </c>
      <c r="AA20" s="28">
        <v>1000000</v>
      </c>
    </row>
    <row r="21" spans="1:27" ht="12.75">
      <c r="A21" s="5" t="s">
        <v>47</v>
      </c>
      <c r="B21" s="3"/>
      <c r="C21" s="19">
        <v>3332738</v>
      </c>
      <c r="D21" s="19"/>
      <c r="E21" s="20">
        <v>15000000</v>
      </c>
      <c r="F21" s="21">
        <v>15000000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3000000</v>
      </c>
      <c r="Y21" s="21">
        <v>-3000000</v>
      </c>
      <c r="Z21" s="6">
        <v>-100</v>
      </c>
      <c r="AA21" s="28">
        <v>15000000</v>
      </c>
    </row>
    <row r="22" spans="1:27" ht="12.75">
      <c r="A22" s="5" t="s">
        <v>48</v>
      </c>
      <c r="B22" s="3"/>
      <c r="C22" s="22">
        <v>137095</v>
      </c>
      <c r="D22" s="22"/>
      <c r="E22" s="23">
        <v>2277000</v>
      </c>
      <c r="F22" s="24">
        <v>2277000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2277000</v>
      </c>
    </row>
    <row r="23" spans="1:27" ht="12.75">
      <c r="A23" s="5" t="s">
        <v>49</v>
      </c>
      <c r="B23" s="3"/>
      <c r="C23" s="19">
        <v>32589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16981508</v>
      </c>
      <c r="D25" s="51">
        <f>+D5+D9+D15+D19+D24</f>
        <v>0</v>
      </c>
      <c r="E25" s="52">
        <f t="shared" si="4"/>
        <v>23669000</v>
      </c>
      <c r="F25" s="53">
        <f t="shared" si="4"/>
        <v>23669000</v>
      </c>
      <c r="G25" s="53">
        <f t="shared" si="4"/>
        <v>0</v>
      </c>
      <c r="H25" s="53">
        <f t="shared" si="4"/>
        <v>59193</v>
      </c>
      <c r="I25" s="53">
        <f t="shared" si="4"/>
        <v>0</v>
      </c>
      <c r="J25" s="53">
        <f t="shared" si="4"/>
        <v>59193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59193</v>
      </c>
      <c r="X25" s="53">
        <f t="shared" si="4"/>
        <v>5242000</v>
      </c>
      <c r="Y25" s="53">
        <f t="shared" si="4"/>
        <v>-5182807</v>
      </c>
      <c r="Z25" s="54">
        <f>+IF(X25&lt;&gt;0,+(Y25/X25)*100,0)</f>
        <v>-98.87079359023274</v>
      </c>
      <c r="AA25" s="55">
        <f>+AA5+AA9+AA15+AA19+AA24</f>
        <v>23669000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14246384</v>
      </c>
      <c r="D28" s="19"/>
      <c r="E28" s="20">
        <v>23669000</v>
      </c>
      <c r="F28" s="21">
        <v>23669000</v>
      </c>
      <c r="G28" s="21"/>
      <c r="H28" s="21">
        <v>59193</v>
      </c>
      <c r="I28" s="21"/>
      <c r="J28" s="21">
        <v>59193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59193</v>
      </c>
      <c r="X28" s="21">
        <v>5242000</v>
      </c>
      <c r="Y28" s="21">
        <v>-5182807</v>
      </c>
      <c r="Z28" s="6">
        <v>-98.87</v>
      </c>
      <c r="AA28" s="19">
        <v>23669000</v>
      </c>
    </row>
    <row r="29" spans="1:27" ht="12.75">
      <c r="A29" s="57" t="s">
        <v>55</v>
      </c>
      <c r="B29" s="3"/>
      <c r="C29" s="19">
        <v>1173648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>
        <v>99327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15519359</v>
      </c>
      <c r="D32" s="25">
        <f>SUM(D28:D31)</f>
        <v>0</v>
      </c>
      <c r="E32" s="26">
        <f t="shared" si="5"/>
        <v>23669000</v>
      </c>
      <c r="F32" s="27">
        <f t="shared" si="5"/>
        <v>23669000</v>
      </c>
      <c r="G32" s="27">
        <f t="shared" si="5"/>
        <v>0</v>
      </c>
      <c r="H32" s="27">
        <f t="shared" si="5"/>
        <v>59193</v>
      </c>
      <c r="I32" s="27">
        <f t="shared" si="5"/>
        <v>0</v>
      </c>
      <c r="J32" s="27">
        <f t="shared" si="5"/>
        <v>59193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59193</v>
      </c>
      <c r="X32" s="27">
        <f t="shared" si="5"/>
        <v>5242000</v>
      </c>
      <c r="Y32" s="27">
        <f t="shared" si="5"/>
        <v>-5182807</v>
      </c>
      <c r="Z32" s="13">
        <f>+IF(X32&lt;&gt;0,+(Y32/X32)*100,0)</f>
        <v>-98.87079359023274</v>
      </c>
      <c r="AA32" s="31">
        <f>SUM(AA28:AA31)</f>
        <v>23669000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1462149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16981508</v>
      </c>
      <c r="D36" s="62">
        <f>SUM(D32:D35)</f>
        <v>0</v>
      </c>
      <c r="E36" s="63">
        <f t="shared" si="6"/>
        <v>23669000</v>
      </c>
      <c r="F36" s="64">
        <f t="shared" si="6"/>
        <v>23669000</v>
      </c>
      <c r="G36" s="64">
        <f t="shared" si="6"/>
        <v>0</v>
      </c>
      <c r="H36" s="64">
        <f t="shared" si="6"/>
        <v>59193</v>
      </c>
      <c r="I36" s="64">
        <f t="shared" si="6"/>
        <v>0</v>
      </c>
      <c r="J36" s="64">
        <f t="shared" si="6"/>
        <v>59193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59193</v>
      </c>
      <c r="X36" s="64">
        <f t="shared" si="6"/>
        <v>5242000</v>
      </c>
      <c r="Y36" s="64">
        <f t="shared" si="6"/>
        <v>-5182807</v>
      </c>
      <c r="Z36" s="65">
        <f>+IF(X36&lt;&gt;0,+(Y36/X36)*100,0)</f>
        <v>-98.87079359023274</v>
      </c>
      <c r="AA36" s="66">
        <f>SUM(AA32:AA35)</f>
        <v>23669000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8137000</v>
      </c>
      <c r="F15" s="18">
        <f t="shared" si="2"/>
        <v>8137000</v>
      </c>
      <c r="G15" s="18">
        <f t="shared" si="2"/>
        <v>0</v>
      </c>
      <c r="H15" s="18">
        <f t="shared" si="2"/>
        <v>2730759</v>
      </c>
      <c r="I15" s="18">
        <f t="shared" si="2"/>
        <v>0</v>
      </c>
      <c r="J15" s="18">
        <f t="shared" si="2"/>
        <v>2730759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2730759</v>
      </c>
      <c r="X15" s="18">
        <f t="shared" si="2"/>
        <v>2034249</v>
      </c>
      <c r="Y15" s="18">
        <f t="shared" si="2"/>
        <v>696510</v>
      </c>
      <c r="Z15" s="4">
        <f>+IF(X15&lt;&gt;0,+(Y15/X15)*100,0)</f>
        <v>34.23917131088672</v>
      </c>
      <c r="AA15" s="30">
        <f>SUM(AA16:AA18)</f>
        <v>8137000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8137000</v>
      </c>
      <c r="F17" s="21">
        <v>8137000</v>
      </c>
      <c r="G17" s="21"/>
      <c r="H17" s="21">
        <v>2730759</v>
      </c>
      <c r="I17" s="21"/>
      <c r="J17" s="21">
        <v>2730759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2730759</v>
      </c>
      <c r="X17" s="21">
        <v>2034249</v>
      </c>
      <c r="Y17" s="21">
        <v>696510</v>
      </c>
      <c r="Z17" s="6">
        <v>34.24</v>
      </c>
      <c r="AA17" s="28">
        <v>8137000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1000000</v>
      </c>
      <c r="F19" s="18">
        <f t="shared" si="3"/>
        <v>1000000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249999</v>
      </c>
      <c r="Y19" s="18">
        <f t="shared" si="3"/>
        <v>-249999</v>
      </c>
      <c r="Z19" s="4">
        <f>+IF(X19&lt;&gt;0,+(Y19/X19)*100,0)</f>
        <v>-100</v>
      </c>
      <c r="AA19" s="30">
        <f>SUM(AA20:AA23)</f>
        <v>1000000</v>
      </c>
    </row>
    <row r="20" spans="1:27" ht="12.75">
      <c r="A20" s="5" t="s">
        <v>46</v>
      </c>
      <c r="B20" s="3"/>
      <c r="C20" s="19"/>
      <c r="D20" s="19"/>
      <c r="E20" s="20">
        <v>1000000</v>
      </c>
      <c r="F20" s="21">
        <v>1000000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249999</v>
      </c>
      <c r="Y20" s="21">
        <v>-249999</v>
      </c>
      <c r="Z20" s="6">
        <v>-100</v>
      </c>
      <c r="AA20" s="28">
        <v>1000000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9137000</v>
      </c>
      <c r="F25" s="53">
        <f t="shared" si="4"/>
        <v>9137000</v>
      </c>
      <c r="G25" s="53">
        <f t="shared" si="4"/>
        <v>0</v>
      </c>
      <c r="H25" s="53">
        <f t="shared" si="4"/>
        <v>2730759</v>
      </c>
      <c r="I25" s="53">
        <f t="shared" si="4"/>
        <v>0</v>
      </c>
      <c r="J25" s="53">
        <f t="shared" si="4"/>
        <v>2730759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2730759</v>
      </c>
      <c r="X25" s="53">
        <f t="shared" si="4"/>
        <v>2284248</v>
      </c>
      <c r="Y25" s="53">
        <f t="shared" si="4"/>
        <v>446511</v>
      </c>
      <c r="Z25" s="54">
        <f>+IF(X25&lt;&gt;0,+(Y25/X25)*100,0)</f>
        <v>19.54739590447272</v>
      </c>
      <c r="AA25" s="55">
        <f>+AA5+AA9+AA15+AA19+AA24</f>
        <v>9137000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9137000</v>
      </c>
      <c r="F28" s="21">
        <v>9137000</v>
      </c>
      <c r="G28" s="21"/>
      <c r="H28" s="21">
        <v>2730759</v>
      </c>
      <c r="I28" s="21"/>
      <c r="J28" s="21">
        <v>2730759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2730759</v>
      </c>
      <c r="X28" s="21">
        <v>2284248</v>
      </c>
      <c r="Y28" s="21">
        <v>446511</v>
      </c>
      <c r="Z28" s="6">
        <v>19.55</v>
      </c>
      <c r="AA28" s="19">
        <v>9137000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9137000</v>
      </c>
      <c r="F32" s="27">
        <f t="shared" si="5"/>
        <v>9137000</v>
      </c>
      <c r="G32" s="27">
        <f t="shared" si="5"/>
        <v>0</v>
      </c>
      <c r="H32" s="27">
        <f t="shared" si="5"/>
        <v>2730759</v>
      </c>
      <c r="I32" s="27">
        <f t="shared" si="5"/>
        <v>0</v>
      </c>
      <c r="J32" s="27">
        <f t="shared" si="5"/>
        <v>2730759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2730759</v>
      </c>
      <c r="X32" s="27">
        <f t="shared" si="5"/>
        <v>2284248</v>
      </c>
      <c r="Y32" s="27">
        <f t="shared" si="5"/>
        <v>446511</v>
      </c>
      <c r="Z32" s="13">
        <f>+IF(X32&lt;&gt;0,+(Y32/X32)*100,0)</f>
        <v>19.54739590447272</v>
      </c>
      <c r="AA32" s="31">
        <f>SUM(AA28:AA31)</f>
        <v>9137000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9137000</v>
      </c>
      <c r="F36" s="64">
        <f t="shared" si="6"/>
        <v>9137000</v>
      </c>
      <c r="G36" s="64">
        <f t="shared" si="6"/>
        <v>0</v>
      </c>
      <c r="H36" s="64">
        <f t="shared" si="6"/>
        <v>2730759</v>
      </c>
      <c r="I36" s="64">
        <f t="shared" si="6"/>
        <v>0</v>
      </c>
      <c r="J36" s="64">
        <f t="shared" si="6"/>
        <v>2730759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2730759</v>
      </c>
      <c r="X36" s="64">
        <f t="shared" si="6"/>
        <v>2284248</v>
      </c>
      <c r="Y36" s="64">
        <f t="shared" si="6"/>
        <v>446511</v>
      </c>
      <c r="Z36" s="65">
        <f>+IF(X36&lt;&gt;0,+(Y36/X36)*100,0)</f>
        <v>19.54739590447272</v>
      </c>
      <c r="AA36" s="66">
        <f>SUM(AA32:AA35)</f>
        <v>9137000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40000</v>
      </c>
      <c r="F5" s="18">
        <f t="shared" si="0"/>
        <v>40000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40000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40000</v>
      </c>
      <c r="F7" s="24">
        <v>40000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40000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8567000</v>
      </c>
      <c r="F15" s="18">
        <f t="shared" si="2"/>
        <v>8567000</v>
      </c>
      <c r="G15" s="18">
        <f t="shared" si="2"/>
        <v>0</v>
      </c>
      <c r="H15" s="18">
        <f t="shared" si="2"/>
        <v>1671236</v>
      </c>
      <c r="I15" s="18">
        <f t="shared" si="2"/>
        <v>0</v>
      </c>
      <c r="J15" s="18">
        <f t="shared" si="2"/>
        <v>1671236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1671236</v>
      </c>
      <c r="X15" s="18">
        <f t="shared" si="2"/>
        <v>0</v>
      </c>
      <c r="Y15" s="18">
        <f t="shared" si="2"/>
        <v>1671236</v>
      </c>
      <c r="Z15" s="4">
        <f>+IF(X15&lt;&gt;0,+(Y15/X15)*100,0)</f>
        <v>0</v>
      </c>
      <c r="AA15" s="30">
        <f>SUM(AA16:AA18)</f>
        <v>8567000</v>
      </c>
    </row>
    <row r="16" spans="1:27" ht="12.75">
      <c r="A16" s="5" t="s">
        <v>42</v>
      </c>
      <c r="B16" s="3"/>
      <c r="C16" s="19"/>
      <c r="D16" s="19"/>
      <c r="E16" s="20">
        <v>8567000</v>
      </c>
      <c r="F16" s="21">
        <v>8567000</v>
      </c>
      <c r="G16" s="21"/>
      <c r="H16" s="21">
        <v>1671236</v>
      </c>
      <c r="I16" s="21"/>
      <c r="J16" s="21">
        <v>1671236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1671236</v>
      </c>
      <c r="X16" s="21"/>
      <c r="Y16" s="21">
        <v>1671236</v>
      </c>
      <c r="Z16" s="6"/>
      <c r="AA16" s="28">
        <v>8567000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5716000</v>
      </c>
      <c r="F19" s="18">
        <f t="shared" si="3"/>
        <v>5716000</v>
      </c>
      <c r="G19" s="18">
        <f t="shared" si="3"/>
        <v>258483</v>
      </c>
      <c r="H19" s="18">
        <f t="shared" si="3"/>
        <v>313111</v>
      </c>
      <c r="I19" s="18">
        <f t="shared" si="3"/>
        <v>0</v>
      </c>
      <c r="J19" s="18">
        <f t="shared" si="3"/>
        <v>571594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571594</v>
      </c>
      <c r="X19" s="18">
        <f t="shared" si="3"/>
        <v>1500000</v>
      </c>
      <c r="Y19" s="18">
        <f t="shared" si="3"/>
        <v>-928406</v>
      </c>
      <c r="Z19" s="4">
        <f>+IF(X19&lt;&gt;0,+(Y19/X19)*100,0)</f>
        <v>-61.89373333333334</v>
      </c>
      <c r="AA19" s="30">
        <f>SUM(AA20:AA23)</f>
        <v>5716000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>
        <v>5716000</v>
      </c>
      <c r="F21" s="21">
        <v>5716000</v>
      </c>
      <c r="G21" s="21">
        <v>258483</v>
      </c>
      <c r="H21" s="21">
        <v>313111</v>
      </c>
      <c r="I21" s="21"/>
      <c r="J21" s="21">
        <v>571594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571594</v>
      </c>
      <c r="X21" s="21">
        <v>1500000</v>
      </c>
      <c r="Y21" s="21">
        <v>-928406</v>
      </c>
      <c r="Z21" s="6">
        <v>-61.89</v>
      </c>
      <c r="AA21" s="28">
        <v>5716000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14323000</v>
      </c>
      <c r="F25" s="53">
        <f t="shared" si="4"/>
        <v>14323000</v>
      </c>
      <c r="G25" s="53">
        <f t="shared" si="4"/>
        <v>258483</v>
      </c>
      <c r="H25" s="53">
        <f t="shared" si="4"/>
        <v>1984347</v>
      </c>
      <c r="I25" s="53">
        <f t="shared" si="4"/>
        <v>0</v>
      </c>
      <c r="J25" s="53">
        <f t="shared" si="4"/>
        <v>2242830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2242830</v>
      </c>
      <c r="X25" s="53">
        <f t="shared" si="4"/>
        <v>1500000</v>
      </c>
      <c r="Y25" s="53">
        <f t="shared" si="4"/>
        <v>742830</v>
      </c>
      <c r="Z25" s="54">
        <f>+IF(X25&lt;&gt;0,+(Y25/X25)*100,0)</f>
        <v>49.522</v>
      </c>
      <c r="AA25" s="55">
        <f>+AA5+AA9+AA15+AA19+AA24</f>
        <v>14323000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14283000</v>
      </c>
      <c r="F28" s="21">
        <v>14283000</v>
      </c>
      <c r="G28" s="21"/>
      <c r="H28" s="21">
        <v>1671236</v>
      </c>
      <c r="I28" s="21"/>
      <c r="J28" s="21">
        <v>1671236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1671236</v>
      </c>
      <c r="X28" s="21">
        <v>1500000</v>
      </c>
      <c r="Y28" s="21">
        <v>171236</v>
      </c>
      <c r="Z28" s="6">
        <v>11.42</v>
      </c>
      <c r="AA28" s="19">
        <v>14283000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>
        <v>264289</v>
      </c>
      <c r="I29" s="21"/>
      <c r="J29" s="21">
        <v>264289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264289</v>
      </c>
      <c r="X29" s="21"/>
      <c r="Y29" s="21">
        <v>264289</v>
      </c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14283000</v>
      </c>
      <c r="F32" s="27">
        <f t="shared" si="5"/>
        <v>14283000</v>
      </c>
      <c r="G32" s="27">
        <f t="shared" si="5"/>
        <v>0</v>
      </c>
      <c r="H32" s="27">
        <f t="shared" si="5"/>
        <v>1935525</v>
      </c>
      <c r="I32" s="27">
        <f t="shared" si="5"/>
        <v>0</v>
      </c>
      <c r="J32" s="27">
        <f t="shared" si="5"/>
        <v>1935525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1935525</v>
      </c>
      <c r="X32" s="27">
        <f t="shared" si="5"/>
        <v>1500000</v>
      </c>
      <c r="Y32" s="27">
        <f t="shared" si="5"/>
        <v>435525</v>
      </c>
      <c r="Z32" s="13">
        <f>+IF(X32&lt;&gt;0,+(Y32/X32)*100,0)</f>
        <v>29.035</v>
      </c>
      <c r="AA32" s="31">
        <f>SUM(AA28:AA31)</f>
        <v>14283000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>
        <v>258483</v>
      </c>
      <c r="H33" s="21">
        <v>48822</v>
      </c>
      <c r="I33" s="21"/>
      <c r="J33" s="21">
        <v>307305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307305</v>
      </c>
      <c r="X33" s="21"/>
      <c r="Y33" s="21">
        <v>307305</v>
      </c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40000</v>
      </c>
      <c r="F35" s="21">
        <v>40000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40000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14323000</v>
      </c>
      <c r="F36" s="64">
        <f t="shared" si="6"/>
        <v>14323000</v>
      </c>
      <c r="G36" s="64">
        <f t="shared" si="6"/>
        <v>258483</v>
      </c>
      <c r="H36" s="64">
        <f t="shared" si="6"/>
        <v>1984347</v>
      </c>
      <c r="I36" s="64">
        <f t="shared" si="6"/>
        <v>0</v>
      </c>
      <c r="J36" s="64">
        <f t="shared" si="6"/>
        <v>2242830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2242830</v>
      </c>
      <c r="X36" s="64">
        <f t="shared" si="6"/>
        <v>1500000</v>
      </c>
      <c r="Y36" s="64">
        <f t="shared" si="6"/>
        <v>742830</v>
      </c>
      <c r="Z36" s="65">
        <f>+IF(X36&lt;&gt;0,+(Y36/X36)*100,0)</f>
        <v>49.522</v>
      </c>
      <c r="AA36" s="66">
        <f>SUM(AA32:AA35)</f>
        <v>14323000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395623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395623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7405000</v>
      </c>
      <c r="F15" s="18">
        <f t="shared" si="2"/>
        <v>7405000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1851249</v>
      </c>
      <c r="Y15" s="18">
        <f t="shared" si="2"/>
        <v>-1851249</v>
      </c>
      <c r="Z15" s="4">
        <f>+IF(X15&lt;&gt;0,+(Y15/X15)*100,0)</f>
        <v>-100</v>
      </c>
      <c r="AA15" s="30">
        <f>SUM(AA16:AA18)</f>
        <v>7405000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7405000</v>
      </c>
      <c r="F17" s="21">
        <v>7405000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1851249</v>
      </c>
      <c r="Y17" s="21">
        <v>-1851249</v>
      </c>
      <c r="Z17" s="6">
        <v>-100</v>
      </c>
      <c r="AA17" s="28">
        <v>7405000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2015610</v>
      </c>
      <c r="D19" s="16">
        <f>SUM(D20:D23)</f>
        <v>0</v>
      </c>
      <c r="E19" s="17">
        <f t="shared" si="3"/>
        <v>18174000</v>
      </c>
      <c r="F19" s="18">
        <f t="shared" si="3"/>
        <v>18174000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4543500</v>
      </c>
      <c r="Y19" s="18">
        <f t="shared" si="3"/>
        <v>-4543500</v>
      </c>
      <c r="Z19" s="4">
        <f>+IF(X19&lt;&gt;0,+(Y19/X19)*100,0)</f>
        <v>-100</v>
      </c>
      <c r="AA19" s="30">
        <f>SUM(AA20:AA23)</f>
        <v>18174000</v>
      </c>
    </row>
    <row r="20" spans="1:27" ht="12.75">
      <c r="A20" s="5" t="s">
        <v>46</v>
      </c>
      <c r="B20" s="3"/>
      <c r="C20" s="19"/>
      <c r="D20" s="19"/>
      <c r="E20" s="20">
        <v>5000000</v>
      </c>
      <c r="F20" s="21">
        <v>5000000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1250001</v>
      </c>
      <c r="Y20" s="21">
        <v>-1250001</v>
      </c>
      <c r="Z20" s="6">
        <v>-100</v>
      </c>
      <c r="AA20" s="28">
        <v>5000000</v>
      </c>
    </row>
    <row r="21" spans="1:27" ht="12.75">
      <c r="A21" s="5" t="s">
        <v>47</v>
      </c>
      <c r="B21" s="3"/>
      <c r="C21" s="19"/>
      <c r="D21" s="19"/>
      <c r="E21" s="20">
        <v>11200000</v>
      </c>
      <c r="F21" s="21">
        <v>11200000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2799999</v>
      </c>
      <c r="Y21" s="21">
        <v>-2799999</v>
      </c>
      <c r="Z21" s="6">
        <v>-100</v>
      </c>
      <c r="AA21" s="28">
        <v>11200000</v>
      </c>
    </row>
    <row r="22" spans="1:27" ht="12.75">
      <c r="A22" s="5" t="s">
        <v>48</v>
      </c>
      <c r="B22" s="3"/>
      <c r="C22" s="22">
        <v>2015610</v>
      </c>
      <c r="D22" s="22"/>
      <c r="E22" s="23">
        <v>1974000</v>
      </c>
      <c r="F22" s="24">
        <v>1974000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493500</v>
      </c>
      <c r="Y22" s="24">
        <v>-493500</v>
      </c>
      <c r="Z22" s="7">
        <v>-100</v>
      </c>
      <c r="AA22" s="29">
        <v>1974000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2411233</v>
      </c>
      <c r="D25" s="51">
        <f>+D5+D9+D15+D19+D24</f>
        <v>0</v>
      </c>
      <c r="E25" s="52">
        <f t="shared" si="4"/>
        <v>25579000</v>
      </c>
      <c r="F25" s="53">
        <f t="shared" si="4"/>
        <v>25579000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6394749</v>
      </c>
      <c r="Y25" s="53">
        <f t="shared" si="4"/>
        <v>-6394749</v>
      </c>
      <c r="Z25" s="54">
        <f>+IF(X25&lt;&gt;0,+(Y25/X25)*100,0)</f>
        <v>-100</v>
      </c>
      <c r="AA25" s="55">
        <f>+AA5+AA9+AA15+AA19+AA24</f>
        <v>25579000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2015610</v>
      </c>
      <c r="D28" s="19"/>
      <c r="E28" s="20">
        <v>24379000</v>
      </c>
      <c r="F28" s="21">
        <v>24379000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6094749</v>
      </c>
      <c r="Y28" s="21">
        <v>-6094749</v>
      </c>
      <c r="Z28" s="6">
        <v>-100</v>
      </c>
      <c r="AA28" s="19">
        <v>24379000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2015610</v>
      </c>
      <c r="D32" s="25">
        <f>SUM(D28:D31)</f>
        <v>0</v>
      </c>
      <c r="E32" s="26">
        <f t="shared" si="5"/>
        <v>24379000</v>
      </c>
      <c r="F32" s="27">
        <f t="shared" si="5"/>
        <v>24379000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6094749</v>
      </c>
      <c r="Y32" s="27">
        <f t="shared" si="5"/>
        <v>-6094749</v>
      </c>
      <c r="Z32" s="13">
        <f>+IF(X32&lt;&gt;0,+(Y32/X32)*100,0)</f>
        <v>-100</v>
      </c>
      <c r="AA32" s="31">
        <f>SUM(AA28:AA31)</f>
        <v>24379000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395623</v>
      </c>
      <c r="D35" s="19"/>
      <c r="E35" s="20">
        <v>1200000</v>
      </c>
      <c r="F35" s="21">
        <v>1200000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300000</v>
      </c>
      <c r="Y35" s="21">
        <v>-300000</v>
      </c>
      <c r="Z35" s="6">
        <v>-100</v>
      </c>
      <c r="AA35" s="28">
        <v>1200000</v>
      </c>
    </row>
    <row r="36" spans="1:27" ht="12.75">
      <c r="A36" s="61" t="s">
        <v>64</v>
      </c>
      <c r="B36" s="10"/>
      <c r="C36" s="62">
        <f aca="true" t="shared" si="6" ref="C36:Y36">SUM(C32:C35)</f>
        <v>2411233</v>
      </c>
      <c r="D36" s="62">
        <f>SUM(D32:D35)</f>
        <v>0</v>
      </c>
      <c r="E36" s="63">
        <f t="shared" si="6"/>
        <v>25579000</v>
      </c>
      <c r="F36" s="64">
        <f t="shared" si="6"/>
        <v>25579000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6394749</v>
      </c>
      <c r="Y36" s="64">
        <f t="shared" si="6"/>
        <v>-6394749</v>
      </c>
      <c r="Z36" s="65">
        <f>+IF(X36&lt;&gt;0,+(Y36/X36)*100,0)</f>
        <v>-100</v>
      </c>
      <c r="AA36" s="66">
        <f>SUM(AA32:AA35)</f>
        <v>25579000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1834670</v>
      </c>
      <c r="D5" s="16">
        <f>SUM(D6:D8)</f>
        <v>0</v>
      </c>
      <c r="E5" s="17">
        <f t="shared" si="0"/>
        <v>180000</v>
      </c>
      <c r="F5" s="18">
        <f t="shared" si="0"/>
        <v>180000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180000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102221</v>
      </c>
      <c r="D7" s="22"/>
      <c r="E7" s="23">
        <v>180000</v>
      </c>
      <c r="F7" s="24">
        <v>180000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180000</v>
      </c>
    </row>
    <row r="8" spans="1:27" ht="12.75">
      <c r="A8" s="5" t="s">
        <v>34</v>
      </c>
      <c r="B8" s="3"/>
      <c r="C8" s="19">
        <v>1732449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15195</v>
      </c>
      <c r="D9" s="16">
        <f>SUM(D10:D14)</f>
        <v>0</v>
      </c>
      <c r="E9" s="17">
        <f t="shared" si="1"/>
        <v>600000</v>
      </c>
      <c r="F9" s="18">
        <f t="shared" si="1"/>
        <v>600000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600000</v>
      </c>
    </row>
    <row r="10" spans="1:27" ht="12.75">
      <c r="A10" s="5" t="s">
        <v>36</v>
      </c>
      <c r="B10" s="3"/>
      <c r="C10" s="19"/>
      <c r="D10" s="19"/>
      <c r="E10" s="20">
        <v>600000</v>
      </c>
      <c r="F10" s="21">
        <v>600000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600000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15195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7007890</v>
      </c>
      <c r="D15" s="16">
        <f>SUM(D16:D18)</f>
        <v>0</v>
      </c>
      <c r="E15" s="17">
        <f t="shared" si="2"/>
        <v>15851000</v>
      </c>
      <c r="F15" s="18">
        <f t="shared" si="2"/>
        <v>15851000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8462751</v>
      </c>
      <c r="Y15" s="18">
        <f t="shared" si="2"/>
        <v>-8462751</v>
      </c>
      <c r="Z15" s="4">
        <f>+IF(X15&lt;&gt;0,+(Y15/X15)*100,0)</f>
        <v>-100</v>
      </c>
      <c r="AA15" s="30">
        <f>SUM(AA16:AA18)</f>
        <v>15851000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7007890</v>
      </c>
      <c r="D17" s="19"/>
      <c r="E17" s="20">
        <v>15851000</v>
      </c>
      <c r="F17" s="21">
        <v>15851000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8462751</v>
      </c>
      <c r="Y17" s="21">
        <v>-8462751</v>
      </c>
      <c r="Z17" s="6">
        <v>-100</v>
      </c>
      <c r="AA17" s="28">
        <v>15851000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27234217</v>
      </c>
      <c r="D19" s="16">
        <f>SUM(D20:D23)</f>
        <v>0</v>
      </c>
      <c r="E19" s="17">
        <f t="shared" si="3"/>
        <v>4000000</v>
      </c>
      <c r="F19" s="18">
        <f t="shared" si="3"/>
        <v>4000000</v>
      </c>
      <c r="G19" s="18">
        <f t="shared" si="3"/>
        <v>3402532</v>
      </c>
      <c r="H19" s="18">
        <f t="shared" si="3"/>
        <v>1977022</v>
      </c>
      <c r="I19" s="18">
        <f t="shared" si="3"/>
        <v>740134</v>
      </c>
      <c r="J19" s="18">
        <f t="shared" si="3"/>
        <v>6119688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6119688</v>
      </c>
      <c r="X19" s="18">
        <f t="shared" si="3"/>
        <v>0</v>
      </c>
      <c r="Y19" s="18">
        <f t="shared" si="3"/>
        <v>6119688</v>
      </c>
      <c r="Z19" s="4">
        <f>+IF(X19&lt;&gt;0,+(Y19/X19)*100,0)</f>
        <v>0</v>
      </c>
      <c r="AA19" s="30">
        <f>SUM(AA20:AA23)</f>
        <v>4000000</v>
      </c>
    </row>
    <row r="20" spans="1:27" ht="12.75">
      <c r="A20" s="5" t="s">
        <v>46</v>
      </c>
      <c r="B20" s="3"/>
      <c r="C20" s="19">
        <v>4083345</v>
      </c>
      <c r="D20" s="19"/>
      <c r="E20" s="20">
        <v>4000000</v>
      </c>
      <c r="F20" s="21">
        <v>4000000</v>
      </c>
      <c r="G20" s="21">
        <v>214355</v>
      </c>
      <c r="H20" s="21">
        <v>1246500</v>
      </c>
      <c r="I20" s="21">
        <v>740134</v>
      </c>
      <c r="J20" s="21">
        <v>2200989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2200989</v>
      </c>
      <c r="X20" s="21"/>
      <c r="Y20" s="21">
        <v>2200989</v>
      </c>
      <c r="Z20" s="6"/>
      <c r="AA20" s="28">
        <v>4000000</v>
      </c>
    </row>
    <row r="21" spans="1:27" ht="12.75">
      <c r="A21" s="5" t="s">
        <v>47</v>
      </c>
      <c r="B21" s="3"/>
      <c r="C21" s="19">
        <v>17427901</v>
      </c>
      <c r="D21" s="19"/>
      <c r="E21" s="20"/>
      <c r="F21" s="21"/>
      <c r="G21" s="21">
        <v>3188177</v>
      </c>
      <c r="H21" s="21">
        <v>730522</v>
      </c>
      <c r="I21" s="21"/>
      <c r="J21" s="21">
        <v>3918699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3918699</v>
      </c>
      <c r="X21" s="21"/>
      <c r="Y21" s="21">
        <v>3918699</v>
      </c>
      <c r="Z21" s="6"/>
      <c r="AA21" s="28"/>
    </row>
    <row r="22" spans="1:27" ht="12.75">
      <c r="A22" s="5" t="s">
        <v>48</v>
      </c>
      <c r="B22" s="3"/>
      <c r="C22" s="22">
        <v>5722971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36091972</v>
      </c>
      <c r="D25" s="51">
        <f>+D5+D9+D15+D19+D24</f>
        <v>0</v>
      </c>
      <c r="E25" s="52">
        <f t="shared" si="4"/>
        <v>20631000</v>
      </c>
      <c r="F25" s="53">
        <f t="shared" si="4"/>
        <v>20631000</v>
      </c>
      <c r="G25" s="53">
        <f t="shared" si="4"/>
        <v>3402532</v>
      </c>
      <c r="H25" s="53">
        <f t="shared" si="4"/>
        <v>1977022</v>
      </c>
      <c r="I25" s="53">
        <f t="shared" si="4"/>
        <v>740134</v>
      </c>
      <c r="J25" s="53">
        <f t="shared" si="4"/>
        <v>6119688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6119688</v>
      </c>
      <c r="X25" s="53">
        <f t="shared" si="4"/>
        <v>8462751</v>
      </c>
      <c r="Y25" s="53">
        <f t="shared" si="4"/>
        <v>-2343063</v>
      </c>
      <c r="Z25" s="54">
        <f>+IF(X25&lt;&gt;0,+(Y25/X25)*100,0)</f>
        <v>-27.686777030306104</v>
      </c>
      <c r="AA25" s="55">
        <f>+AA5+AA9+AA15+AA19+AA24</f>
        <v>20631000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29640808</v>
      </c>
      <c r="D28" s="19"/>
      <c r="E28" s="20">
        <v>20431000</v>
      </c>
      <c r="F28" s="21">
        <v>20431000</v>
      </c>
      <c r="G28" s="21">
        <v>3402532</v>
      </c>
      <c r="H28" s="21">
        <v>1977022</v>
      </c>
      <c r="I28" s="21">
        <v>740134</v>
      </c>
      <c r="J28" s="21">
        <v>6119688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6119688</v>
      </c>
      <c r="X28" s="21"/>
      <c r="Y28" s="21">
        <v>6119688</v>
      </c>
      <c r="Z28" s="6"/>
      <c r="AA28" s="19">
        <v>20431000</v>
      </c>
    </row>
    <row r="29" spans="1:27" ht="12.75">
      <c r="A29" s="57" t="s">
        <v>55</v>
      </c>
      <c r="B29" s="3"/>
      <c r="C29" s="19">
        <v>4121393</v>
      </c>
      <c r="D29" s="19"/>
      <c r="E29" s="20">
        <v>200000</v>
      </c>
      <c r="F29" s="21">
        <v>200000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200000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33762201</v>
      </c>
      <c r="D32" s="25">
        <f>SUM(D28:D31)</f>
        <v>0</v>
      </c>
      <c r="E32" s="26">
        <f t="shared" si="5"/>
        <v>20631000</v>
      </c>
      <c r="F32" s="27">
        <f t="shared" si="5"/>
        <v>20631000</v>
      </c>
      <c r="G32" s="27">
        <f t="shared" si="5"/>
        <v>3402532</v>
      </c>
      <c r="H32" s="27">
        <f t="shared" si="5"/>
        <v>1977022</v>
      </c>
      <c r="I32" s="27">
        <f t="shared" si="5"/>
        <v>740134</v>
      </c>
      <c r="J32" s="27">
        <f t="shared" si="5"/>
        <v>6119688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6119688</v>
      </c>
      <c r="X32" s="27">
        <f t="shared" si="5"/>
        <v>0</v>
      </c>
      <c r="Y32" s="27">
        <f t="shared" si="5"/>
        <v>6119688</v>
      </c>
      <c r="Z32" s="13">
        <f>+IF(X32&lt;&gt;0,+(Y32/X32)*100,0)</f>
        <v>0</v>
      </c>
      <c r="AA32" s="31">
        <f>SUM(AA28:AA31)</f>
        <v>20631000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1476048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853723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36091972</v>
      </c>
      <c r="D36" s="62">
        <f>SUM(D32:D35)</f>
        <v>0</v>
      </c>
      <c r="E36" s="63">
        <f t="shared" si="6"/>
        <v>20631000</v>
      </c>
      <c r="F36" s="64">
        <f t="shared" si="6"/>
        <v>20631000</v>
      </c>
      <c r="G36" s="64">
        <f t="shared" si="6"/>
        <v>3402532</v>
      </c>
      <c r="H36" s="64">
        <f t="shared" si="6"/>
        <v>1977022</v>
      </c>
      <c r="I36" s="64">
        <f t="shared" si="6"/>
        <v>740134</v>
      </c>
      <c r="J36" s="64">
        <f t="shared" si="6"/>
        <v>6119688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6119688</v>
      </c>
      <c r="X36" s="64">
        <f t="shared" si="6"/>
        <v>0</v>
      </c>
      <c r="Y36" s="64">
        <f t="shared" si="6"/>
        <v>6119688</v>
      </c>
      <c r="Z36" s="65">
        <f>+IF(X36&lt;&gt;0,+(Y36/X36)*100,0)</f>
        <v>0</v>
      </c>
      <c r="AA36" s="66">
        <f>SUM(AA32:AA35)</f>
        <v>20631000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950000</v>
      </c>
      <c r="D5" s="16">
        <f>SUM(D6:D8)</f>
        <v>0</v>
      </c>
      <c r="E5" s="17">
        <f t="shared" si="0"/>
        <v>2073800</v>
      </c>
      <c r="F5" s="18">
        <f t="shared" si="0"/>
        <v>2073800</v>
      </c>
      <c r="G5" s="18">
        <f t="shared" si="0"/>
        <v>0</v>
      </c>
      <c r="H5" s="18">
        <f t="shared" si="0"/>
        <v>0</v>
      </c>
      <c r="I5" s="18">
        <f t="shared" si="0"/>
        <v>23536</v>
      </c>
      <c r="J5" s="18">
        <f t="shared" si="0"/>
        <v>23536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23536</v>
      </c>
      <c r="X5" s="18">
        <f t="shared" si="0"/>
        <v>25656</v>
      </c>
      <c r="Y5" s="18">
        <f t="shared" si="0"/>
        <v>-2120</v>
      </c>
      <c r="Z5" s="4">
        <f>+IF(X5&lt;&gt;0,+(Y5/X5)*100,0)</f>
        <v>-8.263174306205176</v>
      </c>
      <c r="AA5" s="16">
        <f>SUM(AA6:AA8)</f>
        <v>2073800</v>
      </c>
    </row>
    <row r="6" spans="1:27" ht="12.75">
      <c r="A6" s="5" t="s">
        <v>32</v>
      </c>
      <c r="B6" s="3"/>
      <c r="C6" s="19">
        <v>340000</v>
      </c>
      <c r="D6" s="19"/>
      <c r="E6" s="20">
        <v>1700000</v>
      </c>
      <c r="F6" s="21">
        <v>1700000</v>
      </c>
      <c r="G6" s="21"/>
      <c r="H6" s="21"/>
      <c r="I6" s="21">
        <v>1280</v>
      </c>
      <c r="J6" s="21">
        <v>1280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1280</v>
      </c>
      <c r="X6" s="21"/>
      <c r="Y6" s="21">
        <v>1280</v>
      </c>
      <c r="Z6" s="6"/>
      <c r="AA6" s="28">
        <v>1700000</v>
      </c>
    </row>
    <row r="7" spans="1:27" ht="12.75">
      <c r="A7" s="5" t="s">
        <v>33</v>
      </c>
      <c r="B7" s="3"/>
      <c r="C7" s="22">
        <v>155000</v>
      </c>
      <c r="D7" s="22"/>
      <c r="E7" s="23">
        <v>189800</v>
      </c>
      <c r="F7" s="24">
        <v>189800</v>
      </c>
      <c r="G7" s="24"/>
      <c r="H7" s="24"/>
      <c r="I7" s="24">
        <v>20976</v>
      </c>
      <c r="J7" s="24">
        <v>20976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20976</v>
      </c>
      <c r="X7" s="24">
        <v>25656</v>
      </c>
      <c r="Y7" s="24">
        <v>-4680</v>
      </c>
      <c r="Z7" s="7">
        <v>-18.24</v>
      </c>
      <c r="AA7" s="29">
        <v>189800</v>
      </c>
    </row>
    <row r="8" spans="1:27" ht="12.75">
      <c r="A8" s="5" t="s">
        <v>34</v>
      </c>
      <c r="B8" s="3"/>
      <c r="C8" s="19">
        <v>455000</v>
      </c>
      <c r="D8" s="19"/>
      <c r="E8" s="20">
        <v>184000</v>
      </c>
      <c r="F8" s="21">
        <v>184000</v>
      </c>
      <c r="G8" s="21"/>
      <c r="H8" s="21"/>
      <c r="I8" s="21">
        <v>1280</v>
      </c>
      <c r="J8" s="21">
        <v>1280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1280</v>
      </c>
      <c r="X8" s="21"/>
      <c r="Y8" s="21">
        <v>1280</v>
      </c>
      <c r="Z8" s="6"/>
      <c r="AA8" s="28">
        <v>184000</v>
      </c>
    </row>
    <row r="9" spans="1:27" ht="12.75">
      <c r="A9" s="2" t="s">
        <v>35</v>
      </c>
      <c r="B9" s="3"/>
      <c r="C9" s="16">
        <f aca="true" t="shared" si="1" ref="C9:Y9">SUM(C10:C14)</f>
        <v>380000</v>
      </c>
      <c r="D9" s="16">
        <f>SUM(D10:D14)</f>
        <v>0</v>
      </c>
      <c r="E9" s="17">
        <f t="shared" si="1"/>
        <v>50000</v>
      </c>
      <c r="F9" s="18">
        <f t="shared" si="1"/>
        <v>50000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50000</v>
      </c>
    </row>
    <row r="10" spans="1:27" ht="12.75">
      <c r="A10" s="5" t="s">
        <v>36</v>
      </c>
      <c r="B10" s="3"/>
      <c r="C10" s="19">
        <v>380000</v>
      </c>
      <c r="D10" s="19"/>
      <c r="E10" s="20">
        <v>50000</v>
      </c>
      <c r="F10" s="21">
        <v>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50000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27991135</v>
      </c>
      <c r="D15" s="16">
        <f>SUM(D16:D18)</f>
        <v>0</v>
      </c>
      <c r="E15" s="17">
        <f t="shared" si="2"/>
        <v>38890975</v>
      </c>
      <c r="F15" s="18">
        <f t="shared" si="2"/>
        <v>38890975</v>
      </c>
      <c r="G15" s="18">
        <f t="shared" si="2"/>
        <v>77348</v>
      </c>
      <c r="H15" s="18">
        <f t="shared" si="2"/>
        <v>4625168</v>
      </c>
      <c r="I15" s="18">
        <f t="shared" si="2"/>
        <v>589030</v>
      </c>
      <c r="J15" s="18">
        <f t="shared" si="2"/>
        <v>5291546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5291546</v>
      </c>
      <c r="X15" s="18">
        <f t="shared" si="2"/>
        <v>7512824</v>
      </c>
      <c r="Y15" s="18">
        <f t="shared" si="2"/>
        <v>-2221278</v>
      </c>
      <c r="Z15" s="4">
        <f>+IF(X15&lt;&gt;0,+(Y15/X15)*100,0)</f>
        <v>-29.566485252416403</v>
      </c>
      <c r="AA15" s="30">
        <f>SUM(AA16:AA18)</f>
        <v>38890975</v>
      </c>
    </row>
    <row r="16" spans="1:27" ht="12.75">
      <c r="A16" s="5" t="s">
        <v>42</v>
      </c>
      <c r="B16" s="3"/>
      <c r="C16" s="19">
        <v>2050000</v>
      </c>
      <c r="D16" s="19"/>
      <c r="E16" s="20">
        <v>12030634</v>
      </c>
      <c r="F16" s="21">
        <v>12030634</v>
      </c>
      <c r="G16" s="21">
        <v>77348</v>
      </c>
      <c r="H16" s="21">
        <v>155646</v>
      </c>
      <c r="I16" s="21">
        <v>336391</v>
      </c>
      <c r="J16" s="21">
        <v>569385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569385</v>
      </c>
      <c r="X16" s="21">
        <v>2469731</v>
      </c>
      <c r="Y16" s="21">
        <v>-1900346</v>
      </c>
      <c r="Z16" s="6">
        <v>-76.95</v>
      </c>
      <c r="AA16" s="28">
        <v>12030634</v>
      </c>
    </row>
    <row r="17" spans="1:27" ht="12.75">
      <c r="A17" s="5" t="s">
        <v>43</v>
      </c>
      <c r="B17" s="3"/>
      <c r="C17" s="19">
        <v>25941135</v>
      </c>
      <c r="D17" s="19"/>
      <c r="E17" s="20">
        <v>26860341</v>
      </c>
      <c r="F17" s="21">
        <v>26860341</v>
      </c>
      <c r="G17" s="21"/>
      <c r="H17" s="21">
        <v>4469522</v>
      </c>
      <c r="I17" s="21">
        <v>252639</v>
      </c>
      <c r="J17" s="21">
        <v>4722161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4722161</v>
      </c>
      <c r="X17" s="21">
        <v>5043093</v>
      </c>
      <c r="Y17" s="21">
        <v>-320932</v>
      </c>
      <c r="Z17" s="6">
        <v>-6.36</v>
      </c>
      <c r="AA17" s="28">
        <v>26860341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47428045</v>
      </c>
      <c r="D19" s="16">
        <f>SUM(D20:D23)</f>
        <v>0</v>
      </c>
      <c r="E19" s="17">
        <f t="shared" si="3"/>
        <v>86420025</v>
      </c>
      <c r="F19" s="18">
        <f t="shared" si="3"/>
        <v>86420025</v>
      </c>
      <c r="G19" s="18">
        <f t="shared" si="3"/>
        <v>0</v>
      </c>
      <c r="H19" s="18">
        <f t="shared" si="3"/>
        <v>6423835</v>
      </c>
      <c r="I19" s="18">
        <f t="shared" si="3"/>
        <v>8404498</v>
      </c>
      <c r="J19" s="18">
        <f t="shared" si="3"/>
        <v>14828333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14828333</v>
      </c>
      <c r="X19" s="18">
        <f t="shared" si="3"/>
        <v>26296676</v>
      </c>
      <c r="Y19" s="18">
        <f t="shared" si="3"/>
        <v>-11468343</v>
      </c>
      <c r="Z19" s="4">
        <f>+IF(X19&lt;&gt;0,+(Y19/X19)*100,0)</f>
        <v>-43.611378867808234</v>
      </c>
      <c r="AA19" s="30">
        <f>SUM(AA20:AA23)</f>
        <v>86420025</v>
      </c>
    </row>
    <row r="20" spans="1:27" ht="12.75">
      <c r="A20" s="5" t="s">
        <v>46</v>
      </c>
      <c r="B20" s="3"/>
      <c r="C20" s="19">
        <v>1500000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34896136</v>
      </c>
      <c r="D21" s="19"/>
      <c r="E21" s="20">
        <v>68899962</v>
      </c>
      <c r="F21" s="21">
        <v>68899962</v>
      </c>
      <c r="G21" s="21"/>
      <c r="H21" s="21">
        <v>2234968</v>
      </c>
      <c r="I21" s="21">
        <v>6946888</v>
      </c>
      <c r="J21" s="21">
        <v>9181856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9181856</v>
      </c>
      <c r="X21" s="21">
        <v>20168504</v>
      </c>
      <c r="Y21" s="21">
        <v>-10986648</v>
      </c>
      <c r="Z21" s="6">
        <v>-54.47</v>
      </c>
      <c r="AA21" s="28">
        <v>68899962</v>
      </c>
    </row>
    <row r="22" spans="1:27" ht="12.75">
      <c r="A22" s="5" t="s">
        <v>48</v>
      </c>
      <c r="B22" s="3"/>
      <c r="C22" s="22">
        <v>11031909</v>
      </c>
      <c r="D22" s="22"/>
      <c r="E22" s="23">
        <v>17520063</v>
      </c>
      <c r="F22" s="24">
        <v>17520063</v>
      </c>
      <c r="G22" s="24"/>
      <c r="H22" s="24">
        <v>4188867</v>
      </c>
      <c r="I22" s="24">
        <v>1457610</v>
      </c>
      <c r="J22" s="24">
        <v>5646477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5646477</v>
      </c>
      <c r="X22" s="24">
        <v>6128172</v>
      </c>
      <c r="Y22" s="24">
        <v>-481695</v>
      </c>
      <c r="Z22" s="7">
        <v>-7.86</v>
      </c>
      <c r="AA22" s="29">
        <v>17520063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76749180</v>
      </c>
      <c r="D25" s="51">
        <f>+D5+D9+D15+D19+D24</f>
        <v>0</v>
      </c>
      <c r="E25" s="52">
        <f t="shared" si="4"/>
        <v>127434800</v>
      </c>
      <c r="F25" s="53">
        <f t="shared" si="4"/>
        <v>127434800</v>
      </c>
      <c r="G25" s="53">
        <f t="shared" si="4"/>
        <v>77348</v>
      </c>
      <c r="H25" s="53">
        <f t="shared" si="4"/>
        <v>11049003</v>
      </c>
      <c r="I25" s="53">
        <f t="shared" si="4"/>
        <v>9017064</v>
      </c>
      <c r="J25" s="53">
        <f t="shared" si="4"/>
        <v>20143415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20143415</v>
      </c>
      <c r="X25" s="53">
        <f t="shared" si="4"/>
        <v>33835156</v>
      </c>
      <c r="Y25" s="53">
        <f t="shared" si="4"/>
        <v>-13691741</v>
      </c>
      <c r="Z25" s="54">
        <f>+IF(X25&lt;&gt;0,+(Y25/X25)*100,0)</f>
        <v>-40.46602001775904</v>
      </c>
      <c r="AA25" s="55">
        <f>+AA5+AA9+AA15+AA19+AA24</f>
        <v>127434800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66227820</v>
      </c>
      <c r="D28" s="19"/>
      <c r="E28" s="20">
        <v>107321000</v>
      </c>
      <c r="F28" s="21">
        <v>107321000</v>
      </c>
      <c r="G28" s="21">
        <v>77348</v>
      </c>
      <c r="H28" s="21">
        <v>11049003</v>
      </c>
      <c r="I28" s="21">
        <v>8690950</v>
      </c>
      <c r="J28" s="21">
        <v>19817301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19817301</v>
      </c>
      <c r="X28" s="21">
        <v>28989391</v>
      </c>
      <c r="Y28" s="21">
        <v>-9172090</v>
      </c>
      <c r="Z28" s="6">
        <v>-31.64</v>
      </c>
      <c r="AA28" s="19">
        <v>107321000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66227820</v>
      </c>
      <c r="D32" s="25">
        <f>SUM(D28:D31)</f>
        <v>0</v>
      </c>
      <c r="E32" s="26">
        <f t="shared" si="5"/>
        <v>107321000</v>
      </c>
      <c r="F32" s="27">
        <f t="shared" si="5"/>
        <v>107321000</v>
      </c>
      <c r="G32" s="27">
        <f t="shared" si="5"/>
        <v>77348</v>
      </c>
      <c r="H32" s="27">
        <f t="shared" si="5"/>
        <v>11049003</v>
      </c>
      <c r="I32" s="27">
        <f t="shared" si="5"/>
        <v>8690950</v>
      </c>
      <c r="J32" s="27">
        <f t="shared" si="5"/>
        <v>19817301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19817301</v>
      </c>
      <c r="X32" s="27">
        <f t="shared" si="5"/>
        <v>28989391</v>
      </c>
      <c r="Y32" s="27">
        <f t="shared" si="5"/>
        <v>-9172090</v>
      </c>
      <c r="Z32" s="13">
        <f>+IF(X32&lt;&gt;0,+(Y32/X32)*100,0)</f>
        <v>-31.63947114308127</v>
      </c>
      <c r="AA32" s="31">
        <f>SUM(AA28:AA31)</f>
        <v>107321000</v>
      </c>
    </row>
    <row r="33" spans="1:27" ht="12.75">
      <c r="A33" s="60" t="s">
        <v>59</v>
      </c>
      <c r="B33" s="3" t="s">
        <v>60</v>
      </c>
      <c r="C33" s="19">
        <v>9141360</v>
      </c>
      <c r="D33" s="19"/>
      <c r="E33" s="20">
        <v>15000000</v>
      </c>
      <c r="F33" s="21">
        <v>15000000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5820109</v>
      </c>
      <c r="Y33" s="21">
        <v>-5820109</v>
      </c>
      <c r="Z33" s="6">
        <v>-100</v>
      </c>
      <c r="AA33" s="28">
        <v>15000000</v>
      </c>
    </row>
    <row r="34" spans="1:27" ht="12.75">
      <c r="A34" s="60" t="s">
        <v>61</v>
      </c>
      <c r="B34" s="3" t="s">
        <v>62</v>
      </c>
      <c r="C34" s="19"/>
      <c r="D34" s="19"/>
      <c r="E34" s="20">
        <v>1600000</v>
      </c>
      <c r="F34" s="21">
        <v>1600000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1600000</v>
      </c>
    </row>
    <row r="35" spans="1:27" ht="12.75">
      <c r="A35" s="60" t="s">
        <v>63</v>
      </c>
      <c r="B35" s="3"/>
      <c r="C35" s="19">
        <v>1380000</v>
      </c>
      <c r="D35" s="19"/>
      <c r="E35" s="20">
        <v>3513800</v>
      </c>
      <c r="F35" s="21">
        <v>3513800</v>
      </c>
      <c r="G35" s="21"/>
      <c r="H35" s="21"/>
      <c r="I35" s="21">
        <v>326114</v>
      </c>
      <c r="J35" s="21">
        <v>326114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326114</v>
      </c>
      <c r="X35" s="21">
        <v>25656</v>
      </c>
      <c r="Y35" s="21">
        <v>300458</v>
      </c>
      <c r="Z35" s="6">
        <v>1171.1</v>
      </c>
      <c r="AA35" s="28">
        <v>3513800</v>
      </c>
    </row>
    <row r="36" spans="1:27" ht="12.75">
      <c r="A36" s="61" t="s">
        <v>64</v>
      </c>
      <c r="B36" s="10"/>
      <c r="C36" s="62">
        <f aca="true" t="shared" si="6" ref="C36:Y36">SUM(C32:C35)</f>
        <v>76749180</v>
      </c>
      <c r="D36" s="62">
        <f>SUM(D32:D35)</f>
        <v>0</v>
      </c>
      <c r="E36" s="63">
        <f t="shared" si="6"/>
        <v>127434800</v>
      </c>
      <c r="F36" s="64">
        <f t="shared" si="6"/>
        <v>127434800</v>
      </c>
      <c r="G36" s="64">
        <f t="shared" si="6"/>
        <v>77348</v>
      </c>
      <c r="H36" s="64">
        <f t="shared" si="6"/>
        <v>11049003</v>
      </c>
      <c r="I36" s="64">
        <f t="shared" si="6"/>
        <v>9017064</v>
      </c>
      <c r="J36" s="64">
        <f t="shared" si="6"/>
        <v>20143415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20143415</v>
      </c>
      <c r="X36" s="64">
        <f t="shared" si="6"/>
        <v>34835156</v>
      </c>
      <c r="Y36" s="64">
        <f t="shared" si="6"/>
        <v>-14691741</v>
      </c>
      <c r="Z36" s="65">
        <f>+IF(X36&lt;&gt;0,+(Y36/X36)*100,0)</f>
        <v>-42.175040065846126</v>
      </c>
      <c r="AA36" s="66">
        <f>SUM(AA32:AA35)</f>
        <v>127434800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1105241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1105241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1</v>
      </c>
      <c r="F24" s="18">
        <v>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1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1105241</v>
      </c>
      <c r="D25" s="51">
        <f>+D5+D9+D15+D19+D24</f>
        <v>0</v>
      </c>
      <c r="E25" s="52">
        <f t="shared" si="4"/>
        <v>1</v>
      </c>
      <c r="F25" s="53">
        <f t="shared" si="4"/>
        <v>1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0</v>
      </c>
      <c r="Y25" s="53">
        <f t="shared" si="4"/>
        <v>0</v>
      </c>
      <c r="Z25" s="54">
        <f>+IF(X25&lt;&gt;0,+(Y25/X25)*100,0)</f>
        <v>0</v>
      </c>
      <c r="AA25" s="55">
        <f>+AA5+AA9+AA15+AA19+AA24</f>
        <v>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>
        <v>1105241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</v>
      </c>
      <c r="F35" s="21">
        <v>1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</v>
      </c>
    </row>
    <row r="36" spans="1:27" ht="12.75">
      <c r="A36" s="61" t="s">
        <v>64</v>
      </c>
      <c r="B36" s="10"/>
      <c r="C36" s="62">
        <f aca="true" t="shared" si="6" ref="C36:Y36">SUM(C32:C35)</f>
        <v>1105241</v>
      </c>
      <c r="D36" s="62">
        <f>SUM(D32:D35)</f>
        <v>0</v>
      </c>
      <c r="E36" s="63">
        <f t="shared" si="6"/>
        <v>1</v>
      </c>
      <c r="F36" s="64">
        <f t="shared" si="6"/>
        <v>1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0</v>
      </c>
      <c r="Y36" s="64">
        <f t="shared" si="6"/>
        <v>0</v>
      </c>
      <c r="Z36" s="65">
        <f>+IF(X36&lt;&gt;0,+(Y36/X36)*100,0)</f>
        <v>0</v>
      </c>
      <c r="AA36" s="66">
        <f>SUM(AA32:AA35)</f>
        <v>1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89223</v>
      </c>
      <c r="H5" s="18">
        <f t="shared" si="0"/>
        <v>125562</v>
      </c>
      <c r="I5" s="18">
        <f t="shared" si="0"/>
        <v>57505</v>
      </c>
      <c r="J5" s="18">
        <f t="shared" si="0"/>
        <v>272290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272290</v>
      </c>
      <c r="X5" s="18">
        <f t="shared" si="0"/>
        <v>0</v>
      </c>
      <c r="Y5" s="18">
        <f t="shared" si="0"/>
        <v>272290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>
        <v>25895</v>
      </c>
      <c r="H6" s="21">
        <v>281</v>
      </c>
      <c r="I6" s="21">
        <v>15714</v>
      </c>
      <c r="J6" s="21">
        <v>41890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41890</v>
      </c>
      <c r="X6" s="21"/>
      <c r="Y6" s="21">
        <v>41890</v>
      </c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>
        <v>21450</v>
      </c>
      <c r="H7" s="24">
        <v>125281</v>
      </c>
      <c r="I7" s="24">
        <v>41791</v>
      </c>
      <c r="J7" s="24">
        <v>188522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188522</v>
      </c>
      <c r="X7" s="24"/>
      <c r="Y7" s="24">
        <v>188522</v>
      </c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>
        <v>41878</v>
      </c>
      <c r="H8" s="21"/>
      <c r="I8" s="21"/>
      <c r="J8" s="21">
        <v>41878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41878</v>
      </c>
      <c r="X8" s="21"/>
      <c r="Y8" s="21">
        <v>41878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77401</v>
      </c>
      <c r="J9" s="18">
        <f t="shared" si="1"/>
        <v>77401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77401</v>
      </c>
      <c r="X9" s="18">
        <f t="shared" si="1"/>
        <v>0</v>
      </c>
      <c r="Y9" s="18">
        <f t="shared" si="1"/>
        <v>77401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>
        <v>77401</v>
      </c>
      <c r="J10" s="21">
        <v>77401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77401</v>
      </c>
      <c r="X10" s="21"/>
      <c r="Y10" s="21">
        <v>77401</v>
      </c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257125</v>
      </c>
      <c r="H15" s="18">
        <f t="shared" si="2"/>
        <v>0</v>
      </c>
      <c r="I15" s="18">
        <f t="shared" si="2"/>
        <v>12767</v>
      </c>
      <c r="J15" s="18">
        <f t="shared" si="2"/>
        <v>269892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269892</v>
      </c>
      <c r="X15" s="18">
        <f t="shared" si="2"/>
        <v>0</v>
      </c>
      <c r="Y15" s="18">
        <f t="shared" si="2"/>
        <v>269892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>
        <v>257125</v>
      </c>
      <c r="H16" s="21"/>
      <c r="I16" s="21">
        <v>12767</v>
      </c>
      <c r="J16" s="21">
        <v>269892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269892</v>
      </c>
      <c r="X16" s="21"/>
      <c r="Y16" s="21">
        <v>269892</v>
      </c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23395000</v>
      </c>
      <c r="F19" s="18">
        <f t="shared" si="3"/>
        <v>23395000</v>
      </c>
      <c r="G19" s="18">
        <f t="shared" si="3"/>
        <v>4411115</v>
      </c>
      <c r="H19" s="18">
        <f t="shared" si="3"/>
        <v>1927881</v>
      </c>
      <c r="I19" s="18">
        <f t="shared" si="3"/>
        <v>1228739</v>
      </c>
      <c r="J19" s="18">
        <f t="shared" si="3"/>
        <v>7567735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7567735</v>
      </c>
      <c r="X19" s="18">
        <f t="shared" si="3"/>
        <v>0</v>
      </c>
      <c r="Y19" s="18">
        <f t="shared" si="3"/>
        <v>7567735</v>
      </c>
      <c r="Z19" s="4">
        <f>+IF(X19&lt;&gt;0,+(Y19/X19)*100,0)</f>
        <v>0</v>
      </c>
      <c r="AA19" s="30">
        <f>SUM(AA20:AA23)</f>
        <v>23395000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>
        <v>17709</v>
      </c>
      <c r="H20" s="21">
        <v>157132</v>
      </c>
      <c r="I20" s="21">
        <v>5294</v>
      </c>
      <c r="J20" s="21">
        <v>180135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180135</v>
      </c>
      <c r="X20" s="21"/>
      <c r="Y20" s="21">
        <v>180135</v>
      </c>
      <c r="Z20" s="6"/>
      <c r="AA20" s="28"/>
    </row>
    <row r="21" spans="1:27" ht="12.75">
      <c r="A21" s="5" t="s">
        <v>47</v>
      </c>
      <c r="B21" s="3"/>
      <c r="C21" s="19"/>
      <c r="D21" s="19"/>
      <c r="E21" s="20">
        <v>23395000</v>
      </c>
      <c r="F21" s="21">
        <v>23395000</v>
      </c>
      <c r="G21" s="21">
        <v>4393406</v>
      </c>
      <c r="H21" s="21">
        <v>1770749</v>
      </c>
      <c r="I21" s="21">
        <v>1223445</v>
      </c>
      <c r="J21" s="21">
        <v>7387600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7387600</v>
      </c>
      <c r="X21" s="21"/>
      <c r="Y21" s="21">
        <v>7387600</v>
      </c>
      <c r="Z21" s="6"/>
      <c r="AA21" s="28">
        <v>23395000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23395000</v>
      </c>
      <c r="F25" s="53">
        <f t="shared" si="4"/>
        <v>23395000</v>
      </c>
      <c r="G25" s="53">
        <f t="shared" si="4"/>
        <v>4757463</v>
      </c>
      <c r="H25" s="53">
        <f t="shared" si="4"/>
        <v>2053443</v>
      </c>
      <c r="I25" s="53">
        <f t="shared" si="4"/>
        <v>1376412</v>
      </c>
      <c r="J25" s="53">
        <f t="shared" si="4"/>
        <v>8187318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8187318</v>
      </c>
      <c r="X25" s="53">
        <f t="shared" si="4"/>
        <v>0</v>
      </c>
      <c r="Y25" s="53">
        <f t="shared" si="4"/>
        <v>8187318</v>
      </c>
      <c r="Z25" s="54">
        <f>+IF(X25&lt;&gt;0,+(Y25/X25)*100,0)</f>
        <v>0</v>
      </c>
      <c r="AA25" s="55">
        <f>+AA5+AA9+AA15+AA19+AA24</f>
        <v>23395000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23395000</v>
      </c>
      <c r="F28" s="21">
        <v>23395000</v>
      </c>
      <c r="G28" s="21">
        <v>4393406</v>
      </c>
      <c r="H28" s="21">
        <v>1767460</v>
      </c>
      <c r="I28" s="21">
        <v>1283215</v>
      </c>
      <c r="J28" s="21">
        <v>7444081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7444081</v>
      </c>
      <c r="X28" s="21"/>
      <c r="Y28" s="21">
        <v>7444081</v>
      </c>
      <c r="Z28" s="6"/>
      <c r="AA28" s="19">
        <v>23395000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23395000</v>
      </c>
      <c r="F32" s="27">
        <f t="shared" si="5"/>
        <v>23395000</v>
      </c>
      <c r="G32" s="27">
        <f t="shared" si="5"/>
        <v>4393406</v>
      </c>
      <c r="H32" s="27">
        <f t="shared" si="5"/>
        <v>1767460</v>
      </c>
      <c r="I32" s="27">
        <f t="shared" si="5"/>
        <v>1283215</v>
      </c>
      <c r="J32" s="27">
        <f t="shared" si="5"/>
        <v>7444081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7444081</v>
      </c>
      <c r="X32" s="27">
        <f t="shared" si="5"/>
        <v>0</v>
      </c>
      <c r="Y32" s="27">
        <f t="shared" si="5"/>
        <v>7444081</v>
      </c>
      <c r="Z32" s="13">
        <f>+IF(X32&lt;&gt;0,+(Y32/X32)*100,0)</f>
        <v>0</v>
      </c>
      <c r="AA32" s="31">
        <f>SUM(AA28:AA31)</f>
        <v>23395000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>
        <v>17631</v>
      </c>
      <c r="J33" s="21">
        <v>17631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17631</v>
      </c>
      <c r="X33" s="21"/>
      <c r="Y33" s="21">
        <v>17631</v>
      </c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>
        <v>364057</v>
      </c>
      <c r="H35" s="21">
        <v>285983</v>
      </c>
      <c r="I35" s="21">
        <v>75566</v>
      </c>
      <c r="J35" s="21">
        <v>725606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725606</v>
      </c>
      <c r="X35" s="21"/>
      <c r="Y35" s="21">
        <v>725606</v>
      </c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23395000</v>
      </c>
      <c r="F36" s="64">
        <f t="shared" si="6"/>
        <v>23395000</v>
      </c>
      <c r="G36" s="64">
        <f t="shared" si="6"/>
        <v>4757463</v>
      </c>
      <c r="H36" s="64">
        <f t="shared" si="6"/>
        <v>2053443</v>
      </c>
      <c r="I36" s="64">
        <f t="shared" si="6"/>
        <v>1376412</v>
      </c>
      <c r="J36" s="64">
        <f t="shared" si="6"/>
        <v>8187318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8187318</v>
      </c>
      <c r="X36" s="64">
        <f t="shared" si="6"/>
        <v>0</v>
      </c>
      <c r="Y36" s="64">
        <f t="shared" si="6"/>
        <v>8187318</v>
      </c>
      <c r="Z36" s="65">
        <f>+IF(X36&lt;&gt;0,+(Y36/X36)*100,0)</f>
        <v>0</v>
      </c>
      <c r="AA36" s="66">
        <f>SUM(AA32:AA35)</f>
        <v>23395000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328991</v>
      </c>
      <c r="J5" s="18">
        <f t="shared" si="0"/>
        <v>328991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328991</v>
      </c>
      <c r="X5" s="18">
        <f t="shared" si="0"/>
        <v>0</v>
      </c>
      <c r="Y5" s="18">
        <f t="shared" si="0"/>
        <v>328991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>
        <v>328991</v>
      </c>
      <c r="J7" s="24">
        <v>328991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328991</v>
      </c>
      <c r="X7" s="24"/>
      <c r="Y7" s="24">
        <v>328991</v>
      </c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320775</v>
      </c>
      <c r="D9" s="16">
        <f>SUM(D10:D14)</f>
        <v>0</v>
      </c>
      <c r="E9" s="17">
        <f t="shared" si="1"/>
        <v>1045000</v>
      </c>
      <c r="F9" s="18">
        <f t="shared" si="1"/>
        <v>1045000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1045000</v>
      </c>
    </row>
    <row r="10" spans="1:27" ht="12.75">
      <c r="A10" s="5" t="s">
        <v>36</v>
      </c>
      <c r="B10" s="3"/>
      <c r="C10" s="19">
        <v>320775</v>
      </c>
      <c r="D10" s="19"/>
      <c r="E10" s="20">
        <v>1045000</v>
      </c>
      <c r="F10" s="21">
        <v>1045000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1045000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500000</v>
      </c>
      <c r="F15" s="18">
        <f t="shared" si="2"/>
        <v>500000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500000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500000</v>
      </c>
      <c r="F17" s="21">
        <v>500000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>
        <v>500000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14469593</v>
      </c>
      <c r="D19" s="16">
        <f>SUM(D20:D23)</f>
        <v>0</v>
      </c>
      <c r="E19" s="17">
        <f t="shared" si="3"/>
        <v>14404880</v>
      </c>
      <c r="F19" s="18">
        <f t="shared" si="3"/>
        <v>14404880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14404880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4420000</v>
      </c>
      <c r="D21" s="19"/>
      <c r="E21" s="20">
        <v>13904880</v>
      </c>
      <c r="F21" s="21">
        <v>13904880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>
        <v>13904880</v>
      </c>
    </row>
    <row r="22" spans="1:27" ht="12.75">
      <c r="A22" s="5" t="s">
        <v>48</v>
      </c>
      <c r="B22" s="3"/>
      <c r="C22" s="22">
        <v>10049593</v>
      </c>
      <c r="D22" s="22"/>
      <c r="E22" s="23">
        <v>500000</v>
      </c>
      <c r="F22" s="24">
        <v>500000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500000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14790368</v>
      </c>
      <c r="D25" s="51">
        <f>+D5+D9+D15+D19+D24</f>
        <v>0</v>
      </c>
      <c r="E25" s="52">
        <f t="shared" si="4"/>
        <v>15949880</v>
      </c>
      <c r="F25" s="53">
        <f t="shared" si="4"/>
        <v>15949880</v>
      </c>
      <c r="G25" s="53">
        <f t="shared" si="4"/>
        <v>0</v>
      </c>
      <c r="H25" s="53">
        <f t="shared" si="4"/>
        <v>0</v>
      </c>
      <c r="I25" s="53">
        <f t="shared" si="4"/>
        <v>328991</v>
      </c>
      <c r="J25" s="53">
        <f t="shared" si="4"/>
        <v>328991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328991</v>
      </c>
      <c r="X25" s="53">
        <f t="shared" si="4"/>
        <v>0</v>
      </c>
      <c r="Y25" s="53">
        <f t="shared" si="4"/>
        <v>328991</v>
      </c>
      <c r="Z25" s="54">
        <f>+IF(X25&lt;&gt;0,+(Y25/X25)*100,0)</f>
        <v>0</v>
      </c>
      <c r="AA25" s="55">
        <f>+AA5+AA9+AA15+AA19+AA24</f>
        <v>15949880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14469593</v>
      </c>
      <c r="D28" s="19"/>
      <c r="E28" s="20">
        <v>14904880</v>
      </c>
      <c r="F28" s="21">
        <v>14904880</v>
      </c>
      <c r="G28" s="21"/>
      <c r="H28" s="21"/>
      <c r="I28" s="21">
        <v>328991</v>
      </c>
      <c r="J28" s="21">
        <v>328991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328991</v>
      </c>
      <c r="X28" s="21"/>
      <c r="Y28" s="21">
        <v>328991</v>
      </c>
      <c r="Z28" s="6"/>
      <c r="AA28" s="19">
        <v>14904880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>
        <v>320775</v>
      </c>
      <c r="D31" s="19"/>
      <c r="E31" s="20">
        <v>365000</v>
      </c>
      <c r="F31" s="21">
        <v>365000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365000</v>
      </c>
    </row>
    <row r="32" spans="1:27" ht="12.75">
      <c r="A32" s="59" t="s">
        <v>58</v>
      </c>
      <c r="B32" s="3"/>
      <c r="C32" s="25">
        <f aca="true" t="shared" si="5" ref="C32:Y32">SUM(C28:C31)</f>
        <v>14790368</v>
      </c>
      <c r="D32" s="25">
        <f>SUM(D28:D31)</f>
        <v>0</v>
      </c>
      <c r="E32" s="26">
        <f t="shared" si="5"/>
        <v>15269880</v>
      </c>
      <c r="F32" s="27">
        <f t="shared" si="5"/>
        <v>15269880</v>
      </c>
      <c r="G32" s="27">
        <f t="shared" si="5"/>
        <v>0</v>
      </c>
      <c r="H32" s="27">
        <f t="shared" si="5"/>
        <v>0</v>
      </c>
      <c r="I32" s="27">
        <f t="shared" si="5"/>
        <v>328991</v>
      </c>
      <c r="J32" s="27">
        <f t="shared" si="5"/>
        <v>328991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328991</v>
      </c>
      <c r="X32" s="27">
        <f t="shared" si="5"/>
        <v>0</v>
      </c>
      <c r="Y32" s="27">
        <f t="shared" si="5"/>
        <v>328991</v>
      </c>
      <c r="Z32" s="13">
        <f>+IF(X32&lt;&gt;0,+(Y32/X32)*100,0)</f>
        <v>0</v>
      </c>
      <c r="AA32" s="31">
        <f>SUM(AA28:AA31)</f>
        <v>15269880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680000</v>
      </c>
      <c r="F34" s="21">
        <v>680000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680000</v>
      </c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14790368</v>
      </c>
      <c r="D36" s="62">
        <f>SUM(D32:D35)</f>
        <v>0</v>
      </c>
      <c r="E36" s="63">
        <f t="shared" si="6"/>
        <v>15949880</v>
      </c>
      <c r="F36" s="64">
        <f t="shared" si="6"/>
        <v>15949880</v>
      </c>
      <c r="G36" s="64">
        <f t="shared" si="6"/>
        <v>0</v>
      </c>
      <c r="H36" s="64">
        <f t="shared" si="6"/>
        <v>0</v>
      </c>
      <c r="I36" s="64">
        <f t="shared" si="6"/>
        <v>328991</v>
      </c>
      <c r="J36" s="64">
        <f t="shared" si="6"/>
        <v>328991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328991</v>
      </c>
      <c r="X36" s="64">
        <f t="shared" si="6"/>
        <v>0</v>
      </c>
      <c r="Y36" s="64">
        <f t="shared" si="6"/>
        <v>328991</v>
      </c>
      <c r="Z36" s="65">
        <f>+IF(X36&lt;&gt;0,+(Y36/X36)*100,0)</f>
        <v>0</v>
      </c>
      <c r="AA36" s="66">
        <f>SUM(AA32:AA35)</f>
        <v>15949880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2854000</v>
      </c>
      <c r="F5" s="18">
        <f t="shared" si="0"/>
        <v>2854000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531000</v>
      </c>
      <c r="Y5" s="18">
        <f t="shared" si="0"/>
        <v>-531000</v>
      </c>
      <c r="Z5" s="4">
        <f>+IF(X5&lt;&gt;0,+(Y5/X5)*100,0)</f>
        <v>-100</v>
      </c>
      <c r="AA5" s="16">
        <f>SUM(AA6:AA8)</f>
        <v>2854000</v>
      </c>
    </row>
    <row r="6" spans="1:27" ht="12.75">
      <c r="A6" s="5" t="s">
        <v>32</v>
      </c>
      <c r="B6" s="3"/>
      <c r="C6" s="19"/>
      <c r="D6" s="19"/>
      <c r="E6" s="20">
        <v>1276000</v>
      </c>
      <c r="F6" s="21">
        <v>1276000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318000</v>
      </c>
      <c r="Y6" s="21">
        <v>-318000</v>
      </c>
      <c r="Z6" s="6">
        <v>-100</v>
      </c>
      <c r="AA6" s="28">
        <v>1276000</v>
      </c>
    </row>
    <row r="7" spans="1:27" ht="12.75">
      <c r="A7" s="5" t="s">
        <v>33</v>
      </c>
      <c r="B7" s="3"/>
      <c r="C7" s="22"/>
      <c r="D7" s="22"/>
      <c r="E7" s="23">
        <v>166000</v>
      </c>
      <c r="F7" s="24">
        <v>166000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96000</v>
      </c>
      <c r="Y7" s="24">
        <v>-96000</v>
      </c>
      <c r="Z7" s="7">
        <v>-100</v>
      </c>
      <c r="AA7" s="29">
        <v>166000</v>
      </c>
    </row>
    <row r="8" spans="1:27" ht="12.75">
      <c r="A8" s="5" t="s">
        <v>34</v>
      </c>
      <c r="B8" s="3"/>
      <c r="C8" s="19"/>
      <c r="D8" s="19"/>
      <c r="E8" s="20">
        <v>1412000</v>
      </c>
      <c r="F8" s="21">
        <v>1412000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117000</v>
      </c>
      <c r="Y8" s="21">
        <v>-117000</v>
      </c>
      <c r="Z8" s="6">
        <v>-100</v>
      </c>
      <c r="AA8" s="28">
        <v>1412000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531000</v>
      </c>
      <c r="F9" s="18">
        <f t="shared" si="1"/>
        <v>531000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531000</v>
      </c>
    </row>
    <row r="10" spans="1:27" ht="12.75">
      <c r="A10" s="5" t="s">
        <v>36</v>
      </c>
      <c r="B10" s="3"/>
      <c r="C10" s="19"/>
      <c r="D10" s="19"/>
      <c r="E10" s="20">
        <v>81000</v>
      </c>
      <c r="F10" s="21">
        <v>81000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81000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450000</v>
      </c>
      <c r="F12" s="21">
        <v>450000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450000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14833000</v>
      </c>
      <c r="F15" s="18">
        <f t="shared" si="2"/>
        <v>14833000</v>
      </c>
      <c r="G15" s="18">
        <f t="shared" si="2"/>
        <v>2250096</v>
      </c>
      <c r="H15" s="18">
        <f t="shared" si="2"/>
        <v>1737161</v>
      </c>
      <c r="I15" s="18">
        <f t="shared" si="2"/>
        <v>1203873</v>
      </c>
      <c r="J15" s="18">
        <f t="shared" si="2"/>
        <v>5191130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5191130</v>
      </c>
      <c r="X15" s="18">
        <f t="shared" si="2"/>
        <v>2988000</v>
      </c>
      <c r="Y15" s="18">
        <f t="shared" si="2"/>
        <v>2203130</v>
      </c>
      <c r="Z15" s="4">
        <f>+IF(X15&lt;&gt;0,+(Y15/X15)*100,0)</f>
        <v>73.73259705488621</v>
      </c>
      <c r="AA15" s="30">
        <f>SUM(AA16:AA18)</f>
        <v>14833000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14833000</v>
      </c>
      <c r="F17" s="21">
        <v>14833000</v>
      </c>
      <c r="G17" s="21">
        <v>2250096</v>
      </c>
      <c r="H17" s="21">
        <v>1737161</v>
      </c>
      <c r="I17" s="21">
        <v>1203873</v>
      </c>
      <c r="J17" s="21">
        <v>5191130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5191130</v>
      </c>
      <c r="X17" s="21">
        <v>2988000</v>
      </c>
      <c r="Y17" s="21">
        <v>2203130</v>
      </c>
      <c r="Z17" s="6">
        <v>73.73</v>
      </c>
      <c r="AA17" s="28">
        <v>14833000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18218000</v>
      </c>
      <c r="F25" s="53">
        <f t="shared" si="4"/>
        <v>18218000</v>
      </c>
      <c r="G25" s="53">
        <f t="shared" si="4"/>
        <v>2250096</v>
      </c>
      <c r="H25" s="53">
        <f t="shared" si="4"/>
        <v>1737161</v>
      </c>
      <c r="I25" s="53">
        <f t="shared" si="4"/>
        <v>1203873</v>
      </c>
      <c r="J25" s="53">
        <f t="shared" si="4"/>
        <v>5191130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5191130</v>
      </c>
      <c r="X25" s="53">
        <f t="shared" si="4"/>
        <v>3519000</v>
      </c>
      <c r="Y25" s="53">
        <f t="shared" si="4"/>
        <v>1672130</v>
      </c>
      <c r="Z25" s="54">
        <f>+IF(X25&lt;&gt;0,+(Y25/X25)*100,0)</f>
        <v>47.51719238420006</v>
      </c>
      <c r="AA25" s="55">
        <f>+AA5+AA9+AA15+AA19+AA24</f>
        <v>18218000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14833000</v>
      </c>
      <c r="F28" s="21">
        <v>14833000</v>
      </c>
      <c r="G28" s="21">
        <v>2250096</v>
      </c>
      <c r="H28" s="21">
        <v>1737161</v>
      </c>
      <c r="I28" s="21">
        <v>1203873</v>
      </c>
      <c r="J28" s="21">
        <v>5191130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5191130</v>
      </c>
      <c r="X28" s="21">
        <v>7000000</v>
      </c>
      <c r="Y28" s="21">
        <v>-1808870</v>
      </c>
      <c r="Z28" s="6">
        <v>-25.84</v>
      </c>
      <c r="AA28" s="19">
        <v>14833000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14833000</v>
      </c>
      <c r="F32" s="27">
        <f t="shared" si="5"/>
        <v>14833000</v>
      </c>
      <c r="G32" s="27">
        <f t="shared" si="5"/>
        <v>2250096</v>
      </c>
      <c r="H32" s="27">
        <f t="shared" si="5"/>
        <v>1737161</v>
      </c>
      <c r="I32" s="27">
        <f t="shared" si="5"/>
        <v>1203873</v>
      </c>
      <c r="J32" s="27">
        <f t="shared" si="5"/>
        <v>5191130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5191130</v>
      </c>
      <c r="X32" s="27">
        <f t="shared" si="5"/>
        <v>7000000</v>
      </c>
      <c r="Y32" s="27">
        <f t="shared" si="5"/>
        <v>-1808870</v>
      </c>
      <c r="Z32" s="13">
        <f>+IF(X32&lt;&gt;0,+(Y32/X32)*100,0)</f>
        <v>-25.840999999999998</v>
      </c>
      <c r="AA32" s="31">
        <f>SUM(AA28:AA31)</f>
        <v>14833000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3385000</v>
      </c>
      <c r="F35" s="21">
        <v>3385000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282000</v>
      </c>
      <c r="Y35" s="21">
        <v>-282000</v>
      </c>
      <c r="Z35" s="6">
        <v>-100</v>
      </c>
      <c r="AA35" s="28">
        <v>3385000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18218000</v>
      </c>
      <c r="F36" s="64">
        <f t="shared" si="6"/>
        <v>18218000</v>
      </c>
      <c r="G36" s="64">
        <f t="shared" si="6"/>
        <v>2250096</v>
      </c>
      <c r="H36" s="64">
        <f t="shared" si="6"/>
        <v>1737161</v>
      </c>
      <c r="I36" s="64">
        <f t="shared" si="6"/>
        <v>1203873</v>
      </c>
      <c r="J36" s="64">
        <f t="shared" si="6"/>
        <v>5191130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5191130</v>
      </c>
      <c r="X36" s="64">
        <f t="shared" si="6"/>
        <v>7282000</v>
      </c>
      <c r="Y36" s="64">
        <f t="shared" si="6"/>
        <v>-2090870</v>
      </c>
      <c r="Z36" s="65">
        <f>+IF(X36&lt;&gt;0,+(Y36/X36)*100,0)</f>
        <v>-28.71285361164515</v>
      </c>
      <c r="AA36" s="66">
        <f>SUM(AA32:AA35)</f>
        <v>18218000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511939</v>
      </c>
      <c r="D5" s="16">
        <f>SUM(D6:D8)</f>
        <v>0</v>
      </c>
      <c r="E5" s="17">
        <f t="shared" si="0"/>
        <v>500000</v>
      </c>
      <c r="F5" s="18">
        <f t="shared" si="0"/>
        <v>500000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2010000</v>
      </c>
      <c r="Y5" s="18">
        <f t="shared" si="0"/>
        <v>-2010000</v>
      </c>
      <c r="Z5" s="4">
        <f>+IF(X5&lt;&gt;0,+(Y5/X5)*100,0)</f>
        <v>-100</v>
      </c>
      <c r="AA5" s="16">
        <f>SUM(AA6:AA8)</f>
        <v>500000</v>
      </c>
    </row>
    <row r="6" spans="1:27" ht="12.75">
      <c r="A6" s="5" t="s">
        <v>32</v>
      </c>
      <c r="B6" s="3"/>
      <c r="C6" s="19"/>
      <c r="D6" s="19"/>
      <c r="E6" s="20">
        <v>500000</v>
      </c>
      <c r="F6" s="21">
        <v>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500000</v>
      </c>
    </row>
    <row r="7" spans="1:27" ht="12.75">
      <c r="A7" s="5" t="s">
        <v>33</v>
      </c>
      <c r="B7" s="3"/>
      <c r="C7" s="22">
        <v>511939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2010000</v>
      </c>
      <c r="Y7" s="24">
        <v>-2010000</v>
      </c>
      <c r="Z7" s="7">
        <v>-100</v>
      </c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200000</v>
      </c>
      <c r="F9" s="18">
        <f t="shared" si="1"/>
        <v>200000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200000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200000</v>
      </c>
      <c r="F12" s="21">
        <v>200000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200000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1000000</v>
      </c>
      <c r="Y15" s="18">
        <f t="shared" si="2"/>
        <v>-1000000</v>
      </c>
      <c r="Z15" s="4">
        <f>+IF(X15&lt;&gt;0,+(Y15/X15)*100,0)</f>
        <v>-100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1000000</v>
      </c>
      <c r="Y17" s="21">
        <v>-1000000</v>
      </c>
      <c r="Z17" s="6">
        <v>-100</v>
      </c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22139356</v>
      </c>
      <c r="D19" s="16">
        <f>SUM(D20:D23)</f>
        <v>0</v>
      </c>
      <c r="E19" s="17">
        <f t="shared" si="3"/>
        <v>11373000</v>
      </c>
      <c r="F19" s="18">
        <f t="shared" si="3"/>
        <v>11373000</v>
      </c>
      <c r="G19" s="18">
        <f t="shared" si="3"/>
        <v>0</v>
      </c>
      <c r="H19" s="18">
        <f t="shared" si="3"/>
        <v>3452940</v>
      </c>
      <c r="I19" s="18">
        <f t="shared" si="3"/>
        <v>0</v>
      </c>
      <c r="J19" s="18">
        <f t="shared" si="3"/>
        <v>3452940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3452940</v>
      </c>
      <c r="X19" s="18">
        <f t="shared" si="3"/>
        <v>5000000</v>
      </c>
      <c r="Y19" s="18">
        <f t="shared" si="3"/>
        <v>-1547060</v>
      </c>
      <c r="Z19" s="4">
        <f>+IF(X19&lt;&gt;0,+(Y19/X19)*100,0)</f>
        <v>-30.941200000000002</v>
      </c>
      <c r="AA19" s="30">
        <f>SUM(AA20:AA23)</f>
        <v>11373000</v>
      </c>
    </row>
    <row r="20" spans="1:27" ht="12.75">
      <c r="A20" s="5" t="s">
        <v>46</v>
      </c>
      <c r="B20" s="3"/>
      <c r="C20" s="19">
        <v>16402806</v>
      </c>
      <c r="D20" s="19"/>
      <c r="E20" s="20">
        <v>2700000</v>
      </c>
      <c r="F20" s="21">
        <v>2700000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2700000</v>
      </c>
    </row>
    <row r="21" spans="1:27" ht="12.75">
      <c r="A21" s="5" t="s">
        <v>47</v>
      </c>
      <c r="B21" s="3"/>
      <c r="C21" s="19">
        <v>5736550</v>
      </c>
      <c r="D21" s="19"/>
      <c r="E21" s="20">
        <v>7673000</v>
      </c>
      <c r="F21" s="21">
        <v>7673000</v>
      </c>
      <c r="G21" s="21"/>
      <c r="H21" s="21">
        <v>3452940</v>
      </c>
      <c r="I21" s="21"/>
      <c r="J21" s="21">
        <v>3452940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3452940</v>
      </c>
      <c r="X21" s="21">
        <v>5000000</v>
      </c>
      <c r="Y21" s="21">
        <v>-1547060</v>
      </c>
      <c r="Z21" s="6">
        <v>-30.94</v>
      </c>
      <c r="AA21" s="28">
        <v>7673000</v>
      </c>
    </row>
    <row r="22" spans="1:27" ht="12.75">
      <c r="A22" s="5" t="s">
        <v>48</v>
      </c>
      <c r="B22" s="3"/>
      <c r="C22" s="22"/>
      <c r="D22" s="22"/>
      <c r="E22" s="23">
        <v>1000000</v>
      </c>
      <c r="F22" s="24">
        <v>1000000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1000000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22651295</v>
      </c>
      <c r="D25" s="51">
        <f>+D5+D9+D15+D19+D24</f>
        <v>0</v>
      </c>
      <c r="E25" s="52">
        <f t="shared" si="4"/>
        <v>12073000</v>
      </c>
      <c r="F25" s="53">
        <f t="shared" si="4"/>
        <v>12073000</v>
      </c>
      <c r="G25" s="53">
        <f t="shared" si="4"/>
        <v>0</v>
      </c>
      <c r="H25" s="53">
        <f t="shared" si="4"/>
        <v>3452940</v>
      </c>
      <c r="I25" s="53">
        <f t="shared" si="4"/>
        <v>0</v>
      </c>
      <c r="J25" s="53">
        <f t="shared" si="4"/>
        <v>3452940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3452940</v>
      </c>
      <c r="X25" s="53">
        <f t="shared" si="4"/>
        <v>8010000</v>
      </c>
      <c r="Y25" s="53">
        <f t="shared" si="4"/>
        <v>-4557060</v>
      </c>
      <c r="Z25" s="54">
        <f>+IF(X25&lt;&gt;0,+(Y25/X25)*100,0)</f>
        <v>-56.89213483146067</v>
      </c>
      <c r="AA25" s="55">
        <f>+AA5+AA9+AA15+AA19+AA24</f>
        <v>12073000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22651295</v>
      </c>
      <c r="D28" s="19"/>
      <c r="E28" s="20">
        <v>9173000</v>
      </c>
      <c r="F28" s="21">
        <v>9173000</v>
      </c>
      <c r="G28" s="21"/>
      <c r="H28" s="21">
        <v>3452940</v>
      </c>
      <c r="I28" s="21"/>
      <c r="J28" s="21">
        <v>3452940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3452940</v>
      </c>
      <c r="X28" s="21">
        <v>5500000</v>
      </c>
      <c r="Y28" s="21">
        <v>-2047060</v>
      </c>
      <c r="Z28" s="6">
        <v>-37.22</v>
      </c>
      <c r="AA28" s="19">
        <v>9173000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>
        <v>2900000</v>
      </c>
      <c r="F31" s="21">
        <v>2900000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2900000</v>
      </c>
    </row>
    <row r="32" spans="1:27" ht="12.75">
      <c r="A32" s="59" t="s">
        <v>58</v>
      </c>
      <c r="B32" s="3"/>
      <c r="C32" s="25">
        <f aca="true" t="shared" si="5" ref="C32:Y32">SUM(C28:C31)</f>
        <v>22651295</v>
      </c>
      <c r="D32" s="25">
        <f>SUM(D28:D31)</f>
        <v>0</v>
      </c>
      <c r="E32" s="26">
        <f t="shared" si="5"/>
        <v>12073000</v>
      </c>
      <c r="F32" s="27">
        <f t="shared" si="5"/>
        <v>12073000</v>
      </c>
      <c r="G32" s="27">
        <f t="shared" si="5"/>
        <v>0</v>
      </c>
      <c r="H32" s="27">
        <f t="shared" si="5"/>
        <v>3452940</v>
      </c>
      <c r="I32" s="27">
        <f t="shared" si="5"/>
        <v>0</v>
      </c>
      <c r="J32" s="27">
        <f t="shared" si="5"/>
        <v>3452940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3452940</v>
      </c>
      <c r="X32" s="27">
        <f t="shared" si="5"/>
        <v>5500000</v>
      </c>
      <c r="Y32" s="27">
        <f t="shared" si="5"/>
        <v>-2047060</v>
      </c>
      <c r="Z32" s="13">
        <f>+IF(X32&lt;&gt;0,+(Y32/X32)*100,0)</f>
        <v>-37.21927272727273</v>
      </c>
      <c r="AA32" s="31">
        <f>SUM(AA28:AA31)</f>
        <v>12073000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22651295</v>
      </c>
      <c r="D36" s="62">
        <f>SUM(D32:D35)</f>
        <v>0</v>
      </c>
      <c r="E36" s="63">
        <f t="shared" si="6"/>
        <v>12073000</v>
      </c>
      <c r="F36" s="64">
        <f t="shared" si="6"/>
        <v>12073000</v>
      </c>
      <c r="G36" s="64">
        <f t="shared" si="6"/>
        <v>0</v>
      </c>
      <c r="H36" s="64">
        <f t="shared" si="6"/>
        <v>3452940</v>
      </c>
      <c r="I36" s="64">
        <f t="shared" si="6"/>
        <v>0</v>
      </c>
      <c r="J36" s="64">
        <f t="shared" si="6"/>
        <v>3452940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3452940</v>
      </c>
      <c r="X36" s="64">
        <f t="shared" si="6"/>
        <v>5500000</v>
      </c>
      <c r="Y36" s="64">
        <f t="shared" si="6"/>
        <v>-2047060</v>
      </c>
      <c r="Z36" s="65">
        <f>+IF(X36&lt;&gt;0,+(Y36/X36)*100,0)</f>
        <v>-37.21927272727273</v>
      </c>
      <c r="AA36" s="66">
        <f>SUM(AA32:AA35)</f>
        <v>12073000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22551807</v>
      </c>
      <c r="F5" s="18">
        <f t="shared" si="0"/>
        <v>22551807</v>
      </c>
      <c r="G5" s="18">
        <f t="shared" si="0"/>
        <v>1</v>
      </c>
      <c r="H5" s="18">
        <f t="shared" si="0"/>
        <v>171430</v>
      </c>
      <c r="I5" s="18">
        <f t="shared" si="0"/>
        <v>164164</v>
      </c>
      <c r="J5" s="18">
        <f t="shared" si="0"/>
        <v>335595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335595</v>
      </c>
      <c r="X5" s="18">
        <f t="shared" si="0"/>
        <v>5637951</v>
      </c>
      <c r="Y5" s="18">
        <f t="shared" si="0"/>
        <v>-5302356</v>
      </c>
      <c r="Z5" s="4">
        <f>+IF(X5&lt;&gt;0,+(Y5/X5)*100,0)</f>
        <v>-94.04757153795768</v>
      </c>
      <c r="AA5" s="16">
        <f>SUM(AA6:AA8)</f>
        <v>22551807</v>
      </c>
    </row>
    <row r="6" spans="1:27" ht="12.75">
      <c r="A6" s="5" t="s">
        <v>32</v>
      </c>
      <c r="B6" s="3"/>
      <c r="C6" s="19"/>
      <c r="D6" s="19"/>
      <c r="E6" s="20">
        <v>7614035</v>
      </c>
      <c r="F6" s="21">
        <v>7614035</v>
      </c>
      <c r="G6" s="21">
        <v>1</v>
      </c>
      <c r="H6" s="21"/>
      <c r="I6" s="21"/>
      <c r="J6" s="21">
        <v>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</v>
      </c>
      <c r="X6" s="21">
        <v>1903509</v>
      </c>
      <c r="Y6" s="21">
        <v>-1903508</v>
      </c>
      <c r="Z6" s="6">
        <v>-100</v>
      </c>
      <c r="AA6" s="28">
        <v>7614035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14937772</v>
      </c>
      <c r="F8" s="21">
        <v>14937772</v>
      </c>
      <c r="G8" s="21"/>
      <c r="H8" s="21">
        <v>171430</v>
      </c>
      <c r="I8" s="21">
        <v>164164</v>
      </c>
      <c r="J8" s="21">
        <v>335594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335594</v>
      </c>
      <c r="X8" s="21">
        <v>3734442</v>
      </c>
      <c r="Y8" s="21">
        <v>-3398848</v>
      </c>
      <c r="Z8" s="6">
        <v>-91.01</v>
      </c>
      <c r="AA8" s="28">
        <v>14937772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12919</v>
      </c>
      <c r="I9" s="18">
        <f t="shared" si="1"/>
        <v>444280</v>
      </c>
      <c r="J9" s="18">
        <f t="shared" si="1"/>
        <v>457199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457199</v>
      </c>
      <c r="X9" s="18">
        <f t="shared" si="1"/>
        <v>0</v>
      </c>
      <c r="Y9" s="18">
        <f t="shared" si="1"/>
        <v>457199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>
        <v>434650</v>
      </c>
      <c r="J11" s="21">
        <v>434650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434650</v>
      </c>
      <c r="X11" s="21"/>
      <c r="Y11" s="21">
        <v>434650</v>
      </c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>
        <v>12919</v>
      </c>
      <c r="I12" s="21">
        <v>9630</v>
      </c>
      <c r="J12" s="21">
        <v>22549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22549</v>
      </c>
      <c r="X12" s="21"/>
      <c r="Y12" s="21">
        <v>22549</v>
      </c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16146667</v>
      </c>
      <c r="F15" s="18">
        <f t="shared" si="2"/>
        <v>16146667</v>
      </c>
      <c r="G15" s="18">
        <f t="shared" si="2"/>
        <v>0</v>
      </c>
      <c r="H15" s="18">
        <f t="shared" si="2"/>
        <v>1108867</v>
      </c>
      <c r="I15" s="18">
        <f t="shared" si="2"/>
        <v>1721464</v>
      </c>
      <c r="J15" s="18">
        <f t="shared" si="2"/>
        <v>2830331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2830331</v>
      </c>
      <c r="X15" s="18">
        <f t="shared" si="2"/>
        <v>4036668</v>
      </c>
      <c r="Y15" s="18">
        <f t="shared" si="2"/>
        <v>-1206337</v>
      </c>
      <c r="Z15" s="4">
        <f>+IF(X15&lt;&gt;0,+(Y15/X15)*100,0)</f>
        <v>-29.884474026598173</v>
      </c>
      <c r="AA15" s="30">
        <f>SUM(AA16:AA18)</f>
        <v>16146667</v>
      </c>
    </row>
    <row r="16" spans="1:27" ht="12.75">
      <c r="A16" s="5" t="s">
        <v>42</v>
      </c>
      <c r="B16" s="3"/>
      <c r="C16" s="19"/>
      <c r="D16" s="19"/>
      <c r="E16" s="20">
        <v>16146667</v>
      </c>
      <c r="F16" s="21">
        <v>16146667</v>
      </c>
      <c r="G16" s="21"/>
      <c r="H16" s="21">
        <v>1108867</v>
      </c>
      <c r="I16" s="21">
        <v>1721464</v>
      </c>
      <c r="J16" s="21">
        <v>2830331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2830331</v>
      </c>
      <c r="X16" s="21">
        <v>4036668</v>
      </c>
      <c r="Y16" s="21">
        <v>-1206337</v>
      </c>
      <c r="Z16" s="6">
        <v>-29.88</v>
      </c>
      <c r="AA16" s="28">
        <v>16146667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38976282</v>
      </c>
      <c r="F19" s="18">
        <f t="shared" si="3"/>
        <v>38976282</v>
      </c>
      <c r="G19" s="18">
        <f t="shared" si="3"/>
        <v>0</v>
      </c>
      <c r="H19" s="18">
        <f t="shared" si="3"/>
        <v>2337420</v>
      </c>
      <c r="I19" s="18">
        <f t="shared" si="3"/>
        <v>2544270</v>
      </c>
      <c r="J19" s="18">
        <f t="shared" si="3"/>
        <v>4881690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4881690</v>
      </c>
      <c r="X19" s="18">
        <f t="shared" si="3"/>
        <v>9744072</v>
      </c>
      <c r="Y19" s="18">
        <f t="shared" si="3"/>
        <v>-4862382</v>
      </c>
      <c r="Z19" s="4">
        <f>+IF(X19&lt;&gt;0,+(Y19/X19)*100,0)</f>
        <v>-49.90092437740608</v>
      </c>
      <c r="AA19" s="30">
        <f>SUM(AA20:AA23)</f>
        <v>38976282</v>
      </c>
    </row>
    <row r="20" spans="1:27" ht="12.75">
      <c r="A20" s="5" t="s">
        <v>46</v>
      </c>
      <c r="B20" s="3"/>
      <c r="C20" s="19"/>
      <c r="D20" s="19"/>
      <c r="E20" s="20">
        <v>16747238</v>
      </c>
      <c r="F20" s="21">
        <v>16747238</v>
      </c>
      <c r="G20" s="21"/>
      <c r="H20" s="21">
        <v>2175576</v>
      </c>
      <c r="I20" s="21">
        <v>2345281</v>
      </c>
      <c r="J20" s="21">
        <v>4520857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4520857</v>
      </c>
      <c r="X20" s="21">
        <v>4186809</v>
      </c>
      <c r="Y20" s="21">
        <v>334048</v>
      </c>
      <c r="Z20" s="6">
        <v>7.98</v>
      </c>
      <c r="AA20" s="28">
        <v>16747238</v>
      </c>
    </row>
    <row r="21" spans="1:27" ht="12.75">
      <c r="A21" s="5" t="s">
        <v>47</v>
      </c>
      <c r="B21" s="3"/>
      <c r="C21" s="19"/>
      <c r="D21" s="19"/>
      <c r="E21" s="20">
        <v>7877193</v>
      </c>
      <c r="F21" s="21">
        <v>7877193</v>
      </c>
      <c r="G21" s="21"/>
      <c r="H21" s="21">
        <v>143669</v>
      </c>
      <c r="I21" s="21">
        <v>-11188</v>
      </c>
      <c r="J21" s="21">
        <v>132481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132481</v>
      </c>
      <c r="X21" s="21">
        <v>1969299</v>
      </c>
      <c r="Y21" s="21">
        <v>-1836818</v>
      </c>
      <c r="Z21" s="6">
        <v>-93.27</v>
      </c>
      <c r="AA21" s="28">
        <v>7877193</v>
      </c>
    </row>
    <row r="22" spans="1:27" ht="12.75">
      <c r="A22" s="5" t="s">
        <v>48</v>
      </c>
      <c r="B22" s="3"/>
      <c r="C22" s="22"/>
      <c r="D22" s="22"/>
      <c r="E22" s="23">
        <v>14351851</v>
      </c>
      <c r="F22" s="24">
        <v>14351851</v>
      </c>
      <c r="G22" s="24"/>
      <c r="H22" s="24">
        <v>18175</v>
      </c>
      <c r="I22" s="24">
        <v>208423</v>
      </c>
      <c r="J22" s="24">
        <v>226598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226598</v>
      </c>
      <c r="X22" s="24">
        <v>3587964</v>
      </c>
      <c r="Y22" s="24">
        <v>-3361366</v>
      </c>
      <c r="Z22" s="7">
        <v>-93.68</v>
      </c>
      <c r="AA22" s="29">
        <v>14351851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>
        <v>1754</v>
      </c>
      <c r="J23" s="21">
        <v>1754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1754</v>
      </c>
      <c r="X23" s="21"/>
      <c r="Y23" s="21">
        <v>1754</v>
      </c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77674756</v>
      </c>
      <c r="F25" s="53">
        <f t="shared" si="4"/>
        <v>77674756</v>
      </c>
      <c r="G25" s="53">
        <f t="shared" si="4"/>
        <v>1</v>
      </c>
      <c r="H25" s="53">
        <f t="shared" si="4"/>
        <v>3630636</v>
      </c>
      <c r="I25" s="53">
        <f t="shared" si="4"/>
        <v>4874178</v>
      </c>
      <c r="J25" s="53">
        <f t="shared" si="4"/>
        <v>8504815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8504815</v>
      </c>
      <c r="X25" s="53">
        <f t="shared" si="4"/>
        <v>19418691</v>
      </c>
      <c r="Y25" s="53">
        <f t="shared" si="4"/>
        <v>-10913876</v>
      </c>
      <c r="Z25" s="54">
        <f>+IF(X25&lt;&gt;0,+(Y25/X25)*100,0)</f>
        <v>-56.20294385445446</v>
      </c>
      <c r="AA25" s="55">
        <f>+AA5+AA9+AA15+AA19+AA24</f>
        <v>77674756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36167526</v>
      </c>
      <c r="F28" s="21">
        <v>36167526</v>
      </c>
      <c r="G28" s="21"/>
      <c r="H28" s="21">
        <v>2716931</v>
      </c>
      <c r="I28" s="21">
        <v>3372445</v>
      </c>
      <c r="J28" s="21">
        <v>6089376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6089376</v>
      </c>
      <c r="X28" s="21">
        <v>9041883</v>
      </c>
      <c r="Y28" s="21">
        <v>-2952507</v>
      </c>
      <c r="Z28" s="6">
        <v>-32.65</v>
      </c>
      <c r="AA28" s="19">
        <v>36167526</v>
      </c>
    </row>
    <row r="29" spans="1:27" ht="12.75">
      <c r="A29" s="57" t="s">
        <v>55</v>
      </c>
      <c r="B29" s="3"/>
      <c r="C29" s="19"/>
      <c r="D29" s="19"/>
      <c r="E29" s="20">
        <v>3508772</v>
      </c>
      <c r="F29" s="21">
        <v>3508772</v>
      </c>
      <c r="G29" s="21"/>
      <c r="H29" s="21">
        <v>8700</v>
      </c>
      <c r="I29" s="21"/>
      <c r="J29" s="21">
        <v>8700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8700</v>
      </c>
      <c r="X29" s="21">
        <v>877194</v>
      </c>
      <c r="Y29" s="21">
        <v>-868494</v>
      </c>
      <c r="Z29" s="6">
        <v>-99.01</v>
      </c>
      <c r="AA29" s="28">
        <v>3508772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>
        <v>434650</v>
      </c>
      <c r="J31" s="21">
        <v>434650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434650</v>
      </c>
      <c r="X31" s="21"/>
      <c r="Y31" s="21">
        <v>434650</v>
      </c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39676298</v>
      </c>
      <c r="F32" s="27">
        <f t="shared" si="5"/>
        <v>39676298</v>
      </c>
      <c r="G32" s="27">
        <f t="shared" si="5"/>
        <v>0</v>
      </c>
      <c r="H32" s="27">
        <f t="shared" si="5"/>
        <v>2725631</v>
      </c>
      <c r="I32" s="27">
        <f t="shared" si="5"/>
        <v>3807095</v>
      </c>
      <c r="J32" s="27">
        <f t="shared" si="5"/>
        <v>6532726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6532726</v>
      </c>
      <c r="X32" s="27">
        <f t="shared" si="5"/>
        <v>9919077</v>
      </c>
      <c r="Y32" s="27">
        <f t="shared" si="5"/>
        <v>-3386351</v>
      </c>
      <c r="Z32" s="13">
        <f>+IF(X32&lt;&gt;0,+(Y32/X32)*100,0)</f>
        <v>-34.13977933632333</v>
      </c>
      <c r="AA32" s="31">
        <f>SUM(AA28:AA31)</f>
        <v>39676298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>
        <v>1</v>
      </c>
      <c r="H33" s="21"/>
      <c r="I33" s="21"/>
      <c r="J33" s="21">
        <v>1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</v>
      </c>
      <c r="X33" s="21"/>
      <c r="Y33" s="21">
        <v>1</v>
      </c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37998458</v>
      </c>
      <c r="F35" s="21">
        <v>37998458</v>
      </c>
      <c r="G35" s="21"/>
      <c r="H35" s="21">
        <v>905005</v>
      </c>
      <c r="I35" s="21">
        <v>1067083</v>
      </c>
      <c r="J35" s="21">
        <v>1972088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1972088</v>
      </c>
      <c r="X35" s="21">
        <v>9499614</v>
      </c>
      <c r="Y35" s="21">
        <v>-7527526</v>
      </c>
      <c r="Z35" s="6">
        <v>-79.24</v>
      </c>
      <c r="AA35" s="28">
        <v>37998458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77674756</v>
      </c>
      <c r="F36" s="64">
        <f t="shared" si="6"/>
        <v>77674756</v>
      </c>
      <c r="G36" s="64">
        <f t="shared" si="6"/>
        <v>1</v>
      </c>
      <c r="H36" s="64">
        <f t="shared" si="6"/>
        <v>3630636</v>
      </c>
      <c r="I36" s="64">
        <f t="shared" si="6"/>
        <v>4874178</v>
      </c>
      <c r="J36" s="64">
        <f t="shared" si="6"/>
        <v>8504815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8504815</v>
      </c>
      <c r="X36" s="64">
        <f t="shared" si="6"/>
        <v>19418691</v>
      </c>
      <c r="Y36" s="64">
        <f t="shared" si="6"/>
        <v>-10913876</v>
      </c>
      <c r="Z36" s="65">
        <f>+IF(X36&lt;&gt;0,+(Y36/X36)*100,0)</f>
        <v>-56.20294385445446</v>
      </c>
      <c r="AA36" s="66">
        <f>SUM(AA32:AA35)</f>
        <v>77674756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241153</v>
      </c>
      <c r="D5" s="16">
        <f>SUM(D6:D8)</f>
        <v>0</v>
      </c>
      <c r="E5" s="17">
        <f t="shared" si="0"/>
        <v>775000</v>
      </c>
      <c r="F5" s="18">
        <f t="shared" si="0"/>
        <v>775000</v>
      </c>
      <c r="G5" s="18">
        <f t="shared" si="0"/>
        <v>0</v>
      </c>
      <c r="H5" s="18">
        <f t="shared" si="0"/>
        <v>0</v>
      </c>
      <c r="I5" s="18">
        <f t="shared" si="0"/>
        <v>17539</v>
      </c>
      <c r="J5" s="18">
        <f t="shared" si="0"/>
        <v>17539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17539</v>
      </c>
      <c r="X5" s="18">
        <f t="shared" si="0"/>
        <v>106250</v>
      </c>
      <c r="Y5" s="18">
        <f t="shared" si="0"/>
        <v>-88711</v>
      </c>
      <c r="Z5" s="4">
        <f>+IF(X5&lt;&gt;0,+(Y5/X5)*100,0)</f>
        <v>-83.49270588235295</v>
      </c>
      <c r="AA5" s="16">
        <f>SUM(AA6:AA8)</f>
        <v>775000</v>
      </c>
    </row>
    <row r="6" spans="1:27" ht="12.75">
      <c r="A6" s="5" t="s">
        <v>32</v>
      </c>
      <c r="B6" s="3"/>
      <c r="C6" s="19">
        <v>23568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196439</v>
      </c>
      <c r="D7" s="22"/>
      <c r="E7" s="23">
        <v>350000</v>
      </c>
      <c r="F7" s="24">
        <v>350000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350000</v>
      </c>
    </row>
    <row r="8" spans="1:27" ht="12.75">
      <c r="A8" s="5" t="s">
        <v>34</v>
      </c>
      <c r="B8" s="3"/>
      <c r="C8" s="19">
        <v>21146</v>
      </c>
      <c r="D8" s="19"/>
      <c r="E8" s="20">
        <v>425000</v>
      </c>
      <c r="F8" s="21">
        <v>425000</v>
      </c>
      <c r="G8" s="21"/>
      <c r="H8" s="21"/>
      <c r="I8" s="21">
        <v>17539</v>
      </c>
      <c r="J8" s="21">
        <v>17539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17539</v>
      </c>
      <c r="X8" s="21">
        <v>106250</v>
      </c>
      <c r="Y8" s="21">
        <v>-88711</v>
      </c>
      <c r="Z8" s="6">
        <v>-83.49</v>
      </c>
      <c r="AA8" s="28">
        <v>425000</v>
      </c>
    </row>
    <row r="9" spans="1:27" ht="12.75">
      <c r="A9" s="2" t="s">
        <v>35</v>
      </c>
      <c r="B9" s="3"/>
      <c r="C9" s="16">
        <f aca="true" t="shared" si="1" ref="C9:Y9">SUM(C10:C14)</f>
        <v>84701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>
        <v>75404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>
        <v>9297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142199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>
        <v>142199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468053</v>
      </c>
      <c r="D25" s="51">
        <f>+D5+D9+D15+D19+D24</f>
        <v>0</v>
      </c>
      <c r="E25" s="52">
        <f t="shared" si="4"/>
        <v>775000</v>
      </c>
      <c r="F25" s="53">
        <f t="shared" si="4"/>
        <v>775000</v>
      </c>
      <c r="G25" s="53">
        <f t="shared" si="4"/>
        <v>0</v>
      </c>
      <c r="H25" s="53">
        <f t="shared" si="4"/>
        <v>0</v>
      </c>
      <c r="I25" s="53">
        <f t="shared" si="4"/>
        <v>17539</v>
      </c>
      <c r="J25" s="53">
        <f t="shared" si="4"/>
        <v>17539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17539</v>
      </c>
      <c r="X25" s="53">
        <f t="shared" si="4"/>
        <v>106250</v>
      </c>
      <c r="Y25" s="53">
        <f t="shared" si="4"/>
        <v>-88711</v>
      </c>
      <c r="Z25" s="54">
        <f>+IF(X25&lt;&gt;0,+(Y25/X25)*100,0)</f>
        <v>-83.49270588235295</v>
      </c>
      <c r="AA25" s="55">
        <f>+AA5+AA9+AA15+AA19+AA24</f>
        <v>775000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>
        <v>468053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775000</v>
      </c>
      <c r="F35" s="21">
        <v>775000</v>
      </c>
      <c r="G35" s="21"/>
      <c r="H35" s="21"/>
      <c r="I35" s="21">
        <v>17539</v>
      </c>
      <c r="J35" s="21">
        <v>17539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17539</v>
      </c>
      <c r="X35" s="21">
        <v>106250</v>
      </c>
      <c r="Y35" s="21">
        <v>-88711</v>
      </c>
      <c r="Z35" s="6">
        <v>-83.49</v>
      </c>
      <c r="AA35" s="28">
        <v>775000</v>
      </c>
    </row>
    <row r="36" spans="1:27" ht="12.75">
      <c r="A36" s="61" t="s">
        <v>64</v>
      </c>
      <c r="B36" s="10"/>
      <c r="C36" s="62">
        <f aca="true" t="shared" si="6" ref="C36:Y36">SUM(C32:C35)</f>
        <v>468053</v>
      </c>
      <c r="D36" s="62">
        <f>SUM(D32:D35)</f>
        <v>0</v>
      </c>
      <c r="E36" s="63">
        <f t="shared" si="6"/>
        <v>775000</v>
      </c>
      <c r="F36" s="64">
        <f t="shared" si="6"/>
        <v>775000</v>
      </c>
      <c r="G36" s="64">
        <f t="shared" si="6"/>
        <v>0</v>
      </c>
      <c r="H36" s="64">
        <f t="shared" si="6"/>
        <v>0</v>
      </c>
      <c r="I36" s="64">
        <f t="shared" si="6"/>
        <v>17539</v>
      </c>
      <c r="J36" s="64">
        <f t="shared" si="6"/>
        <v>17539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17539</v>
      </c>
      <c r="X36" s="64">
        <f t="shared" si="6"/>
        <v>106250</v>
      </c>
      <c r="Y36" s="64">
        <f t="shared" si="6"/>
        <v>-88711</v>
      </c>
      <c r="Z36" s="65">
        <f>+IF(X36&lt;&gt;0,+(Y36/X36)*100,0)</f>
        <v>-83.49270588235295</v>
      </c>
      <c r="AA36" s="66">
        <f>SUM(AA32:AA35)</f>
        <v>775000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3767000</v>
      </c>
      <c r="D5" s="16">
        <f>SUM(D6:D8)</f>
        <v>0</v>
      </c>
      <c r="E5" s="17">
        <f t="shared" si="0"/>
        <v>8000000</v>
      </c>
      <c r="F5" s="18">
        <f t="shared" si="0"/>
        <v>8000000</v>
      </c>
      <c r="G5" s="18">
        <f t="shared" si="0"/>
        <v>0</v>
      </c>
      <c r="H5" s="18">
        <f t="shared" si="0"/>
        <v>0</v>
      </c>
      <c r="I5" s="18">
        <f t="shared" si="0"/>
        <v>8204</v>
      </c>
      <c r="J5" s="18">
        <f t="shared" si="0"/>
        <v>8204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8204</v>
      </c>
      <c r="X5" s="18">
        <f t="shared" si="0"/>
        <v>0</v>
      </c>
      <c r="Y5" s="18">
        <f t="shared" si="0"/>
        <v>8204</v>
      </c>
      <c r="Z5" s="4">
        <f>+IF(X5&lt;&gt;0,+(Y5/X5)*100,0)</f>
        <v>0</v>
      </c>
      <c r="AA5" s="16">
        <f>SUM(AA6:AA8)</f>
        <v>8000000</v>
      </c>
    </row>
    <row r="6" spans="1:27" ht="12.75">
      <c r="A6" s="5" t="s">
        <v>32</v>
      </c>
      <c r="B6" s="3"/>
      <c r="C6" s="19"/>
      <c r="D6" s="19"/>
      <c r="E6" s="20">
        <v>3000000</v>
      </c>
      <c r="F6" s="21">
        <v>3000000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3000000</v>
      </c>
    </row>
    <row r="7" spans="1:27" ht="12.75">
      <c r="A7" s="5" t="s">
        <v>33</v>
      </c>
      <c r="B7" s="3"/>
      <c r="C7" s="22">
        <v>3767000</v>
      </c>
      <c r="D7" s="22"/>
      <c r="E7" s="23">
        <v>5000000</v>
      </c>
      <c r="F7" s="24">
        <v>5000000</v>
      </c>
      <c r="G7" s="24"/>
      <c r="H7" s="24"/>
      <c r="I7" s="24">
        <v>8204</v>
      </c>
      <c r="J7" s="24">
        <v>8204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8204</v>
      </c>
      <c r="X7" s="24"/>
      <c r="Y7" s="24">
        <v>8204</v>
      </c>
      <c r="Z7" s="7"/>
      <c r="AA7" s="29">
        <v>5000000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6958000</v>
      </c>
      <c r="D9" s="16">
        <f>SUM(D10:D14)</f>
        <v>0</v>
      </c>
      <c r="E9" s="17">
        <f t="shared" si="1"/>
        <v>10294003</v>
      </c>
      <c r="F9" s="18">
        <f t="shared" si="1"/>
        <v>10294003</v>
      </c>
      <c r="G9" s="18">
        <f t="shared" si="1"/>
        <v>0</v>
      </c>
      <c r="H9" s="18">
        <f t="shared" si="1"/>
        <v>164089</v>
      </c>
      <c r="I9" s="18">
        <f t="shared" si="1"/>
        <v>2696225</v>
      </c>
      <c r="J9" s="18">
        <f t="shared" si="1"/>
        <v>2860314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2860314</v>
      </c>
      <c r="X9" s="18">
        <f t="shared" si="1"/>
        <v>1530000</v>
      </c>
      <c r="Y9" s="18">
        <f t="shared" si="1"/>
        <v>1330314</v>
      </c>
      <c r="Z9" s="4">
        <f>+IF(X9&lt;&gt;0,+(Y9/X9)*100,0)</f>
        <v>86.94862745098038</v>
      </c>
      <c r="AA9" s="30">
        <f>SUM(AA10:AA14)</f>
        <v>10294003</v>
      </c>
    </row>
    <row r="10" spans="1:27" ht="12.75">
      <c r="A10" s="5" t="s">
        <v>36</v>
      </c>
      <c r="B10" s="3"/>
      <c r="C10" s="19">
        <v>6951000</v>
      </c>
      <c r="D10" s="19"/>
      <c r="E10" s="20">
        <v>9894003</v>
      </c>
      <c r="F10" s="21">
        <v>9894003</v>
      </c>
      <c r="G10" s="21"/>
      <c r="H10" s="21">
        <v>164089</v>
      </c>
      <c r="I10" s="21">
        <v>2696225</v>
      </c>
      <c r="J10" s="21">
        <v>2860314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2860314</v>
      </c>
      <c r="X10" s="21">
        <v>1530000</v>
      </c>
      <c r="Y10" s="21">
        <v>1330314</v>
      </c>
      <c r="Z10" s="6">
        <v>86.95</v>
      </c>
      <c r="AA10" s="28">
        <v>9894003</v>
      </c>
    </row>
    <row r="11" spans="1:27" ht="12.75">
      <c r="A11" s="5" t="s">
        <v>37</v>
      </c>
      <c r="B11" s="3"/>
      <c r="C11" s="19"/>
      <c r="D11" s="19"/>
      <c r="E11" s="20">
        <v>400000</v>
      </c>
      <c r="F11" s="21">
        <v>400000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400000</v>
      </c>
    </row>
    <row r="12" spans="1:27" ht="12.75">
      <c r="A12" s="5" t="s">
        <v>38</v>
      </c>
      <c r="B12" s="3"/>
      <c r="C12" s="19">
        <v>7000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21306774</v>
      </c>
      <c r="D15" s="16">
        <f>SUM(D16:D18)</f>
        <v>0</v>
      </c>
      <c r="E15" s="17">
        <f t="shared" si="2"/>
        <v>17050682</v>
      </c>
      <c r="F15" s="18">
        <f t="shared" si="2"/>
        <v>17050682</v>
      </c>
      <c r="G15" s="18">
        <f t="shared" si="2"/>
        <v>0</v>
      </c>
      <c r="H15" s="18">
        <f t="shared" si="2"/>
        <v>2055126</v>
      </c>
      <c r="I15" s="18">
        <f t="shared" si="2"/>
        <v>4148</v>
      </c>
      <c r="J15" s="18">
        <f t="shared" si="2"/>
        <v>2059274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2059274</v>
      </c>
      <c r="X15" s="18">
        <f t="shared" si="2"/>
        <v>0</v>
      </c>
      <c r="Y15" s="18">
        <f t="shared" si="2"/>
        <v>2059274</v>
      </c>
      <c r="Z15" s="4">
        <f>+IF(X15&lt;&gt;0,+(Y15/X15)*100,0)</f>
        <v>0</v>
      </c>
      <c r="AA15" s="30">
        <f>SUM(AA16:AA18)</f>
        <v>17050682</v>
      </c>
    </row>
    <row r="16" spans="1:27" ht="12.75">
      <c r="A16" s="5" t="s">
        <v>42</v>
      </c>
      <c r="B16" s="3"/>
      <c r="C16" s="19">
        <v>4691000</v>
      </c>
      <c r="D16" s="19"/>
      <c r="E16" s="20"/>
      <c r="F16" s="21"/>
      <c r="G16" s="21"/>
      <c r="H16" s="21">
        <v>2055126</v>
      </c>
      <c r="I16" s="21"/>
      <c r="J16" s="21">
        <v>2055126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2055126</v>
      </c>
      <c r="X16" s="21"/>
      <c r="Y16" s="21">
        <v>2055126</v>
      </c>
      <c r="Z16" s="6"/>
      <c r="AA16" s="28"/>
    </row>
    <row r="17" spans="1:27" ht="12.75">
      <c r="A17" s="5" t="s">
        <v>43</v>
      </c>
      <c r="B17" s="3"/>
      <c r="C17" s="19">
        <v>16615774</v>
      </c>
      <c r="D17" s="19"/>
      <c r="E17" s="20">
        <v>17050682</v>
      </c>
      <c r="F17" s="21">
        <v>17050682</v>
      </c>
      <c r="G17" s="21"/>
      <c r="H17" s="21"/>
      <c r="I17" s="21">
        <v>4148</v>
      </c>
      <c r="J17" s="21">
        <v>4148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4148</v>
      </c>
      <c r="X17" s="21"/>
      <c r="Y17" s="21">
        <v>4148</v>
      </c>
      <c r="Z17" s="6"/>
      <c r="AA17" s="28">
        <v>17050682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122686176</v>
      </c>
      <c r="D19" s="16">
        <f>SUM(D20:D23)</f>
        <v>0</v>
      </c>
      <c r="E19" s="17">
        <f t="shared" si="3"/>
        <v>77959473</v>
      </c>
      <c r="F19" s="18">
        <f t="shared" si="3"/>
        <v>77959473</v>
      </c>
      <c r="G19" s="18">
        <f t="shared" si="3"/>
        <v>1014600</v>
      </c>
      <c r="H19" s="18">
        <f t="shared" si="3"/>
        <v>3895997</v>
      </c>
      <c r="I19" s="18">
        <f t="shared" si="3"/>
        <v>6613750</v>
      </c>
      <c r="J19" s="18">
        <f t="shared" si="3"/>
        <v>11524347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11524347</v>
      </c>
      <c r="X19" s="18">
        <f t="shared" si="3"/>
        <v>3735000</v>
      </c>
      <c r="Y19" s="18">
        <f t="shared" si="3"/>
        <v>7789347</v>
      </c>
      <c r="Z19" s="4">
        <f>+IF(X19&lt;&gt;0,+(Y19/X19)*100,0)</f>
        <v>208.5501204819277</v>
      </c>
      <c r="AA19" s="30">
        <f>SUM(AA20:AA23)</f>
        <v>77959473</v>
      </c>
    </row>
    <row r="20" spans="1:27" ht="12.75">
      <c r="A20" s="5" t="s">
        <v>46</v>
      </c>
      <c r="B20" s="3"/>
      <c r="C20" s="19">
        <v>26731679</v>
      </c>
      <c r="D20" s="19"/>
      <c r="E20" s="20">
        <v>12900000</v>
      </c>
      <c r="F20" s="21">
        <v>12900000</v>
      </c>
      <c r="G20" s="21">
        <v>1014600</v>
      </c>
      <c r="H20" s="21">
        <v>2128890</v>
      </c>
      <c r="I20" s="21">
        <v>1184237</v>
      </c>
      <c r="J20" s="21">
        <v>4327727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4327727</v>
      </c>
      <c r="X20" s="21">
        <v>565000</v>
      </c>
      <c r="Y20" s="21">
        <v>3762727</v>
      </c>
      <c r="Z20" s="6">
        <v>665.97</v>
      </c>
      <c r="AA20" s="28">
        <v>12900000</v>
      </c>
    </row>
    <row r="21" spans="1:27" ht="12.75">
      <c r="A21" s="5" t="s">
        <v>47</v>
      </c>
      <c r="B21" s="3"/>
      <c r="C21" s="19">
        <v>42908930</v>
      </c>
      <c r="D21" s="19"/>
      <c r="E21" s="20">
        <v>41729660</v>
      </c>
      <c r="F21" s="21">
        <v>41729660</v>
      </c>
      <c r="G21" s="21"/>
      <c r="H21" s="21">
        <v>143747</v>
      </c>
      <c r="I21" s="21">
        <v>1851555</v>
      </c>
      <c r="J21" s="21">
        <v>1995302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1995302</v>
      </c>
      <c r="X21" s="21">
        <v>1870000</v>
      </c>
      <c r="Y21" s="21">
        <v>125302</v>
      </c>
      <c r="Z21" s="6">
        <v>6.7</v>
      </c>
      <c r="AA21" s="28">
        <v>41729660</v>
      </c>
    </row>
    <row r="22" spans="1:27" ht="12.75">
      <c r="A22" s="5" t="s">
        <v>48</v>
      </c>
      <c r="B22" s="3"/>
      <c r="C22" s="22">
        <v>53045567</v>
      </c>
      <c r="D22" s="22"/>
      <c r="E22" s="23">
        <v>5800000</v>
      </c>
      <c r="F22" s="24">
        <v>5800000</v>
      </c>
      <c r="G22" s="24"/>
      <c r="H22" s="24">
        <v>1623360</v>
      </c>
      <c r="I22" s="24">
        <v>3577958</v>
      </c>
      <c r="J22" s="24">
        <v>5201318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5201318</v>
      </c>
      <c r="X22" s="24">
        <v>1250000</v>
      </c>
      <c r="Y22" s="24">
        <v>3951318</v>
      </c>
      <c r="Z22" s="7">
        <v>316.11</v>
      </c>
      <c r="AA22" s="29">
        <v>5800000</v>
      </c>
    </row>
    <row r="23" spans="1:27" ht="12.75">
      <c r="A23" s="5" t="s">
        <v>49</v>
      </c>
      <c r="B23" s="3"/>
      <c r="C23" s="19"/>
      <c r="D23" s="19"/>
      <c r="E23" s="20">
        <v>17529813</v>
      </c>
      <c r="F23" s="21">
        <v>17529813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50000</v>
      </c>
      <c r="Y23" s="21">
        <v>-50000</v>
      </c>
      <c r="Z23" s="6">
        <v>-100</v>
      </c>
      <c r="AA23" s="28">
        <v>17529813</v>
      </c>
    </row>
    <row r="24" spans="1:27" ht="12.75">
      <c r="A24" s="2" t="s">
        <v>50</v>
      </c>
      <c r="B24" s="8"/>
      <c r="C24" s="16">
        <v>19824382</v>
      </c>
      <c r="D24" s="16"/>
      <c r="E24" s="17">
        <v>11900000</v>
      </c>
      <c r="F24" s="18">
        <v>11900000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1380000</v>
      </c>
      <c r="Y24" s="18">
        <v>-1380000</v>
      </c>
      <c r="Z24" s="4">
        <v>-100</v>
      </c>
      <c r="AA24" s="30">
        <v>11900000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174542332</v>
      </c>
      <c r="D25" s="51">
        <f>+D5+D9+D15+D19+D24</f>
        <v>0</v>
      </c>
      <c r="E25" s="52">
        <f t="shared" si="4"/>
        <v>125204158</v>
      </c>
      <c r="F25" s="53">
        <f t="shared" si="4"/>
        <v>125204158</v>
      </c>
      <c r="G25" s="53">
        <f t="shared" si="4"/>
        <v>1014600</v>
      </c>
      <c r="H25" s="53">
        <f t="shared" si="4"/>
        <v>6115212</v>
      </c>
      <c r="I25" s="53">
        <f t="shared" si="4"/>
        <v>9322327</v>
      </c>
      <c r="J25" s="53">
        <f t="shared" si="4"/>
        <v>16452139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16452139</v>
      </c>
      <c r="X25" s="53">
        <f t="shared" si="4"/>
        <v>6645000</v>
      </c>
      <c r="Y25" s="53">
        <f t="shared" si="4"/>
        <v>9807139</v>
      </c>
      <c r="Z25" s="54">
        <f>+IF(X25&lt;&gt;0,+(Y25/X25)*100,0)</f>
        <v>147.58674191121145</v>
      </c>
      <c r="AA25" s="55">
        <f>+AA5+AA9+AA15+AA19+AA24</f>
        <v>125204158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94187332</v>
      </c>
      <c r="D28" s="19"/>
      <c r="E28" s="20">
        <v>75732302</v>
      </c>
      <c r="F28" s="21">
        <v>75732302</v>
      </c>
      <c r="G28" s="21"/>
      <c r="H28" s="21">
        <v>307853</v>
      </c>
      <c r="I28" s="21">
        <v>5025724</v>
      </c>
      <c r="J28" s="21">
        <v>5333577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5333577</v>
      </c>
      <c r="X28" s="21">
        <v>15000000</v>
      </c>
      <c r="Y28" s="21">
        <v>-9666423</v>
      </c>
      <c r="Z28" s="6">
        <v>-64.44</v>
      </c>
      <c r="AA28" s="19">
        <v>75732302</v>
      </c>
    </row>
    <row r="29" spans="1:27" ht="12.75">
      <c r="A29" s="57" t="s">
        <v>55</v>
      </c>
      <c r="B29" s="3"/>
      <c r="C29" s="19">
        <v>12122000</v>
      </c>
      <c r="D29" s="19"/>
      <c r="E29" s="20">
        <v>5832000</v>
      </c>
      <c r="F29" s="21">
        <v>5832000</v>
      </c>
      <c r="G29" s="21"/>
      <c r="H29" s="21">
        <v>2055126</v>
      </c>
      <c r="I29" s="21"/>
      <c r="J29" s="21">
        <v>2055126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2055126</v>
      </c>
      <c r="X29" s="21"/>
      <c r="Y29" s="21">
        <v>2055126</v>
      </c>
      <c r="Z29" s="6"/>
      <c r="AA29" s="28">
        <v>5832000</v>
      </c>
    </row>
    <row r="30" spans="1:27" ht="12.75">
      <c r="A30" s="57" t="s">
        <v>56</v>
      </c>
      <c r="B30" s="3"/>
      <c r="C30" s="22">
        <v>5419000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111728332</v>
      </c>
      <c r="D32" s="25">
        <f>SUM(D28:D31)</f>
        <v>0</v>
      </c>
      <c r="E32" s="26">
        <f t="shared" si="5"/>
        <v>81564302</v>
      </c>
      <c r="F32" s="27">
        <f t="shared" si="5"/>
        <v>81564302</v>
      </c>
      <c r="G32" s="27">
        <f t="shared" si="5"/>
        <v>0</v>
      </c>
      <c r="H32" s="27">
        <f t="shared" si="5"/>
        <v>2362979</v>
      </c>
      <c r="I32" s="27">
        <f t="shared" si="5"/>
        <v>5025724</v>
      </c>
      <c r="J32" s="27">
        <f t="shared" si="5"/>
        <v>7388703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7388703</v>
      </c>
      <c r="X32" s="27">
        <f t="shared" si="5"/>
        <v>15000000</v>
      </c>
      <c r="Y32" s="27">
        <f t="shared" si="5"/>
        <v>-7611297</v>
      </c>
      <c r="Z32" s="13">
        <f>+IF(X32&lt;&gt;0,+(Y32/X32)*100,0)</f>
        <v>-50.74198</v>
      </c>
      <c r="AA32" s="31">
        <f>SUM(AA28:AA31)</f>
        <v>81564302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62814000</v>
      </c>
      <c r="D35" s="19"/>
      <c r="E35" s="20">
        <v>43639856</v>
      </c>
      <c r="F35" s="21">
        <v>43639856</v>
      </c>
      <c r="G35" s="21">
        <v>1014600</v>
      </c>
      <c r="H35" s="21">
        <v>3752233</v>
      </c>
      <c r="I35" s="21">
        <v>4296603</v>
      </c>
      <c r="J35" s="21">
        <v>9063436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9063436</v>
      </c>
      <c r="X35" s="21">
        <v>1850000</v>
      </c>
      <c r="Y35" s="21">
        <v>7213436</v>
      </c>
      <c r="Z35" s="6">
        <v>389.92</v>
      </c>
      <c r="AA35" s="28">
        <v>43639856</v>
      </c>
    </row>
    <row r="36" spans="1:27" ht="12.75">
      <c r="A36" s="61" t="s">
        <v>64</v>
      </c>
      <c r="B36" s="10"/>
      <c r="C36" s="62">
        <f aca="true" t="shared" si="6" ref="C36:Y36">SUM(C32:C35)</f>
        <v>174542332</v>
      </c>
      <c r="D36" s="62">
        <f>SUM(D32:D35)</f>
        <v>0</v>
      </c>
      <c r="E36" s="63">
        <f t="shared" si="6"/>
        <v>125204158</v>
      </c>
      <c r="F36" s="64">
        <f t="shared" si="6"/>
        <v>125204158</v>
      </c>
      <c r="G36" s="64">
        <f t="shared" si="6"/>
        <v>1014600</v>
      </c>
      <c r="H36" s="64">
        <f t="shared" si="6"/>
        <v>6115212</v>
      </c>
      <c r="I36" s="64">
        <f t="shared" si="6"/>
        <v>9322327</v>
      </c>
      <c r="J36" s="64">
        <f t="shared" si="6"/>
        <v>16452139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16452139</v>
      </c>
      <c r="X36" s="64">
        <f t="shared" si="6"/>
        <v>16850000</v>
      </c>
      <c r="Y36" s="64">
        <f t="shared" si="6"/>
        <v>-397861</v>
      </c>
      <c r="Z36" s="65">
        <f>+IF(X36&lt;&gt;0,+(Y36/X36)*100,0)</f>
        <v>-2.361192878338279</v>
      </c>
      <c r="AA36" s="66">
        <f>SUM(AA32:AA35)</f>
        <v>125204158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500000</v>
      </c>
      <c r="F5" s="18">
        <f t="shared" si="0"/>
        <v>500000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500000</v>
      </c>
    </row>
    <row r="6" spans="1:27" ht="12.75">
      <c r="A6" s="5" t="s">
        <v>32</v>
      </c>
      <c r="B6" s="3"/>
      <c r="C6" s="19"/>
      <c r="D6" s="19"/>
      <c r="E6" s="20">
        <v>500000</v>
      </c>
      <c r="F6" s="21">
        <v>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500000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5403595</v>
      </c>
      <c r="I15" s="18">
        <f t="shared" si="2"/>
        <v>1902759</v>
      </c>
      <c r="J15" s="18">
        <f t="shared" si="2"/>
        <v>7306354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7306354</v>
      </c>
      <c r="X15" s="18">
        <f t="shared" si="2"/>
        <v>0</v>
      </c>
      <c r="Y15" s="18">
        <f t="shared" si="2"/>
        <v>7306354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>
        <v>5403595</v>
      </c>
      <c r="I17" s="21">
        <v>1902759</v>
      </c>
      <c r="J17" s="21">
        <v>7306354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7306354</v>
      </c>
      <c r="X17" s="21"/>
      <c r="Y17" s="21">
        <v>7306354</v>
      </c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65117152</v>
      </c>
      <c r="F19" s="18">
        <f t="shared" si="3"/>
        <v>65117152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9122904</v>
      </c>
      <c r="Y19" s="18">
        <f t="shared" si="3"/>
        <v>-9122904</v>
      </c>
      <c r="Z19" s="4">
        <f>+IF(X19&lt;&gt;0,+(Y19/X19)*100,0)</f>
        <v>-100</v>
      </c>
      <c r="AA19" s="30">
        <f>SUM(AA20:AA23)</f>
        <v>65117152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>
        <v>36491619</v>
      </c>
      <c r="F21" s="21">
        <v>36491619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9122904</v>
      </c>
      <c r="Y21" s="21">
        <v>-9122904</v>
      </c>
      <c r="Z21" s="6">
        <v>-100</v>
      </c>
      <c r="AA21" s="28">
        <v>36491619</v>
      </c>
    </row>
    <row r="22" spans="1:27" ht="12.75">
      <c r="A22" s="5" t="s">
        <v>48</v>
      </c>
      <c r="B22" s="3"/>
      <c r="C22" s="22"/>
      <c r="D22" s="22"/>
      <c r="E22" s="23">
        <v>28625533</v>
      </c>
      <c r="F22" s="24">
        <v>28625533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28625533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10052000</v>
      </c>
      <c r="F24" s="18">
        <v>10052000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10052000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75669152</v>
      </c>
      <c r="F25" s="53">
        <f t="shared" si="4"/>
        <v>75669152</v>
      </c>
      <c r="G25" s="53">
        <f t="shared" si="4"/>
        <v>0</v>
      </c>
      <c r="H25" s="53">
        <f t="shared" si="4"/>
        <v>5403595</v>
      </c>
      <c r="I25" s="53">
        <f t="shared" si="4"/>
        <v>1902759</v>
      </c>
      <c r="J25" s="53">
        <f t="shared" si="4"/>
        <v>7306354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7306354</v>
      </c>
      <c r="X25" s="53">
        <f t="shared" si="4"/>
        <v>9122904</v>
      </c>
      <c r="Y25" s="53">
        <f t="shared" si="4"/>
        <v>-1816550</v>
      </c>
      <c r="Z25" s="54">
        <f>+IF(X25&lt;&gt;0,+(Y25/X25)*100,0)</f>
        <v>-19.911971012738928</v>
      </c>
      <c r="AA25" s="55">
        <f>+AA5+AA9+AA15+AA19+AA24</f>
        <v>75669152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61518152</v>
      </c>
      <c r="F28" s="21">
        <v>61518152</v>
      </c>
      <c r="G28" s="21"/>
      <c r="H28" s="21">
        <v>5403595</v>
      </c>
      <c r="I28" s="21">
        <v>1902759</v>
      </c>
      <c r="J28" s="21">
        <v>7306354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7306354</v>
      </c>
      <c r="X28" s="21">
        <v>15379287</v>
      </c>
      <c r="Y28" s="21">
        <v>-8072933</v>
      </c>
      <c r="Z28" s="6">
        <v>-52.49</v>
      </c>
      <c r="AA28" s="19">
        <v>61518152</v>
      </c>
    </row>
    <row r="29" spans="1:27" ht="12.75">
      <c r="A29" s="57" t="s">
        <v>55</v>
      </c>
      <c r="B29" s="3"/>
      <c r="C29" s="19"/>
      <c r="D29" s="19"/>
      <c r="E29" s="20">
        <v>885000</v>
      </c>
      <c r="F29" s="21">
        <v>885000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885000</v>
      </c>
    </row>
    <row r="30" spans="1:27" ht="12.75">
      <c r="A30" s="57" t="s">
        <v>56</v>
      </c>
      <c r="B30" s="3"/>
      <c r="C30" s="22"/>
      <c r="D30" s="22"/>
      <c r="E30" s="23">
        <v>12766000</v>
      </c>
      <c r="F30" s="24">
        <v>12766000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12766000</v>
      </c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75169152</v>
      </c>
      <c r="F32" s="27">
        <f t="shared" si="5"/>
        <v>75169152</v>
      </c>
      <c r="G32" s="27">
        <f t="shared" si="5"/>
        <v>0</v>
      </c>
      <c r="H32" s="27">
        <f t="shared" si="5"/>
        <v>5403595</v>
      </c>
      <c r="I32" s="27">
        <f t="shared" si="5"/>
        <v>1902759</v>
      </c>
      <c r="J32" s="27">
        <f t="shared" si="5"/>
        <v>7306354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7306354</v>
      </c>
      <c r="X32" s="27">
        <f t="shared" si="5"/>
        <v>15379287</v>
      </c>
      <c r="Y32" s="27">
        <f t="shared" si="5"/>
        <v>-8072933</v>
      </c>
      <c r="Z32" s="13">
        <f>+IF(X32&lt;&gt;0,+(Y32/X32)*100,0)</f>
        <v>-52.492244926569086</v>
      </c>
      <c r="AA32" s="31">
        <f>SUM(AA28:AA31)</f>
        <v>75169152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500000</v>
      </c>
      <c r="F35" s="21">
        <v>500000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125001</v>
      </c>
      <c r="Y35" s="21">
        <v>-125001</v>
      </c>
      <c r="Z35" s="6">
        <v>-100</v>
      </c>
      <c r="AA35" s="28">
        <v>500000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75669152</v>
      </c>
      <c r="F36" s="64">
        <f t="shared" si="6"/>
        <v>75669152</v>
      </c>
      <c r="G36" s="64">
        <f t="shared" si="6"/>
        <v>0</v>
      </c>
      <c r="H36" s="64">
        <f t="shared" si="6"/>
        <v>5403595</v>
      </c>
      <c r="I36" s="64">
        <f t="shared" si="6"/>
        <v>1902759</v>
      </c>
      <c r="J36" s="64">
        <f t="shared" si="6"/>
        <v>7306354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7306354</v>
      </c>
      <c r="X36" s="64">
        <f t="shared" si="6"/>
        <v>15504288</v>
      </c>
      <c r="Y36" s="64">
        <f t="shared" si="6"/>
        <v>-8197934</v>
      </c>
      <c r="Z36" s="65">
        <f>+IF(X36&lt;&gt;0,+(Y36/X36)*100,0)</f>
        <v>-52.87526908684875</v>
      </c>
      <c r="AA36" s="66">
        <f>SUM(AA32:AA35)</f>
        <v>75669152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1030275</v>
      </c>
      <c r="I15" s="18">
        <f t="shared" si="2"/>
        <v>0</v>
      </c>
      <c r="J15" s="18">
        <f t="shared" si="2"/>
        <v>1030275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1030275</v>
      </c>
      <c r="X15" s="18">
        <f t="shared" si="2"/>
        <v>0</v>
      </c>
      <c r="Y15" s="18">
        <f t="shared" si="2"/>
        <v>1030275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>
        <v>1030275</v>
      </c>
      <c r="I17" s="21"/>
      <c r="J17" s="21">
        <v>1030275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1030275</v>
      </c>
      <c r="X17" s="21"/>
      <c r="Y17" s="21">
        <v>1030275</v>
      </c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38937000</v>
      </c>
      <c r="F19" s="18">
        <f t="shared" si="3"/>
        <v>38937000</v>
      </c>
      <c r="G19" s="18">
        <f t="shared" si="3"/>
        <v>0</v>
      </c>
      <c r="H19" s="18">
        <f t="shared" si="3"/>
        <v>2392176</v>
      </c>
      <c r="I19" s="18">
        <f t="shared" si="3"/>
        <v>0</v>
      </c>
      <c r="J19" s="18">
        <f t="shared" si="3"/>
        <v>2392176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2392176</v>
      </c>
      <c r="X19" s="18">
        <f t="shared" si="3"/>
        <v>9734250</v>
      </c>
      <c r="Y19" s="18">
        <f t="shared" si="3"/>
        <v>-7342074</v>
      </c>
      <c r="Z19" s="4">
        <f>+IF(X19&lt;&gt;0,+(Y19/X19)*100,0)</f>
        <v>-75.42516372601895</v>
      </c>
      <c r="AA19" s="30">
        <f>SUM(AA20:AA23)</f>
        <v>38937000</v>
      </c>
    </row>
    <row r="20" spans="1:27" ht="12.75">
      <c r="A20" s="5" t="s">
        <v>46</v>
      </c>
      <c r="B20" s="3"/>
      <c r="C20" s="19"/>
      <c r="D20" s="19"/>
      <c r="E20" s="20">
        <v>3000000</v>
      </c>
      <c r="F20" s="21">
        <v>3000000</v>
      </c>
      <c r="G20" s="21"/>
      <c r="H20" s="21">
        <v>2392176</v>
      </c>
      <c r="I20" s="21"/>
      <c r="J20" s="21">
        <v>2392176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2392176</v>
      </c>
      <c r="X20" s="21">
        <v>750000</v>
      </c>
      <c r="Y20" s="21">
        <v>1642176</v>
      </c>
      <c r="Z20" s="6">
        <v>218.96</v>
      </c>
      <c r="AA20" s="28">
        <v>3000000</v>
      </c>
    </row>
    <row r="21" spans="1:27" ht="12.75">
      <c r="A21" s="5" t="s">
        <v>47</v>
      </c>
      <c r="B21" s="3"/>
      <c r="C21" s="19"/>
      <c r="D21" s="19"/>
      <c r="E21" s="20">
        <v>35937000</v>
      </c>
      <c r="F21" s="21">
        <v>35937000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8984250</v>
      </c>
      <c r="Y21" s="21">
        <v>-8984250</v>
      </c>
      <c r="Z21" s="6">
        <v>-100</v>
      </c>
      <c r="AA21" s="28">
        <v>35937000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38937000</v>
      </c>
      <c r="F25" s="53">
        <f t="shared" si="4"/>
        <v>38937000</v>
      </c>
      <c r="G25" s="53">
        <f t="shared" si="4"/>
        <v>0</v>
      </c>
      <c r="H25" s="53">
        <f t="shared" si="4"/>
        <v>3422451</v>
      </c>
      <c r="I25" s="53">
        <f t="shared" si="4"/>
        <v>0</v>
      </c>
      <c r="J25" s="53">
        <f t="shared" si="4"/>
        <v>3422451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3422451</v>
      </c>
      <c r="X25" s="53">
        <f t="shared" si="4"/>
        <v>9734250</v>
      </c>
      <c r="Y25" s="53">
        <f t="shared" si="4"/>
        <v>-6311799</v>
      </c>
      <c r="Z25" s="54">
        <f>+IF(X25&lt;&gt;0,+(Y25/X25)*100,0)</f>
        <v>-64.84114338546884</v>
      </c>
      <c r="AA25" s="55">
        <f>+AA5+AA9+AA15+AA19+AA24</f>
        <v>38937000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13653000</v>
      </c>
      <c r="F28" s="21">
        <v>13653000</v>
      </c>
      <c r="G28" s="21"/>
      <c r="H28" s="21">
        <v>3422451</v>
      </c>
      <c r="I28" s="21"/>
      <c r="J28" s="21">
        <v>3422451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3422451</v>
      </c>
      <c r="X28" s="21">
        <v>3413250</v>
      </c>
      <c r="Y28" s="21">
        <v>9201</v>
      </c>
      <c r="Z28" s="6">
        <v>0.27</v>
      </c>
      <c r="AA28" s="19">
        <v>13653000</v>
      </c>
    </row>
    <row r="29" spans="1:27" ht="12.75">
      <c r="A29" s="57" t="s">
        <v>55</v>
      </c>
      <c r="B29" s="3"/>
      <c r="C29" s="19"/>
      <c r="D29" s="19"/>
      <c r="E29" s="20">
        <v>20284000</v>
      </c>
      <c r="F29" s="21">
        <v>20284000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5070999</v>
      </c>
      <c r="Y29" s="21">
        <v>-5070999</v>
      </c>
      <c r="Z29" s="6">
        <v>-100</v>
      </c>
      <c r="AA29" s="28">
        <v>20284000</v>
      </c>
    </row>
    <row r="30" spans="1:27" ht="12.75">
      <c r="A30" s="57" t="s">
        <v>56</v>
      </c>
      <c r="B30" s="3"/>
      <c r="C30" s="22"/>
      <c r="D30" s="22"/>
      <c r="E30" s="23">
        <v>5000000</v>
      </c>
      <c r="F30" s="24">
        <v>5000000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1250001</v>
      </c>
      <c r="Y30" s="24">
        <v>-1250001</v>
      </c>
      <c r="Z30" s="7">
        <v>-100</v>
      </c>
      <c r="AA30" s="29">
        <v>5000000</v>
      </c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38937000</v>
      </c>
      <c r="F32" s="27">
        <f t="shared" si="5"/>
        <v>38937000</v>
      </c>
      <c r="G32" s="27">
        <f t="shared" si="5"/>
        <v>0</v>
      </c>
      <c r="H32" s="27">
        <f t="shared" si="5"/>
        <v>3422451</v>
      </c>
      <c r="I32" s="27">
        <f t="shared" si="5"/>
        <v>0</v>
      </c>
      <c r="J32" s="27">
        <f t="shared" si="5"/>
        <v>3422451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3422451</v>
      </c>
      <c r="X32" s="27">
        <f t="shared" si="5"/>
        <v>9734250</v>
      </c>
      <c r="Y32" s="27">
        <f t="shared" si="5"/>
        <v>-6311799</v>
      </c>
      <c r="Z32" s="13">
        <f>+IF(X32&lt;&gt;0,+(Y32/X32)*100,0)</f>
        <v>-64.84114338546884</v>
      </c>
      <c r="AA32" s="31">
        <f>SUM(AA28:AA31)</f>
        <v>38937000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38937000</v>
      </c>
      <c r="F36" s="64">
        <f t="shared" si="6"/>
        <v>38937000</v>
      </c>
      <c r="G36" s="64">
        <f t="shared" si="6"/>
        <v>0</v>
      </c>
      <c r="H36" s="64">
        <f t="shared" si="6"/>
        <v>3422451</v>
      </c>
      <c r="I36" s="64">
        <f t="shared" si="6"/>
        <v>0</v>
      </c>
      <c r="J36" s="64">
        <f t="shared" si="6"/>
        <v>3422451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3422451</v>
      </c>
      <c r="X36" s="64">
        <f t="shared" si="6"/>
        <v>9734250</v>
      </c>
      <c r="Y36" s="64">
        <f t="shared" si="6"/>
        <v>-6311799</v>
      </c>
      <c r="Z36" s="65">
        <f>+IF(X36&lt;&gt;0,+(Y36/X36)*100,0)</f>
        <v>-64.84114338546884</v>
      </c>
      <c r="AA36" s="66">
        <f>SUM(AA32:AA35)</f>
        <v>38937000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699944</v>
      </c>
      <c r="D5" s="16">
        <f>SUM(D6:D8)</f>
        <v>0</v>
      </c>
      <c r="E5" s="17">
        <f t="shared" si="0"/>
        <v>8900000</v>
      </c>
      <c r="F5" s="18">
        <f t="shared" si="0"/>
        <v>8900000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2181000</v>
      </c>
      <c r="Y5" s="18">
        <f t="shared" si="0"/>
        <v>-2181000</v>
      </c>
      <c r="Z5" s="4">
        <f>+IF(X5&lt;&gt;0,+(Y5/X5)*100,0)</f>
        <v>-100</v>
      </c>
      <c r="AA5" s="16">
        <f>SUM(AA6:AA8)</f>
        <v>8900000</v>
      </c>
    </row>
    <row r="6" spans="1:27" ht="12.75">
      <c r="A6" s="5" t="s">
        <v>32</v>
      </c>
      <c r="B6" s="3"/>
      <c r="C6" s="19"/>
      <c r="D6" s="19"/>
      <c r="E6" s="20">
        <v>1020000</v>
      </c>
      <c r="F6" s="21">
        <v>1020000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255000</v>
      </c>
      <c r="Y6" s="21">
        <v>-255000</v>
      </c>
      <c r="Z6" s="6">
        <v>-100</v>
      </c>
      <c r="AA6" s="28">
        <v>1020000</v>
      </c>
    </row>
    <row r="7" spans="1:27" ht="12.75">
      <c r="A7" s="5" t="s">
        <v>33</v>
      </c>
      <c r="B7" s="3"/>
      <c r="C7" s="22">
        <v>275759</v>
      </c>
      <c r="D7" s="22"/>
      <c r="E7" s="23">
        <v>180000</v>
      </c>
      <c r="F7" s="24">
        <v>180000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180000</v>
      </c>
    </row>
    <row r="8" spans="1:27" ht="12.75">
      <c r="A8" s="5" t="s">
        <v>34</v>
      </c>
      <c r="B8" s="3"/>
      <c r="C8" s="19">
        <v>424185</v>
      </c>
      <c r="D8" s="19"/>
      <c r="E8" s="20">
        <v>7700000</v>
      </c>
      <c r="F8" s="21">
        <v>7700000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1926000</v>
      </c>
      <c r="Y8" s="21">
        <v>-1926000</v>
      </c>
      <c r="Z8" s="6">
        <v>-100</v>
      </c>
      <c r="AA8" s="28">
        <v>7700000</v>
      </c>
    </row>
    <row r="9" spans="1:27" ht="12.75">
      <c r="A9" s="2" t="s">
        <v>35</v>
      </c>
      <c r="B9" s="3"/>
      <c r="C9" s="16">
        <f aca="true" t="shared" si="1" ref="C9:Y9">SUM(C10:C14)</f>
        <v>2337065</v>
      </c>
      <c r="D9" s="16">
        <f>SUM(D10:D14)</f>
        <v>0</v>
      </c>
      <c r="E9" s="17">
        <f t="shared" si="1"/>
        <v>18334000</v>
      </c>
      <c r="F9" s="18">
        <f t="shared" si="1"/>
        <v>18334000</v>
      </c>
      <c r="G9" s="18">
        <f t="shared" si="1"/>
        <v>0</v>
      </c>
      <c r="H9" s="18">
        <f t="shared" si="1"/>
        <v>738654</v>
      </c>
      <c r="I9" s="18">
        <f t="shared" si="1"/>
        <v>264208</v>
      </c>
      <c r="J9" s="18">
        <f t="shared" si="1"/>
        <v>1002862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1002862</v>
      </c>
      <c r="X9" s="18">
        <f t="shared" si="1"/>
        <v>4550001</v>
      </c>
      <c r="Y9" s="18">
        <f t="shared" si="1"/>
        <v>-3547139</v>
      </c>
      <c r="Z9" s="4">
        <f>+IF(X9&lt;&gt;0,+(Y9/X9)*100,0)</f>
        <v>-77.95908176723478</v>
      </c>
      <c r="AA9" s="30">
        <f>SUM(AA10:AA14)</f>
        <v>18334000</v>
      </c>
    </row>
    <row r="10" spans="1:27" ht="12.75">
      <c r="A10" s="5" t="s">
        <v>36</v>
      </c>
      <c r="B10" s="3"/>
      <c r="C10" s="19">
        <v>151946</v>
      </c>
      <c r="D10" s="19"/>
      <c r="E10" s="20">
        <v>1534000</v>
      </c>
      <c r="F10" s="21">
        <v>1534000</v>
      </c>
      <c r="G10" s="21"/>
      <c r="H10" s="21">
        <v>140734</v>
      </c>
      <c r="I10" s="21"/>
      <c r="J10" s="21">
        <v>140734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140734</v>
      </c>
      <c r="X10" s="21">
        <v>350001</v>
      </c>
      <c r="Y10" s="21">
        <v>-209267</v>
      </c>
      <c r="Z10" s="6">
        <v>-59.79</v>
      </c>
      <c r="AA10" s="28">
        <v>1534000</v>
      </c>
    </row>
    <row r="11" spans="1:27" ht="12.75">
      <c r="A11" s="5" t="s">
        <v>37</v>
      </c>
      <c r="B11" s="3"/>
      <c r="C11" s="19"/>
      <c r="D11" s="19"/>
      <c r="E11" s="20">
        <v>12250000</v>
      </c>
      <c r="F11" s="21">
        <v>12250000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3063000</v>
      </c>
      <c r="Y11" s="21">
        <v>-3063000</v>
      </c>
      <c r="Z11" s="6">
        <v>-100</v>
      </c>
      <c r="AA11" s="28">
        <v>12250000</v>
      </c>
    </row>
    <row r="12" spans="1:27" ht="12.75">
      <c r="A12" s="5" t="s">
        <v>38</v>
      </c>
      <c r="B12" s="3"/>
      <c r="C12" s="19">
        <v>36076</v>
      </c>
      <c r="D12" s="19"/>
      <c r="E12" s="20">
        <v>1550000</v>
      </c>
      <c r="F12" s="21">
        <v>1550000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387000</v>
      </c>
      <c r="Y12" s="21">
        <v>-387000</v>
      </c>
      <c r="Z12" s="6">
        <v>-100</v>
      </c>
      <c r="AA12" s="28">
        <v>1550000</v>
      </c>
    </row>
    <row r="13" spans="1:27" ht="12.75">
      <c r="A13" s="5" t="s">
        <v>39</v>
      </c>
      <c r="B13" s="3"/>
      <c r="C13" s="19">
        <v>2149043</v>
      </c>
      <c r="D13" s="19"/>
      <c r="E13" s="20">
        <v>3000000</v>
      </c>
      <c r="F13" s="21">
        <v>3000000</v>
      </c>
      <c r="G13" s="21"/>
      <c r="H13" s="21">
        <v>597920</v>
      </c>
      <c r="I13" s="21">
        <v>264208</v>
      </c>
      <c r="J13" s="21">
        <v>862128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862128</v>
      </c>
      <c r="X13" s="21">
        <v>750000</v>
      </c>
      <c r="Y13" s="21">
        <v>112128</v>
      </c>
      <c r="Z13" s="6">
        <v>14.95</v>
      </c>
      <c r="AA13" s="28">
        <v>3000000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14053654</v>
      </c>
      <c r="D15" s="16">
        <f>SUM(D16:D18)</f>
        <v>0</v>
      </c>
      <c r="E15" s="17">
        <f t="shared" si="2"/>
        <v>1000000</v>
      </c>
      <c r="F15" s="18">
        <f t="shared" si="2"/>
        <v>1000000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249999</v>
      </c>
      <c r="Y15" s="18">
        <f t="shared" si="2"/>
        <v>-249999</v>
      </c>
      <c r="Z15" s="4">
        <f>+IF(X15&lt;&gt;0,+(Y15/X15)*100,0)</f>
        <v>-100</v>
      </c>
      <c r="AA15" s="30">
        <f>SUM(AA16:AA18)</f>
        <v>1000000</v>
      </c>
    </row>
    <row r="16" spans="1:27" ht="12.75">
      <c r="A16" s="5" t="s">
        <v>42</v>
      </c>
      <c r="B16" s="3"/>
      <c r="C16" s="19"/>
      <c r="D16" s="19"/>
      <c r="E16" s="20">
        <v>1000000</v>
      </c>
      <c r="F16" s="21">
        <v>1000000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249999</v>
      </c>
      <c r="Y16" s="21">
        <v>-249999</v>
      </c>
      <c r="Z16" s="6">
        <v>-100</v>
      </c>
      <c r="AA16" s="28">
        <v>1000000</v>
      </c>
    </row>
    <row r="17" spans="1:27" ht="12.75">
      <c r="A17" s="5" t="s">
        <v>43</v>
      </c>
      <c r="B17" s="3"/>
      <c r="C17" s="19">
        <v>14018509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>
        <v>35145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46626003</v>
      </c>
      <c r="D19" s="16">
        <f>SUM(D20:D23)</f>
        <v>0</v>
      </c>
      <c r="E19" s="17">
        <f t="shared" si="3"/>
        <v>250610024</v>
      </c>
      <c r="F19" s="18">
        <f t="shared" si="3"/>
        <v>250610024</v>
      </c>
      <c r="G19" s="18">
        <f t="shared" si="3"/>
        <v>0</v>
      </c>
      <c r="H19" s="18">
        <f t="shared" si="3"/>
        <v>2147688</v>
      </c>
      <c r="I19" s="18">
        <f t="shared" si="3"/>
        <v>1953443</v>
      </c>
      <c r="J19" s="18">
        <f t="shared" si="3"/>
        <v>4101131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4101131</v>
      </c>
      <c r="X19" s="18">
        <f t="shared" si="3"/>
        <v>62649162</v>
      </c>
      <c r="Y19" s="18">
        <f t="shared" si="3"/>
        <v>-58548031</v>
      </c>
      <c r="Z19" s="4">
        <f>+IF(X19&lt;&gt;0,+(Y19/X19)*100,0)</f>
        <v>-93.45381347638777</v>
      </c>
      <c r="AA19" s="30">
        <f>SUM(AA20:AA23)</f>
        <v>250610024</v>
      </c>
    </row>
    <row r="20" spans="1:27" ht="12.75">
      <c r="A20" s="5" t="s">
        <v>46</v>
      </c>
      <c r="B20" s="3"/>
      <c r="C20" s="19">
        <v>9749486</v>
      </c>
      <c r="D20" s="19"/>
      <c r="E20" s="20">
        <v>169042279</v>
      </c>
      <c r="F20" s="21">
        <v>169042279</v>
      </c>
      <c r="G20" s="21"/>
      <c r="H20" s="21">
        <v>2077728</v>
      </c>
      <c r="I20" s="21">
        <v>1544064</v>
      </c>
      <c r="J20" s="21">
        <v>3621792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3621792</v>
      </c>
      <c r="X20" s="21">
        <v>42258000</v>
      </c>
      <c r="Y20" s="21">
        <v>-38636208</v>
      </c>
      <c r="Z20" s="6">
        <v>-91.43</v>
      </c>
      <c r="AA20" s="28">
        <v>169042279</v>
      </c>
    </row>
    <row r="21" spans="1:27" ht="12.75">
      <c r="A21" s="5" t="s">
        <v>47</v>
      </c>
      <c r="B21" s="3"/>
      <c r="C21" s="19">
        <v>22096952</v>
      </c>
      <c r="D21" s="19"/>
      <c r="E21" s="20">
        <v>56715092</v>
      </c>
      <c r="F21" s="21">
        <v>56715092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14178000</v>
      </c>
      <c r="Y21" s="21">
        <v>-14178000</v>
      </c>
      <c r="Z21" s="6">
        <v>-100</v>
      </c>
      <c r="AA21" s="28">
        <v>56715092</v>
      </c>
    </row>
    <row r="22" spans="1:27" ht="12.75">
      <c r="A22" s="5" t="s">
        <v>48</v>
      </c>
      <c r="B22" s="3"/>
      <c r="C22" s="22">
        <v>14753167</v>
      </c>
      <c r="D22" s="22"/>
      <c r="E22" s="23">
        <v>21402653</v>
      </c>
      <c r="F22" s="24">
        <v>21402653</v>
      </c>
      <c r="G22" s="24"/>
      <c r="H22" s="24">
        <v>69960</v>
      </c>
      <c r="I22" s="24">
        <v>409379</v>
      </c>
      <c r="J22" s="24">
        <v>479339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479339</v>
      </c>
      <c r="X22" s="24">
        <v>5350662</v>
      </c>
      <c r="Y22" s="24">
        <v>-4871323</v>
      </c>
      <c r="Z22" s="7">
        <v>-91.04</v>
      </c>
      <c r="AA22" s="29">
        <v>21402653</v>
      </c>
    </row>
    <row r="23" spans="1:27" ht="12.75">
      <c r="A23" s="5" t="s">
        <v>49</v>
      </c>
      <c r="B23" s="3"/>
      <c r="C23" s="19">
        <v>26398</v>
      </c>
      <c r="D23" s="19"/>
      <c r="E23" s="20">
        <v>3450000</v>
      </c>
      <c r="F23" s="21">
        <v>3450000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862500</v>
      </c>
      <c r="Y23" s="21">
        <v>-862500</v>
      </c>
      <c r="Z23" s="6">
        <v>-100</v>
      </c>
      <c r="AA23" s="28">
        <v>3450000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63716666</v>
      </c>
      <c r="D25" s="51">
        <f>+D5+D9+D15+D19+D24</f>
        <v>0</v>
      </c>
      <c r="E25" s="52">
        <f t="shared" si="4"/>
        <v>278844024</v>
      </c>
      <c r="F25" s="53">
        <f t="shared" si="4"/>
        <v>278844024</v>
      </c>
      <c r="G25" s="53">
        <f t="shared" si="4"/>
        <v>0</v>
      </c>
      <c r="H25" s="53">
        <f t="shared" si="4"/>
        <v>2886342</v>
      </c>
      <c r="I25" s="53">
        <f t="shared" si="4"/>
        <v>2217651</v>
      </c>
      <c r="J25" s="53">
        <f t="shared" si="4"/>
        <v>5103993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5103993</v>
      </c>
      <c r="X25" s="53">
        <f t="shared" si="4"/>
        <v>69630162</v>
      </c>
      <c r="Y25" s="53">
        <f t="shared" si="4"/>
        <v>-64526169</v>
      </c>
      <c r="Z25" s="54">
        <f>+IF(X25&lt;&gt;0,+(Y25/X25)*100,0)</f>
        <v>-92.66985333166394</v>
      </c>
      <c r="AA25" s="55">
        <f>+AA5+AA9+AA15+AA19+AA24</f>
        <v>278844024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43103000</v>
      </c>
      <c r="F28" s="21">
        <v>43103000</v>
      </c>
      <c r="G28" s="21"/>
      <c r="H28" s="21">
        <v>2214708</v>
      </c>
      <c r="I28" s="21">
        <v>1953443</v>
      </c>
      <c r="J28" s="21">
        <v>4168151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4168151</v>
      </c>
      <c r="X28" s="21">
        <v>10775751</v>
      </c>
      <c r="Y28" s="21">
        <v>-6607600</v>
      </c>
      <c r="Z28" s="6">
        <v>-61.32</v>
      </c>
      <c r="AA28" s="19">
        <v>43103000</v>
      </c>
    </row>
    <row r="29" spans="1:27" ht="12.75">
      <c r="A29" s="57" t="s">
        <v>55</v>
      </c>
      <c r="B29" s="3"/>
      <c r="C29" s="19">
        <v>16546536</v>
      </c>
      <c r="D29" s="19"/>
      <c r="E29" s="20">
        <v>2000000</v>
      </c>
      <c r="F29" s="21">
        <v>2000000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500001</v>
      </c>
      <c r="Y29" s="21">
        <v>-500001</v>
      </c>
      <c r="Z29" s="6">
        <v>-100</v>
      </c>
      <c r="AA29" s="28">
        <v>2000000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>
        <v>4680238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21226774</v>
      </c>
      <c r="D32" s="25">
        <f>SUM(D28:D31)</f>
        <v>0</v>
      </c>
      <c r="E32" s="26">
        <f t="shared" si="5"/>
        <v>45103000</v>
      </c>
      <c r="F32" s="27">
        <f t="shared" si="5"/>
        <v>45103000</v>
      </c>
      <c r="G32" s="27">
        <f t="shared" si="5"/>
        <v>0</v>
      </c>
      <c r="H32" s="27">
        <f t="shared" si="5"/>
        <v>2214708</v>
      </c>
      <c r="I32" s="27">
        <f t="shared" si="5"/>
        <v>1953443</v>
      </c>
      <c r="J32" s="27">
        <f t="shared" si="5"/>
        <v>4168151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4168151</v>
      </c>
      <c r="X32" s="27">
        <f t="shared" si="5"/>
        <v>11275752</v>
      </c>
      <c r="Y32" s="27">
        <f t="shared" si="5"/>
        <v>-7107601</v>
      </c>
      <c r="Z32" s="13">
        <f>+IF(X32&lt;&gt;0,+(Y32/X32)*100,0)</f>
        <v>-63.034385644522864</v>
      </c>
      <c r="AA32" s="31">
        <f>SUM(AA28:AA31)</f>
        <v>45103000</v>
      </c>
    </row>
    <row r="33" spans="1:27" ht="12.75">
      <c r="A33" s="60" t="s">
        <v>59</v>
      </c>
      <c r="B33" s="3" t="s">
        <v>60</v>
      </c>
      <c r="C33" s="19">
        <v>41362443</v>
      </c>
      <c r="D33" s="19"/>
      <c r="E33" s="20">
        <v>53648745</v>
      </c>
      <c r="F33" s="21">
        <v>53648745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13412187</v>
      </c>
      <c r="Y33" s="21">
        <v>-13412187</v>
      </c>
      <c r="Z33" s="6">
        <v>-100</v>
      </c>
      <c r="AA33" s="28">
        <v>53648745</v>
      </c>
    </row>
    <row r="34" spans="1:27" ht="12.75">
      <c r="A34" s="60" t="s">
        <v>61</v>
      </c>
      <c r="B34" s="3" t="s">
        <v>62</v>
      </c>
      <c r="C34" s="19"/>
      <c r="D34" s="19"/>
      <c r="E34" s="20">
        <v>85000000</v>
      </c>
      <c r="F34" s="21">
        <v>85000000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85000000</v>
      </c>
    </row>
    <row r="35" spans="1:27" ht="12.75">
      <c r="A35" s="60" t="s">
        <v>63</v>
      </c>
      <c r="B35" s="3"/>
      <c r="C35" s="19">
        <v>1127449</v>
      </c>
      <c r="D35" s="19"/>
      <c r="E35" s="20">
        <v>95092279</v>
      </c>
      <c r="F35" s="21">
        <v>95092279</v>
      </c>
      <c r="G35" s="21"/>
      <c r="H35" s="21">
        <v>671634</v>
      </c>
      <c r="I35" s="21">
        <v>264208</v>
      </c>
      <c r="J35" s="21">
        <v>935842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935842</v>
      </c>
      <c r="X35" s="21">
        <v>23250000</v>
      </c>
      <c r="Y35" s="21">
        <v>-22314158</v>
      </c>
      <c r="Z35" s="6">
        <v>-95.97</v>
      </c>
      <c r="AA35" s="28">
        <v>95092279</v>
      </c>
    </row>
    <row r="36" spans="1:27" ht="12.75">
      <c r="A36" s="61" t="s">
        <v>64</v>
      </c>
      <c r="B36" s="10"/>
      <c r="C36" s="62">
        <f aca="true" t="shared" si="6" ref="C36:Y36">SUM(C32:C35)</f>
        <v>63716666</v>
      </c>
      <c r="D36" s="62">
        <f>SUM(D32:D35)</f>
        <v>0</v>
      </c>
      <c r="E36" s="63">
        <f t="shared" si="6"/>
        <v>278844024</v>
      </c>
      <c r="F36" s="64">
        <f t="shared" si="6"/>
        <v>278844024</v>
      </c>
      <c r="G36" s="64">
        <f t="shared" si="6"/>
        <v>0</v>
      </c>
      <c r="H36" s="64">
        <f t="shared" si="6"/>
        <v>2886342</v>
      </c>
      <c r="I36" s="64">
        <f t="shared" si="6"/>
        <v>2217651</v>
      </c>
      <c r="J36" s="64">
        <f t="shared" si="6"/>
        <v>5103993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5103993</v>
      </c>
      <c r="X36" s="64">
        <f t="shared" si="6"/>
        <v>47937939</v>
      </c>
      <c r="Y36" s="64">
        <f t="shared" si="6"/>
        <v>-42833946</v>
      </c>
      <c r="Z36" s="65">
        <f>+IF(X36&lt;&gt;0,+(Y36/X36)*100,0)</f>
        <v>-89.35291523484145</v>
      </c>
      <c r="AA36" s="66">
        <f>SUM(AA32:AA35)</f>
        <v>278844024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0</v>
      </c>
      <c r="H5" s="18">
        <f t="shared" si="0"/>
        <v>59250</v>
      </c>
      <c r="I5" s="18">
        <f t="shared" si="0"/>
        <v>198500</v>
      </c>
      <c r="J5" s="18">
        <f t="shared" si="0"/>
        <v>257750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257750</v>
      </c>
      <c r="X5" s="18">
        <f t="shared" si="0"/>
        <v>249999</v>
      </c>
      <c r="Y5" s="18">
        <f t="shared" si="0"/>
        <v>7751</v>
      </c>
      <c r="Z5" s="4">
        <f>+IF(X5&lt;&gt;0,+(Y5/X5)*100,0)</f>
        <v>3.1004124016496064</v>
      </c>
      <c r="AA5" s="16">
        <f>SUM(AA6:AA8)</f>
        <v>1000000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1000000</v>
      </c>
      <c r="F8" s="21">
        <v>1000000</v>
      </c>
      <c r="G8" s="21"/>
      <c r="H8" s="21">
        <v>59250</v>
      </c>
      <c r="I8" s="21">
        <v>198500</v>
      </c>
      <c r="J8" s="21">
        <v>257750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257750</v>
      </c>
      <c r="X8" s="21">
        <v>249999</v>
      </c>
      <c r="Y8" s="21">
        <v>7751</v>
      </c>
      <c r="Z8" s="6">
        <v>3.1</v>
      </c>
      <c r="AA8" s="28">
        <v>1000000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750000</v>
      </c>
      <c r="F9" s="18">
        <f t="shared" si="1"/>
        <v>750000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227502</v>
      </c>
      <c r="Y9" s="18">
        <f t="shared" si="1"/>
        <v>-227502</v>
      </c>
      <c r="Z9" s="4">
        <f>+IF(X9&lt;&gt;0,+(Y9/X9)*100,0)</f>
        <v>-100</v>
      </c>
      <c r="AA9" s="30">
        <f>SUM(AA10:AA14)</f>
        <v>750000</v>
      </c>
    </row>
    <row r="10" spans="1:27" ht="12.75">
      <c r="A10" s="5" t="s">
        <v>36</v>
      </c>
      <c r="B10" s="3"/>
      <c r="C10" s="19"/>
      <c r="D10" s="19"/>
      <c r="E10" s="20">
        <v>750000</v>
      </c>
      <c r="F10" s="21">
        <v>750000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207501</v>
      </c>
      <c r="Y10" s="21">
        <v>-207501</v>
      </c>
      <c r="Z10" s="6">
        <v>-100</v>
      </c>
      <c r="AA10" s="28">
        <v>750000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20001</v>
      </c>
      <c r="Y11" s="21">
        <v>-20001</v>
      </c>
      <c r="Z11" s="6">
        <v>-100</v>
      </c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11042092</v>
      </c>
      <c r="F15" s="18">
        <f t="shared" si="2"/>
        <v>11042092</v>
      </c>
      <c r="G15" s="18">
        <f t="shared" si="2"/>
        <v>0</v>
      </c>
      <c r="H15" s="18">
        <f t="shared" si="2"/>
        <v>2988471</v>
      </c>
      <c r="I15" s="18">
        <f t="shared" si="2"/>
        <v>424214</v>
      </c>
      <c r="J15" s="18">
        <f t="shared" si="2"/>
        <v>3412685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3412685</v>
      </c>
      <c r="X15" s="18">
        <f t="shared" si="2"/>
        <v>2720523</v>
      </c>
      <c r="Y15" s="18">
        <f t="shared" si="2"/>
        <v>692162</v>
      </c>
      <c r="Z15" s="4">
        <f>+IF(X15&lt;&gt;0,+(Y15/X15)*100,0)</f>
        <v>25.44224033393579</v>
      </c>
      <c r="AA15" s="30">
        <f>SUM(AA16:AA18)</f>
        <v>11042092</v>
      </c>
    </row>
    <row r="16" spans="1:27" ht="12.75">
      <c r="A16" s="5" t="s">
        <v>42</v>
      </c>
      <c r="B16" s="3"/>
      <c r="C16" s="19"/>
      <c r="D16" s="19"/>
      <c r="E16" s="20">
        <v>50000</v>
      </c>
      <c r="F16" s="21">
        <v>50000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13749</v>
      </c>
      <c r="Y16" s="21">
        <v>-13749</v>
      </c>
      <c r="Z16" s="6">
        <v>-100</v>
      </c>
      <c r="AA16" s="28">
        <v>50000</v>
      </c>
    </row>
    <row r="17" spans="1:27" ht="12.75">
      <c r="A17" s="5" t="s">
        <v>43</v>
      </c>
      <c r="B17" s="3"/>
      <c r="C17" s="19"/>
      <c r="D17" s="19"/>
      <c r="E17" s="20">
        <v>10992092</v>
      </c>
      <c r="F17" s="21">
        <v>10992092</v>
      </c>
      <c r="G17" s="21"/>
      <c r="H17" s="21">
        <v>2988471</v>
      </c>
      <c r="I17" s="21">
        <v>424214</v>
      </c>
      <c r="J17" s="21">
        <v>3412685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3412685</v>
      </c>
      <c r="X17" s="21">
        <v>2706774</v>
      </c>
      <c r="Y17" s="21">
        <v>705911</v>
      </c>
      <c r="Z17" s="6">
        <v>26.08</v>
      </c>
      <c r="AA17" s="28">
        <v>10992092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22986907</v>
      </c>
      <c r="F19" s="18">
        <f t="shared" si="3"/>
        <v>22986907</v>
      </c>
      <c r="G19" s="18">
        <f t="shared" si="3"/>
        <v>0</v>
      </c>
      <c r="H19" s="18">
        <f t="shared" si="3"/>
        <v>1139706</v>
      </c>
      <c r="I19" s="18">
        <f t="shared" si="3"/>
        <v>2007282</v>
      </c>
      <c r="J19" s="18">
        <f t="shared" si="3"/>
        <v>3146988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3146988</v>
      </c>
      <c r="X19" s="18">
        <f t="shared" si="3"/>
        <v>5746728</v>
      </c>
      <c r="Y19" s="18">
        <f t="shared" si="3"/>
        <v>-2599740</v>
      </c>
      <c r="Z19" s="4">
        <f>+IF(X19&lt;&gt;0,+(Y19/X19)*100,0)</f>
        <v>-45.23861230251371</v>
      </c>
      <c r="AA19" s="30">
        <f>SUM(AA20:AA23)</f>
        <v>22986907</v>
      </c>
    </row>
    <row r="20" spans="1:27" ht="12.75">
      <c r="A20" s="5" t="s">
        <v>46</v>
      </c>
      <c r="B20" s="3"/>
      <c r="C20" s="19"/>
      <c r="D20" s="19"/>
      <c r="E20" s="20">
        <v>7127977</v>
      </c>
      <c r="F20" s="21">
        <v>7127977</v>
      </c>
      <c r="G20" s="21"/>
      <c r="H20" s="21">
        <v>403802</v>
      </c>
      <c r="I20" s="21">
        <v>906000</v>
      </c>
      <c r="J20" s="21">
        <v>1309802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1309802</v>
      </c>
      <c r="X20" s="21">
        <v>1781994</v>
      </c>
      <c r="Y20" s="21">
        <v>-472192</v>
      </c>
      <c r="Z20" s="6">
        <v>-26.5</v>
      </c>
      <c r="AA20" s="28">
        <v>7127977</v>
      </c>
    </row>
    <row r="21" spans="1:27" ht="12.75">
      <c r="A21" s="5" t="s">
        <v>47</v>
      </c>
      <c r="B21" s="3"/>
      <c r="C21" s="19"/>
      <c r="D21" s="19"/>
      <c r="E21" s="20">
        <v>1108930</v>
      </c>
      <c r="F21" s="21">
        <v>1108930</v>
      </c>
      <c r="G21" s="21"/>
      <c r="H21" s="21">
        <v>735904</v>
      </c>
      <c r="I21" s="21"/>
      <c r="J21" s="21">
        <v>735904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735904</v>
      </c>
      <c r="X21" s="21">
        <v>277233</v>
      </c>
      <c r="Y21" s="21">
        <v>458671</v>
      </c>
      <c r="Z21" s="6">
        <v>165.45</v>
      </c>
      <c r="AA21" s="28">
        <v>1108930</v>
      </c>
    </row>
    <row r="22" spans="1:27" ht="12.75">
      <c r="A22" s="5" t="s">
        <v>48</v>
      </c>
      <c r="B22" s="3"/>
      <c r="C22" s="22"/>
      <c r="D22" s="22"/>
      <c r="E22" s="23">
        <v>14750000</v>
      </c>
      <c r="F22" s="24">
        <v>14750000</v>
      </c>
      <c r="G22" s="24"/>
      <c r="H22" s="24"/>
      <c r="I22" s="24">
        <v>1101282</v>
      </c>
      <c r="J22" s="24">
        <v>1101282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1101282</v>
      </c>
      <c r="X22" s="24">
        <v>3687501</v>
      </c>
      <c r="Y22" s="24">
        <v>-2586219</v>
      </c>
      <c r="Z22" s="7">
        <v>-70.13</v>
      </c>
      <c r="AA22" s="29">
        <v>14750000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35778999</v>
      </c>
      <c r="F25" s="53">
        <f t="shared" si="4"/>
        <v>35778999</v>
      </c>
      <c r="G25" s="53">
        <f t="shared" si="4"/>
        <v>0</v>
      </c>
      <c r="H25" s="53">
        <f t="shared" si="4"/>
        <v>4187427</v>
      </c>
      <c r="I25" s="53">
        <f t="shared" si="4"/>
        <v>2629996</v>
      </c>
      <c r="J25" s="53">
        <f t="shared" si="4"/>
        <v>6817423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6817423</v>
      </c>
      <c r="X25" s="53">
        <f t="shared" si="4"/>
        <v>8944752</v>
      </c>
      <c r="Y25" s="53">
        <f t="shared" si="4"/>
        <v>-2127329</v>
      </c>
      <c r="Z25" s="54">
        <f>+IF(X25&lt;&gt;0,+(Y25/X25)*100,0)</f>
        <v>-23.782984704327184</v>
      </c>
      <c r="AA25" s="55">
        <f>+AA5+AA9+AA15+AA19+AA24</f>
        <v>35778999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27563999</v>
      </c>
      <c r="F28" s="21">
        <v>27563999</v>
      </c>
      <c r="G28" s="21"/>
      <c r="H28" s="21">
        <v>4187428</v>
      </c>
      <c r="I28" s="21">
        <v>2629996</v>
      </c>
      <c r="J28" s="21">
        <v>6817424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6817424</v>
      </c>
      <c r="X28" s="21"/>
      <c r="Y28" s="21">
        <v>6817424</v>
      </c>
      <c r="Z28" s="6"/>
      <c r="AA28" s="19">
        <v>27563999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>
        <v>5000000</v>
      </c>
      <c r="F30" s="24">
        <v>5000000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1250001</v>
      </c>
      <c r="Y30" s="24">
        <v>-1250001</v>
      </c>
      <c r="Z30" s="7">
        <v>-100</v>
      </c>
      <c r="AA30" s="29">
        <v>5000000</v>
      </c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32563999</v>
      </c>
      <c r="F32" s="27">
        <f t="shared" si="5"/>
        <v>32563999</v>
      </c>
      <c r="G32" s="27">
        <f t="shared" si="5"/>
        <v>0</v>
      </c>
      <c r="H32" s="27">
        <f t="shared" si="5"/>
        <v>4187428</v>
      </c>
      <c r="I32" s="27">
        <f t="shared" si="5"/>
        <v>2629996</v>
      </c>
      <c r="J32" s="27">
        <f t="shared" si="5"/>
        <v>6817424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6817424</v>
      </c>
      <c r="X32" s="27">
        <f t="shared" si="5"/>
        <v>1250001</v>
      </c>
      <c r="Y32" s="27">
        <f t="shared" si="5"/>
        <v>5567423</v>
      </c>
      <c r="Z32" s="13">
        <f>+IF(X32&lt;&gt;0,+(Y32/X32)*100,0)</f>
        <v>445.393483685213</v>
      </c>
      <c r="AA32" s="31">
        <f>SUM(AA28:AA31)</f>
        <v>32563999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3215000</v>
      </c>
      <c r="F35" s="21">
        <v>3215000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803751</v>
      </c>
      <c r="Y35" s="21">
        <v>-803751</v>
      </c>
      <c r="Z35" s="6">
        <v>-100</v>
      </c>
      <c r="AA35" s="28">
        <v>3215000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35778999</v>
      </c>
      <c r="F36" s="64">
        <f t="shared" si="6"/>
        <v>35778999</v>
      </c>
      <c r="G36" s="64">
        <f t="shared" si="6"/>
        <v>0</v>
      </c>
      <c r="H36" s="64">
        <f t="shared" si="6"/>
        <v>4187428</v>
      </c>
      <c r="I36" s="64">
        <f t="shared" si="6"/>
        <v>2629996</v>
      </c>
      <c r="J36" s="64">
        <f t="shared" si="6"/>
        <v>6817424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6817424</v>
      </c>
      <c r="X36" s="64">
        <f t="shared" si="6"/>
        <v>2053752</v>
      </c>
      <c r="Y36" s="64">
        <f t="shared" si="6"/>
        <v>4763672</v>
      </c>
      <c r="Z36" s="65">
        <f>+IF(X36&lt;&gt;0,+(Y36/X36)*100,0)</f>
        <v>231.94971934293918</v>
      </c>
      <c r="AA36" s="66">
        <f>SUM(AA32:AA35)</f>
        <v>35778999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2347985</v>
      </c>
      <c r="D5" s="16">
        <f>SUM(D6:D8)</f>
        <v>0</v>
      </c>
      <c r="E5" s="17">
        <f t="shared" si="0"/>
        <v>2860000</v>
      </c>
      <c r="F5" s="18">
        <f t="shared" si="0"/>
        <v>2860000</v>
      </c>
      <c r="G5" s="18">
        <f t="shared" si="0"/>
        <v>6364</v>
      </c>
      <c r="H5" s="18">
        <f t="shared" si="0"/>
        <v>10900</v>
      </c>
      <c r="I5" s="18">
        <f t="shared" si="0"/>
        <v>146362</v>
      </c>
      <c r="J5" s="18">
        <f t="shared" si="0"/>
        <v>163626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163626</v>
      </c>
      <c r="X5" s="18">
        <f t="shared" si="0"/>
        <v>79100</v>
      </c>
      <c r="Y5" s="18">
        <f t="shared" si="0"/>
        <v>84526</v>
      </c>
      <c r="Z5" s="4">
        <f>+IF(X5&lt;&gt;0,+(Y5/X5)*100,0)</f>
        <v>106.85967130214917</v>
      </c>
      <c r="AA5" s="16">
        <f>SUM(AA6:AA8)</f>
        <v>2860000</v>
      </c>
    </row>
    <row r="6" spans="1:27" ht="12.75">
      <c r="A6" s="5" t="s">
        <v>32</v>
      </c>
      <c r="B6" s="3"/>
      <c r="C6" s="19">
        <v>29811</v>
      </c>
      <c r="D6" s="19"/>
      <c r="E6" s="20">
        <v>79100</v>
      </c>
      <c r="F6" s="21">
        <v>79100</v>
      </c>
      <c r="G6" s="21">
        <v>6364</v>
      </c>
      <c r="H6" s="21">
        <v>6165</v>
      </c>
      <c r="I6" s="21"/>
      <c r="J6" s="21">
        <v>12529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12529</v>
      </c>
      <c r="X6" s="21">
        <v>79100</v>
      </c>
      <c r="Y6" s="21">
        <v>-66571</v>
      </c>
      <c r="Z6" s="6">
        <v>-84.16</v>
      </c>
      <c r="AA6" s="28">
        <v>79100</v>
      </c>
    </row>
    <row r="7" spans="1:27" ht="12.75">
      <c r="A7" s="5" t="s">
        <v>33</v>
      </c>
      <c r="B7" s="3"/>
      <c r="C7" s="22">
        <v>1952827</v>
      </c>
      <c r="D7" s="22"/>
      <c r="E7" s="23">
        <v>1746000</v>
      </c>
      <c r="F7" s="24">
        <v>1746000</v>
      </c>
      <c r="G7" s="24"/>
      <c r="H7" s="24">
        <v>4735</v>
      </c>
      <c r="I7" s="24">
        <v>146362</v>
      </c>
      <c r="J7" s="24">
        <v>151097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151097</v>
      </c>
      <c r="X7" s="24"/>
      <c r="Y7" s="24">
        <v>151097</v>
      </c>
      <c r="Z7" s="7"/>
      <c r="AA7" s="29">
        <v>1746000</v>
      </c>
    </row>
    <row r="8" spans="1:27" ht="12.75">
      <c r="A8" s="5" t="s">
        <v>34</v>
      </c>
      <c r="B8" s="3"/>
      <c r="C8" s="19">
        <v>365347</v>
      </c>
      <c r="D8" s="19"/>
      <c r="E8" s="20">
        <v>1034900</v>
      </c>
      <c r="F8" s="21">
        <v>1034900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1034900</v>
      </c>
    </row>
    <row r="9" spans="1:27" ht="12.75">
      <c r="A9" s="2" t="s">
        <v>35</v>
      </c>
      <c r="B9" s="3"/>
      <c r="C9" s="16">
        <f aca="true" t="shared" si="1" ref="C9:Y9">SUM(C10:C14)</f>
        <v>2592796</v>
      </c>
      <c r="D9" s="16">
        <f>SUM(D10:D14)</f>
        <v>0</v>
      </c>
      <c r="E9" s="17">
        <f t="shared" si="1"/>
        <v>4120000</v>
      </c>
      <c r="F9" s="18">
        <f t="shared" si="1"/>
        <v>4120000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4120000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2592796</v>
      </c>
      <c r="D12" s="19"/>
      <c r="E12" s="20">
        <v>4120000</v>
      </c>
      <c r="F12" s="21">
        <v>4120000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4120000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520964</v>
      </c>
      <c r="D15" s="16">
        <f>SUM(D16:D18)</f>
        <v>0</v>
      </c>
      <c r="E15" s="17">
        <f t="shared" si="2"/>
        <v>12040000</v>
      </c>
      <c r="F15" s="18">
        <f t="shared" si="2"/>
        <v>12040000</v>
      </c>
      <c r="G15" s="18">
        <f t="shared" si="2"/>
        <v>0</v>
      </c>
      <c r="H15" s="18">
        <f t="shared" si="2"/>
        <v>1754</v>
      </c>
      <c r="I15" s="18">
        <f t="shared" si="2"/>
        <v>0</v>
      </c>
      <c r="J15" s="18">
        <f t="shared" si="2"/>
        <v>1754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1754</v>
      </c>
      <c r="X15" s="18">
        <f t="shared" si="2"/>
        <v>2030000</v>
      </c>
      <c r="Y15" s="18">
        <f t="shared" si="2"/>
        <v>-2028246</v>
      </c>
      <c r="Z15" s="4">
        <f>+IF(X15&lt;&gt;0,+(Y15/X15)*100,0)</f>
        <v>-99.9135960591133</v>
      </c>
      <c r="AA15" s="30">
        <f>SUM(AA16:AA18)</f>
        <v>12040000</v>
      </c>
    </row>
    <row r="16" spans="1:27" ht="12.75">
      <c r="A16" s="5" t="s">
        <v>42</v>
      </c>
      <c r="B16" s="3"/>
      <c r="C16" s="19">
        <v>511324</v>
      </c>
      <c r="D16" s="19"/>
      <c r="E16" s="20">
        <v>12030000</v>
      </c>
      <c r="F16" s="21">
        <v>12030000</v>
      </c>
      <c r="G16" s="21"/>
      <c r="H16" s="21">
        <v>1754</v>
      </c>
      <c r="I16" s="21"/>
      <c r="J16" s="21">
        <v>1754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1754</v>
      </c>
      <c r="X16" s="21">
        <v>2030000</v>
      </c>
      <c r="Y16" s="21">
        <v>-2028246</v>
      </c>
      <c r="Z16" s="6">
        <v>-99.91</v>
      </c>
      <c r="AA16" s="28">
        <v>12030000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>
        <v>9640</v>
      </c>
      <c r="D18" s="19"/>
      <c r="E18" s="20">
        <v>10000</v>
      </c>
      <c r="F18" s="21">
        <v>10000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>
        <v>10000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>
        <v>120257</v>
      </c>
      <c r="D24" s="16"/>
      <c r="E24" s="17">
        <v>16000</v>
      </c>
      <c r="F24" s="18">
        <v>16000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16000</v>
      </c>
      <c r="Y24" s="18">
        <v>-16000</v>
      </c>
      <c r="Z24" s="4">
        <v>-100</v>
      </c>
      <c r="AA24" s="30">
        <v>16000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5582002</v>
      </c>
      <c r="D25" s="51">
        <f>+D5+D9+D15+D19+D24</f>
        <v>0</v>
      </c>
      <c r="E25" s="52">
        <f t="shared" si="4"/>
        <v>19036000</v>
      </c>
      <c r="F25" s="53">
        <f t="shared" si="4"/>
        <v>19036000</v>
      </c>
      <c r="G25" s="53">
        <f t="shared" si="4"/>
        <v>6364</v>
      </c>
      <c r="H25" s="53">
        <f t="shared" si="4"/>
        <v>12654</v>
      </c>
      <c r="I25" s="53">
        <f t="shared" si="4"/>
        <v>146362</v>
      </c>
      <c r="J25" s="53">
        <f t="shared" si="4"/>
        <v>165380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165380</v>
      </c>
      <c r="X25" s="53">
        <f t="shared" si="4"/>
        <v>2125100</v>
      </c>
      <c r="Y25" s="53">
        <f t="shared" si="4"/>
        <v>-1959720</v>
      </c>
      <c r="Z25" s="54">
        <f>+IF(X25&lt;&gt;0,+(Y25/X25)*100,0)</f>
        <v>-92.21777798691826</v>
      </c>
      <c r="AA25" s="55">
        <f>+AA5+AA9+AA15+AA19+AA24</f>
        <v>19036000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5582002</v>
      </c>
      <c r="D35" s="19"/>
      <c r="E35" s="20">
        <v>19036000</v>
      </c>
      <c r="F35" s="21">
        <v>19036000</v>
      </c>
      <c r="G35" s="21">
        <v>6364</v>
      </c>
      <c r="H35" s="21">
        <v>12654</v>
      </c>
      <c r="I35" s="21">
        <v>146362</v>
      </c>
      <c r="J35" s="21">
        <v>165380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165380</v>
      </c>
      <c r="X35" s="21">
        <v>2125100</v>
      </c>
      <c r="Y35" s="21">
        <v>-1959720</v>
      </c>
      <c r="Z35" s="6">
        <v>-92.22</v>
      </c>
      <c r="AA35" s="28">
        <v>19036000</v>
      </c>
    </row>
    <row r="36" spans="1:27" ht="12.75">
      <c r="A36" s="61" t="s">
        <v>64</v>
      </c>
      <c r="B36" s="10"/>
      <c r="C36" s="62">
        <f aca="true" t="shared" si="6" ref="C36:Y36">SUM(C32:C35)</f>
        <v>5582002</v>
      </c>
      <c r="D36" s="62">
        <f>SUM(D32:D35)</f>
        <v>0</v>
      </c>
      <c r="E36" s="63">
        <f t="shared" si="6"/>
        <v>19036000</v>
      </c>
      <c r="F36" s="64">
        <f t="shared" si="6"/>
        <v>19036000</v>
      </c>
      <c r="G36" s="64">
        <f t="shared" si="6"/>
        <v>6364</v>
      </c>
      <c r="H36" s="64">
        <f t="shared" si="6"/>
        <v>12654</v>
      </c>
      <c r="I36" s="64">
        <f t="shared" si="6"/>
        <v>146362</v>
      </c>
      <c r="J36" s="64">
        <f t="shared" si="6"/>
        <v>165380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165380</v>
      </c>
      <c r="X36" s="64">
        <f t="shared" si="6"/>
        <v>2125100</v>
      </c>
      <c r="Y36" s="64">
        <f t="shared" si="6"/>
        <v>-1959720</v>
      </c>
      <c r="Z36" s="65">
        <f>+IF(X36&lt;&gt;0,+(Y36/X36)*100,0)</f>
        <v>-92.21777798691826</v>
      </c>
      <c r="AA36" s="66">
        <f>SUM(AA32:AA35)</f>
        <v>19036000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96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41016214</v>
      </c>
      <c r="D5" s="16">
        <f>SUM(D6:D8)</f>
        <v>0</v>
      </c>
      <c r="E5" s="17">
        <f t="shared" si="0"/>
        <v>60882563</v>
      </c>
      <c r="F5" s="18">
        <f t="shared" si="0"/>
        <v>60882563</v>
      </c>
      <c r="G5" s="18">
        <f t="shared" si="0"/>
        <v>177588</v>
      </c>
      <c r="H5" s="18">
        <f t="shared" si="0"/>
        <v>754801</v>
      </c>
      <c r="I5" s="18">
        <f t="shared" si="0"/>
        <v>1205936</v>
      </c>
      <c r="J5" s="18">
        <f t="shared" si="0"/>
        <v>2138325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2138325</v>
      </c>
      <c r="X5" s="18">
        <f t="shared" si="0"/>
        <v>12739537</v>
      </c>
      <c r="Y5" s="18">
        <f t="shared" si="0"/>
        <v>-10601212</v>
      </c>
      <c r="Z5" s="4">
        <f>+IF(X5&lt;&gt;0,+(Y5/X5)*100,0)</f>
        <v>-83.21504933813529</v>
      </c>
      <c r="AA5" s="16">
        <f>SUM(AA6:AA8)</f>
        <v>60882563</v>
      </c>
    </row>
    <row r="6" spans="1:27" ht="12.75">
      <c r="A6" s="5" t="s">
        <v>32</v>
      </c>
      <c r="B6" s="3"/>
      <c r="C6" s="19">
        <v>24290281</v>
      </c>
      <c r="D6" s="19"/>
      <c r="E6" s="20">
        <v>15966609</v>
      </c>
      <c r="F6" s="21">
        <v>15966609</v>
      </c>
      <c r="G6" s="21">
        <v>32260</v>
      </c>
      <c r="H6" s="21">
        <v>74766</v>
      </c>
      <c r="I6" s="21">
        <v>102027</v>
      </c>
      <c r="J6" s="21">
        <v>209053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209053</v>
      </c>
      <c r="X6" s="21">
        <v>2639024</v>
      </c>
      <c r="Y6" s="21">
        <v>-2429971</v>
      </c>
      <c r="Z6" s="6">
        <v>-92.08</v>
      </c>
      <c r="AA6" s="28">
        <v>15966609</v>
      </c>
    </row>
    <row r="7" spans="1:27" ht="12.75">
      <c r="A7" s="5" t="s">
        <v>33</v>
      </c>
      <c r="B7" s="3"/>
      <c r="C7" s="22">
        <v>10881237</v>
      </c>
      <c r="D7" s="22"/>
      <c r="E7" s="23">
        <v>11057122</v>
      </c>
      <c r="F7" s="24">
        <v>11057122</v>
      </c>
      <c r="G7" s="24">
        <v>21450</v>
      </c>
      <c r="H7" s="24">
        <v>130016</v>
      </c>
      <c r="I7" s="24">
        <v>546324</v>
      </c>
      <c r="J7" s="24">
        <v>697790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697790</v>
      </c>
      <c r="X7" s="24">
        <v>3031505</v>
      </c>
      <c r="Y7" s="24">
        <v>-2333715</v>
      </c>
      <c r="Z7" s="7">
        <v>-76.98</v>
      </c>
      <c r="AA7" s="29">
        <v>11057122</v>
      </c>
    </row>
    <row r="8" spans="1:27" ht="12.75">
      <c r="A8" s="5" t="s">
        <v>34</v>
      </c>
      <c r="B8" s="3"/>
      <c r="C8" s="19">
        <v>5844696</v>
      </c>
      <c r="D8" s="19"/>
      <c r="E8" s="20">
        <v>33858832</v>
      </c>
      <c r="F8" s="21">
        <v>33858832</v>
      </c>
      <c r="G8" s="21">
        <v>123878</v>
      </c>
      <c r="H8" s="21">
        <v>550019</v>
      </c>
      <c r="I8" s="21">
        <v>557585</v>
      </c>
      <c r="J8" s="21">
        <v>1231482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1231482</v>
      </c>
      <c r="X8" s="21">
        <v>7069008</v>
      </c>
      <c r="Y8" s="21">
        <v>-5837526</v>
      </c>
      <c r="Z8" s="6">
        <v>-82.58</v>
      </c>
      <c r="AA8" s="28">
        <v>33858832</v>
      </c>
    </row>
    <row r="9" spans="1:27" ht="12.75">
      <c r="A9" s="2" t="s">
        <v>35</v>
      </c>
      <c r="B9" s="3"/>
      <c r="C9" s="16">
        <f aca="true" t="shared" si="1" ref="C9:Y9">SUM(C10:C14)</f>
        <v>35646174</v>
      </c>
      <c r="D9" s="16">
        <f>SUM(D10:D14)</f>
        <v>0</v>
      </c>
      <c r="E9" s="17">
        <f t="shared" si="1"/>
        <v>59398817</v>
      </c>
      <c r="F9" s="18">
        <f t="shared" si="1"/>
        <v>59398817</v>
      </c>
      <c r="G9" s="18">
        <f t="shared" si="1"/>
        <v>0</v>
      </c>
      <c r="H9" s="18">
        <f t="shared" si="1"/>
        <v>2281469</v>
      </c>
      <c r="I9" s="18">
        <f t="shared" si="1"/>
        <v>6488315</v>
      </c>
      <c r="J9" s="18">
        <f t="shared" si="1"/>
        <v>8769784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8769784</v>
      </c>
      <c r="X9" s="18">
        <f t="shared" si="1"/>
        <v>12200894</v>
      </c>
      <c r="Y9" s="18">
        <f t="shared" si="1"/>
        <v>-3431110</v>
      </c>
      <c r="Z9" s="4">
        <f>+IF(X9&lt;&gt;0,+(Y9/X9)*100,0)</f>
        <v>-28.121791730999384</v>
      </c>
      <c r="AA9" s="30">
        <f>SUM(AA10:AA14)</f>
        <v>59398817</v>
      </c>
    </row>
    <row r="10" spans="1:27" ht="12.75">
      <c r="A10" s="5" t="s">
        <v>36</v>
      </c>
      <c r="B10" s="3"/>
      <c r="C10" s="19">
        <v>16951143</v>
      </c>
      <c r="D10" s="19"/>
      <c r="E10" s="20">
        <v>19908703</v>
      </c>
      <c r="F10" s="21">
        <v>19908703</v>
      </c>
      <c r="G10" s="21"/>
      <c r="H10" s="21">
        <v>319940</v>
      </c>
      <c r="I10" s="21">
        <v>2972147</v>
      </c>
      <c r="J10" s="21">
        <v>3292087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3292087</v>
      </c>
      <c r="X10" s="21">
        <v>3563454</v>
      </c>
      <c r="Y10" s="21">
        <v>-271367</v>
      </c>
      <c r="Z10" s="6">
        <v>-7.62</v>
      </c>
      <c r="AA10" s="28">
        <v>19908703</v>
      </c>
    </row>
    <row r="11" spans="1:27" ht="12.75">
      <c r="A11" s="5" t="s">
        <v>37</v>
      </c>
      <c r="B11" s="3"/>
      <c r="C11" s="19">
        <v>13683527</v>
      </c>
      <c r="D11" s="19"/>
      <c r="E11" s="20">
        <v>29106754</v>
      </c>
      <c r="F11" s="21">
        <v>29106754</v>
      </c>
      <c r="G11" s="21"/>
      <c r="H11" s="21">
        <v>1350690</v>
      </c>
      <c r="I11" s="21">
        <v>3242330</v>
      </c>
      <c r="J11" s="21">
        <v>4593020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4593020</v>
      </c>
      <c r="X11" s="21">
        <v>7229443</v>
      </c>
      <c r="Y11" s="21">
        <v>-2636423</v>
      </c>
      <c r="Z11" s="6">
        <v>-36.47</v>
      </c>
      <c r="AA11" s="28">
        <v>29106754</v>
      </c>
    </row>
    <row r="12" spans="1:27" ht="12.75">
      <c r="A12" s="5" t="s">
        <v>38</v>
      </c>
      <c r="B12" s="3"/>
      <c r="C12" s="19">
        <v>2851877</v>
      </c>
      <c r="D12" s="19"/>
      <c r="E12" s="20">
        <v>7383360</v>
      </c>
      <c r="F12" s="21">
        <v>7383360</v>
      </c>
      <c r="G12" s="21"/>
      <c r="H12" s="21">
        <v>12919</v>
      </c>
      <c r="I12" s="21">
        <v>9630</v>
      </c>
      <c r="J12" s="21">
        <v>22549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22549</v>
      </c>
      <c r="X12" s="21">
        <v>657997</v>
      </c>
      <c r="Y12" s="21">
        <v>-635448</v>
      </c>
      <c r="Z12" s="6">
        <v>-96.57</v>
      </c>
      <c r="AA12" s="28">
        <v>7383360</v>
      </c>
    </row>
    <row r="13" spans="1:27" ht="12.75">
      <c r="A13" s="5" t="s">
        <v>39</v>
      </c>
      <c r="B13" s="3"/>
      <c r="C13" s="19">
        <v>2158340</v>
      </c>
      <c r="D13" s="19"/>
      <c r="E13" s="20">
        <v>3000000</v>
      </c>
      <c r="F13" s="21">
        <v>3000000</v>
      </c>
      <c r="G13" s="21"/>
      <c r="H13" s="21">
        <v>597920</v>
      </c>
      <c r="I13" s="21">
        <v>264208</v>
      </c>
      <c r="J13" s="21">
        <v>862128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862128</v>
      </c>
      <c r="X13" s="21">
        <v>750000</v>
      </c>
      <c r="Y13" s="21">
        <v>112128</v>
      </c>
      <c r="Z13" s="6">
        <v>14.95</v>
      </c>
      <c r="AA13" s="28">
        <v>3000000</v>
      </c>
    </row>
    <row r="14" spans="1:27" ht="12.75">
      <c r="A14" s="5" t="s">
        <v>40</v>
      </c>
      <c r="B14" s="3"/>
      <c r="C14" s="22">
        <v>1287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146568568</v>
      </c>
      <c r="D15" s="16">
        <f>SUM(D16:D18)</f>
        <v>0</v>
      </c>
      <c r="E15" s="17">
        <f t="shared" si="2"/>
        <v>231016272</v>
      </c>
      <c r="F15" s="18">
        <f t="shared" si="2"/>
        <v>231016272</v>
      </c>
      <c r="G15" s="18">
        <f t="shared" si="2"/>
        <v>7211597</v>
      </c>
      <c r="H15" s="18">
        <f t="shared" si="2"/>
        <v>29336010</v>
      </c>
      <c r="I15" s="18">
        <f t="shared" si="2"/>
        <v>12995496</v>
      </c>
      <c r="J15" s="18">
        <f t="shared" si="2"/>
        <v>49543103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49543103</v>
      </c>
      <c r="X15" s="18">
        <f t="shared" si="2"/>
        <v>52833580</v>
      </c>
      <c r="Y15" s="18">
        <f t="shared" si="2"/>
        <v>-3290477</v>
      </c>
      <c r="Z15" s="4">
        <f>+IF(X15&lt;&gt;0,+(Y15/X15)*100,0)</f>
        <v>-6.228003099543889</v>
      </c>
      <c r="AA15" s="30">
        <f>SUM(AA16:AA18)</f>
        <v>231016272</v>
      </c>
    </row>
    <row r="16" spans="1:27" ht="12.75">
      <c r="A16" s="5" t="s">
        <v>42</v>
      </c>
      <c r="B16" s="3"/>
      <c r="C16" s="19">
        <v>7719834</v>
      </c>
      <c r="D16" s="19"/>
      <c r="E16" s="20">
        <v>49824301</v>
      </c>
      <c r="F16" s="21">
        <v>49824301</v>
      </c>
      <c r="G16" s="21">
        <v>932745</v>
      </c>
      <c r="H16" s="21">
        <v>5221080</v>
      </c>
      <c r="I16" s="21">
        <v>2335537</v>
      </c>
      <c r="J16" s="21">
        <v>8489362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8489362</v>
      </c>
      <c r="X16" s="21">
        <v>8800147</v>
      </c>
      <c r="Y16" s="21">
        <v>-310785</v>
      </c>
      <c r="Z16" s="6">
        <v>-3.53</v>
      </c>
      <c r="AA16" s="28">
        <v>49824301</v>
      </c>
    </row>
    <row r="17" spans="1:27" ht="12.75">
      <c r="A17" s="5" t="s">
        <v>43</v>
      </c>
      <c r="B17" s="3"/>
      <c r="C17" s="19">
        <v>138803949</v>
      </c>
      <c r="D17" s="19"/>
      <c r="E17" s="20">
        <v>181181971</v>
      </c>
      <c r="F17" s="21">
        <v>181181971</v>
      </c>
      <c r="G17" s="21">
        <v>6278852</v>
      </c>
      <c r="H17" s="21">
        <v>24114930</v>
      </c>
      <c r="I17" s="21">
        <v>10659959</v>
      </c>
      <c r="J17" s="21">
        <v>41053741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41053741</v>
      </c>
      <c r="X17" s="21">
        <v>44033433</v>
      </c>
      <c r="Y17" s="21">
        <v>-2979692</v>
      </c>
      <c r="Z17" s="6">
        <v>-6.77</v>
      </c>
      <c r="AA17" s="28">
        <v>181181971</v>
      </c>
    </row>
    <row r="18" spans="1:27" ht="12.75">
      <c r="A18" s="5" t="s">
        <v>44</v>
      </c>
      <c r="B18" s="3"/>
      <c r="C18" s="19">
        <v>44785</v>
      </c>
      <c r="D18" s="19"/>
      <c r="E18" s="20">
        <v>10000</v>
      </c>
      <c r="F18" s="21">
        <v>10000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>
        <v>10000</v>
      </c>
    </row>
    <row r="19" spans="1:27" ht="12.75">
      <c r="A19" s="2" t="s">
        <v>45</v>
      </c>
      <c r="B19" s="8"/>
      <c r="C19" s="16">
        <f aca="true" t="shared" si="3" ref="C19:Y19">SUM(C20:C23)</f>
        <v>550418697</v>
      </c>
      <c r="D19" s="16">
        <f>SUM(D20:D23)</f>
        <v>0</v>
      </c>
      <c r="E19" s="17">
        <f t="shared" si="3"/>
        <v>879662416</v>
      </c>
      <c r="F19" s="18">
        <f t="shared" si="3"/>
        <v>879662416</v>
      </c>
      <c r="G19" s="18">
        <f t="shared" si="3"/>
        <v>21997682</v>
      </c>
      <c r="H19" s="18">
        <f t="shared" si="3"/>
        <v>38448666</v>
      </c>
      <c r="I19" s="18">
        <f t="shared" si="3"/>
        <v>34269404</v>
      </c>
      <c r="J19" s="18">
        <f t="shared" si="3"/>
        <v>94715752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94715752</v>
      </c>
      <c r="X19" s="18">
        <f t="shared" si="3"/>
        <v>198005066</v>
      </c>
      <c r="Y19" s="18">
        <f t="shared" si="3"/>
        <v>-103289314</v>
      </c>
      <c r="Z19" s="4">
        <f>+IF(X19&lt;&gt;0,+(Y19/X19)*100,0)</f>
        <v>-52.16498551607766</v>
      </c>
      <c r="AA19" s="30">
        <f>SUM(AA20:AA23)</f>
        <v>879662416</v>
      </c>
    </row>
    <row r="20" spans="1:27" ht="12.75">
      <c r="A20" s="5" t="s">
        <v>46</v>
      </c>
      <c r="B20" s="3"/>
      <c r="C20" s="19">
        <v>71055844</v>
      </c>
      <c r="D20" s="19"/>
      <c r="E20" s="20">
        <v>243943494</v>
      </c>
      <c r="F20" s="21">
        <v>243943494</v>
      </c>
      <c r="G20" s="21">
        <v>1646664</v>
      </c>
      <c r="H20" s="21">
        <v>12960059</v>
      </c>
      <c r="I20" s="21">
        <v>7513293</v>
      </c>
      <c r="J20" s="21">
        <v>22120016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22120016</v>
      </c>
      <c r="X20" s="21">
        <v>56444590</v>
      </c>
      <c r="Y20" s="21">
        <v>-34324574</v>
      </c>
      <c r="Z20" s="6">
        <v>-60.81</v>
      </c>
      <c r="AA20" s="28">
        <v>243943494</v>
      </c>
    </row>
    <row r="21" spans="1:27" ht="12.75">
      <c r="A21" s="5" t="s">
        <v>47</v>
      </c>
      <c r="B21" s="3"/>
      <c r="C21" s="19">
        <v>348390400</v>
      </c>
      <c r="D21" s="19"/>
      <c r="E21" s="20">
        <v>477416157</v>
      </c>
      <c r="F21" s="21">
        <v>477416157</v>
      </c>
      <c r="G21" s="21">
        <v>18339470</v>
      </c>
      <c r="H21" s="21">
        <v>18285062</v>
      </c>
      <c r="I21" s="21">
        <v>17580776</v>
      </c>
      <c r="J21" s="21">
        <v>54205308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54205308</v>
      </c>
      <c r="X21" s="21">
        <v>112854981</v>
      </c>
      <c r="Y21" s="21">
        <v>-58649673</v>
      </c>
      <c r="Z21" s="6">
        <v>-51.97</v>
      </c>
      <c r="AA21" s="28">
        <v>477416157</v>
      </c>
    </row>
    <row r="22" spans="1:27" ht="12.75">
      <c r="A22" s="5" t="s">
        <v>48</v>
      </c>
      <c r="B22" s="3"/>
      <c r="C22" s="22">
        <v>129319140</v>
      </c>
      <c r="D22" s="22"/>
      <c r="E22" s="23">
        <v>137294030</v>
      </c>
      <c r="F22" s="24">
        <v>137294030</v>
      </c>
      <c r="G22" s="24">
        <v>2011548</v>
      </c>
      <c r="H22" s="24">
        <v>7203545</v>
      </c>
      <c r="I22" s="24">
        <v>9173581</v>
      </c>
      <c r="J22" s="24">
        <v>18388674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18388674</v>
      </c>
      <c r="X22" s="24">
        <v>27787795</v>
      </c>
      <c r="Y22" s="24">
        <v>-9399121</v>
      </c>
      <c r="Z22" s="7">
        <v>-33.82</v>
      </c>
      <c r="AA22" s="29">
        <v>137294030</v>
      </c>
    </row>
    <row r="23" spans="1:27" ht="12.75">
      <c r="A23" s="5" t="s">
        <v>49</v>
      </c>
      <c r="B23" s="3"/>
      <c r="C23" s="19">
        <v>1653313</v>
      </c>
      <c r="D23" s="19"/>
      <c r="E23" s="20">
        <v>21008735</v>
      </c>
      <c r="F23" s="21">
        <v>21008735</v>
      </c>
      <c r="G23" s="21"/>
      <c r="H23" s="21"/>
      <c r="I23" s="21">
        <v>1754</v>
      </c>
      <c r="J23" s="21">
        <v>1754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1754</v>
      </c>
      <c r="X23" s="21">
        <v>917700</v>
      </c>
      <c r="Y23" s="21">
        <v>-915946</v>
      </c>
      <c r="Z23" s="6">
        <v>-99.81</v>
      </c>
      <c r="AA23" s="28">
        <v>21008735</v>
      </c>
    </row>
    <row r="24" spans="1:27" ht="12.75">
      <c r="A24" s="2" t="s">
        <v>50</v>
      </c>
      <c r="B24" s="8"/>
      <c r="C24" s="16">
        <v>19944639</v>
      </c>
      <c r="D24" s="16"/>
      <c r="E24" s="17">
        <v>24476001</v>
      </c>
      <c r="F24" s="18">
        <v>24476001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1696000</v>
      </c>
      <c r="Y24" s="18">
        <v>-1696000</v>
      </c>
      <c r="Z24" s="4">
        <v>-100</v>
      </c>
      <c r="AA24" s="30">
        <v>24476001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793594292</v>
      </c>
      <c r="D25" s="51">
        <f>+D5+D9+D15+D19+D24</f>
        <v>0</v>
      </c>
      <c r="E25" s="52">
        <f t="shared" si="4"/>
        <v>1255436069</v>
      </c>
      <c r="F25" s="53">
        <f t="shared" si="4"/>
        <v>1255436069</v>
      </c>
      <c r="G25" s="53">
        <f t="shared" si="4"/>
        <v>29386867</v>
      </c>
      <c r="H25" s="53">
        <f t="shared" si="4"/>
        <v>70820946</v>
      </c>
      <c r="I25" s="53">
        <f t="shared" si="4"/>
        <v>54959151</v>
      </c>
      <c r="J25" s="53">
        <f t="shared" si="4"/>
        <v>155166964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155166964</v>
      </c>
      <c r="X25" s="53">
        <f t="shared" si="4"/>
        <v>277475077</v>
      </c>
      <c r="Y25" s="53">
        <f t="shared" si="4"/>
        <v>-122308113</v>
      </c>
      <c r="Z25" s="54">
        <f>+IF(X25&lt;&gt;0,+(Y25/X25)*100,0)</f>
        <v>-44.07895452174251</v>
      </c>
      <c r="AA25" s="55">
        <f>+AA5+AA9+AA15+AA19+AA24</f>
        <v>1255436069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599989923</v>
      </c>
      <c r="D28" s="19"/>
      <c r="E28" s="20">
        <v>804845447</v>
      </c>
      <c r="F28" s="21">
        <v>804845447</v>
      </c>
      <c r="G28" s="21">
        <v>26764517</v>
      </c>
      <c r="H28" s="21">
        <v>60300331</v>
      </c>
      <c r="I28" s="21">
        <v>44775166</v>
      </c>
      <c r="J28" s="21">
        <v>131840014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131840014</v>
      </c>
      <c r="X28" s="21">
        <v>191674135</v>
      </c>
      <c r="Y28" s="21">
        <v>-59834121</v>
      </c>
      <c r="Z28" s="6">
        <v>-31.22</v>
      </c>
      <c r="AA28" s="19">
        <v>804845447</v>
      </c>
    </row>
    <row r="29" spans="1:27" ht="12.75">
      <c r="A29" s="57" t="s">
        <v>55</v>
      </c>
      <c r="B29" s="3"/>
      <c r="C29" s="19">
        <v>34413635</v>
      </c>
      <c r="D29" s="19"/>
      <c r="E29" s="20">
        <v>32942772</v>
      </c>
      <c r="F29" s="21">
        <v>32942772</v>
      </c>
      <c r="G29" s="21">
        <v>400000</v>
      </c>
      <c r="H29" s="21">
        <v>3887812</v>
      </c>
      <c r="I29" s="21">
        <v>198521</v>
      </c>
      <c r="J29" s="21">
        <v>4486333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4486333</v>
      </c>
      <c r="X29" s="21">
        <v>6506445</v>
      </c>
      <c r="Y29" s="21">
        <v>-2020112</v>
      </c>
      <c r="Z29" s="6">
        <v>-31.05</v>
      </c>
      <c r="AA29" s="28">
        <v>32942772</v>
      </c>
    </row>
    <row r="30" spans="1:27" ht="12.75">
      <c r="A30" s="57" t="s">
        <v>56</v>
      </c>
      <c r="B30" s="3"/>
      <c r="C30" s="22">
        <v>5419000</v>
      </c>
      <c r="D30" s="22"/>
      <c r="E30" s="23">
        <v>22766000</v>
      </c>
      <c r="F30" s="24">
        <v>22766000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2500002</v>
      </c>
      <c r="Y30" s="24">
        <v>-2500002</v>
      </c>
      <c r="Z30" s="7">
        <v>-100</v>
      </c>
      <c r="AA30" s="29">
        <v>22766000</v>
      </c>
    </row>
    <row r="31" spans="1:27" ht="12.75">
      <c r="A31" s="58" t="s">
        <v>57</v>
      </c>
      <c r="B31" s="3"/>
      <c r="C31" s="19">
        <v>5100340</v>
      </c>
      <c r="D31" s="19"/>
      <c r="E31" s="20">
        <v>3265000</v>
      </c>
      <c r="F31" s="21">
        <v>3265000</v>
      </c>
      <c r="G31" s="21"/>
      <c r="H31" s="21"/>
      <c r="I31" s="21">
        <v>434650</v>
      </c>
      <c r="J31" s="21">
        <v>434650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434650</v>
      </c>
      <c r="X31" s="21"/>
      <c r="Y31" s="21">
        <v>434650</v>
      </c>
      <c r="Z31" s="6"/>
      <c r="AA31" s="28">
        <v>3265000</v>
      </c>
    </row>
    <row r="32" spans="1:27" ht="12.75">
      <c r="A32" s="59" t="s">
        <v>58</v>
      </c>
      <c r="B32" s="3"/>
      <c r="C32" s="25">
        <f aca="true" t="shared" si="5" ref="C32:Y32">SUM(C28:C31)</f>
        <v>644922898</v>
      </c>
      <c r="D32" s="25">
        <f>SUM(D28:D31)</f>
        <v>0</v>
      </c>
      <c r="E32" s="26">
        <f t="shared" si="5"/>
        <v>863819219</v>
      </c>
      <c r="F32" s="27">
        <f t="shared" si="5"/>
        <v>863819219</v>
      </c>
      <c r="G32" s="27">
        <f t="shared" si="5"/>
        <v>27164517</v>
      </c>
      <c r="H32" s="27">
        <f t="shared" si="5"/>
        <v>64188143</v>
      </c>
      <c r="I32" s="27">
        <f t="shared" si="5"/>
        <v>45408337</v>
      </c>
      <c r="J32" s="27">
        <f t="shared" si="5"/>
        <v>136760997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136760997</v>
      </c>
      <c r="X32" s="27">
        <f t="shared" si="5"/>
        <v>200680582</v>
      </c>
      <c r="Y32" s="27">
        <f t="shared" si="5"/>
        <v>-63919585</v>
      </c>
      <c r="Z32" s="13">
        <f>+IF(X32&lt;&gt;0,+(Y32/X32)*100,0)</f>
        <v>-31.851405035291357</v>
      </c>
      <c r="AA32" s="31">
        <f>SUM(AA28:AA31)</f>
        <v>863819219</v>
      </c>
    </row>
    <row r="33" spans="1:27" ht="12.75">
      <c r="A33" s="60" t="s">
        <v>59</v>
      </c>
      <c r="B33" s="3" t="s">
        <v>60</v>
      </c>
      <c r="C33" s="19">
        <v>62632688</v>
      </c>
      <c r="D33" s="19"/>
      <c r="E33" s="20">
        <v>68648745</v>
      </c>
      <c r="F33" s="21">
        <v>68648745</v>
      </c>
      <c r="G33" s="21">
        <v>479905</v>
      </c>
      <c r="H33" s="21">
        <v>103644</v>
      </c>
      <c r="I33" s="21">
        <v>1543574</v>
      </c>
      <c r="J33" s="21">
        <v>2127123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2127123</v>
      </c>
      <c r="X33" s="21">
        <v>19232296</v>
      </c>
      <c r="Y33" s="21">
        <v>-17105173</v>
      </c>
      <c r="Z33" s="6">
        <v>-88.94</v>
      </c>
      <c r="AA33" s="28">
        <v>68648745</v>
      </c>
    </row>
    <row r="34" spans="1:27" ht="12.75">
      <c r="A34" s="60" t="s">
        <v>61</v>
      </c>
      <c r="B34" s="3" t="s">
        <v>62</v>
      </c>
      <c r="C34" s="19">
        <v>3469659</v>
      </c>
      <c r="D34" s="19"/>
      <c r="E34" s="20">
        <v>93602000</v>
      </c>
      <c r="F34" s="21">
        <v>93602000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3821877</v>
      </c>
      <c r="Y34" s="21">
        <v>-3821877</v>
      </c>
      <c r="Z34" s="6">
        <v>-100</v>
      </c>
      <c r="AA34" s="28">
        <v>93602000</v>
      </c>
    </row>
    <row r="35" spans="1:27" ht="12.75">
      <c r="A35" s="60" t="s">
        <v>63</v>
      </c>
      <c r="B35" s="3"/>
      <c r="C35" s="19">
        <v>82569047</v>
      </c>
      <c r="D35" s="19"/>
      <c r="E35" s="20">
        <v>229366105</v>
      </c>
      <c r="F35" s="21">
        <v>229366105</v>
      </c>
      <c r="G35" s="21">
        <v>1742445</v>
      </c>
      <c r="H35" s="21">
        <v>6529160</v>
      </c>
      <c r="I35" s="21">
        <v>8007240</v>
      </c>
      <c r="J35" s="21">
        <v>16278845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16278845</v>
      </c>
      <c r="X35" s="21">
        <v>42866745</v>
      </c>
      <c r="Y35" s="21">
        <v>-26587900</v>
      </c>
      <c r="Z35" s="6">
        <v>-62.02</v>
      </c>
      <c r="AA35" s="28">
        <v>229366105</v>
      </c>
    </row>
    <row r="36" spans="1:27" ht="12.75">
      <c r="A36" s="61" t="s">
        <v>64</v>
      </c>
      <c r="B36" s="10"/>
      <c r="C36" s="62">
        <f aca="true" t="shared" si="6" ref="C36:Y36">SUM(C32:C35)</f>
        <v>793594292</v>
      </c>
      <c r="D36" s="62">
        <f>SUM(D32:D35)</f>
        <v>0</v>
      </c>
      <c r="E36" s="63">
        <f t="shared" si="6"/>
        <v>1255436069</v>
      </c>
      <c r="F36" s="64">
        <f t="shared" si="6"/>
        <v>1255436069</v>
      </c>
      <c r="G36" s="64">
        <f t="shared" si="6"/>
        <v>29386867</v>
      </c>
      <c r="H36" s="64">
        <f t="shared" si="6"/>
        <v>70820947</v>
      </c>
      <c r="I36" s="64">
        <f t="shared" si="6"/>
        <v>54959151</v>
      </c>
      <c r="J36" s="64">
        <f t="shared" si="6"/>
        <v>155166965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155166965</v>
      </c>
      <c r="X36" s="64">
        <f t="shared" si="6"/>
        <v>266601500</v>
      </c>
      <c r="Y36" s="64">
        <f t="shared" si="6"/>
        <v>-111434535</v>
      </c>
      <c r="Z36" s="65">
        <f>+IF(X36&lt;&gt;0,+(Y36/X36)*100,0)</f>
        <v>-41.798165051584476</v>
      </c>
      <c r="AA36" s="66">
        <f>SUM(AA32:AA35)</f>
        <v>1255436069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1775861</v>
      </c>
      <c r="D5" s="16">
        <f>SUM(D6:D8)</f>
        <v>0</v>
      </c>
      <c r="E5" s="17">
        <f t="shared" si="0"/>
        <v>4100000</v>
      </c>
      <c r="F5" s="18">
        <f t="shared" si="0"/>
        <v>4100000</v>
      </c>
      <c r="G5" s="18">
        <f t="shared" si="0"/>
        <v>0</v>
      </c>
      <c r="H5" s="18">
        <f t="shared" si="0"/>
        <v>74200</v>
      </c>
      <c r="I5" s="18">
        <f t="shared" si="0"/>
        <v>0</v>
      </c>
      <c r="J5" s="18">
        <f t="shared" si="0"/>
        <v>74200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74200</v>
      </c>
      <c r="X5" s="18">
        <f t="shared" si="0"/>
        <v>0</v>
      </c>
      <c r="Y5" s="18">
        <f t="shared" si="0"/>
        <v>74200</v>
      </c>
      <c r="Z5" s="4">
        <f>+IF(X5&lt;&gt;0,+(Y5/X5)*100,0)</f>
        <v>0</v>
      </c>
      <c r="AA5" s="16">
        <f>SUM(AA6:AA8)</f>
        <v>4100000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1775861</v>
      </c>
      <c r="D8" s="19"/>
      <c r="E8" s="20">
        <v>4100000</v>
      </c>
      <c r="F8" s="21">
        <v>4100000</v>
      </c>
      <c r="G8" s="21"/>
      <c r="H8" s="21">
        <v>74200</v>
      </c>
      <c r="I8" s="21"/>
      <c r="J8" s="21">
        <v>74200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74200</v>
      </c>
      <c r="X8" s="21"/>
      <c r="Y8" s="21">
        <v>74200</v>
      </c>
      <c r="Z8" s="6"/>
      <c r="AA8" s="28">
        <v>4100000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1775861</v>
      </c>
      <c r="D25" s="51">
        <f>+D5+D9+D15+D19+D24</f>
        <v>0</v>
      </c>
      <c r="E25" s="52">
        <f t="shared" si="4"/>
        <v>4100000</v>
      </c>
      <c r="F25" s="53">
        <f t="shared" si="4"/>
        <v>4100000</v>
      </c>
      <c r="G25" s="53">
        <f t="shared" si="4"/>
        <v>0</v>
      </c>
      <c r="H25" s="53">
        <f t="shared" si="4"/>
        <v>74200</v>
      </c>
      <c r="I25" s="53">
        <f t="shared" si="4"/>
        <v>0</v>
      </c>
      <c r="J25" s="53">
        <f t="shared" si="4"/>
        <v>74200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74200</v>
      </c>
      <c r="X25" s="53">
        <f t="shared" si="4"/>
        <v>0</v>
      </c>
      <c r="Y25" s="53">
        <f t="shared" si="4"/>
        <v>74200</v>
      </c>
      <c r="Z25" s="54">
        <f>+IF(X25&lt;&gt;0,+(Y25/X25)*100,0)</f>
        <v>0</v>
      </c>
      <c r="AA25" s="55">
        <f>+AA5+AA9+AA15+AA19+AA24</f>
        <v>4100000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1775861</v>
      </c>
      <c r="D35" s="19"/>
      <c r="E35" s="20">
        <v>4100000</v>
      </c>
      <c r="F35" s="21">
        <v>4100000</v>
      </c>
      <c r="G35" s="21"/>
      <c r="H35" s="21">
        <v>74200</v>
      </c>
      <c r="I35" s="21"/>
      <c r="J35" s="21">
        <v>74200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74200</v>
      </c>
      <c r="X35" s="21"/>
      <c r="Y35" s="21">
        <v>74200</v>
      </c>
      <c r="Z35" s="6"/>
      <c r="AA35" s="28">
        <v>4100000</v>
      </c>
    </row>
    <row r="36" spans="1:27" ht="12.75">
      <c r="A36" s="61" t="s">
        <v>64</v>
      </c>
      <c r="B36" s="10"/>
      <c r="C36" s="62">
        <f aca="true" t="shared" si="6" ref="C36:Y36">SUM(C32:C35)</f>
        <v>1775861</v>
      </c>
      <c r="D36" s="62">
        <f>SUM(D32:D35)</f>
        <v>0</v>
      </c>
      <c r="E36" s="63">
        <f t="shared" si="6"/>
        <v>4100000</v>
      </c>
      <c r="F36" s="64">
        <f t="shared" si="6"/>
        <v>4100000</v>
      </c>
      <c r="G36" s="64">
        <f t="shared" si="6"/>
        <v>0</v>
      </c>
      <c r="H36" s="64">
        <f t="shared" si="6"/>
        <v>74200</v>
      </c>
      <c r="I36" s="64">
        <f t="shared" si="6"/>
        <v>0</v>
      </c>
      <c r="J36" s="64">
        <f t="shared" si="6"/>
        <v>74200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74200</v>
      </c>
      <c r="X36" s="64">
        <f t="shared" si="6"/>
        <v>0</v>
      </c>
      <c r="Y36" s="64">
        <f t="shared" si="6"/>
        <v>74200</v>
      </c>
      <c r="Z36" s="65">
        <f>+IF(X36&lt;&gt;0,+(Y36/X36)*100,0)</f>
        <v>0</v>
      </c>
      <c r="AA36" s="66">
        <f>SUM(AA32:AA35)</f>
        <v>4100000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33901</v>
      </c>
      <c r="D5" s="16">
        <f>SUM(D6:D8)</f>
        <v>0</v>
      </c>
      <c r="E5" s="17">
        <f t="shared" si="0"/>
        <v>100000</v>
      </c>
      <c r="F5" s="18">
        <f t="shared" si="0"/>
        <v>100000</v>
      </c>
      <c r="G5" s="18">
        <f t="shared" si="0"/>
        <v>0</v>
      </c>
      <c r="H5" s="18">
        <f t="shared" si="0"/>
        <v>54822</v>
      </c>
      <c r="I5" s="18">
        <f t="shared" si="0"/>
        <v>0</v>
      </c>
      <c r="J5" s="18">
        <f t="shared" si="0"/>
        <v>54822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54822</v>
      </c>
      <c r="X5" s="18">
        <f t="shared" si="0"/>
        <v>24999</v>
      </c>
      <c r="Y5" s="18">
        <f t="shared" si="0"/>
        <v>29823</v>
      </c>
      <c r="Z5" s="4">
        <f>+IF(X5&lt;&gt;0,+(Y5/X5)*100,0)</f>
        <v>119.29677187087484</v>
      </c>
      <c r="AA5" s="16">
        <f>SUM(AA6:AA8)</f>
        <v>100000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>
        <v>41930</v>
      </c>
      <c r="I6" s="21"/>
      <c r="J6" s="21">
        <v>41930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41930</v>
      </c>
      <c r="X6" s="21"/>
      <c r="Y6" s="21">
        <v>41930</v>
      </c>
      <c r="Z6" s="6"/>
      <c r="AA6" s="28"/>
    </row>
    <row r="7" spans="1:27" ht="12.75">
      <c r="A7" s="5" t="s">
        <v>33</v>
      </c>
      <c r="B7" s="3"/>
      <c r="C7" s="22">
        <v>31915</v>
      </c>
      <c r="D7" s="22"/>
      <c r="E7" s="23">
        <v>100000</v>
      </c>
      <c r="F7" s="24">
        <v>100000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24999</v>
      </c>
      <c r="Y7" s="24">
        <v>-24999</v>
      </c>
      <c r="Z7" s="7">
        <v>-100</v>
      </c>
      <c r="AA7" s="29">
        <v>100000</v>
      </c>
    </row>
    <row r="8" spans="1:27" ht="12.75">
      <c r="A8" s="5" t="s">
        <v>34</v>
      </c>
      <c r="B8" s="3"/>
      <c r="C8" s="19">
        <v>1986</v>
      </c>
      <c r="D8" s="19"/>
      <c r="E8" s="20"/>
      <c r="F8" s="21"/>
      <c r="G8" s="21"/>
      <c r="H8" s="21">
        <v>12892</v>
      </c>
      <c r="I8" s="21"/>
      <c r="J8" s="21">
        <v>12892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12892</v>
      </c>
      <c r="X8" s="21"/>
      <c r="Y8" s="21">
        <v>12892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55981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>
        <v>47827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8154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4694811</v>
      </c>
      <c r="D15" s="16">
        <f>SUM(D16:D18)</f>
        <v>0</v>
      </c>
      <c r="E15" s="17">
        <f t="shared" si="2"/>
        <v>5122000</v>
      </c>
      <c r="F15" s="18">
        <f t="shared" si="2"/>
        <v>5122000</v>
      </c>
      <c r="G15" s="18">
        <f t="shared" si="2"/>
        <v>796980</v>
      </c>
      <c r="H15" s="18">
        <f t="shared" si="2"/>
        <v>0</v>
      </c>
      <c r="I15" s="18">
        <f t="shared" si="2"/>
        <v>236029</v>
      </c>
      <c r="J15" s="18">
        <f t="shared" si="2"/>
        <v>1033009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1033009</v>
      </c>
      <c r="X15" s="18">
        <f t="shared" si="2"/>
        <v>4146876</v>
      </c>
      <c r="Y15" s="18">
        <f t="shared" si="2"/>
        <v>-3113867</v>
      </c>
      <c r="Z15" s="4">
        <f>+IF(X15&lt;&gt;0,+(Y15/X15)*100,0)</f>
        <v>-75.08946493697907</v>
      </c>
      <c r="AA15" s="30">
        <f>SUM(AA16:AA18)</f>
        <v>5122000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4694811</v>
      </c>
      <c r="D17" s="19"/>
      <c r="E17" s="20">
        <v>5122000</v>
      </c>
      <c r="F17" s="21">
        <v>5122000</v>
      </c>
      <c r="G17" s="21">
        <v>796980</v>
      </c>
      <c r="H17" s="21"/>
      <c r="I17" s="21">
        <v>236029</v>
      </c>
      <c r="J17" s="21">
        <v>1033009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1033009</v>
      </c>
      <c r="X17" s="21">
        <v>4146876</v>
      </c>
      <c r="Y17" s="21">
        <v>-3113867</v>
      </c>
      <c r="Z17" s="6">
        <v>-75.09</v>
      </c>
      <c r="AA17" s="28">
        <v>5122000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1519839</v>
      </c>
      <c r="D19" s="16">
        <f>SUM(D20:D23)</f>
        <v>0</v>
      </c>
      <c r="E19" s="17">
        <f t="shared" si="3"/>
        <v>23058000</v>
      </c>
      <c r="F19" s="18">
        <f t="shared" si="3"/>
        <v>23058000</v>
      </c>
      <c r="G19" s="18">
        <f t="shared" si="3"/>
        <v>233619</v>
      </c>
      <c r="H19" s="18">
        <f t="shared" si="3"/>
        <v>0</v>
      </c>
      <c r="I19" s="18">
        <f t="shared" si="3"/>
        <v>0</v>
      </c>
      <c r="J19" s="18">
        <f t="shared" si="3"/>
        <v>233619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233619</v>
      </c>
      <c r="X19" s="18">
        <f t="shared" si="3"/>
        <v>5764500</v>
      </c>
      <c r="Y19" s="18">
        <f t="shared" si="3"/>
        <v>-5530881</v>
      </c>
      <c r="Z19" s="4">
        <f>+IF(X19&lt;&gt;0,+(Y19/X19)*100,0)</f>
        <v>-95.94728077023159</v>
      </c>
      <c r="AA19" s="30">
        <f>SUM(AA20:AA23)</f>
        <v>23058000</v>
      </c>
    </row>
    <row r="20" spans="1:27" ht="12.75">
      <c r="A20" s="5" t="s">
        <v>46</v>
      </c>
      <c r="B20" s="3"/>
      <c r="C20" s="19">
        <v>72000</v>
      </c>
      <c r="D20" s="19"/>
      <c r="E20" s="20">
        <v>1500000</v>
      </c>
      <c r="F20" s="21">
        <v>1500000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375000</v>
      </c>
      <c r="Y20" s="21">
        <v>-375000</v>
      </c>
      <c r="Z20" s="6">
        <v>-100</v>
      </c>
      <c r="AA20" s="28">
        <v>1500000</v>
      </c>
    </row>
    <row r="21" spans="1:27" ht="12.75">
      <c r="A21" s="5" t="s">
        <v>47</v>
      </c>
      <c r="B21" s="3"/>
      <c r="C21" s="19"/>
      <c r="D21" s="19"/>
      <c r="E21" s="20">
        <v>15857000</v>
      </c>
      <c r="F21" s="21">
        <v>15857000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3964251</v>
      </c>
      <c r="Y21" s="21">
        <v>-3964251</v>
      </c>
      <c r="Z21" s="6">
        <v>-100</v>
      </c>
      <c r="AA21" s="28">
        <v>15857000</v>
      </c>
    </row>
    <row r="22" spans="1:27" ht="12.75">
      <c r="A22" s="5" t="s">
        <v>48</v>
      </c>
      <c r="B22" s="3"/>
      <c r="C22" s="22">
        <v>1447839</v>
      </c>
      <c r="D22" s="22"/>
      <c r="E22" s="23">
        <v>5701000</v>
      </c>
      <c r="F22" s="24">
        <v>5701000</v>
      </c>
      <c r="G22" s="24">
        <v>233619</v>
      </c>
      <c r="H22" s="24"/>
      <c r="I22" s="24"/>
      <c r="J22" s="24">
        <v>233619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233619</v>
      </c>
      <c r="X22" s="24">
        <v>1425249</v>
      </c>
      <c r="Y22" s="24">
        <v>-1191630</v>
      </c>
      <c r="Z22" s="7">
        <v>-83.61</v>
      </c>
      <c r="AA22" s="29">
        <v>5701000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6304532</v>
      </c>
      <c r="D25" s="51">
        <f>+D5+D9+D15+D19+D24</f>
        <v>0</v>
      </c>
      <c r="E25" s="52">
        <f t="shared" si="4"/>
        <v>28280000</v>
      </c>
      <c r="F25" s="53">
        <f t="shared" si="4"/>
        <v>28280000</v>
      </c>
      <c r="G25" s="53">
        <f t="shared" si="4"/>
        <v>1030599</v>
      </c>
      <c r="H25" s="53">
        <f t="shared" si="4"/>
        <v>54822</v>
      </c>
      <c r="I25" s="53">
        <f t="shared" si="4"/>
        <v>236029</v>
      </c>
      <c r="J25" s="53">
        <f t="shared" si="4"/>
        <v>1321450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1321450</v>
      </c>
      <c r="X25" s="53">
        <f t="shared" si="4"/>
        <v>9936375</v>
      </c>
      <c r="Y25" s="53">
        <f t="shared" si="4"/>
        <v>-8614925</v>
      </c>
      <c r="Z25" s="54">
        <f>+IF(X25&lt;&gt;0,+(Y25/X25)*100,0)</f>
        <v>-86.7008843768477</v>
      </c>
      <c r="AA25" s="55">
        <f>+AA5+AA9+AA15+AA19+AA24</f>
        <v>28280000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6214650</v>
      </c>
      <c r="D28" s="19"/>
      <c r="E28" s="20">
        <v>24358000</v>
      </c>
      <c r="F28" s="21">
        <v>24358000</v>
      </c>
      <c r="G28" s="21">
        <v>796980</v>
      </c>
      <c r="H28" s="21"/>
      <c r="I28" s="21">
        <v>234215</v>
      </c>
      <c r="J28" s="21">
        <v>1031195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1031195</v>
      </c>
      <c r="X28" s="21">
        <v>6089499</v>
      </c>
      <c r="Y28" s="21">
        <v>-5058304</v>
      </c>
      <c r="Z28" s="6">
        <v>-83.07</v>
      </c>
      <c r="AA28" s="19">
        <v>24358000</v>
      </c>
    </row>
    <row r="29" spans="1:27" ht="12.75">
      <c r="A29" s="57" t="s">
        <v>55</v>
      </c>
      <c r="B29" s="3"/>
      <c r="C29" s="19">
        <v>55981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6270631</v>
      </c>
      <c r="D32" s="25">
        <f>SUM(D28:D31)</f>
        <v>0</v>
      </c>
      <c r="E32" s="26">
        <f t="shared" si="5"/>
        <v>24358000</v>
      </c>
      <c r="F32" s="27">
        <f t="shared" si="5"/>
        <v>24358000</v>
      </c>
      <c r="G32" s="27">
        <f t="shared" si="5"/>
        <v>796980</v>
      </c>
      <c r="H32" s="27">
        <f t="shared" si="5"/>
        <v>0</v>
      </c>
      <c r="I32" s="27">
        <f t="shared" si="5"/>
        <v>234215</v>
      </c>
      <c r="J32" s="27">
        <f t="shared" si="5"/>
        <v>1031195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1031195</v>
      </c>
      <c r="X32" s="27">
        <f t="shared" si="5"/>
        <v>6089499</v>
      </c>
      <c r="Y32" s="27">
        <f t="shared" si="5"/>
        <v>-5058304</v>
      </c>
      <c r="Z32" s="13">
        <f>+IF(X32&lt;&gt;0,+(Y32/X32)*100,0)</f>
        <v>-83.0660124913396</v>
      </c>
      <c r="AA32" s="31">
        <f>SUM(AA28:AA31)</f>
        <v>24358000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>
        <v>54822</v>
      </c>
      <c r="I33" s="21"/>
      <c r="J33" s="21">
        <v>54822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54822</v>
      </c>
      <c r="X33" s="21"/>
      <c r="Y33" s="21">
        <v>54822</v>
      </c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3822000</v>
      </c>
      <c r="F34" s="21">
        <v>3822000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3821877</v>
      </c>
      <c r="Y34" s="21">
        <v>-3821877</v>
      </c>
      <c r="Z34" s="6">
        <v>-100</v>
      </c>
      <c r="AA34" s="28">
        <v>3822000</v>
      </c>
    </row>
    <row r="35" spans="1:27" ht="12.75">
      <c r="A35" s="60" t="s">
        <v>63</v>
      </c>
      <c r="B35" s="3"/>
      <c r="C35" s="19">
        <v>33901</v>
      </c>
      <c r="D35" s="19"/>
      <c r="E35" s="20">
        <v>100000</v>
      </c>
      <c r="F35" s="21">
        <v>100000</v>
      </c>
      <c r="G35" s="21">
        <v>233619</v>
      </c>
      <c r="H35" s="21"/>
      <c r="I35" s="21">
        <v>1814</v>
      </c>
      <c r="J35" s="21">
        <v>235433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235433</v>
      </c>
      <c r="X35" s="21">
        <v>24999</v>
      </c>
      <c r="Y35" s="21">
        <v>210434</v>
      </c>
      <c r="Z35" s="6">
        <v>841.77</v>
      </c>
      <c r="AA35" s="28">
        <v>100000</v>
      </c>
    </row>
    <row r="36" spans="1:27" ht="12.75">
      <c r="A36" s="61" t="s">
        <v>64</v>
      </c>
      <c r="B36" s="10"/>
      <c r="C36" s="62">
        <f aca="true" t="shared" si="6" ref="C36:Y36">SUM(C32:C35)</f>
        <v>6304532</v>
      </c>
      <c r="D36" s="62">
        <f>SUM(D32:D35)</f>
        <v>0</v>
      </c>
      <c r="E36" s="63">
        <f t="shared" si="6"/>
        <v>28280000</v>
      </c>
      <c r="F36" s="64">
        <f t="shared" si="6"/>
        <v>28280000</v>
      </c>
      <c r="G36" s="64">
        <f t="shared" si="6"/>
        <v>1030599</v>
      </c>
      <c r="H36" s="64">
        <f t="shared" si="6"/>
        <v>54822</v>
      </c>
      <c r="I36" s="64">
        <f t="shared" si="6"/>
        <v>236029</v>
      </c>
      <c r="J36" s="64">
        <f t="shared" si="6"/>
        <v>1321450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1321450</v>
      </c>
      <c r="X36" s="64">
        <f t="shared" si="6"/>
        <v>9936375</v>
      </c>
      <c r="Y36" s="64">
        <f t="shared" si="6"/>
        <v>-8614925</v>
      </c>
      <c r="Z36" s="65">
        <f>+IF(X36&lt;&gt;0,+(Y36/X36)*100,0)</f>
        <v>-86.7008843768477</v>
      </c>
      <c r="AA36" s="66">
        <f>SUM(AA32:AA35)</f>
        <v>28280000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21126802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210660</v>
      </c>
      <c r="I5" s="18">
        <f t="shared" si="0"/>
        <v>172101</v>
      </c>
      <c r="J5" s="18">
        <f t="shared" si="0"/>
        <v>382761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382761</v>
      </c>
      <c r="X5" s="18">
        <f t="shared" si="0"/>
        <v>0</v>
      </c>
      <c r="Y5" s="18">
        <f t="shared" si="0"/>
        <v>382761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21126802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>
        <v>210660</v>
      </c>
      <c r="I8" s="21">
        <v>172101</v>
      </c>
      <c r="J8" s="21">
        <v>382761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382761</v>
      </c>
      <c r="X8" s="21"/>
      <c r="Y8" s="21">
        <v>382761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233000</v>
      </c>
      <c r="F9" s="18">
        <f t="shared" si="1"/>
        <v>233000</v>
      </c>
      <c r="G9" s="18">
        <f t="shared" si="1"/>
        <v>0</v>
      </c>
      <c r="H9" s="18">
        <f t="shared" si="1"/>
        <v>15117</v>
      </c>
      <c r="I9" s="18">
        <f t="shared" si="1"/>
        <v>59701</v>
      </c>
      <c r="J9" s="18">
        <f t="shared" si="1"/>
        <v>74818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74818</v>
      </c>
      <c r="X9" s="18">
        <f t="shared" si="1"/>
        <v>58251</v>
      </c>
      <c r="Y9" s="18">
        <f t="shared" si="1"/>
        <v>16567</v>
      </c>
      <c r="Z9" s="4">
        <f>+IF(X9&lt;&gt;0,+(Y9/X9)*100,0)</f>
        <v>28.44071346414654</v>
      </c>
      <c r="AA9" s="30">
        <f>SUM(AA10:AA14)</f>
        <v>233000</v>
      </c>
    </row>
    <row r="10" spans="1:27" ht="12.75">
      <c r="A10" s="5" t="s">
        <v>36</v>
      </c>
      <c r="B10" s="3"/>
      <c r="C10" s="19"/>
      <c r="D10" s="19"/>
      <c r="E10" s="20">
        <v>233000</v>
      </c>
      <c r="F10" s="21">
        <v>233000</v>
      </c>
      <c r="G10" s="21"/>
      <c r="H10" s="21">
        <v>15117</v>
      </c>
      <c r="I10" s="21">
        <v>59701</v>
      </c>
      <c r="J10" s="21">
        <v>74818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74818</v>
      </c>
      <c r="X10" s="21">
        <v>58251</v>
      </c>
      <c r="Y10" s="21">
        <v>16567</v>
      </c>
      <c r="Z10" s="6">
        <v>28.44</v>
      </c>
      <c r="AA10" s="28">
        <v>233000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6000000</v>
      </c>
      <c r="F15" s="18">
        <f t="shared" si="2"/>
        <v>6000000</v>
      </c>
      <c r="G15" s="18">
        <f t="shared" si="2"/>
        <v>391011</v>
      </c>
      <c r="H15" s="18">
        <f t="shared" si="2"/>
        <v>595577</v>
      </c>
      <c r="I15" s="18">
        <f t="shared" si="2"/>
        <v>664348</v>
      </c>
      <c r="J15" s="18">
        <f t="shared" si="2"/>
        <v>1650936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1650936</v>
      </c>
      <c r="X15" s="18">
        <f t="shared" si="2"/>
        <v>1500000</v>
      </c>
      <c r="Y15" s="18">
        <f t="shared" si="2"/>
        <v>150936</v>
      </c>
      <c r="Z15" s="4">
        <f>+IF(X15&lt;&gt;0,+(Y15/X15)*100,0)</f>
        <v>10.0624</v>
      </c>
      <c r="AA15" s="30">
        <f>SUM(AA16:AA18)</f>
        <v>6000000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6000000</v>
      </c>
      <c r="F17" s="21">
        <v>6000000</v>
      </c>
      <c r="G17" s="21">
        <v>391011</v>
      </c>
      <c r="H17" s="21">
        <v>595577</v>
      </c>
      <c r="I17" s="21">
        <v>664348</v>
      </c>
      <c r="J17" s="21">
        <v>1650936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1650936</v>
      </c>
      <c r="X17" s="21">
        <v>1500000</v>
      </c>
      <c r="Y17" s="21">
        <v>150936</v>
      </c>
      <c r="Z17" s="6">
        <v>10.06</v>
      </c>
      <c r="AA17" s="28">
        <v>6000000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7927000</v>
      </c>
      <c r="F19" s="18">
        <f t="shared" si="3"/>
        <v>7927000</v>
      </c>
      <c r="G19" s="18">
        <f t="shared" si="3"/>
        <v>456449</v>
      </c>
      <c r="H19" s="18">
        <f t="shared" si="3"/>
        <v>0</v>
      </c>
      <c r="I19" s="18">
        <f t="shared" si="3"/>
        <v>0</v>
      </c>
      <c r="J19" s="18">
        <f t="shared" si="3"/>
        <v>456449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456449</v>
      </c>
      <c r="X19" s="18">
        <f t="shared" si="3"/>
        <v>1981749</v>
      </c>
      <c r="Y19" s="18">
        <f t="shared" si="3"/>
        <v>-1525300</v>
      </c>
      <c r="Z19" s="4">
        <f>+IF(X19&lt;&gt;0,+(Y19/X19)*100,0)</f>
        <v>-76.96736569565572</v>
      </c>
      <c r="AA19" s="30">
        <f>SUM(AA20:AA23)</f>
        <v>7927000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>
        <v>7927000</v>
      </c>
      <c r="F22" s="24">
        <v>7927000</v>
      </c>
      <c r="G22" s="24">
        <v>456449</v>
      </c>
      <c r="H22" s="24"/>
      <c r="I22" s="24"/>
      <c r="J22" s="24">
        <v>456449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456449</v>
      </c>
      <c r="X22" s="24">
        <v>1981749</v>
      </c>
      <c r="Y22" s="24">
        <v>-1525300</v>
      </c>
      <c r="Z22" s="7">
        <v>-76.97</v>
      </c>
      <c r="AA22" s="29">
        <v>7927000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21126802</v>
      </c>
      <c r="D25" s="51">
        <f>+D5+D9+D15+D19+D24</f>
        <v>0</v>
      </c>
      <c r="E25" s="52">
        <f t="shared" si="4"/>
        <v>14160000</v>
      </c>
      <c r="F25" s="53">
        <f t="shared" si="4"/>
        <v>14160000</v>
      </c>
      <c r="G25" s="53">
        <f t="shared" si="4"/>
        <v>847460</v>
      </c>
      <c r="H25" s="53">
        <f t="shared" si="4"/>
        <v>821354</v>
      </c>
      <c r="I25" s="53">
        <f t="shared" si="4"/>
        <v>896150</v>
      </c>
      <c r="J25" s="53">
        <f t="shared" si="4"/>
        <v>2564964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2564964</v>
      </c>
      <c r="X25" s="53">
        <f t="shared" si="4"/>
        <v>3540000</v>
      </c>
      <c r="Y25" s="53">
        <f t="shared" si="4"/>
        <v>-975036</v>
      </c>
      <c r="Z25" s="54">
        <f>+IF(X25&lt;&gt;0,+(Y25/X25)*100,0)</f>
        <v>-27.543389830508474</v>
      </c>
      <c r="AA25" s="55">
        <f>+AA5+AA9+AA15+AA19+AA24</f>
        <v>14160000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21115635</v>
      </c>
      <c r="D28" s="19"/>
      <c r="E28" s="20">
        <v>13927000</v>
      </c>
      <c r="F28" s="21">
        <v>13927000</v>
      </c>
      <c r="G28" s="21">
        <v>847460</v>
      </c>
      <c r="H28" s="21">
        <v>595577</v>
      </c>
      <c r="I28" s="21">
        <v>664348</v>
      </c>
      <c r="J28" s="21">
        <v>2107385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2107385</v>
      </c>
      <c r="X28" s="21">
        <v>3481749</v>
      </c>
      <c r="Y28" s="21">
        <v>-1374364</v>
      </c>
      <c r="Z28" s="6">
        <v>-39.47</v>
      </c>
      <c r="AA28" s="19">
        <v>13927000</v>
      </c>
    </row>
    <row r="29" spans="1:27" ht="12.75">
      <c r="A29" s="57" t="s">
        <v>55</v>
      </c>
      <c r="B29" s="3"/>
      <c r="C29" s="19"/>
      <c r="D29" s="19"/>
      <c r="E29" s="20">
        <v>233000</v>
      </c>
      <c r="F29" s="21">
        <v>233000</v>
      </c>
      <c r="G29" s="21"/>
      <c r="H29" s="21">
        <v>15117</v>
      </c>
      <c r="I29" s="21">
        <v>59701</v>
      </c>
      <c r="J29" s="21">
        <v>74818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74818</v>
      </c>
      <c r="X29" s="21">
        <v>58251</v>
      </c>
      <c r="Y29" s="21">
        <v>16567</v>
      </c>
      <c r="Z29" s="6">
        <v>28.44</v>
      </c>
      <c r="AA29" s="28">
        <v>233000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21115635</v>
      </c>
      <c r="D32" s="25">
        <f>SUM(D28:D31)</f>
        <v>0</v>
      </c>
      <c r="E32" s="26">
        <f t="shared" si="5"/>
        <v>14160000</v>
      </c>
      <c r="F32" s="27">
        <f t="shared" si="5"/>
        <v>14160000</v>
      </c>
      <c r="G32" s="27">
        <f t="shared" si="5"/>
        <v>847460</v>
      </c>
      <c r="H32" s="27">
        <f t="shared" si="5"/>
        <v>610694</v>
      </c>
      <c r="I32" s="27">
        <f t="shared" si="5"/>
        <v>724049</v>
      </c>
      <c r="J32" s="27">
        <f t="shared" si="5"/>
        <v>2182203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2182203</v>
      </c>
      <c r="X32" s="27">
        <f t="shared" si="5"/>
        <v>3540000</v>
      </c>
      <c r="Y32" s="27">
        <f t="shared" si="5"/>
        <v>-1357797</v>
      </c>
      <c r="Z32" s="13">
        <f>+IF(X32&lt;&gt;0,+(Y32/X32)*100,0)</f>
        <v>-38.35584745762712</v>
      </c>
      <c r="AA32" s="31">
        <f>SUM(AA28:AA31)</f>
        <v>14160000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11167</v>
      </c>
      <c r="D35" s="19"/>
      <c r="E35" s="20"/>
      <c r="F35" s="21"/>
      <c r="G35" s="21"/>
      <c r="H35" s="21">
        <v>210660</v>
      </c>
      <c r="I35" s="21">
        <v>172101</v>
      </c>
      <c r="J35" s="21">
        <v>382761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382761</v>
      </c>
      <c r="X35" s="21"/>
      <c r="Y35" s="21">
        <v>382761</v>
      </c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21126802</v>
      </c>
      <c r="D36" s="62">
        <f>SUM(D32:D35)</f>
        <v>0</v>
      </c>
      <c r="E36" s="63">
        <f t="shared" si="6"/>
        <v>14160000</v>
      </c>
      <c r="F36" s="64">
        <f t="shared" si="6"/>
        <v>14160000</v>
      </c>
      <c r="G36" s="64">
        <f t="shared" si="6"/>
        <v>847460</v>
      </c>
      <c r="H36" s="64">
        <f t="shared" si="6"/>
        <v>821354</v>
      </c>
      <c r="I36" s="64">
        <f t="shared" si="6"/>
        <v>896150</v>
      </c>
      <c r="J36" s="64">
        <f t="shared" si="6"/>
        <v>2564964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2564964</v>
      </c>
      <c r="X36" s="64">
        <f t="shared" si="6"/>
        <v>3540000</v>
      </c>
      <c r="Y36" s="64">
        <f t="shared" si="6"/>
        <v>-975036</v>
      </c>
      <c r="Z36" s="65">
        <f>+IF(X36&lt;&gt;0,+(Y36/X36)*100,0)</f>
        <v>-27.543389830508474</v>
      </c>
      <c r="AA36" s="66">
        <f>SUM(AA32:AA35)</f>
        <v>14160000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2011186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1523238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487948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1200000</v>
      </c>
      <c r="F9" s="18">
        <f t="shared" si="1"/>
        <v>1200000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1200000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1200000</v>
      </c>
      <c r="F11" s="21">
        <v>1200000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1200000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7852198</v>
      </c>
      <c r="D19" s="16">
        <f>SUM(D20:D23)</f>
        <v>0</v>
      </c>
      <c r="E19" s="17">
        <f t="shared" si="3"/>
        <v>8406000</v>
      </c>
      <c r="F19" s="18">
        <f t="shared" si="3"/>
        <v>8406000</v>
      </c>
      <c r="G19" s="18">
        <f t="shared" si="3"/>
        <v>584691</v>
      </c>
      <c r="H19" s="18">
        <f t="shared" si="3"/>
        <v>1256139</v>
      </c>
      <c r="I19" s="18">
        <f t="shared" si="3"/>
        <v>523790</v>
      </c>
      <c r="J19" s="18">
        <f t="shared" si="3"/>
        <v>2364620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2364620</v>
      </c>
      <c r="X19" s="18">
        <f t="shared" si="3"/>
        <v>6720000</v>
      </c>
      <c r="Y19" s="18">
        <f t="shared" si="3"/>
        <v>-4355380</v>
      </c>
      <c r="Z19" s="4">
        <f>+IF(X19&lt;&gt;0,+(Y19/X19)*100,0)</f>
        <v>-64.81220238095237</v>
      </c>
      <c r="AA19" s="30">
        <f>SUM(AA20:AA23)</f>
        <v>8406000</v>
      </c>
    </row>
    <row r="20" spans="1:27" ht="12.75">
      <c r="A20" s="5" t="s">
        <v>46</v>
      </c>
      <c r="B20" s="3"/>
      <c r="C20" s="19">
        <v>619075</v>
      </c>
      <c r="D20" s="19"/>
      <c r="E20" s="20"/>
      <c r="F20" s="21"/>
      <c r="G20" s="21"/>
      <c r="H20" s="21"/>
      <c r="I20" s="21">
        <v>74152</v>
      </c>
      <c r="J20" s="21">
        <v>74152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74152</v>
      </c>
      <c r="X20" s="21"/>
      <c r="Y20" s="21">
        <v>74152</v>
      </c>
      <c r="Z20" s="6"/>
      <c r="AA20" s="28"/>
    </row>
    <row r="21" spans="1:27" ht="12.75">
      <c r="A21" s="5" t="s">
        <v>47</v>
      </c>
      <c r="B21" s="3"/>
      <c r="C21" s="19">
        <v>7233123</v>
      </c>
      <c r="D21" s="19"/>
      <c r="E21" s="20">
        <v>8406000</v>
      </c>
      <c r="F21" s="21">
        <v>8406000</v>
      </c>
      <c r="G21" s="21">
        <v>584691</v>
      </c>
      <c r="H21" s="21">
        <v>1256139</v>
      </c>
      <c r="I21" s="21">
        <v>449638</v>
      </c>
      <c r="J21" s="21">
        <v>2290468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2290468</v>
      </c>
      <c r="X21" s="21">
        <v>6720000</v>
      </c>
      <c r="Y21" s="21">
        <v>-4429532</v>
      </c>
      <c r="Z21" s="6">
        <v>-65.92</v>
      </c>
      <c r="AA21" s="28">
        <v>8406000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300000</v>
      </c>
      <c r="Y24" s="18">
        <v>-300000</v>
      </c>
      <c r="Z24" s="4">
        <v>-100</v>
      </c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9863384</v>
      </c>
      <c r="D25" s="51">
        <f>+D5+D9+D15+D19+D24</f>
        <v>0</v>
      </c>
      <c r="E25" s="52">
        <f t="shared" si="4"/>
        <v>9606000</v>
      </c>
      <c r="F25" s="53">
        <f t="shared" si="4"/>
        <v>9606000</v>
      </c>
      <c r="G25" s="53">
        <f t="shared" si="4"/>
        <v>584691</v>
      </c>
      <c r="H25" s="53">
        <f t="shared" si="4"/>
        <v>1256139</v>
      </c>
      <c r="I25" s="53">
        <f t="shared" si="4"/>
        <v>523790</v>
      </c>
      <c r="J25" s="53">
        <f t="shared" si="4"/>
        <v>2364620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2364620</v>
      </c>
      <c r="X25" s="53">
        <f t="shared" si="4"/>
        <v>7020000</v>
      </c>
      <c r="Y25" s="53">
        <f t="shared" si="4"/>
        <v>-4655380</v>
      </c>
      <c r="Z25" s="54">
        <f>+IF(X25&lt;&gt;0,+(Y25/X25)*100,0)</f>
        <v>-66.31595441595441</v>
      </c>
      <c r="AA25" s="55">
        <f>+AA5+AA9+AA15+AA19+AA24</f>
        <v>9606000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7852198</v>
      </c>
      <c r="D28" s="19"/>
      <c r="E28" s="20">
        <v>9606000</v>
      </c>
      <c r="F28" s="21">
        <v>9606000</v>
      </c>
      <c r="G28" s="21">
        <v>584691</v>
      </c>
      <c r="H28" s="21">
        <v>1256139</v>
      </c>
      <c r="I28" s="21">
        <v>523790</v>
      </c>
      <c r="J28" s="21">
        <v>2364620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2364620</v>
      </c>
      <c r="X28" s="21">
        <v>7020000</v>
      </c>
      <c r="Y28" s="21">
        <v>-4655380</v>
      </c>
      <c r="Z28" s="6">
        <v>-66.32</v>
      </c>
      <c r="AA28" s="19">
        <v>9606000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7852198</v>
      </c>
      <c r="D32" s="25">
        <f>SUM(D28:D31)</f>
        <v>0</v>
      </c>
      <c r="E32" s="26">
        <f t="shared" si="5"/>
        <v>9606000</v>
      </c>
      <c r="F32" s="27">
        <f t="shared" si="5"/>
        <v>9606000</v>
      </c>
      <c r="G32" s="27">
        <f t="shared" si="5"/>
        <v>584691</v>
      </c>
      <c r="H32" s="27">
        <f t="shared" si="5"/>
        <v>1256139</v>
      </c>
      <c r="I32" s="27">
        <f t="shared" si="5"/>
        <v>523790</v>
      </c>
      <c r="J32" s="27">
        <f t="shared" si="5"/>
        <v>2364620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2364620</v>
      </c>
      <c r="X32" s="27">
        <f t="shared" si="5"/>
        <v>7020000</v>
      </c>
      <c r="Y32" s="27">
        <f t="shared" si="5"/>
        <v>-4655380</v>
      </c>
      <c r="Z32" s="13">
        <f>+IF(X32&lt;&gt;0,+(Y32/X32)*100,0)</f>
        <v>-66.31595441595441</v>
      </c>
      <c r="AA32" s="31">
        <f>SUM(AA28:AA31)</f>
        <v>9606000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487948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1523238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9863384</v>
      </c>
      <c r="D36" s="62">
        <f>SUM(D32:D35)</f>
        <v>0</v>
      </c>
      <c r="E36" s="63">
        <f t="shared" si="6"/>
        <v>9606000</v>
      </c>
      <c r="F36" s="64">
        <f t="shared" si="6"/>
        <v>9606000</v>
      </c>
      <c r="G36" s="64">
        <f t="shared" si="6"/>
        <v>584691</v>
      </c>
      <c r="H36" s="64">
        <f t="shared" si="6"/>
        <v>1256139</v>
      </c>
      <c r="I36" s="64">
        <f t="shared" si="6"/>
        <v>523790</v>
      </c>
      <c r="J36" s="64">
        <f t="shared" si="6"/>
        <v>2364620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2364620</v>
      </c>
      <c r="X36" s="64">
        <f t="shared" si="6"/>
        <v>7020000</v>
      </c>
      <c r="Y36" s="64">
        <f t="shared" si="6"/>
        <v>-4655380</v>
      </c>
      <c r="Z36" s="65">
        <f>+IF(X36&lt;&gt;0,+(Y36/X36)*100,0)</f>
        <v>-66.31595441595441</v>
      </c>
      <c r="AA36" s="66">
        <f>SUM(AA32:AA35)</f>
        <v>9606000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221776</v>
      </c>
      <c r="D5" s="16">
        <f>SUM(D6:D8)</f>
        <v>0</v>
      </c>
      <c r="E5" s="17">
        <f t="shared" si="0"/>
        <v>120000</v>
      </c>
      <c r="F5" s="18">
        <f t="shared" si="0"/>
        <v>120000</v>
      </c>
      <c r="G5" s="18">
        <f t="shared" si="0"/>
        <v>0</v>
      </c>
      <c r="H5" s="18">
        <f t="shared" si="0"/>
        <v>22541</v>
      </c>
      <c r="I5" s="18">
        <f t="shared" si="0"/>
        <v>79889</v>
      </c>
      <c r="J5" s="18">
        <f t="shared" si="0"/>
        <v>102430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102430</v>
      </c>
      <c r="X5" s="18">
        <f t="shared" si="0"/>
        <v>95000</v>
      </c>
      <c r="Y5" s="18">
        <f t="shared" si="0"/>
        <v>7430</v>
      </c>
      <c r="Z5" s="4">
        <f>+IF(X5&lt;&gt;0,+(Y5/X5)*100,0)</f>
        <v>7.821052631578948</v>
      </c>
      <c r="AA5" s="16">
        <f>SUM(AA6:AA8)</f>
        <v>120000</v>
      </c>
    </row>
    <row r="6" spans="1:27" ht="12.75">
      <c r="A6" s="5" t="s">
        <v>32</v>
      </c>
      <c r="B6" s="3"/>
      <c r="C6" s="19">
        <v>111776</v>
      </c>
      <c r="D6" s="19"/>
      <c r="E6" s="20"/>
      <c r="F6" s="21"/>
      <c r="G6" s="21"/>
      <c r="H6" s="21">
        <v>22541</v>
      </c>
      <c r="I6" s="21">
        <v>79889</v>
      </c>
      <c r="J6" s="21">
        <v>102430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102430</v>
      </c>
      <c r="X6" s="21"/>
      <c r="Y6" s="21">
        <v>102430</v>
      </c>
      <c r="Z6" s="6"/>
      <c r="AA6" s="28"/>
    </row>
    <row r="7" spans="1:27" ht="12.75">
      <c r="A7" s="5" t="s">
        <v>33</v>
      </c>
      <c r="B7" s="3"/>
      <c r="C7" s="22">
        <v>110000</v>
      </c>
      <c r="D7" s="22"/>
      <c r="E7" s="23">
        <v>20000</v>
      </c>
      <c r="F7" s="24">
        <v>20000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20000</v>
      </c>
      <c r="Y7" s="24">
        <v>-20000</v>
      </c>
      <c r="Z7" s="7">
        <v>-100</v>
      </c>
      <c r="AA7" s="29">
        <v>20000</v>
      </c>
    </row>
    <row r="8" spans="1:27" ht="12.75">
      <c r="A8" s="5" t="s">
        <v>34</v>
      </c>
      <c r="B8" s="3"/>
      <c r="C8" s="19"/>
      <c r="D8" s="19"/>
      <c r="E8" s="20">
        <v>100000</v>
      </c>
      <c r="F8" s="21">
        <v>100000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75000</v>
      </c>
      <c r="Y8" s="21">
        <v>-75000</v>
      </c>
      <c r="Z8" s="6">
        <v>-100</v>
      </c>
      <c r="AA8" s="28">
        <v>100000</v>
      </c>
    </row>
    <row r="9" spans="1:27" ht="12.75">
      <c r="A9" s="2" t="s">
        <v>35</v>
      </c>
      <c r="B9" s="3"/>
      <c r="C9" s="16">
        <f aca="true" t="shared" si="1" ref="C9:Y9">SUM(C10:C14)</f>
        <v>5671140</v>
      </c>
      <c r="D9" s="16">
        <f>SUM(D10:D14)</f>
        <v>0</v>
      </c>
      <c r="E9" s="17">
        <f t="shared" si="1"/>
        <v>155710</v>
      </c>
      <c r="F9" s="18">
        <f t="shared" si="1"/>
        <v>155710</v>
      </c>
      <c r="G9" s="18">
        <f t="shared" si="1"/>
        <v>0</v>
      </c>
      <c r="H9" s="18">
        <f t="shared" si="1"/>
        <v>1138152</v>
      </c>
      <c r="I9" s="18">
        <f t="shared" si="1"/>
        <v>2807680</v>
      </c>
      <c r="J9" s="18">
        <f t="shared" si="1"/>
        <v>3945832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3945832</v>
      </c>
      <c r="X9" s="18">
        <f t="shared" si="1"/>
        <v>0</v>
      </c>
      <c r="Y9" s="18">
        <f t="shared" si="1"/>
        <v>3945832</v>
      </c>
      <c r="Z9" s="4">
        <f>+IF(X9&lt;&gt;0,+(Y9/X9)*100,0)</f>
        <v>0</v>
      </c>
      <c r="AA9" s="30">
        <f>SUM(AA10:AA14)</f>
        <v>155710</v>
      </c>
    </row>
    <row r="10" spans="1:27" ht="12.75">
      <c r="A10" s="5" t="s">
        <v>36</v>
      </c>
      <c r="B10" s="3"/>
      <c r="C10" s="19"/>
      <c r="D10" s="19"/>
      <c r="E10" s="20">
        <v>155710</v>
      </c>
      <c r="F10" s="21">
        <v>155710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155710</v>
      </c>
    </row>
    <row r="11" spans="1:27" ht="12.75">
      <c r="A11" s="5" t="s">
        <v>37</v>
      </c>
      <c r="B11" s="3"/>
      <c r="C11" s="19">
        <v>5671140</v>
      </c>
      <c r="D11" s="19"/>
      <c r="E11" s="20"/>
      <c r="F11" s="21"/>
      <c r="G11" s="21"/>
      <c r="H11" s="21">
        <v>1138152</v>
      </c>
      <c r="I11" s="21">
        <v>2807680</v>
      </c>
      <c r="J11" s="21">
        <v>3945832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3945832</v>
      </c>
      <c r="X11" s="21"/>
      <c r="Y11" s="21">
        <v>3945832</v>
      </c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8462746</v>
      </c>
      <c r="F15" s="18">
        <f t="shared" si="2"/>
        <v>8462746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2115687</v>
      </c>
      <c r="Y15" s="18">
        <f t="shared" si="2"/>
        <v>-2115687</v>
      </c>
      <c r="Z15" s="4">
        <f>+IF(X15&lt;&gt;0,+(Y15/X15)*100,0)</f>
        <v>-100</v>
      </c>
      <c r="AA15" s="30">
        <f>SUM(AA16:AA18)</f>
        <v>8462746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8462746</v>
      </c>
      <c r="F17" s="21">
        <v>8462746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2115687</v>
      </c>
      <c r="Y17" s="21">
        <v>-2115687</v>
      </c>
      <c r="Z17" s="6">
        <v>-100</v>
      </c>
      <c r="AA17" s="28">
        <v>8462746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9998680</v>
      </c>
      <c r="D19" s="16">
        <f>SUM(D20:D23)</f>
        <v>0</v>
      </c>
      <c r="E19" s="17">
        <f t="shared" si="3"/>
        <v>22698544</v>
      </c>
      <c r="F19" s="18">
        <f t="shared" si="3"/>
        <v>22698544</v>
      </c>
      <c r="G19" s="18">
        <f t="shared" si="3"/>
        <v>0</v>
      </c>
      <c r="H19" s="18">
        <f t="shared" si="3"/>
        <v>0</v>
      </c>
      <c r="I19" s="18">
        <f t="shared" si="3"/>
        <v>418923</v>
      </c>
      <c r="J19" s="18">
        <f t="shared" si="3"/>
        <v>418923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418923</v>
      </c>
      <c r="X19" s="18">
        <f t="shared" si="3"/>
        <v>5043135</v>
      </c>
      <c r="Y19" s="18">
        <f t="shared" si="3"/>
        <v>-4624212</v>
      </c>
      <c r="Z19" s="4">
        <f>+IF(X19&lt;&gt;0,+(Y19/X19)*100,0)</f>
        <v>-91.69320273996235</v>
      </c>
      <c r="AA19" s="30">
        <f>SUM(AA20:AA23)</f>
        <v>22698544</v>
      </c>
    </row>
    <row r="20" spans="1:27" ht="12.75">
      <c r="A20" s="5" t="s">
        <v>46</v>
      </c>
      <c r="B20" s="3"/>
      <c r="C20" s="19"/>
      <c r="D20" s="19"/>
      <c r="E20" s="20">
        <v>2426000</v>
      </c>
      <c r="F20" s="21">
        <v>2426000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2426000</v>
      </c>
    </row>
    <row r="21" spans="1:27" ht="12.75">
      <c r="A21" s="5" t="s">
        <v>47</v>
      </c>
      <c r="B21" s="3"/>
      <c r="C21" s="19">
        <v>9998680</v>
      </c>
      <c r="D21" s="19"/>
      <c r="E21" s="20">
        <v>20172544</v>
      </c>
      <c r="F21" s="21">
        <v>20172544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5043135</v>
      </c>
      <c r="Y21" s="21">
        <v>-5043135</v>
      </c>
      <c r="Z21" s="6">
        <v>-100</v>
      </c>
      <c r="AA21" s="28">
        <v>20172544</v>
      </c>
    </row>
    <row r="22" spans="1:27" ht="12.75">
      <c r="A22" s="5" t="s">
        <v>48</v>
      </c>
      <c r="B22" s="3"/>
      <c r="C22" s="22"/>
      <c r="D22" s="22"/>
      <c r="E22" s="23">
        <v>100000</v>
      </c>
      <c r="F22" s="24">
        <v>100000</v>
      </c>
      <c r="G22" s="24"/>
      <c r="H22" s="24"/>
      <c r="I22" s="24">
        <v>418923</v>
      </c>
      <c r="J22" s="24">
        <v>418923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418923</v>
      </c>
      <c r="X22" s="24"/>
      <c r="Y22" s="24">
        <v>418923</v>
      </c>
      <c r="Z22" s="7"/>
      <c r="AA22" s="29">
        <v>100000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2500000</v>
      </c>
      <c r="F24" s="18">
        <v>2500000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2500000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15891596</v>
      </c>
      <c r="D25" s="51">
        <f>+D5+D9+D15+D19+D24</f>
        <v>0</v>
      </c>
      <c r="E25" s="52">
        <f t="shared" si="4"/>
        <v>33937000</v>
      </c>
      <c r="F25" s="53">
        <f t="shared" si="4"/>
        <v>33937000</v>
      </c>
      <c r="G25" s="53">
        <f t="shared" si="4"/>
        <v>0</v>
      </c>
      <c r="H25" s="53">
        <f t="shared" si="4"/>
        <v>1160693</v>
      </c>
      <c r="I25" s="53">
        <f t="shared" si="4"/>
        <v>3306492</v>
      </c>
      <c r="J25" s="53">
        <f t="shared" si="4"/>
        <v>4467185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4467185</v>
      </c>
      <c r="X25" s="53">
        <f t="shared" si="4"/>
        <v>7253822</v>
      </c>
      <c r="Y25" s="53">
        <f t="shared" si="4"/>
        <v>-2786637</v>
      </c>
      <c r="Z25" s="54">
        <f>+IF(X25&lt;&gt;0,+(Y25/X25)*100,0)</f>
        <v>-38.41612049482328</v>
      </c>
      <c r="AA25" s="55">
        <f>+AA5+AA9+AA15+AA19+AA24</f>
        <v>33937000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15522127</v>
      </c>
      <c r="D28" s="19"/>
      <c r="E28" s="20">
        <v>31192000</v>
      </c>
      <c r="F28" s="21">
        <v>31192000</v>
      </c>
      <c r="G28" s="21"/>
      <c r="H28" s="21">
        <v>1138152</v>
      </c>
      <c r="I28" s="21">
        <v>3226603</v>
      </c>
      <c r="J28" s="21">
        <v>4364755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4364755</v>
      </c>
      <c r="X28" s="21">
        <v>7797999</v>
      </c>
      <c r="Y28" s="21">
        <v>-3433244</v>
      </c>
      <c r="Z28" s="6">
        <v>-44.03</v>
      </c>
      <c r="AA28" s="19">
        <v>31192000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15522127</v>
      </c>
      <c r="D32" s="25">
        <f>SUM(D28:D31)</f>
        <v>0</v>
      </c>
      <c r="E32" s="26">
        <f t="shared" si="5"/>
        <v>31192000</v>
      </c>
      <c r="F32" s="27">
        <f t="shared" si="5"/>
        <v>31192000</v>
      </c>
      <c r="G32" s="27">
        <f t="shared" si="5"/>
        <v>0</v>
      </c>
      <c r="H32" s="27">
        <f t="shared" si="5"/>
        <v>1138152</v>
      </c>
      <c r="I32" s="27">
        <f t="shared" si="5"/>
        <v>3226603</v>
      </c>
      <c r="J32" s="27">
        <f t="shared" si="5"/>
        <v>4364755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4364755</v>
      </c>
      <c r="X32" s="27">
        <f t="shared" si="5"/>
        <v>7797999</v>
      </c>
      <c r="Y32" s="27">
        <f t="shared" si="5"/>
        <v>-3433244</v>
      </c>
      <c r="Z32" s="13">
        <f>+IF(X32&lt;&gt;0,+(Y32/X32)*100,0)</f>
        <v>-44.02724339923614</v>
      </c>
      <c r="AA32" s="31">
        <f>SUM(AA28:AA31)</f>
        <v>31192000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2500000</v>
      </c>
      <c r="F34" s="21">
        <v>2500000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2500000</v>
      </c>
    </row>
    <row r="35" spans="1:27" ht="12.75">
      <c r="A35" s="60" t="s">
        <v>63</v>
      </c>
      <c r="B35" s="3"/>
      <c r="C35" s="19">
        <v>369469</v>
      </c>
      <c r="D35" s="19"/>
      <c r="E35" s="20">
        <v>245000</v>
      </c>
      <c r="F35" s="21">
        <v>245000</v>
      </c>
      <c r="G35" s="21"/>
      <c r="H35" s="21">
        <v>22541</v>
      </c>
      <c r="I35" s="21">
        <v>79889</v>
      </c>
      <c r="J35" s="21">
        <v>102430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102430</v>
      </c>
      <c r="X35" s="21">
        <v>120000</v>
      </c>
      <c r="Y35" s="21">
        <v>-17570</v>
      </c>
      <c r="Z35" s="6">
        <v>-14.64</v>
      </c>
      <c r="AA35" s="28">
        <v>245000</v>
      </c>
    </row>
    <row r="36" spans="1:27" ht="12.75">
      <c r="A36" s="61" t="s">
        <v>64</v>
      </c>
      <c r="B36" s="10"/>
      <c r="C36" s="62">
        <f aca="true" t="shared" si="6" ref="C36:Y36">SUM(C32:C35)</f>
        <v>15891596</v>
      </c>
      <c r="D36" s="62">
        <f>SUM(D32:D35)</f>
        <v>0</v>
      </c>
      <c r="E36" s="63">
        <f t="shared" si="6"/>
        <v>33937000</v>
      </c>
      <c r="F36" s="64">
        <f t="shared" si="6"/>
        <v>33937000</v>
      </c>
      <c r="G36" s="64">
        <f t="shared" si="6"/>
        <v>0</v>
      </c>
      <c r="H36" s="64">
        <f t="shared" si="6"/>
        <v>1160693</v>
      </c>
      <c r="I36" s="64">
        <f t="shared" si="6"/>
        <v>3306492</v>
      </c>
      <c r="J36" s="64">
        <f t="shared" si="6"/>
        <v>4467185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4467185</v>
      </c>
      <c r="X36" s="64">
        <f t="shared" si="6"/>
        <v>7917999</v>
      </c>
      <c r="Y36" s="64">
        <f t="shared" si="6"/>
        <v>-3450814</v>
      </c>
      <c r="Z36" s="65">
        <f>+IF(X36&lt;&gt;0,+(Y36/X36)*100,0)</f>
        <v>-43.581894870155956</v>
      </c>
      <c r="AA36" s="66">
        <f>SUM(AA32:AA35)</f>
        <v>33937000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101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252978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5790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247188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241496</v>
      </c>
      <c r="D9" s="16">
        <f>SUM(D10:D14)</f>
        <v>0</v>
      </c>
      <c r="E9" s="17">
        <f t="shared" si="1"/>
        <v>1161600</v>
      </c>
      <c r="F9" s="18">
        <f t="shared" si="1"/>
        <v>1161600</v>
      </c>
      <c r="G9" s="18">
        <f t="shared" si="1"/>
        <v>0</v>
      </c>
      <c r="H9" s="18">
        <f t="shared" si="1"/>
        <v>191359</v>
      </c>
      <c r="I9" s="18">
        <f t="shared" si="1"/>
        <v>0</v>
      </c>
      <c r="J9" s="18">
        <f t="shared" si="1"/>
        <v>191359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191359</v>
      </c>
      <c r="X9" s="18">
        <f t="shared" si="1"/>
        <v>290499</v>
      </c>
      <c r="Y9" s="18">
        <f t="shared" si="1"/>
        <v>-99140</v>
      </c>
      <c r="Z9" s="4">
        <f>+IF(X9&lt;&gt;0,+(Y9/X9)*100,0)</f>
        <v>-34.127484087724916</v>
      </c>
      <c r="AA9" s="30">
        <f>SUM(AA10:AA14)</f>
        <v>1161600</v>
      </c>
    </row>
    <row r="10" spans="1:27" ht="12.75">
      <c r="A10" s="5" t="s">
        <v>36</v>
      </c>
      <c r="B10" s="3"/>
      <c r="C10" s="19">
        <v>241496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1161600</v>
      </c>
      <c r="F11" s="21">
        <v>1161600</v>
      </c>
      <c r="G11" s="21"/>
      <c r="H11" s="21">
        <v>191359</v>
      </c>
      <c r="I11" s="21"/>
      <c r="J11" s="21">
        <v>191359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191359</v>
      </c>
      <c r="X11" s="21">
        <v>290499</v>
      </c>
      <c r="Y11" s="21">
        <v>-99140</v>
      </c>
      <c r="Z11" s="6">
        <v>-34.13</v>
      </c>
      <c r="AA11" s="28">
        <v>1161600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494822</v>
      </c>
      <c r="J15" s="18">
        <f t="shared" si="2"/>
        <v>494822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494822</v>
      </c>
      <c r="X15" s="18">
        <f t="shared" si="2"/>
        <v>0</v>
      </c>
      <c r="Y15" s="18">
        <f t="shared" si="2"/>
        <v>494822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>
        <v>494822</v>
      </c>
      <c r="J17" s="21">
        <v>494822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494822</v>
      </c>
      <c r="X17" s="21"/>
      <c r="Y17" s="21">
        <v>494822</v>
      </c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6384542</v>
      </c>
      <c r="D19" s="16">
        <f>SUM(D20:D23)</f>
        <v>0</v>
      </c>
      <c r="E19" s="17">
        <f t="shared" si="3"/>
        <v>8182400</v>
      </c>
      <c r="F19" s="18">
        <f t="shared" si="3"/>
        <v>8182400</v>
      </c>
      <c r="G19" s="18">
        <f t="shared" si="3"/>
        <v>0</v>
      </c>
      <c r="H19" s="18">
        <f t="shared" si="3"/>
        <v>985994</v>
      </c>
      <c r="I19" s="18">
        <f t="shared" si="3"/>
        <v>202066</v>
      </c>
      <c r="J19" s="18">
        <f t="shared" si="3"/>
        <v>1188060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1188060</v>
      </c>
      <c r="X19" s="18">
        <f t="shared" si="3"/>
        <v>2045499</v>
      </c>
      <c r="Y19" s="18">
        <f t="shared" si="3"/>
        <v>-857439</v>
      </c>
      <c r="Z19" s="4">
        <f>+IF(X19&lt;&gt;0,+(Y19/X19)*100,0)</f>
        <v>-41.91832897498361</v>
      </c>
      <c r="AA19" s="30">
        <f>SUM(AA20:AA23)</f>
        <v>8182400</v>
      </c>
    </row>
    <row r="20" spans="1:27" ht="12.75">
      <c r="A20" s="5" t="s">
        <v>46</v>
      </c>
      <c r="B20" s="3"/>
      <c r="C20" s="19">
        <v>834751</v>
      </c>
      <c r="D20" s="19"/>
      <c r="E20" s="20">
        <v>1600000</v>
      </c>
      <c r="F20" s="21">
        <v>1600000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399999</v>
      </c>
      <c r="Y20" s="21">
        <v>-399999</v>
      </c>
      <c r="Z20" s="6">
        <v>-100</v>
      </c>
      <c r="AA20" s="28">
        <v>1600000</v>
      </c>
    </row>
    <row r="21" spans="1:27" ht="12.75">
      <c r="A21" s="5" t="s">
        <v>47</v>
      </c>
      <c r="B21" s="3"/>
      <c r="C21" s="19">
        <v>5549791</v>
      </c>
      <c r="D21" s="19"/>
      <c r="E21" s="20">
        <v>6582400</v>
      </c>
      <c r="F21" s="21">
        <v>6582400</v>
      </c>
      <c r="G21" s="21"/>
      <c r="H21" s="21">
        <v>985994</v>
      </c>
      <c r="I21" s="21">
        <v>202066</v>
      </c>
      <c r="J21" s="21">
        <v>1188060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1188060</v>
      </c>
      <c r="X21" s="21">
        <v>1645500</v>
      </c>
      <c r="Y21" s="21">
        <v>-457440</v>
      </c>
      <c r="Z21" s="6">
        <v>-27.8</v>
      </c>
      <c r="AA21" s="28">
        <v>6582400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6879016</v>
      </c>
      <c r="D25" s="51">
        <f>+D5+D9+D15+D19+D24</f>
        <v>0</v>
      </c>
      <c r="E25" s="52">
        <f t="shared" si="4"/>
        <v>9344000</v>
      </c>
      <c r="F25" s="53">
        <f t="shared" si="4"/>
        <v>9344000</v>
      </c>
      <c r="G25" s="53">
        <f t="shared" si="4"/>
        <v>0</v>
      </c>
      <c r="H25" s="53">
        <f t="shared" si="4"/>
        <v>1177353</v>
      </c>
      <c r="I25" s="53">
        <f t="shared" si="4"/>
        <v>696888</v>
      </c>
      <c r="J25" s="53">
        <f t="shared" si="4"/>
        <v>1874241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1874241</v>
      </c>
      <c r="X25" s="53">
        <f t="shared" si="4"/>
        <v>2335998</v>
      </c>
      <c r="Y25" s="53">
        <f t="shared" si="4"/>
        <v>-461757</v>
      </c>
      <c r="Z25" s="54">
        <f>+IF(X25&lt;&gt;0,+(Y25/X25)*100,0)</f>
        <v>-19.767011786825158</v>
      </c>
      <c r="AA25" s="55">
        <f>+AA5+AA9+AA15+AA19+AA24</f>
        <v>9344000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6029542</v>
      </c>
      <c r="D28" s="19"/>
      <c r="E28" s="20">
        <v>9344000</v>
      </c>
      <c r="F28" s="21">
        <v>9344000</v>
      </c>
      <c r="G28" s="21"/>
      <c r="H28" s="21">
        <v>1177353</v>
      </c>
      <c r="I28" s="21">
        <v>696888</v>
      </c>
      <c r="J28" s="21">
        <v>1874241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1874241</v>
      </c>
      <c r="X28" s="21">
        <v>9344000</v>
      </c>
      <c r="Y28" s="21">
        <v>-7469759</v>
      </c>
      <c r="Z28" s="6">
        <v>-79.94</v>
      </c>
      <c r="AA28" s="19">
        <v>9344000</v>
      </c>
    </row>
    <row r="29" spans="1:27" ht="12.75">
      <c r="A29" s="57" t="s">
        <v>55</v>
      </c>
      <c r="B29" s="3"/>
      <c r="C29" s="19">
        <v>241496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6271038</v>
      </c>
      <c r="D32" s="25">
        <f>SUM(D28:D31)</f>
        <v>0</v>
      </c>
      <c r="E32" s="26">
        <f t="shared" si="5"/>
        <v>9344000</v>
      </c>
      <c r="F32" s="27">
        <f t="shared" si="5"/>
        <v>9344000</v>
      </c>
      <c r="G32" s="27">
        <f t="shared" si="5"/>
        <v>0</v>
      </c>
      <c r="H32" s="27">
        <f t="shared" si="5"/>
        <v>1177353</v>
      </c>
      <c r="I32" s="27">
        <f t="shared" si="5"/>
        <v>696888</v>
      </c>
      <c r="J32" s="27">
        <f t="shared" si="5"/>
        <v>1874241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1874241</v>
      </c>
      <c r="X32" s="27">
        <f t="shared" si="5"/>
        <v>9344000</v>
      </c>
      <c r="Y32" s="27">
        <f t="shared" si="5"/>
        <v>-7469759</v>
      </c>
      <c r="Z32" s="13">
        <f>+IF(X32&lt;&gt;0,+(Y32/X32)*100,0)</f>
        <v>-79.94177011986301</v>
      </c>
      <c r="AA32" s="31">
        <f>SUM(AA28:AA31)</f>
        <v>9344000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607978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6879016</v>
      </c>
      <c r="D36" s="62">
        <f>SUM(D32:D35)</f>
        <v>0</v>
      </c>
      <c r="E36" s="63">
        <f t="shared" si="6"/>
        <v>9344000</v>
      </c>
      <c r="F36" s="64">
        <f t="shared" si="6"/>
        <v>9344000</v>
      </c>
      <c r="G36" s="64">
        <f t="shared" si="6"/>
        <v>0</v>
      </c>
      <c r="H36" s="64">
        <f t="shared" si="6"/>
        <v>1177353</v>
      </c>
      <c r="I36" s="64">
        <f t="shared" si="6"/>
        <v>696888</v>
      </c>
      <c r="J36" s="64">
        <f t="shared" si="6"/>
        <v>1874241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1874241</v>
      </c>
      <c r="X36" s="64">
        <f t="shared" si="6"/>
        <v>9344000</v>
      </c>
      <c r="Y36" s="64">
        <f t="shared" si="6"/>
        <v>-7469759</v>
      </c>
      <c r="Z36" s="65">
        <f>+IF(X36&lt;&gt;0,+(Y36/X36)*100,0)</f>
        <v>-79.94177011986301</v>
      </c>
      <c r="AA36" s="66">
        <f>SUM(AA32:AA35)</f>
        <v>9344000</v>
      </c>
    </row>
    <row r="37" spans="1:27" ht="12.75">
      <c r="A37" s="14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100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2016-11-04T13:48:10Z</dcterms:created>
  <dcterms:modified xsi:type="dcterms:W3CDTF">2016-11-04T13:48:10Z</dcterms:modified>
  <cp:category/>
  <cp:version/>
  <cp:contentType/>
  <cp:contentStatus/>
</cp:coreProperties>
</file>