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'DC37'!$A$1:$AA$54</definedName>
    <definedName name="_xlnm.Print_Area" localSheetId="12">'DC38'!$A$1:$AA$54</definedName>
    <definedName name="_xlnm.Print_Area" localSheetId="18">'DC39'!$A$1:$AA$54</definedName>
    <definedName name="_xlnm.Print_Area" localSheetId="22">'DC40'!$A$1:$AA$54</definedName>
    <definedName name="_xlnm.Print_Area" localSheetId="1">'NW371'!$A$1:$AA$54</definedName>
    <definedName name="_xlnm.Print_Area" localSheetId="2">'NW372'!$A$1:$AA$54</definedName>
    <definedName name="_xlnm.Print_Area" localSheetId="3">'NW373'!$A$1:$AA$54</definedName>
    <definedName name="_xlnm.Print_Area" localSheetId="4">'NW374'!$A$1:$AA$54</definedName>
    <definedName name="_xlnm.Print_Area" localSheetId="5">'NW375'!$A$1:$AA$54</definedName>
    <definedName name="_xlnm.Print_Area" localSheetId="7">'NW381'!$A$1:$AA$54</definedName>
    <definedName name="_xlnm.Print_Area" localSheetId="8">'NW382'!$A$1:$AA$54</definedName>
    <definedName name="_xlnm.Print_Area" localSheetId="9">'NW383'!$A$1:$AA$54</definedName>
    <definedName name="_xlnm.Print_Area" localSheetId="10">'NW384'!$A$1:$AA$54</definedName>
    <definedName name="_xlnm.Print_Area" localSheetId="11">'NW385'!$A$1:$AA$54</definedName>
    <definedName name="_xlnm.Print_Area" localSheetId="13">'NW392'!$A$1:$AA$54</definedName>
    <definedName name="_xlnm.Print_Area" localSheetId="14">'NW393'!$A$1:$AA$54</definedName>
    <definedName name="_xlnm.Print_Area" localSheetId="15">'NW394'!$A$1:$AA$54</definedName>
    <definedName name="_xlnm.Print_Area" localSheetId="16">'NW396'!$A$1:$AA$54</definedName>
    <definedName name="_xlnm.Print_Area" localSheetId="17">'NW397'!$A$1:$AA$54</definedName>
    <definedName name="_xlnm.Print_Area" localSheetId="19">'NW403'!$A$1:$AA$54</definedName>
    <definedName name="_xlnm.Print_Area" localSheetId="20">'NW404'!$A$1:$AA$54</definedName>
    <definedName name="_xlnm.Print_Area" localSheetId="21">'NW405'!$A$1:$AA$54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<sst xmlns="http://schemas.openxmlformats.org/spreadsheetml/2006/main" count="1794" uniqueCount="96">
  <si>
    <t>North West: Moretele(NW371) - Table C6 Quarterly Budget Statement - Financial Position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</si>
  <si>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</si>
  <si>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</si>
  <si>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</si>
  <si>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</si>
  <si>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</si>
  <si>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</si>
  <si>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</si>
  <si>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</si>
  <si>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</si>
  <si>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</si>
  <si>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</si>
  <si>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</si>
  <si>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</si>
  <si>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</si>
  <si>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</si>
  <si>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</si>
  <si>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</si>
  <si>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</si>
  <si>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</si>
  <si>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</si>
  <si>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</si>
  <si>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</si>
  <si>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</si>
  <si>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</si>
  <si>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</si>
  <si>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</si>
  <si>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</si>
  <si>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</si>
  <si>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</si>
  <si>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</si>
  <si>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</si>
  <si>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</si>
  <si>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</si>
  <si>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</si>
  <si>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</si>
  <si>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</si>
  <si>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</si>
  <si>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</si>
  <si>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</si>
  <si>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</si>
  <si>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</si>
  <si>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</si>
  <si>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</si>
  <si>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</si>
  <si>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</si>
  <si>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</si>
  <si>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</si>
  <si>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</si>
  <si>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</si>
  <si>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</si>
  <si>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</si>
  <si>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</si>
  <si>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</si>
  <si>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</si>
  <si>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</si>
  <si>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</si>
  <si>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</si>
  <si>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</si>
  <si>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</si>
  <si>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</si>
  <si>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</si>
  <si>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</si>
  <si>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</si>
  <si>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</si>
  <si>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</si>
  <si>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</si>
  <si>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</si>
  <si>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</si>
  <si>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</si>
  <si>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Madibeng(NW372) - Table C6 Quarterly Budget Statement - Financial Position for 1st Quarter ended 30 September 2016 (Figures Finalised as at 2016/11/02)</t>
  </si>
  <si>
    <t>North West: Rustenburg(NW373) - Table C6 Quarterly Budget Statement - Financial Position for 1st Quarter ended 30 September 2016 (Figures Finalised as at 2016/11/02)</t>
  </si>
  <si>
    <t>North West: Kgetlengrivier(NW374) - Table C6 Quarterly Budget Statement - Financial Position for 1st Quarter ended 30 September 2016 (Figures Finalised as at 2016/11/02)</t>
  </si>
  <si>
    <t>North West: Moses Kotane(NW375) - Table C6 Quarterly Budget Statement - Financial Position for 1st Quarter ended 30 September 2016 (Figures Finalised as at 2016/11/02)</t>
  </si>
  <si>
    <t>North West: Bojanala Platinum(DC37) - Table C6 Quarterly Budget Statement - Financial Position for 1st Quarter ended 30 September 2016 (Figures Finalised as at 2016/11/02)</t>
  </si>
  <si>
    <t>North West: Ratlou(NW381) - Table C6 Quarterly Budget Statement - Financial Position for 1st Quarter ended 30 September 2016 (Figures Finalised as at 2016/11/02)</t>
  </si>
  <si>
    <t>North West: Tswaing(NW382) - Table C6 Quarterly Budget Statement - Financial Position for 1st Quarter ended 30 September 2016 (Figures Finalised as at 2016/11/02)</t>
  </si>
  <si>
    <t>North West: Mafikeng(NW383) - Table C6 Quarterly Budget Statement - Financial Position for 1st Quarter ended 30 September 2016 (Figures Finalised as at 2016/11/02)</t>
  </si>
  <si>
    <t>North West: Ditsobotla(NW384) - Table C6 Quarterly Budget Statement - Financial Position for 1st Quarter ended 30 September 2016 (Figures Finalised as at 2016/11/02)</t>
  </si>
  <si>
    <t>North West: Ramotshere Moiloa(NW385) - Table C6 Quarterly Budget Statement - Financial Position for 1st Quarter ended 30 September 2016 (Figures Finalised as at 2016/11/02)</t>
  </si>
  <si>
    <t>North West: Ngaka Modiri Molema(DC38) - Table C6 Quarterly Budget Statement - Financial Position for 1st Quarter ended 30 September 2016 (Figures Finalised as at 2016/11/02)</t>
  </si>
  <si>
    <t>North West: Naledi (Nw)(NW392) - Table C6 Quarterly Budget Statement - Financial Position for 1st Quarter ended 30 September 2016 (Figures Finalised as at 2016/11/02)</t>
  </si>
  <si>
    <t>North West: Mamusa(NW393) - Table C6 Quarterly Budget Statement - Financial Position for 1st Quarter ended 30 September 2016 (Figures Finalised as at 2016/11/02)</t>
  </si>
  <si>
    <t>North West: Greater Taung(NW394) - Table C6 Quarterly Budget Statement - Financial Position for 1st Quarter ended 30 September 2016 (Figures Finalised as at 2016/11/02)</t>
  </si>
  <si>
    <t>North West: Lekwa-Teemane(NW396) - Table C6 Quarterly Budget Statement - Financial Position for 1st Quarter ended 30 September 2016 (Figures Finalised as at 2016/11/02)</t>
  </si>
  <si>
    <t>North West: Kagisano-Molopo(NW397) - Table C6 Quarterly Budget Statement - Financial Position for 1st Quarter ended 30 September 2016 (Figures Finalised as at 2016/11/02)</t>
  </si>
  <si>
    <t>North West: Dr Ruth Segomotsi Mompati(DC39) - Table C6 Quarterly Budget Statement - Financial Position for 1st Quarter ended 30 September 2016 (Figures Finalised as at 2016/11/02)</t>
  </si>
  <si>
    <t>North West: City Of Matlosana(NW403) - Table C6 Quarterly Budget Statement - Financial Position for 1st Quarter ended 30 September 2016 (Figures Finalised as at 2016/11/02)</t>
  </si>
  <si>
    <t>North West: Maquassi Hills(NW404) - Table C6 Quarterly Budget Statement - Financial Position for 1st Quarter ended 30 September 2016 (Figures Finalised as at 2016/11/02)</t>
  </si>
  <si>
    <t>North West: Tlokwe-Ventersdorp(NW405) - Table C6 Quarterly Budget Statement - Financial Position for 1st Quarter ended 30 September 2016 (Figures Finalised as at 2016/11/02)</t>
  </si>
  <si>
    <t>North West: Dr Kenneth Kaunda(DC40) - Table C6 Quarterly Budget Statement - Financial Position for 1st Quarter ended 30 September 2016 (Figures Finalised as at 2016/11/02)</t>
  </si>
  <si>
    <t>Summary - Table C6 Quarterly Budget Statement - Financial Position for 1st Quarter ended 30 September 2016 (Figures Finalised as at 2016/11/02)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</si>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</sst>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J10" sqref="J10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119933988</v>
      </c>
      <c r="D6" s="18"/>
      <c r="E6" s="19">
        <v>481226561</v>
      </c>
      <c r="F6" s="20">
        <v>481226561</v>
      </c>
      <c r="G6" s="20">
        <v>284507517</v>
      </c>
      <c r="H6" s="20">
        <v>195912379</v>
      </c>
      <c r="I6" s="20">
        <v>216831674</v>
      </c>
      <c r="J6" s="20">
        <v>247884990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247884990</v>
      </c>
      <c r="X6" s="20">
        <v>120306642</v>
      </c>
      <c r="Y6" s="20">
        <v>127578348</v>
      </c>
      <c r="Z6" s="21">
        <v>106.04</v>
      </c>
      <c r="AA6" s="22">
        <v>481226561</v>
      </c>
    </row>
    <row r="7" spans="1:27" ht="13.5">
      <c r="A7" s="23" t="s">
        <v>34</v>
      </c>
      <c r="B7" s="17"/>
      <c r="C7" s="18">
        <v>161558454</v>
      </c>
      <c r="D7" s="18"/>
      <c r="E7" s="19">
        <v>1403872536</v>
      </c>
      <c r="F7" s="20">
        <v>1403872536</v>
      </c>
      <c r="G7" s="20">
        <v>575447844</v>
      </c>
      <c r="H7" s="20">
        <v>469739069</v>
      </c>
      <c r="I7" s="20">
        <v>270301304</v>
      </c>
      <c r="J7" s="20">
        <v>270301304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270301304</v>
      </c>
      <c r="X7" s="20">
        <v>350968134</v>
      </c>
      <c r="Y7" s="20">
        <v>-80666830</v>
      </c>
      <c r="Z7" s="21">
        <v>-22.98</v>
      </c>
      <c r="AA7" s="22">
        <v>1403872536</v>
      </c>
    </row>
    <row r="8" spans="1:27" ht="13.5">
      <c r="A8" s="23" t="s">
        <v>35</v>
      </c>
      <c r="B8" s="17"/>
      <c r="C8" s="18">
        <v>279882404</v>
      </c>
      <c r="D8" s="18"/>
      <c r="E8" s="19">
        <v>1903281713</v>
      </c>
      <c r="F8" s="20">
        <v>1903281713</v>
      </c>
      <c r="G8" s="20">
        <v>-380028892</v>
      </c>
      <c r="H8" s="20">
        <v>377904729</v>
      </c>
      <c r="I8" s="20">
        <v>67434175</v>
      </c>
      <c r="J8" s="20">
        <v>-627501386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-627501386</v>
      </c>
      <c r="X8" s="20">
        <v>475820430</v>
      </c>
      <c r="Y8" s="20">
        <v>-1103321816</v>
      </c>
      <c r="Z8" s="21">
        <v>-231.88</v>
      </c>
      <c r="AA8" s="22">
        <v>1903281713</v>
      </c>
    </row>
    <row r="9" spans="1:27" ht="13.5">
      <c r="A9" s="23" t="s">
        <v>36</v>
      </c>
      <c r="B9" s="17"/>
      <c r="C9" s="18">
        <v>225604699</v>
      </c>
      <c r="D9" s="18"/>
      <c r="E9" s="19">
        <v>544514512</v>
      </c>
      <c r="F9" s="20">
        <v>544514512</v>
      </c>
      <c r="G9" s="20">
        <v>218172838</v>
      </c>
      <c r="H9" s="20">
        <v>238938237</v>
      </c>
      <c r="I9" s="20">
        <v>224360482</v>
      </c>
      <c r="J9" s="20">
        <v>245715676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245715676</v>
      </c>
      <c r="X9" s="20">
        <v>136128628</v>
      </c>
      <c r="Y9" s="20">
        <v>109587048</v>
      </c>
      <c r="Z9" s="21">
        <v>80.5</v>
      </c>
      <c r="AA9" s="22">
        <v>544514512</v>
      </c>
    </row>
    <row r="10" spans="1:27" ht="13.5">
      <c r="A10" s="23" t="s">
        <v>37</v>
      </c>
      <c r="B10" s="17"/>
      <c r="C10" s="18">
        <v>281795684</v>
      </c>
      <c r="D10" s="18"/>
      <c r="E10" s="19">
        <v>257294854</v>
      </c>
      <c r="F10" s="20">
        <v>257294854</v>
      </c>
      <c r="G10" s="24">
        <v>-1698165</v>
      </c>
      <c r="H10" s="24">
        <v>53241263</v>
      </c>
      <c r="I10" s="24">
        <v>15647875</v>
      </c>
      <c r="J10" s="20">
        <v>13551737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13551737</v>
      </c>
      <c r="X10" s="20">
        <v>64323714</v>
      </c>
      <c r="Y10" s="24">
        <v>-50771977</v>
      </c>
      <c r="Z10" s="25">
        <v>-78.93</v>
      </c>
      <c r="AA10" s="26">
        <v>257294854</v>
      </c>
    </row>
    <row r="11" spans="1:27" ht="13.5">
      <c r="A11" s="23" t="s">
        <v>38</v>
      </c>
      <c r="B11" s="17"/>
      <c r="C11" s="18">
        <v>144308997</v>
      </c>
      <c r="D11" s="18"/>
      <c r="E11" s="19">
        <v>266995887</v>
      </c>
      <c r="F11" s="20">
        <v>266995887</v>
      </c>
      <c r="G11" s="20">
        <v>131285096</v>
      </c>
      <c r="H11" s="20">
        <v>92740106</v>
      </c>
      <c r="I11" s="20">
        <v>123616622</v>
      </c>
      <c r="J11" s="20">
        <v>191791752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191791752</v>
      </c>
      <c r="X11" s="20">
        <v>66748973</v>
      </c>
      <c r="Y11" s="20">
        <v>125042779</v>
      </c>
      <c r="Z11" s="21">
        <v>187.33</v>
      </c>
      <c r="AA11" s="22">
        <v>266995887</v>
      </c>
    </row>
    <row r="12" spans="1:27" ht="13.5">
      <c r="A12" s="27" t="s">
        <v>39</v>
      </c>
      <c r="B12" s="28"/>
      <c r="C12" s="29">
        <f aca="true" t="shared" si="0" ref="C12:Y12">SUM(C6:C11)</f>
        <v>1213084226</v>
      </c>
      <c r="D12" s="29">
        <f>SUM(D6:D11)</f>
        <v>0</v>
      </c>
      <c r="E12" s="30">
        <f t="shared" si="0"/>
        <v>4857186063</v>
      </c>
      <c r="F12" s="31">
        <f t="shared" si="0"/>
        <v>4857186063</v>
      </c>
      <c r="G12" s="31">
        <f t="shared" si="0"/>
        <v>827686238</v>
      </c>
      <c r="H12" s="31">
        <f t="shared" si="0"/>
        <v>1428475783</v>
      </c>
      <c r="I12" s="31">
        <f t="shared" si="0"/>
        <v>918192132</v>
      </c>
      <c r="J12" s="31">
        <f t="shared" si="0"/>
        <v>341744073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341744073</v>
      </c>
      <c r="X12" s="31">
        <f t="shared" si="0"/>
        <v>1214296521</v>
      </c>
      <c r="Y12" s="31">
        <f t="shared" si="0"/>
        <v>-872552448</v>
      </c>
      <c r="Z12" s="32">
        <f>+IF(X12&lt;&gt;0,+(Y12/X12)*100,0)</f>
        <v>-71.85662092496435</v>
      </c>
      <c r="AA12" s="33">
        <f>SUM(AA6:AA11)</f>
        <v>4857186063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5110954</v>
      </c>
      <c r="D15" s="18"/>
      <c r="E15" s="19">
        <v>102000</v>
      </c>
      <c r="F15" s="20">
        <v>102000</v>
      </c>
      <c r="G15" s="20">
        <v>27435977</v>
      </c>
      <c r="H15" s="20">
        <v>27552379</v>
      </c>
      <c r="I15" s="20">
        <v>160940</v>
      </c>
      <c r="J15" s="20">
        <v>160940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160940</v>
      </c>
      <c r="X15" s="20">
        <v>25500</v>
      </c>
      <c r="Y15" s="20">
        <v>135440</v>
      </c>
      <c r="Z15" s="21">
        <v>531.14</v>
      </c>
      <c r="AA15" s="22">
        <v>102000</v>
      </c>
    </row>
    <row r="16" spans="1:27" ht="13.5">
      <c r="A16" s="23" t="s">
        <v>42</v>
      </c>
      <c r="B16" s="17"/>
      <c r="C16" s="18"/>
      <c r="D16" s="18"/>
      <c r="E16" s="19">
        <v>35943276</v>
      </c>
      <c r="F16" s="20">
        <v>35943276</v>
      </c>
      <c r="G16" s="24">
        <v>27099881</v>
      </c>
      <c r="H16" s="24">
        <v>27692322</v>
      </c>
      <c r="I16" s="24">
        <v>27976299</v>
      </c>
      <c r="J16" s="20">
        <v>27976299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27976299</v>
      </c>
      <c r="X16" s="20">
        <v>8985819</v>
      </c>
      <c r="Y16" s="24">
        <v>18990480</v>
      </c>
      <c r="Z16" s="25">
        <v>211.34</v>
      </c>
      <c r="AA16" s="26">
        <v>35943276</v>
      </c>
    </row>
    <row r="17" spans="1:27" ht="13.5">
      <c r="A17" s="23" t="s">
        <v>43</v>
      </c>
      <c r="B17" s="17"/>
      <c r="C17" s="18">
        <v>589147756</v>
      </c>
      <c r="D17" s="18"/>
      <c r="E17" s="19">
        <v>956024783</v>
      </c>
      <c r="F17" s="20">
        <v>956024783</v>
      </c>
      <c r="G17" s="20">
        <v>14945300</v>
      </c>
      <c r="H17" s="20">
        <v>14945300</v>
      </c>
      <c r="I17" s="20">
        <v>26771882</v>
      </c>
      <c r="J17" s="20">
        <v>26771882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26771882</v>
      </c>
      <c r="X17" s="20">
        <v>239006197</v>
      </c>
      <c r="Y17" s="20">
        <v>-212234315</v>
      </c>
      <c r="Z17" s="21">
        <v>-88.8</v>
      </c>
      <c r="AA17" s="22">
        <v>956024783</v>
      </c>
    </row>
    <row r="18" spans="1:27" ht="13.5">
      <c r="A18" s="23" t="s">
        <v>44</v>
      </c>
      <c r="B18" s="17"/>
      <c r="C18" s="18"/>
      <c r="D18" s="18"/>
      <c r="E18" s="19">
        <v>20220</v>
      </c>
      <c r="F18" s="20">
        <v>20220</v>
      </c>
      <c r="G18" s="20"/>
      <c r="H18" s="20"/>
      <c r="I18" s="20">
        <v>1025935</v>
      </c>
      <c r="J18" s="20">
        <v>1025935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1025935</v>
      </c>
      <c r="X18" s="20">
        <v>5055</v>
      </c>
      <c r="Y18" s="20">
        <v>1020880</v>
      </c>
      <c r="Z18" s="21">
        <v>20195.45</v>
      </c>
      <c r="AA18" s="22">
        <v>20220</v>
      </c>
    </row>
    <row r="19" spans="1:27" ht="13.5">
      <c r="A19" s="23" t="s">
        <v>45</v>
      </c>
      <c r="B19" s="17"/>
      <c r="C19" s="18">
        <v>10925674286</v>
      </c>
      <c r="D19" s="18"/>
      <c r="E19" s="19">
        <v>38084589212</v>
      </c>
      <c r="F19" s="20">
        <v>38084589212</v>
      </c>
      <c r="G19" s="20">
        <v>11063232680</v>
      </c>
      <c r="H19" s="20">
        <v>9551266581</v>
      </c>
      <c r="I19" s="20">
        <v>9844369299</v>
      </c>
      <c r="J19" s="20">
        <v>11234408295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11234408295</v>
      </c>
      <c r="X19" s="20">
        <v>9521147305</v>
      </c>
      <c r="Y19" s="20">
        <v>1713260990</v>
      </c>
      <c r="Z19" s="21">
        <v>17.99</v>
      </c>
      <c r="AA19" s="22">
        <v>38084589212</v>
      </c>
    </row>
    <row r="20" spans="1:27" ht="13.5">
      <c r="A20" s="23" t="s">
        <v>46</v>
      </c>
      <c r="B20" s="17"/>
      <c r="C20" s="18">
        <v>10100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170000</v>
      </c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3599629</v>
      </c>
      <c r="D22" s="18"/>
      <c r="E22" s="19">
        <v>15502119</v>
      </c>
      <c r="F22" s="20">
        <v>15502119</v>
      </c>
      <c r="G22" s="20">
        <v>964705</v>
      </c>
      <c r="H22" s="20">
        <v>964705</v>
      </c>
      <c r="I22" s="20">
        <v>1402427</v>
      </c>
      <c r="J22" s="20">
        <v>1402427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1402427</v>
      </c>
      <c r="X22" s="20">
        <v>3875531</v>
      </c>
      <c r="Y22" s="20">
        <v>-2473104</v>
      </c>
      <c r="Z22" s="21">
        <v>-63.81</v>
      </c>
      <c r="AA22" s="22">
        <v>15502119</v>
      </c>
    </row>
    <row r="23" spans="1:27" ht="13.5">
      <c r="A23" s="23" t="s">
        <v>49</v>
      </c>
      <c r="B23" s="17"/>
      <c r="C23" s="18">
        <v>13404499</v>
      </c>
      <c r="D23" s="18"/>
      <c r="E23" s="19">
        <v>41916626</v>
      </c>
      <c r="F23" s="20">
        <v>41916626</v>
      </c>
      <c r="G23" s="24">
        <v>719286</v>
      </c>
      <c r="H23" s="24">
        <v>719286</v>
      </c>
      <c r="I23" s="24">
        <v>719286</v>
      </c>
      <c r="J23" s="20">
        <v>719286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719286</v>
      </c>
      <c r="X23" s="20">
        <v>10479157</v>
      </c>
      <c r="Y23" s="24">
        <v>-9759871</v>
      </c>
      <c r="Z23" s="25">
        <v>-93.14</v>
      </c>
      <c r="AA23" s="26">
        <v>41916626</v>
      </c>
    </row>
    <row r="24" spans="1:27" ht="13.5">
      <c r="A24" s="27" t="s">
        <v>50</v>
      </c>
      <c r="B24" s="35"/>
      <c r="C24" s="29">
        <f aca="true" t="shared" si="1" ref="C24:Y24">SUM(C15:C23)</f>
        <v>11537117224</v>
      </c>
      <c r="D24" s="29">
        <f>SUM(D15:D23)</f>
        <v>0</v>
      </c>
      <c r="E24" s="36">
        <f t="shared" si="1"/>
        <v>39134098236</v>
      </c>
      <c r="F24" s="37">
        <f t="shared" si="1"/>
        <v>39134098236</v>
      </c>
      <c r="G24" s="37">
        <f t="shared" si="1"/>
        <v>11134397829</v>
      </c>
      <c r="H24" s="37">
        <f t="shared" si="1"/>
        <v>9623140573</v>
      </c>
      <c r="I24" s="37">
        <f t="shared" si="1"/>
        <v>9902426068</v>
      </c>
      <c r="J24" s="37">
        <f t="shared" si="1"/>
        <v>11292465064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11292465064</v>
      </c>
      <c r="X24" s="37">
        <f t="shared" si="1"/>
        <v>9783524564</v>
      </c>
      <c r="Y24" s="37">
        <f t="shared" si="1"/>
        <v>1508940500</v>
      </c>
      <c r="Z24" s="38">
        <f>+IF(X24&lt;&gt;0,+(Y24/X24)*100,0)</f>
        <v>15.423281151175122</v>
      </c>
      <c r="AA24" s="39">
        <f>SUM(AA15:AA23)</f>
        <v>39134098236</v>
      </c>
    </row>
    <row r="25" spans="1:27" ht="13.5">
      <c r="A25" s="27" t="s">
        <v>51</v>
      </c>
      <c r="B25" s="28"/>
      <c r="C25" s="29">
        <f aca="true" t="shared" si="2" ref="C25:Y25">+C12+C24</f>
        <v>12750201450</v>
      </c>
      <c r="D25" s="29">
        <f>+D12+D24</f>
        <v>0</v>
      </c>
      <c r="E25" s="30">
        <f t="shared" si="2"/>
        <v>43991284299</v>
      </c>
      <c r="F25" s="31">
        <f t="shared" si="2"/>
        <v>43991284299</v>
      </c>
      <c r="G25" s="31">
        <f t="shared" si="2"/>
        <v>11962084067</v>
      </c>
      <c r="H25" s="31">
        <f t="shared" si="2"/>
        <v>11051616356</v>
      </c>
      <c r="I25" s="31">
        <f t="shared" si="2"/>
        <v>10820618200</v>
      </c>
      <c r="J25" s="31">
        <f t="shared" si="2"/>
        <v>11634209137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11634209137</v>
      </c>
      <c r="X25" s="31">
        <f t="shared" si="2"/>
        <v>10997821085</v>
      </c>
      <c r="Y25" s="31">
        <f t="shared" si="2"/>
        <v>636388052</v>
      </c>
      <c r="Z25" s="32">
        <f>+IF(X25&lt;&gt;0,+(Y25/X25)*100,0)</f>
        <v>5.786492134046204</v>
      </c>
      <c r="AA25" s="33">
        <f>+AA12+AA24</f>
        <v>43991284299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95140060</v>
      </c>
      <c r="D29" s="18"/>
      <c r="E29" s="19">
        <v>144644358</v>
      </c>
      <c r="F29" s="20">
        <v>144644358</v>
      </c>
      <c r="G29" s="20"/>
      <c r="H29" s="20">
        <v>1145271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36161090</v>
      </c>
      <c r="Y29" s="20">
        <v>-36161090</v>
      </c>
      <c r="Z29" s="21">
        <v>-100</v>
      </c>
      <c r="AA29" s="22">
        <v>144644358</v>
      </c>
    </row>
    <row r="30" spans="1:27" ht="13.5">
      <c r="A30" s="23" t="s">
        <v>55</v>
      </c>
      <c r="B30" s="17"/>
      <c r="C30" s="18">
        <v>15309572</v>
      </c>
      <c r="D30" s="18"/>
      <c r="E30" s="19">
        <v>207213907</v>
      </c>
      <c r="F30" s="20">
        <v>207213907</v>
      </c>
      <c r="G30" s="20">
        <v>15050392</v>
      </c>
      <c r="H30" s="20">
        <v>25850392</v>
      </c>
      <c r="I30" s="20">
        <v>20898624</v>
      </c>
      <c r="J30" s="20">
        <v>20898624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20898624</v>
      </c>
      <c r="X30" s="20">
        <v>51803477</v>
      </c>
      <c r="Y30" s="20">
        <v>-30904853</v>
      </c>
      <c r="Z30" s="21">
        <v>-59.66</v>
      </c>
      <c r="AA30" s="22">
        <v>207213907</v>
      </c>
    </row>
    <row r="31" spans="1:27" ht="13.5">
      <c r="A31" s="23" t="s">
        <v>56</v>
      </c>
      <c r="B31" s="17"/>
      <c r="C31" s="18">
        <v>31649396</v>
      </c>
      <c r="D31" s="18"/>
      <c r="E31" s="19">
        <v>121165841</v>
      </c>
      <c r="F31" s="20">
        <v>121165841</v>
      </c>
      <c r="G31" s="20">
        <v>62906989</v>
      </c>
      <c r="H31" s="20">
        <v>42842661</v>
      </c>
      <c r="I31" s="20">
        <v>47139308</v>
      </c>
      <c r="J31" s="20">
        <v>55322211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55322211</v>
      </c>
      <c r="X31" s="20">
        <v>30291461</v>
      </c>
      <c r="Y31" s="20">
        <v>25030750</v>
      </c>
      <c r="Z31" s="21">
        <v>82.63</v>
      </c>
      <c r="AA31" s="22">
        <v>121165841</v>
      </c>
    </row>
    <row r="32" spans="1:27" ht="13.5">
      <c r="A32" s="23" t="s">
        <v>57</v>
      </c>
      <c r="B32" s="17"/>
      <c r="C32" s="18">
        <v>1931545770</v>
      </c>
      <c r="D32" s="18"/>
      <c r="E32" s="19">
        <v>2982221832</v>
      </c>
      <c r="F32" s="20">
        <v>2982221832</v>
      </c>
      <c r="G32" s="20">
        <v>1846433540</v>
      </c>
      <c r="H32" s="20">
        <v>1353820361</v>
      </c>
      <c r="I32" s="20">
        <v>1234725400</v>
      </c>
      <c r="J32" s="20">
        <v>1478055683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1478055683</v>
      </c>
      <c r="X32" s="20">
        <v>745555458</v>
      </c>
      <c r="Y32" s="20">
        <v>732500225</v>
      </c>
      <c r="Z32" s="21">
        <v>98.25</v>
      </c>
      <c r="AA32" s="22">
        <v>2982221832</v>
      </c>
    </row>
    <row r="33" spans="1:27" ht="13.5">
      <c r="A33" s="23" t="s">
        <v>58</v>
      </c>
      <c r="B33" s="17"/>
      <c r="C33" s="18">
        <v>53691713</v>
      </c>
      <c r="D33" s="18"/>
      <c r="E33" s="19">
        <v>114744731</v>
      </c>
      <c r="F33" s="20">
        <v>114744731</v>
      </c>
      <c r="G33" s="20">
        <v>370644783</v>
      </c>
      <c r="H33" s="20">
        <v>375421108</v>
      </c>
      <c r="I33" s="20">
        <v>488170511</v>
      </c>
      <c r="J33" s="20">
        <v>488170511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488170511</v>
      </c>
      <c r="X33" s="20">
        <v>28686183</v>
      </c>
      <c r="Y33" s="20">
        <v>459484328</v>
      </c>
      <c r="Z33" s="21">
        <v>1601.76</v>
      </c>
      <c r="AA33" s="22">
        <v>114744731</v>
      </c>
    </row>
    <row r="34" spans="1:27" ht="13.5">
      <c r="A34" s="27" t="s">
        <v>59</v>
      </c>
      <c r="B34" s="28"/>
      <c r="C34" s="29">
        <f aca="true" t="shared" si="3" ref="C34:Y34">SUM(C29:C33)</f>
        <v>2127336511</v>
      </c>
      <c r="D34" s="29">
        <f>SUM(D29:D33)</f>
        <v>0</v>
      </c>
      <c r="E34" s="30">
        <f t="shared" si="3"/>
        <v>3569990669</v>
      </c>
      <c r="F34" s="31">
        <f t="shared" si="3"/>
        <v>3569990669</v>
      </c>
      <c r="G34" s="31">
        <f t="shared" si="3"/>
        <v>2295035704</v>
      </c>
      <c r="H34" s="31">
        <f t="shared" si="3"/>
        <v>1799079793</v>
      </c>
      <c r="I34" s="31">
        <f t="shared" si="3"/>
        <v>1790933843</v>
      </c>
      <c r="J34" s="31">
        <f t="shared" si="3"/>
        <v>2042447029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2042447029</v>
      </c>
      <c r="X34" s="31">
        <f t="shared" si="3"/>
        <v>892497669</v>
      </c>
      <c r="Y34" s="31">
        <f t="shared" si="3"/>
        <v>1149949360</v>
      </c>
      <c r="Z34" s="32">
        <f>+IF(X34&lt;&gt;0,+(Y34/X34)*100,0)</f>
        <v>128.84620318263262</v>
      </c>
      <c r="AA34" s="33">
        <f>SUM(AA29:AA33)</f>
        <v>3569990669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178179621</v>
      </c>
      <c r="D37" s="18"/>
      <c r="E37" s="19">
        <v>1598621785</v>
      </c>
      <c r="F37" s="20">
        <v>1598621785</v>
      </c>
      <c r="G37" s="20">
        <v>218917280</v>
      </c>
      <c r="H37" s="20">
        <v>198377725</v>
      </c>
      <c r="I37" s="20">
        <v>168617791</v>
      </c>
      <c r="J37" s="20">
        <v>189847594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189847594</v>
      </c>
      <c r="X37" s="20">
        <v>399655447</v>
      </c>
      <c r="Y37" s="20">
        <v>-209807853</v>
      </c>
      <c r="Z37" s="21">
        <v>-52.5</v>
      </c>
      <c r="AA37" s="22">
        <v>1598621785</v>
      </c>
    </row>
    <row r="38" spans="1:27" ht="13.5">
      <c r="A38" s="23" t="s">
        <v>58</v>
      </c>
      <c r="B38" s="17"/>
      <c r="C38" s="18">
        <v>1587363765</v>
      </c>
      <c r="D38" s="18"/>
      <c r="E38" s="19">
        <v>1453871804</v>
      </c>
      <c r="F38" s="20">
        <v>1453871804</v>
      </c>
      <c r="G38" s="20">
        <v>514867624</v>
      </c>
      <c r="H38" s="20">
        <v>203923448</v>
      </c>
      <c r="I38" s="20">
        <v>249188769</v>
      </c>
      <c r="J38" s="20">
        <v>615493434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615493434</v>
      </c>
      <c r="X38" s="20">
        <v>363467952</v>
      </c>
      <c r="Y38" s="20">
        <v>252025482</v>
      </c>
      <c r="Z38" s="21">
        <v>69.34</v>
      </c>
      <c r="AA38" s="22">
        <v>1453871804</v>
      </c>
    </row>
    <row r="39" spans="1:27" ht="13.5">
      <c r="A39" s="27" t="s">
        <v>61</v>
      </c>
      <c r="B39" s="35"/>
      <c r="C39" s="29">
        <f aca="true" t="shared" si="4" ref="C39:Y39">SUM(C37:C38)</f>
        <v>1765543386</v>
      </c>
      <c r="D39" s="29">
        <f>SUM(D37:D38)</f>
        <v>0</v>
      </c>
      <c r="E39" s="36">
        <f t="shared" si="4"/>
        <v>3052493589</v>
      </c>
      <c r="F39" s="37">
        <f t="shared" si="4"/>
        <v>3052493589</v>
      </c>
      <c r="G39" s="37">
        <f t="shared" si="4"/>
        <v>733784904</v>
      </c>
      <c r="H39" s="37">
        <f t="shared" si="4"/>
        <v>402301173</v>
      </c>
      <c r="I39" s="37">
        <f t="shared" si="4"/>
        <v>417806560</v>
      </c>
      <c r="J39" s="37">
        <f t="shared" si="4"/>
        <v>805341028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805341028</v>
      </c>
      <c r="X39" s="37">
        <f t="shared" si="4"/>
        <v>763123399</v>
      </c>
      <c r="Y39" s="37">
        <f t="shared" si="4"/>
        <v>42217629</v>
      </c>
      <c r="Z39" s="38">
        <f>+IF(X39&lt;&gt;0,+(Y39/X39)*100,0)</f>
        <v>5.532215242688424</v>
      </c>
      <c r="AA39" s="39">
        <f>SUM(AA37:AA38)</f>
        <v>3052493589</v>
      </c>
    </row>
    <row r="40" spans="1:27" ht="13.5">
      <c r="A40" s="27" t="s">
        <v>62</v>
      </c>
      <c r="B40" s="28"/>
      <c r="C40" s="29">
        <f aca="true" t="shared" si="5" ref="C40:Y40">+C34+C39</f>
        <v>3892879897</v>
      </c>
      <c r="D40" s="29">
        <f>+D34+D39</f>
        <v>0</v>
      </c>
      <c r="E40" s="30">
        <f t="shared" si="5"/>
        <v>6622484258</v>
      </c>
      <c r="F40" s="31">
        <f t="shared" si="5"/>
        <v>6622484258</v>
      </c>
      <c r="G40" s="31">
        <f t="shared" si="5"/>
        <v>3028820608</v>
      </c>
      <c r="H40" s="31">
        <f t="shared" si="5"/>
        <v>2201380966</v>
      </c>
      <c r="I40" s="31">
        <f t="shared" si="5"/>
        <v>2208740403</v>
      </c>
      <c r="J40" s="31">
        <f t="shared" si="5"/>
        <v>2847788057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2847788057</v>
      </c>
      <c r="X40" s="31">
        <f t="shared" si="5"/>
        <v>1655621068</v>
      </c>
      <c r="Y40" s="31">
        <f t="shared" si="5"/>
        <v>1192166989</v>
      </c>
      <c r="Z40" s="32">
        <f>+IF(X40&lt;&gt;0,+(Y40/X40)*100,0)</f>
        <v>72.00723716569667</v>
      </c>
      <c r="AA40" s="33">
        <f>+AA34+AA39</f>
        <v>6622484258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8857321553</v>
      </c>
      <c r="D42" s="43">
        <f>+D25-D40</f>
        <v>0</v>
      </c>
      <c r="E42" s="44">
        <f t="shared" si="6"/>
        <v>37368800041</v>
      </c>
      <c r="F42" s="45">
        <f t="shared" si="6"/>
        <v>37368800041</v>
      </c>
      <c r="G42" s="45">
        <f t="shared" si="6"/>
        <v>8933263459</v>
      </c>
      <c r="H42" s="45">
        <f t="shared" si="6"/>
        <v>8850235390</v>
      </c>
      <c r="I42" s="45">
        <f t="shared" si="6"/>
        <v>8611877797</v>
      </c>
      <c r="J42" s="45">
        <f t="shared" si="6"/>
        <v>8786421080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8786421080</v>
      </c>
      <c r="X42" s="45">
        <f t="shared" si="6"/>
        <v>9342200017</v>
      </c>
      <c r="Y42" s="45">
        <f t="shared" si="6"/>
        <v>-555778937</v>
      </c>
      <c r="Z42" s="46">
        <f>+IF(X42&lt;&gt;0,+(Y42/X42)*100,0)</f>
        <v>-5.9491226476488315</v>
      </c>
      <c r="AA42" s="47">
        <f>+AA25-AA40</f>
        <v>37368800041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8879658008</v>
      </c>
      <c r="D45" s="18"/>
      <c r="E45" s="19">
        <v>37183528191</v>
      </c>
      <c r="F45" s="20">
        <v>37183528191</v>
      </c>
      <c r="G45" s="20">
        <v>8923839415</v>
      </c>
      <c r="H45" s="20">
        <v>8840811346</v>
      </c>
      <c r="I45" s="20">
        <v>8601983036</v>
      </c>
      <c r="J45" s="20">
        <v>8776526319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8776526319</v>
      </c>
      <c r="X45" s="20">
        <v>9295882049</v>
      </c>
      <c r="Y45" s="20">
        <v>-519355730</v>
      </c>
      <c r="Z45" s="48">
        <v>-5.59</v>
      </c>
      <c r="AA45" s="22">
        <v>37183528191</v>
      </c>
    </row>
    <row r="46" spans="1:27" ht="13.5">
      <c r="A46" s="23" t="s">
        <v>67</v>
      </c>
      <c r="B46" s="17"/>
      <c r="C46" s="18">
        <v>-22336455</v>
      </c>
      <c r="D46" s="18"/>
      <c r="E46" s="19">
        <v>185271851</v>
      </c>
      <c r="F46" s="20">
        <v>185271851</v>
      </c>
      <c r="G46" s="20">
        <v>9424044</v>
      </c>
      <c r="H46" s="20">
        <v>9424044</v>
      </c>
      <c r="I46" s="20">
        <v>9894761</v>
      </c>
      <c r="J46" s="20">
        <v>9894761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9894761</v>
      </c>
      <c r="X46" s="20">
        <v>46317963</v>
      </c>
      <c r="Y46" s="20">
        <v>-36423202</v>
      </c>
      <c r="Z46" s="48">
        <v>-78.64</v>
      </c>
      <c r="AA46" s="22">
        <v>185271851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8857321553</v>
      </c>
      <c r="D48" s="51">
        <f>SUM(D45:D47)</f>
        <v>0</v>
      </c>
      <c r="E48" s="52">
        <f t="shared" si="7"/>
        <v>37368800042</v>
      </c>
      <c r="F48" s="53">
        <f t="shared" si="7"/>
        <v>37368800042</v>
      </c>
      <c r="G48" s="53">
        <f t="shared" si="7"/>
        <v>8933263459</v>
      </c>
      <c r="H48" s="53">
        <f t="shared" si="7"/>
        <v>8850235390</v>
      </c>
      <c r="I48" s="53">
        <f t="shared" si="7"/>
        <v>8611877797</v>
      </c>
      <c r="J48" s="53">
        <f t="shared" si="7"/>
        <v>8786421080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8786421080</v>
      </c>
      <c r="X48" s="53">
        <f t="shared" si="7"/>
        <v>9342200012</v>
      </c>
      <c r="Y48" s="53">
        <f t="shared" si="7"/>
        <v>-555778932</v>
      </c>
      <c r="Z48" s="54">
        <f>+IF(X48&lt;&gt;0,+(Y48/X48)*100,0)</f>
        <v>-5.949122597312253</v>
      </c>
      <c r="AA48" s="55">
        <f>SUM(AA45:AA47)</f>
        <v>37368800042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25373256</v>
      </c>
      <c r="D6" s="18">
        <v>25373256</v>
      </c>
      <c r="E6" s="19"/>
      <c r="F6" s="20"/>
      <c r="G6" s="20">
        <v>31053316</v>
      </c>
      <c r="H6" s="20"/>
      <c r="I6" s="20"/>
      <c r="J6" s="20">
        <v>31053316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31053316</v>
      </c>
      <c r="X6" s="20"/>
      <c r="Y6" s="20">
        <v>31053316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825972</v>
      </c>
      <c r="F7" s="20">
        <v>825972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206493</v>
      </c>
      <c r="Y7" s="20">
        <v>-206493</v>
      </c>
      <c r="Z7" s="21">
        <v>-100</v>
      </c>
      <c r="AA7" s="22">
        <v>825972</v>
      </c>
    </row>
    <row r="8" spans="1:27" ht="13.5">
      <c r="A8" s="23" t="s">
        <v>35</v>
      </c>
      <c r="B8" s="17"/>
      <c r="C8" s="18">
        <v>98599061</v>
      </c>
      <c r="D8" s="18">
        <v>98599061</v>
      </c>
      <c r="E8" s="19">
        <v>120893296</v>
      </c>
      <c r="F8" s="20">
        <v>120893296</v>
      </c>
      <c r="G8" s="20">
        <v>-694935561</v>
      </c>
      <c r="H8" s="20"/>
      <c r="I8" s="20"/>
      <c r="J8" s="20">
        <v>-694935561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-694935561</v>
      </c>
      <c r="X8" s="20">
        <v>30223324</v>
      </c>
      <c r="Y8" s="20">
        <v>-725158885</v>
      </c>
      <c r="Z8" s="21">
        <v>-2399.34</v>
      </c>
      <c r="AA8" s="22">
        <v>120893296</v>
      </c>
    </row>
    <row r="9" spans="1:27" ht="13.5">
      <c r="A9" s="23" t="s">
        <v>36</v>
      </c>
      <c r="B9" s="17"/>
      <c r="C9" s="18">
        <v>92001487</v>
      </c>
      <c r="D9" s="18">
        <v>92001487</v>
      </c>
      <c r="E9" s="19">
        <v>123360328</v>
      </c>
      <c r="F9" s="20">
        <v>123360328</v>
      </c>
      <c r="G9" s="20">
        <v>21355194</v>
      </c>
      <c r="H9" s="20"/>
      <c r="I9" s="20"/>
      <c r="J9" s="20">
        <v>21355194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21355194</v>
      </c>
      <c r="X9" s="20">
        <v>30840082</v>
      </c>
      <c r="Y9" s="20">
        <v>-9484888</v>
      </c>
      <c r="Z9" s="21">
        <v>-30.76</v>
      </c>
      <c r="AA9" s="22">
        <v>123360328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-2096138</v>
      </c>
      <c r="H10" s="24"/>
      <c r="I10" s="24"/>
      <c r="J10" s="20">
        <v>-2096138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-2096138</v>
      </c>
      <c r="X10" s="20"/>
      <c r="Y10" s="24">
        <v>-2096138</v>
      </c>
      <c r="Z10" s="25"/>
      <c r="AA10" s="26"/>
    </row>
    <row r="11" spans="1:27" ht="13.5">
      <c r="A11" s="23" t="s">
        <v>38</v>
      </c>
      <c r="B11" s="17"/>
      <c r="C11" s="18">
        <v>67896742</v>
      </c>
      <c r="D11" s="18">
        <v>67896742</v>
      </c>
      <c r="E11" s="19">
        <v>83791715</v>
      </c>
      <c r="F11" s="20">
        <v>83791715</v>
      </c>
      <c r="G11" s="20">
        <v>68175130</v>
      </c>
      <c r="H11" s="20"/>
      <c r="I11" s="20"/>
      <c r="J11" s="20">
        <v>68175130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68175130</v>
      </c>
      <c r="X11" s="20">
        <v>20947929</v>
      </c>
      <c r="Y11" s="20">
        <v>47227201</v>
      </c>
      <c r="Z11" s="21">
        <v>225.45</v>
      </c>
      <c r="AA11" s="22">
        <v>83791715</v>
      </c>
    </row>
    <row r="12" spans="1:27" ht="13.5">
      <c r="A12" s="27" t="s">
        <v>39</v>
      </c>
      <c r="B12" s="28"/>
      <c r="C12" s="29">
        <f aca="true" t="shared" si="0" ref="C12:Y12">SUM(C6:C11)</f>
        <v>283870546</v>
      </c>
      <c r="D12" s="29">
        <f>SUM(D6:D11)</f>
        <v>283870546</v>
      </c>
      <c r="E12" s="30">
        <f t="shared" si="0"/>
        <v>328871311</v>
      </c>
      <c r="F12" s="31">
        <f t="shared" si="0"/>
        <v>328871311</v>
      </c>
      <c r="G12" s="31">
        <f t="shared" si="0"/>
        <v>-576448059</v>
      </c>
      <c r="H12" s="31">
        <f t="shared" si="0"/>
        <v>0</v>
      </c>
      <c r="I12" s="31">
        <f t="shared" si="0"/>
        <v>0</v>
      </c>
      <c r="J12" s="31">
        <f t="shared" si="0"/>
        <v>-576448059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-576448059</v>
      </c>
      <c r="X12" s="31">
        <f t="shared" si="0"/>
        <v>82217828</v>
      </c>
      <c r="Y12" s="31">
        <f t="shared" si="0"/>
        <v>-658665887</v>
      </c>
      <c r="Z12" s="32">
        <f>+IF(X12&lt;&gt;0,+(Y12/X12)*100,0)</f>
        <v>-801.122947446386</v>
      </c>
      <c r="AA12" s="33">
        <f>SUM(AA6:AA11)</f>
        <v>328871311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240961420</v>
      </c>
      <c r="D17" s="18">
        <v>240961420</v>
      </c>
      <c r="E17" s="19">
        <v>175709252</v>
      </c>
      <c r="F17" s="20">
        <v>175709252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43927313</v>
      </c>
      <c r="Y17" s="20">
        <v>-43927313</v>
      </c>
      <c r="Z17" s="21">
        <v>-100</v>
      </c>
      <c r="AA17" s="22">
        <v>175709252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1245484601</v>
      </c>
      <c r="D19" s="18">
        <v>1245484601</v>
      </c>
      <c r="E19" s="19">
        <v>1195149468</v>
      </c>
      <c r="F19" s="20">
        <v>1195149468</v>
      </c>
      <c r="G19" s="20">
        <v>1390038996</v>
      </c>
      <c r="H19" s="20"/>
      <c r="I19" s="20"/>
      <c r="J19" s="20">
        <v>1390038996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1390038996</v>
      </c>
      <c r="X19" s="20">
        <v>298787367</v>
      </c>
      <c r="Y19" s="20">
        <v>1091251629</v>
      </c>
      <c r="Z19" s="21">
        <v>365.23</v>
      </c>
      <c r="AA19" s="22">
        <v>1195149468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1835246</v>
      </c>
      <c r="D22" s="18">
        <v>1835246</v>
      </c>
      <c r="E22" s="19">
        <v>2399989</v>
      </c>
      <c r="F22" s="20">
        <v>2399989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599997</v>
      </c>
      <c r="Y22" s="20">
        <v>-599997</v>
      </c>
      <c r="Z22" s="21">
        <v>-100</v>
      </c>
      <c r="AA22" s="22">
        <v>2399989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1488281267</v>
      </c>
      <c r="D24" s="29">
        <f>SUM(D15:D23)</f>
        <v>1488281267</v>
      </c>
      <c r="E24" s="36">
        <f t="shared" si="1"/>
        <v>1373258709</v>
      </c>
      <c r="F24" s="37">
        <f t="shared" si="1"/>
        <v>1373258709</v>
      </c>
      <c r="G24" s="37">
        <f t="shared" si="1"/>
        <v>1390038996</v>
      </c>
      <c r="H24" s="37">
        <f t="shared" si="1"/>
        <v>0</v>
      </c>
      <c r="I24" s="37">
        <f t="shared" si="1"/>
        <v>0</v>
      </c>
      <c r="J24" s="37">
        <f t="shared" si="1"/>
        <v>1390038996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1390038996</v>
      </c>
      <c r="X24" s="37">
        <f t="shared" si="1"/>
        <v>343314677</v>
      </c>
      <c r="Y24" s="37">
        <f t="shared" si="1"/>
        <v>1046724319</v>
      </c>
      <c r="Z24" s="38">
        <f>+IF(X24&lt;&gt;0,+(Y24/X24)*100,0)</f>
        <v>304.8877281177233</v>
      </c>
      <c r="AA24" s="39">
        <f>SUM(AA15:AA23)</f>
        <v>1373258709</v>
      </c>
    </row>
    <row r="25" spans="1:27" ht="13.5">
      <c r="A25" s="27" t="s">
        <v>51</v>
      </c>
      <c r="B25" s="28"/>
      <c r="C25" s="29">
        <f aca="true" t="shared" si="2" ref="C25:Y25">+C12+C24</f>
        <v>1772151813</v>
      </c>
      <c r="D25" s="29">
        <f>+D12+D24</f>
        <v>1772151813</v>
      </c>
      <c r="E25" s="30">
        <f t="shared" si="2"/>
        <v>1702130020</v>
      </c>
      <c r="F25" s="31">
        <f t="shared" si="2"/>
        <v>1702130020</v>
      </c>
      <c r="G25" s="31">
        <f t="shared" si="2"/>
        <v>813590937</v>
      </c>
      <c r="H25" s="31">
        <f t="shared" si="2"/>
        <v>0</v>
      </c>
      <c r="I25" s="31">
        <f t="shared" si="2"/>
        <v>0</v>
      </c>
      <c r="J25" s="31">
        <f t="shared" si="2"/>
        <v>813590937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813590937</v>
      </c>
      <c r="X25" s="31">
        <f t="shared" si="2"/>
        <v>425532505</v>
      </c>
      <c r="Y25" s="31">
        <f t="shared" si="2"/>
        <v>388058432</v>
      </c>
      <c r="Z25" s="32">
        <f>+IF(X25&lt;&gt;0,+(Y25/X25)*100,0)</f>
        <v>91.19360505726819</v>
      </c>
      <c r="AA25" s="33">
        <f>+AA12+AA24</f>
        <v>1702130020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126244358</v>
      </c>
      <c r="F29" s="20">
        <v>126244358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31561090</v>
      </c>
      <c r="Y29" s="20">
        <v>-31561090</v>
      </c>
      <c r="Z29" s="21">
        <v>-100</v>
      </c>
      <c r="AA29" s="22">
        <v>126244358</v>
      </c>
    </row>
    <row r="30" spans="1:27" ht="13.5">
      <c r="A30" s="23" t="s">
        <v>55</v>
      </c>
      <c r="B30" s="17"/>
      <c r="C30" s="18"/>
      <c r="D30" s="18"/>
      <c r="E30" s="19">
        <v>5202713</v>
      </c>
      <c r="F30" s="20">
        <v>5202713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1300678</v>
      </c>
      <c r="Y30" s="20">
        <v>-1300678</v>
      </c>
      <c r="Z30" s="21">
        <v>-100</v>
      </c>
      <c r="AA30" s="22">
        <v>5202713</v>
      </c>
    </row>
    <row r="31" spans="1:27" ht="13.5">
      <c r="A31" s="23" t="s">
        <v>56</v>
      </c>
      <c r="B31" s="17"/>
      <c r="C31" s="18">
        <v>8134948</v>
      </c>
      <c r="D31" s="18">
        <v>8134948</v>
      </c>
      <c r="E31" s="19">
        <v>8644583</v>
      </c>
      <c r="F31" s="20">
        <v>8644583</v>
      </c>
      <c r="G31" s="20">
        <v>8182903</v>
      </c>
      <c r="H31" s="20"/>
      <c r="I31" s="20"/>
      <c r="J31" s="20">
        <v>8182903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8182903</v>
      </c>
      <c r="X31" s="20">
        <v>2161146</v>
      </c>
      <c r="Y31" s="20">
        <v>6021757</v>
      </c>
      <c r="Z31" s="21">
        <v>278.64</v>
      </c>
      <c r="AA31" s="22">
        <v>8644583</v>
      </c>
    </row>
    <row r="32" spans="1:27" ht="13.5">
      <c r="A32" s="23" t="s">
        <v>57</v>
      </c>
      <c r="B32" s="17"/>
      <c r="C32" s="18">
        <v>426460678</v>
      </c>
      <c r="D32" s="18">
        <v>426460678</v>
      </c>
      <c r="E32" s="19">
        <v>379299837</v>
      </c>
      <c r="F32" s="20">
        <v>379299837</v>
      </c>
      <c r="G32" s="20">
        <v>243330283</v>
      </c>
      <c r="H32" s="20"/>
      <c r="I32" s="20"/>
      <c r="J32" s="20">
        <v>243330283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243330283</v>
      </c>
      <c r="X32" s="20">
        <v>94824959</v>
      </c>
      <c r="Y32" s="20">
        <v>148505324</v>
      </c>
      <c r="Z32" s="21">
        <v>156.61</v>
      </c>
      <c r="AA32" s="22">
        <v>379299837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434595626</v>
      </c>
      <c r="D34" s="29">
        <f>SUM(D29:D33)</f>
        <v>434595626</v>
      </c>
      <c r="E34" s="30">
        <f t="shared" si="3"/>
        <v>519391491</v>
      </c>
      <c r="F34" s="31">
        <f t="shared" si="3"/>
        <v>519391491</v>
      </c>
      <c r="G34" s="31">
        <f t="shared" si="3"/>
        <v>251513186</v>
      </c>
      <c r="H34" s="31">
        <f t="shared" si="3"/>
        <v>0</v>
      </c>
      <c r="I34" s="31">
        <f t="shared" si="3"/>
        <v>0</v>
      </c>
      <c r="J34" s="31">
        <f t="shared" si="3"/>
        <v>251513186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251513186</v>
      </c>
      <c r="X34" s="31">
        <f t="shared" si="3"/>
        <v>129847873</v>
      </c>
      <c r="Y34" s="31">
        <f t="shared" si="3"/>
        <v>121665313</v>
      </c>
      <c r="Z34" s="32">
        <f>+IF(X34&lt;&gt;0,+(Y34/X34)*100,0)</f>
        <v>93.69834883625703</v>
      </c>
      <c r="AA34" s="33">
        <f>SUM(AA29:AA33)</f>
        <v>519391491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62564410</v>
      </c>
      <c r="D37" s="18">
        <v>62564410</v>
      </c>
      <c r="E37" s="19">
        <v>56640000</v>
      </c>
      <c r="F37" s="20">
        <v>56640000</v>
      </c>
      <c r="G37" s="20">
        <v>21229803</v>
      </c>
      <c r="H37" s="20"/>
      <c r="I37" s="20"/>
      <c r="J37" s="20">
        <v>21229803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21229803</v>
      </c>
      <c r="X37" s="20">
        <v>14160000</v>
      </c>
      <c r="Y37" s="20">
        <v>7069803</v>
      </c>
      <c r="Z37" s="21">
        <v>49.93</v>
      </c>
      <c r="AA37" s="22">
        <v>56640000</v>
      </c>
    </row>
    <row r="38" spans="1:27" ht="13.5">
      <c r="A38" s="23" t="s">
        <v>58</v>
      </c>
      <c r="B38" s="17"/>
      <c r="C38" s="18">
        <v>364342207</v>
      </c>
      <c r="D38" s="18">
        <v>364342207</v>
      </c>
      <c r="E38" s="19">
        <v>333184869</v>
      </c>
      <c r="F38" s="20">
        <v>333184869</v>
      </c>
      <c r="G38" s="20">
        <v>366304665</v>
      </c>
      <c r="H38" s="20"/>
      <c r="I38" s="20"/>
      <c r="J38" s="20">
        <v>366304665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366304665</v>
      </c>
      <c r="X38" s="20">
        <v>83296217</v>
      </c>
      <c r="Y38" s="20">
        <v>283008448</v>
      </c>
      <c r="Z38" s="21">
        <v>339.76</v>
      </c>
      <c r="AA38" s="22">
        <v>333184869</v>
      </c>
    </row>
    <row r="39" spans="1:27" ht="13.5">
      <c r="A39" s="27" t="s">
        <v>61</v>
      </c>
      <c r="B39" s="35"/>
      <c r="C39" s="29">
        <f aca="true" t="shared" si="4" ref="C39:Y39">SUM(C37:C38)</f>
        <v>426906617</v>
      </c>
      <c r="D39" s="29">
        <f>SUM(D37:D38)</f>
        <v>426906617</v>
      </c>
      <c r="E39" s="36">
        <f t="shared" si="4"/>
        <v>389824869</v>
      </c>
      <c r="F39" s="37">
        <f t="shared" si="4"/>
        <v>389824869</v>
      </c>
      <c r="G39" s="37">
        <f t="shared" si="4"/>
        <v>387534468</v>
      </c>
      <c r="H39" s="37">
        <f t="shared" si="4"/>
        <v>0</v>
      </c>
      <c r="I39" s="37">
        <f t="shared" si="4"/>
        <v>0</v>
      </c>
      <c r="J39" s="37">
        <f t="shared" si="4"/>
        <v>387534468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387534468</v>
      </c>
      <c r="X39" s="37">
        <f t="shared" si="4"/>
        <v>97456217</v>
      </c>
      <c r="Y39" s="37">
        <f t="shared" si="4"/>
        <v>290078251</v>
      </c>
      <c r="Z39" s="38">
        <f>+IF(X39&lt;&gt;0,+(Y39/X39)*100,0)</f>
        <v>297.64981642987436</v>
      </c>
      <c r="AA39" s="39">
        <f>SUM(AA37:AA38)</f>
        <v>389824869</v>
      </c>
    </row>
    <row r="40" spans="1:27" ht="13.5">
      <c r="A40" s="27" t="s">
        <v>62</v>
      </c>
      <c r="B40" s="28"/>
      <c r="C40" s="29">
        <f aca="true" t="shared" si="5" ref="C40:Y40">+C34+C39</f>
        <v>861502243</v>
      </c>
      <c r="D40" s="29">
        <f>+D34+D39</f>
        <v>861502243</v>
      </c>
      <c r="E40" s="30">
        <f t="shared" si="5"/>
        <v>909216360</v>
      </c>
      <c r="F40" s="31">
        <f t="shared" si="5"/>
        <v>909216360</v>
      </c>
      <c r="G40" s="31">
        <f t="shared" si="5"/>
        <v>639047654</v>
      </c>
      <c r="H40" s="31">
        <f t="shared" si="5"/>
        <v>0</v>
      </c>
      <c r="I40" s="31">
        <f t="shared" si="5"/>
        <v>0</v>
      </c>
      <c r="J40" s="31">
        <f t="shared" si="5"/>
        <v>639047654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639047654</v>
      </c>
      <c r="X40" s="31">
        <f t="shared" si="5"/>
        <v>227304090</v>
      </c>
      <c r="Y40" s="31">
        <f t="shared" si="5"/>
        <v>411743564</v>
      </c>
      <c r="Z40" s="32">
        <f>+IF(X40&lt;&gt;0,+(Y40/X40)*100,0)</f>
        <v>181.14217126493412</v>
      </c>
      <c r="AA40" s="33">
        <f>+AA34+AA39</f>
        <v>909216360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910649570</v>
      </c>
      <c r="D42" s="43">
        <f>+D25-D40</f>
        <v>910649570</v>
      </c>
      <c r="E42" s="44">
        <f t="shared" si="6"/>
        <v>792913660</v>
      </c>
      <c r="F42" s="45">
        <f t="shared" si="6"/>
        <v>792913660</v>
      </c>
      <c r="G42" s="45">
        <f t="shared" si="6"/>
        <v>174543283</v>
      </c>
      <c r="H42" s="45">
        <f t="shared" si="6"/>
        <v>0</v>
      </c>
      <c r="I42" s="45">
        <f t="shared" si="6"/>
        <v>0</v>
      </c>
      <c r="J42" s="45">
        <f t="shared" si="6"/>
        <v>174543283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174543283</v>
      </c>
      <c r="X42" s="45">
        <f t="shared" si="6"/>
        <v>198228415</v>
      </c>
      <c r="Y42" s="45">
        <f t="shared" si="6"/>
        <v>-23685132</v>
      </c>
      <c r="Z42" s="46">
        <f>+IF(X42&lt;&gt;0,+(Y42/X42)*100,0)</f>
        <v>-11.948404067096032</v>
      </c>
      <c r="AA42" s="47">
        <f>+AA25-AA40</f>
        <v>792913660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910649570</v>
      </c>
      <c r="D45" s="18">
        <v>910649570</v>
      </c>
      <c r="E45" s="19">
        <v>792913660</v>
      </c>
      <c r="F45" s="20">
        <v>792913660</v>
      </c>
      <c r="G45" s="20">
        <v>174543283</v>
      </c>
      <c r="H45" s="20"/>
      <c r="I45" s="20"/>
      <c r="J45" s="20">
        <v>174543283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174543283</v>
      </c>
      <c r="X45" s="20">
        <v>198228415</v>
      </c>
      <c r="Y45" s="20">
        <v>-23685132</v>
      </c>
      <c r="Z45" s="48">
        <v>-11.95</v>
      </c>
      <c r="AA45" s="22">
        <v>792913660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910649570</v>
      </c>
      <c r="D48" s="51">
        <f>SUM(D45:D47)</f>
        <v>910649570</v>
      </c>
      <c r="E48" s="52">
        <f t="shared" si="7"/>
        <v>792913660</v>
      </c>
      <c r="F48" s="53">
        <f t="shared" si="7"/>
        <v>792913660</v>
      </c>
      <c r="G48" s="53">
        <f t="shared" si="7"/>
        <v>174543283</v>
      </c>
      <c r="H48" s="53">
        <f t="shared" si="7"/>
        <v>0</v>
      </c>
      <c r="I48" s="53">
        <f t="shared" si="7"/>
        <v>0</v>
      </c>
      <c r="J48" s="53">
        <f t="shared" si="7"/>
        <v>174543283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174543283</v>
      </c>
      <c r="X48" s="53">
        <f t="shared" si="7"/>
        <v>198228415</v>
      </c>
      <c r="Y48" s="53">
        <f t="shared" si="7"/>
        <v>-23685132</v>
      </c>
      <c r="Z48" s="54">
        <f>+IF(X48&lt;&gt;0,+(Y48/X48)*100,0)</f>
        <v>-11.948404067096032</v>
      </c>
      <c r="AA48" s="55">
        <f>SUM(AA45:AA47)</f>
        <v>792913660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2500000</v>
      </c>
      <c r="F6" s="20">
        <v>2500000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625000</v>
      </c>
      <c r="Y6" s="20">
        <v>-625000</v>
      </c>
      <c r="Z6" s="21">
        <v>-100</v>
      </c>
      <c r="AA6" s="22">
        <v>2500000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98000000</v>
      </c>
      <c r="F8" s="20">
        <v>98000000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24500000</v>
      </c>
      <c r="Y8" s="20">
        <v>-24500000</v>
      </c>
      <c r="Z8" s="21">
        <v>-100</v>
      </c>
      <c r="AA8" s="22">
        <v>98000000</v>
      </c>
    </row>
    <row r="9" spans="1:27" ht="13.5">
      <c r="A9" s="23" t="s">
        <v>36</v>
      </c>
      <c r="B9" s="17"/>
      <c r="C9" s="18"/>
      <c r="D9" s="18"/>
      <c r="E9" s="19">
        <v>1350000</v>
      </c>
      <c r="F9" s="20">
        <v>1350000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337500</v>
      </c>
      <c r="Y9" s="20">
        <v>-337500</v>
      </c>
      <c r="Z9" s="21">
        <v>-100</v>
      </c>
      <c r="AA9" s="22">
        <v>1350000</v>
      </c>
    </row>
    <row r="10" spans="1:27" ht="13.5">
      <c r="A10" s="23" t="s">
        <v>37</v>
      </c>
      <c r="B10" s="17"/>
      <c r="C10" s="18"/>
      <c r="D10" s="18"/>
      <c r="E10" s="19">
        <v>214203000</v>
      </c>
      <c r="F10" s="20">
        <v>214203000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53550750</v>
      </c>
      <c r="Y10" s="24">
        <v>-53550750</v>
      </c>
      <c r="Z10" s="25">
        <v>-100</v>
      </c>
      <c r="AA10" s="26">
        <v>214203000</v>
      </c>
    </row>
    <row r="11" spans="1:27" ht="13.5">
      <c r="A11" s="23" t="s">
        <v>38</v>
      </c>
      <c r="B11" s="17"/>
      <c r="C11" s="18"/>
      <c r="D11" s="18"/>
      <c r="E11" s="19">
        <v>3499000</v>
      </c>
      <c r="F11" s="20">
        <v>3499000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874750</v>
      </c>
      <c r="Y11" s="20">
        <v>-874750</v>
      </c>
      <c r="Z11" s="21">
        <v>-100</v>
      </c>
      <c r="AA11" s="22">
        <v>3499000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319552000</v>
      </c>
      <c r="F12" s="31">
        <f t="shared" si="0"/>
        <v>319552000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79888000</v>
      </c>
      <c r="Y12" s="31">
        <f t="shared" si="0"/>
        <v>-79888000</v>
      </c>
      <c r="Z12" s="32">
        <f>+IF(X12&lt;&gt;0,+(Y12/X12)*100,0)</f>
        <v>-100</v>
      </c>
      <c r="AA12" s="33">
        <f>SUM(AA6:AA11)</f>
        <v>319552000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104500000</v>
      </c>
      <c r="F17" s="20">
        <v>104500000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26125000</v>
      </c>
      <c r="Y17" s="20">
        <v>-26125000</v>
      </c>
      <c r="Z17" s="21">
        <v>-100</v>
      </c>
      <c r="AA17" s="22">
        <v>104500000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618000000</v>
      </c>
      <c r="F19" s="20">
        <v>618000000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154500000</v>
      </c>
      <c r="Y19" s="20">
        <v>-154500000</v>
      </c>
      <c r="Z19" s="21">
        <v>-100</v>
      </c>
      <c r="AA19" s="22">
        <v>618000000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>
        <v>38268000</v>
      </c>
      <c r="F23" s="20">
        <v>38268000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9567000</v>
      </c>
      <c r="Y23" s="24">
        <v>-9567000</v>
      </c>
      <c r="Z23" s="25">
        <v>-100</v>
      </c>
      <c r="AA23" s="26">
        <v>38268000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760768000</v>
      </c>
      <c r="F24" s="37">
        <f t="shared" si="1"/>
        <v>760768000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190192000</v>
      </c>
      <c r="Y24" s="37">
        <f t="shared" si="1"/>
        <v>-190192000</v>
      </c>
      <c r="Z24" s="38">
        <f>+IF(X24&lt;&gt;0,+(Y24/X24)*100,0)</f>
        <v>-100</v>
      </c>
      <c r="AA24" s="39">
        <f>SUM(AA15:AA23)</f>
        <v>760768000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1080320000</v>
      </c>
      <c r="F25" s="31">
        <f t="shared" si="2"/>
        <v>1080320000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270080000</v>
      </c>
      <c r="Y25" s="31">
        <f t="shared" si="2"/>
        <v>-270080000</v>
      </c>
      <c r="Z25" s="32">
        <f>+IF(X25&lt;&gt;0,+(Y25/X25)*100,0)</f>
        <v>-100</v>
      </c>
      <c r="AA25" s="33">
        <f>+AA12+AA24</f>
        <v>1080320000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3899000</v>
      </c>
      <c r="F31" s="20">
        <v>3899000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974750</v>
      </c>
      <c r="Y31" s="20">
        <v>-974750</v>
      </c>
      <c r="Z31" s="21">
        <v>-100</v>
      </c>
      <c r="AA31" s="22">
        <v>3899000</v>
      </c>
    </row>
    <row r="32" spans="1:27" ht="13.5">
      <c r="A32" s="23" t="s">
        <v>57</v>
      </c>
      <c r="B32" s="17"/>
      <c r="C32" s="18"/>
      <c r="D32" s="18"/>
      <c r="E32" s="19">
        <v>58045000</v>
      </c>
      <c r="F32" s="20">
        <v>58045000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14511250</v>
      </c>
      <c r="Y32" s="20">
        <v>-14511250</v>
      </c>
      <c r="Z32" s="21">
        <v>-100</v>
      </c>
      <c r="AA32" s="22">
        <v>58045000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61944000</v>
      </c>
      <c r="F34" s="31">
        <f t="shared" si="3"/>
        <v>61944000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15486000</v>
      </c>
      <c r="Y34" s="31">
        <f t="shared" si="3"/>
        <v>-15486000</v>
      </c>
      <c r="Z34" s="32">
        <f>+IF(X34&lt;&gt;0,+(Y34/X34)*100,0)</f>
        <v>-100</v>
      </c>
      <c r="AA34" s="33">
        <f>SUM(AA29:AA33)</f>
        <v>61944000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1756000</v>
      </c>
      <c r="F37" s="20">
        <v>1756000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439000</v>
      </c>
      <c r="Y37" s="20">
        <v>-439000</v>
      </c>
      <c r="Z37" s="21">
        <v>-100</v>
      </c>
      <c r="AA37" s="22">
        <v>1756000</v>
      </c>
    </row>
    <row r="38" spans="1:27" ht="13.5">
      <c r="A38" s="23" t="s">
        <v>58</v>
      </c>
      <c r="B38" s="17"/>
      <c r="C38" s="18"/>
      <c r="D38" s="18"/>
      <c r="E38" s="19">
        <v>34993000</v>
      </c>
      <c r="F38" s="20">
        <v>34993000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8748250</v>
      </c>
      <c r="Y38" s="20">
        <v>-8748250</v>
      </c>
      <c r="Z38" s="21">
        <v>-100</v>
      </c>
      <c r="AA38" s="22">
        <v>34993000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36749000</v>
      </c>
      <c r="F39" s="37">
        <f t="shared" si="4"/>
        <v>36749000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9187250</v>
      </c>
      <c r="Y39" s="37">
        <f t="shared" si="4"/>
        <v>-9187250</v>
      </c>
      <c r="Z39" s="38">
        <f>+IF(X39&lt;&gt;0,+(Y39/X39)*100,0)</f>
        <v>-100</v>
      </c>
      <c r="AA39" s="39">
        <f>SUM(AA37:AA38)</f>
        <v>36749000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98693000</v>
      </c>
      <c r="F40" s="31">
        <f t="shared" si="5"/>
        <v>98693000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24673250</v>
      </c>
      <c r="Y40" s="31">
        <f t="shared" si="5"/>
        <v>-24673250</v>
      </c>
      <c r="Z40" s="32">
        <f>+IF(X40&lt;&gt;0,+(Y40/X40)*100,0)</f>
        <v>-100</v>
      </c>
      <c r="AA40" s="33">
        <f>+AA34+AA39</f>
        <v>98693000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981627000</v>
      </c>
      <c r="F42" s="45">
        <f t="shared" si="6"/>
        <v>981627000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245406750</v>
      </c>
      <c r="Y42" s="45">
        <f t="shared" si="6"/>
        <v>-245406750</v>
      </c>
      <c r="Z42" s="46">
        <f>+IF(X42&lt;&gt;0,+(Y42/X42)*100,0)</f>
        <v>-100</v>
      </c>
      <c r="AA42" s="47">
        <f>+AA25-AA40</f>
        <v>981627000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981627000</v>
      </c>
      <c r="F45" s="20">
        <v>981627000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245406750</v>
      </c>
      <c r="Y45" s="20">
        <v>-245406750</v>
      </c>
      <c r="Z45" s="48">
        <v>-100</v>
      </c>
      <c r="AA45" s="22">
        <v>981627000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981627000</v>
      </c>
      <c r="F48" s="53">
        <f t="shared" si="7"/>
        <v>981627000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245406750</v>
      </c>
      <c r="Y48" s="53">
        <f t="shared" si="7"/>
        <v>-245406750</v>
      </c>
      <c r="Z48" s="54">
        <f>+IF(X48&lt;&gt;0,+(Y48/X48)*100,0)</f>
        <v>-100</v>
      </c>
      <c r="AA48" s="55">
        <f>SUM(AA45:AA47)</f>
        <v>981627000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33399324</v>
      </c>
      <c r="F6" s="20">
        <v>33399324</v>
      </c>
      <c r="G6" s="20"/>
      <c r="H6" s="20"/>
      <c r="I6" s="20">
        <v>13166472</v>
      </c>
      <c r="J6" s="20">
        <v>13166472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13166472</v>
      </c>
      <c r="X6" s="20">
        <v>8349831</v>
      </c>
      <c r="Y6" s="20">
        <v>4816641</v>
      </c>
      <c r="Z6" s="21">
        <v>57.69</v>
      </c>
      <c r="AA6" s="22">
        <v>33399324</v>
      </c>
    </row>
    <row r="7" spans="1:27" ht="13.5">
      <c r="A7" s="23" t="s">
        <v>34</v>
      </c>
      <c r="B7" s="17"/>
      <c r="C7" s="18"/>
      <c r="D7" s="18"/>
      <c r="E7" s="19">
        <v>15000000</v>
      </c>
      <c r="F7" s="20">
        <v>15000000</v>
      </c>
      <c r="G7" s="20"/>
      <c r="H7" s="20"/>
      <c r="I7" s="20">
        <v>7200156</v>
      </c>
      <c r="J7" s="20">
        <v>7200156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7200156</v>
      </c>
      <c r="X7" s="20">
        <v>3750000</v>
      </c>
      <c r="Y7" s="20">
        <v>3450156</v>
      </c>
      <c r="Z7" s="21">
        <v>92</v>
      </c>
      <c r="AA7" s="22">
        <v>15000000</v>
      </c>
    </row>
    <row r="8" spans="1:27" ht="13.5">
      <c r="A8" s="23" t="s">
        <v>35</v>
      </c>
      <c r="B8" s="17"/>
      <c r="C8" s="18"/>
      <c r="D8" s="18"/>
      <c r="E8" s="19">
        <v>62786288</v>
      </c>
      <c r="F8" s="20">
        <v>62786288</v>
      </c>
      <c r="G8" s="20"/>
      <c r="H8" s="20"/>
      <c r="I8" s="20">
        <v>126724538</v>
      </c>
      <c r="J8" s="20">
        <v>126724538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126724538</v>
      </c>
      <c r="X8" s="20">
        <v>15696572</v>
      </c>
      <c r="Y8" s="20">
        <v>111027966</v>
      </c>
      <c r="Z8" s="21">
        <v>707.34</v>
      </c>
      <c r="AA8" s="22">
        <v>62786288</v>
      </c>
    </row>
    <row r="9" spans="1:27" ht="13.5">
      <c r="A9" s="23" t="s">
        <v>36</v>
      </c>
      <c r="B9" s="17"/>
      <c r="C9" s="18"/>
      <c r="D9" s="18"/>
      <c r="E9" s="19">
        <v>4383392</v>
      </c>
      <c r="F9" s="20">
        <v>4383392</v>
      </c>
      <c r="G9" s="20"/>
      <c r="H9" s="20"/>
      <c r="I9" s="20">
        <v>23184089</v>
      </c>
      <c r="J9" s="20">
        <v>23184089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23184089</v>
      </c>
      <c r="X9" s="20">
        <v>1095848</v>
      </c>
      <c r="Y9" s="20">
        <v>22088241</v>
      </c>
      <c r="Z9" s="21">
        <v>2015.63</v>
      </c>
      <c r="AA9" s="22">
        <v>4383392</v>
      </c>
    </row>
    <row r="10" spans="1:27" ht="13.5">
      <c r="A10" s="23" t="s">
        <v>37</v>
      </c>
      <c r="B10" s="17"/>
      <c r="C10" s="18"/>
      <c r="D10" s="18"/>
      <c r="E10" s="19">
        <v>4085512</v>
      </c>
      <c r="F10" s="20">
        <v>4085512</v>
      </c>
      <c r="G10" s="24"/>
      <c r="H10" s="24"/>
      <c r="I10" s="24">
        <v>6422763</v>
      </c>
      <c r="J10" s="20">
        <v>6422763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6422763</v>
      </c>
      <c r="X10" s="20">
        <v>1021378</v>
      </c>
      <c r="Y10" s="24">
        <v>5401385</v>
      </c>
      <c r="Z10" s="25">
        <v>528.83</v>
      </c>
      <c r="AA10" s="26">
        <v>4085512</v>
      </c>
    </row>
    <row r="11" spans="1:27" ht="13.5">
      <c r="A11" s="23" t="s">
        <v>38</v>
      </c>
      <c r="B11" s="17"/>
      <c r="C11" s="18"/>
      <c r="D11" s="18"/>
      <c r="E11" s="19">
        <v>47727257</v>
      </c>
      <c r="F11" s="20">
        <v>47727257</v>
      </c>
      <c r="G11" s="20"/>
      <c r="H11" s="20"/>
      <c r="I11" s="20">
        <v>32421923</v>
      </c>
      <c r="J11" s="20">
        <v>32421923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32421923</v>
      </c>
      <c r="X11" s="20">
        <v>11931814</v>
      </c>
      <c r="Y11" s="20">
        <v>20490109</v>
      </c>
      <c r="Z11" s="21">
        <v>171.73</v>
      </c>
      <c r="AA11" s="22">
        <v>47727257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167381773</v>
      </c>
      <c r="F12" s="31">
        <f t="shared" si="0"/>
        <v>167381773</v>
      </c>
      <c r="G12" s="31">
        <f t="shared" si="0"/>
        <v>0</v>
      </c>
      <c r="H12" s="31">
        <f t="shared" si="0"/>
        <v>0</v>
      </c>
      <c r="I12" s="31">
        <f t="shared" si="0"/>
        <v>209119941</v>
      </c>
      <c r="J12" s="31">
        <f t="shared" si="0"/>
        <v>209119941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209119941</v>
      </c>
      <c r="X12" s="31">
        <f t="shared" si="0"/>
        <v>41845443</v>
      </c>
      <c r="Y12" s="31">
        <f t="shared" si="0"/>
        <v>167274498</v>
      </c>
      <c r="Z12" s="32">
        <f>+IF(X12&lt;&gt;0,+(Y12/X12)*100,0)</f>
        <v>399.74364233639494</v>
      </c>
      <c r="AA12" s="33">
        <f>SUM(AA6:AA11)</f>
        <v>167381773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2150652</v>
      </c>
      <c r="F16" s="20">
        <v>2150652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537663</v>
      </c>
      <c r="Y16" s="24">
        <v>-537663</v>
      </c>
      <c r="Z16" s="25">
        <v>-100</v>
      </c>
      <c r="AA16" s="26">
        <v>2150652</v>
      </c>
    </row>
    <row r="17" spans="1:27" ht="13.5">
      <c r="A17" s="23" t="s">
        <v>43</v>
      </c>
      <c r="B17" s="17"/>
      <c r="C17" s="18"/>
      <c r="D17" s="18"/>
      <c r="E17" s="19">
        <v>20308042</v>
      </c>
      <c r="F17" s="20">
        <v>20308042</v>
      </c>
      <c r="G17" s="20"/>
      <c r="H17" s="20"/>
      <c r="I17" s="20">
        <v>19895357</v>
      </c>
      <c r="J17" s="20">
        <v>19895357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19895357</v>
      </c>
      <c r="X17" s="20">
        <v>5077011</v>
      </c>
      <c r="Y17" s="20">
        <v>14818346</v>
      </c>
      <c r="Z17" s="21">
        <v>291.87</v>
      </c>
      <c r="AA17" s="22">
        <v>20308042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>
        <v>1025935</v>
      </c>
      <c r="J18" s="20">
        <v>1025935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1025935</v>
      </c>
      <c r="X18" s="20"/>
      <c r="Y18" s="20">
        <v>1025935</v>
      </c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575341275</v>
      </c>
      <c r="F19" s="20">
        <v>575341275</v>
      </c>
      <c r="G19" s="20"/>
      <c r="H19" s="20"/>
      <c r="I19" s="20">
        <v>576813374</v>
      </c>
      <c r="J19" s="20">
        <v>576813374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576813374</v>
      </c>
      <c r="X19" s="20">
        <v>143835319</v>
      </c>
      <c r="Y19" s="20">
        <v>432978055</v>
      </c>
      <c r="Z19" s="21">
        <v>301.02</v>
      </c>
      <c r="AA19" s="22">
        <v>575341275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3698550</v>
      </c>
      <c r="F22" s="20">
        <v>3698550</v>
      </c>
      <c r="G22" s="20"/>
      <c r="H22" s="20"/>
      <c r="I22" s="20">
        <v>437722</v>
      </c>
      <c r="J22" s="20">
        <v>437722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437722</v>
      </c>
      <c r="X22" s="20">
        <v>924638</v>
      </c>
      <c r="Y22" s="20">
        <v>-486916</v>
      </c>
      <c r="Z22" s="21">
        <v>-52.66</v>
      </c>
      <c r="AA22" s="22">
        <v>3698550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601498519</v>
      </c>
      <c r="F24" s="37">
        <f t="shared" si="1"/>
        <v>601498519</v>
      </c>
      <c r="G24" s="37">
        <f t="shared" si="1"/>
        <v>0</v>
      </c>
      <c r="H24" s="37">
        <f t="shared" si="1"/>
        <v>0</v>
      </c>
      <c r="I24" s="37">
        <f t="shared" si="1"/>
        <v>598172388</v>
      </c>
      <c r="J24" s="37">
        <f t="shared" si="1"/>
        <v>598172388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598172388</v>
      </c>
      <c r="X24" s="37">
        <f t="shared" si="1"/>
        <v>150374631</v>
      </c>
      <c r="Y24" s="37">
        <f t="shared" si="1"/>
        <v>447797757</v>
      </c>
      <c r="Z24" s="38">
        <f>+IF(X24&lt;&gt;0,+(Y24/X24)*100,0)</f>
        <v>297.7881003079569</v>
      </c>
      <c r="AA24" s="39">
        <f>SUM(AA15:AA23)</f>
        <v>601498519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768880292</v>
      </c>
      <c r="F25" s="31">
        <f t="shared" si="2"/>
        <v>768880292</v>
      </c>
      <c r="G25" s="31">
        <f t="shared" si="2"/>
        <v>0</v>
      </c>
      <c r="H25" s="31">
        <f t="shared" si="2"/>
        <v>0</v>
      </c>
      <c r="I25" s="31">
        <f t="shared" si="2"/>
        <v>807292329</v>
      </c>
      <c r="J25" s="31">
        <f t="shared" si="2"/>
        <v>807292329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807292329</v>
      </c>
      <c r="X25" s="31">
        <f t="shared" si="2"/>
        <v>192220074</v>
      </c>
      <c r="Y25" s="31">
        <f t="shared" si="2"/>
        <v>615072255</v>
      </c>
      <c r="Z25" s="32">
        <f>+IF(X25&lt;&gt;0,+(Y25/X25)*100,0)</f>
        <v>319.9833618834212</v>
      </c>
      <c r="AA25" s="33">
        <f>+AA12+AA24</f>
        <v>768880292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859229</v>
      </c>
      <c r="F30" s="20">
        <v>859229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214807</v>
      </c>
      <c r="Y30" s="20">
        <v>-214807</v>
      </c>
      <c r="Z30" s="21">
        <v>-100</v>
      </c>
      <c r="AA30" s="22">
        <v>859229</v>
      </c>
    </row>
    <row r="31" spans="1:27" ht="13.5">
      <c r="A31" s="23" t="s">
        <v>56</v>
      </c>
      <c r="B31" s="17"/>
      <c r="C31" s="18"/>
      <c r="D31" s="18"/>
      <c r="E31" s="19">
        <v>1446599</v>
      </c>
      <c r="F31" s="20">
        <v>1446599</v>
      </c>
      <c r="G31" s="20"/>
      <c r="H31" s="20"/>
      <c r="I31" s="20">
        <v>3543338</v>
      </c>
      <c r="J31" s="20">
        <v>3543338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3543338</v>
      </c>
      <c r="X31" s="20">
        <v>361650</v>
      </c>
      <c r="Y31" s="20">
        <v>3181688</v>
      </c>
      <c r="Z31" s="21">
        <v>879.77</v>
      </c>
      <c r="AA31" s="22">
        <v>1446599</v>
      </c>
    </row>
    <row r="32" spans="1:27" ht="13.5">
      <c r="A32" s="23" t="s">
        <v>57</v>
      </c>
      <c r="B32" s="17"/>
      <c r="C32" s="18"/>
      <c r="D32" s="18"/>
      <c r="E32" s="19">
        <v>153407785</v>
      </c>
      <c r="F32" s="20">
        <v>153407785</v>
      </c>
      <c r="G32" s="20"/>
      <c r="H32" s="20"/>
      <c r="I32" s="20">
        <v>72211180</v>
      </c>
      <c r="J32" s="20">
        <v>72211180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72211180</v>
      </c>
      <c r="X32" s="20">
        <v>38351946</v>
      </c>
      <c r="Y32" s="20">
        <v>33859234</v>
      </c>
      <c r="Z32" s="21">
        <v>88.29</v>
      </c>
      <c r="AA32" s="22">
        <v>153407785</v>
      </c>
    </row>
    <row r="33" spans="1:27" ht="13.5">
      <c r="A33" s="23" t="s">
        <v>58</v>
      </c>
      <c r="B33" s="17"/>
      <c r="C33" s="18"/>
      <c r="D33" s="18"/>
      <c r="E33" s="19">
        <v>1016345</v>
      </c>
      <c r="F33" s="20">
        <v>1016345</v>
      </c>
      <c r="G33" s="20"/>
      <c r="H33" s="20"/>
      <c r="I33" s="20">
        <v>114029806</v>
      </c>
      <c r="J33" s="20">
        <v>114029806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114029806</v>
      </c>
      <c r="X33" s="20">
        <v>254086</v>
      </c>
      <c r="Y33" s="20">
        <v>113775720</v>
      </c>
      <c r="Z33" s="21">
        <v>44778.43</v>
      </c>
      <c r="AA33" s="22">
        <v>1016345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156729958</v>
      </c>
      <c r="F34" s="31">
        <f t="shared" si="3"/>
        <v>156729958</v>
      </c>
      <c r="G34" s="31">
        <f t="shared" si="3"/>
        <v>0</v>
      </c>
      <c r="H34" s="31">
        <f t="shared" si="3"/>
        <v>0</v>
      </c>
      <c r="I34" s="31">
        <f t="shared" si="3"/>
        <v>189784324</v>
      </c>
      <c r="J34" s="31">
        <f t="shared" si="3"/>
        <v>189784324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189784324</v>
      </c>
      <c r="X34" s="31">
        <f t="shared" si="3"/>
        <v>39182489</v>
      </c>
      <c r="Y34" s="31">
        <f t="shared" si="3"/>
        <v>150601835</v>
      </c>
      <c r="Z34" s="32">
        <f>+IF(X34&lt;&gt;0,+(Y34/X34)*100,0)</f>
        <v>384.36005175679367</v>
      </c>
      <c r="AA34" s="33">
        <f>SUM(AA29:AA33)</f>
        <v>156729958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4697098</v>
      </c>
      <c r="F37" s="20">
        <v>4697098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1174275</v>
      </c>
      <c r="Y37" s="20">
        <v>-1174275</v>
      </c>
      <c r="Z37" s="21">
        <v>-100</v>
      </c>
      <c r="AA37" s="22">
        <v>4697098</v>
      </c>
    </row>
    <row r="38" spans="1:27" ht="13.5">
      <c r="A38" s="23" t="s">
        <v>58</v>
      </c>
      <c r="B38" s="17"/>
      <c r="C38" s="18"/>
      <c r="D38" s="18"/>
      <c r="E38" s="19">
        <v>34659000</v>
      </c>
      <c r="F38" s="20">
        <v>34659000</v>
      </c>
      <c r="G38" s="20"/>
      <c r="H38" s="20"/>
      <c r="I38" s="20">
        <v>57509350</v>
      </c>
      <c r="J38" s="20">
        <v>57509350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57509350</v>
      </c>
      <c r="X38" s="20">
        <v>8664750</v>
      </c>
      <c r="Y38" s="20">
        <v>48844600</v>
      </c>
      <c r="Z38" s="21">
        <v>563.72</v>
      </c>
      <c r="AA38" s="22">
        <v>34659000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39356098</v>
      </c>
      <c r="F39" s="37">
        <f t="shared" si="4"/>
        <v>39356098</v>
      </c>
      <c r="G39" s="37">
        <f t="shared" si="4"/>
        <v>0</v>
      </c>
      <c r="H39" s="37">
        <f t="shared" si="4"/>
        <v>0</v>
      </c>
      <c r="I39" s="37">
        <f t="shared" si="4"/>
        <v>57509350</v>
      </c>
      <c r="J39" s="37">
        <f t="shared" si="4"/>
        <v>57509350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57509350</v>
      </c>
      <c r="X39" s="37">
        <f t="shared" si="4"/>
        <v>9839025</v>
      </c>
      <c r="Y39" s="37">
        <f t="shared" si="4"/>
        <v>47670325</v>
      </c>
      <c r="Z39" s="38">
        <f>+IF(X39&lt;&gt;0,+(Y39/X39)*100,0)</f>
        <v>484.502529468113</v>
      </c>
      <c r="AA39" s="39">
        <f>SUM(AA37:AA38)</f>
        <v>39356098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196086056</v>
      </c>
      <c r="F40" s="31">
        <f t="shared" si="5"/>
        <v>196086056</v>
      </c>
      <c r="G40" s="31">
        <f t="shared" si="5"/>
        <v>0</v>
      </c>
      <c r="H40" s="31">
        <f t="shared" si="5"/>
        <v>0</v>
      </c>
      <c r="I40" s="31">
        <f t="shared" si="5"/>
        <v>247293674</v>
      </c>
      <c r="J40" s="31">
        <f t="shared" si="5"/>
        <v>247293674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247293674</v>
      </c>
      <c r="X40" s="31">
        <f t="shared" si="5"/>
        <v>49021514</v>
      </c>
      <c r="Y40" s="31">
        <f t="shared" si="5"/>
        <v>198272160</v>
      </c>
      <c r="Z40" s="32">
        <f>+IF(X40&lt;&gt;0,+(Y40/X40)*100,0)</f>
        <v>404.4594787504931</v>
      </c>
      <c r="AA40" s="33">
        <f>+AA34+AA39</f>
        <v>196086056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572794236</v>
      </c>
      <c r="F42" s="45">
        <f t="shared" si="6"/>
        <v>572794236</v>
      </c>
      <c r="G42" s="45">
        <f t="shared" si="6"/>
        <v>0</v>
      </c>
      <c r="H42" s="45">
        <f t="shared" si="6"/>
        <v>0</v>
      </c>
      <c r="I42" s="45">
        <f t="shared" si="6"/>
        <v>559998655</v>
      </c>
      <c r="J42" s="45">
        <f t="shared" si="6"/>
        <v>559998655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559998655</v>
      </c>
      <c r="X42" s="45">
        <f t="shared" si="6"/>
        <v>143198560</v>
      </c>
      <c r="Y42" s="45">
        <f t="shared" si="6"/>
        <v>416800095</v>
      </c>
      <c r="Z42" s="46">
        <f>+IF(X42&lt;&gt;0,+(Y42/X42)*100,0)</f>
        <v>291.0644457597898</v>
      </c>
      <c r="AA42" s="47">
        <f>+AA25-AA40</f>
        <v>572794236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572794236</v>
      </c>
      <c r="F45" s="20">
        <v>572794236</v>
      </c>
      <c r="G45" s="20"/>
      <c r="H45" s="20"/>
      <c r="I45" s="20">
        <v>559998655</v>
      </c>
      <c r="J45" s="20">
        <v>559998655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559998655</v>
      </c>
      <c r="X45" s="20">
        <v>143198559</v>
      </c>
      <c r="Y45" s="20">
        <v>416800096</v>
      </c>
      <c r="Z45" s="48">
        <v>291.06</v>
      </c>
      <c r="AA45" s="22">
        <v>572794236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572794236</v>
      </c>
      <c r="F48" s="53">
        <f t="shared" si="7"/>
        <v>572794236</v>
      </c>
      <c r="G48" s="53">
        <f t="shared" si="7"/>
        <v>0</v>
      </c>
      <c r="H48" s="53">
        <f t="shared" si="7"/>
        <v>0</v>
      </c>
      <c r="I48" s="53">
        <f t="shared" si="7"/>
        <v>559998655</v>
      </c>
      <c r="J48" s="53">
        <f t="shared" si="7"/>
        <v>559998655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559998655</v>
      </c>
      <c r="X48" s="53">
        <f t="shared" si="7"/>
        <v>143198559</v>
      </c>
      <c r="Y48" s="53">
        <f t="shared" si="7"/>
        <v>416800096</v>
      </c>
      <c r="Z48" s="54">
        <f>+IF(X48&lt;&gt;0,+(Y48/X48)*100,0)</f>
        <v>291.0644484907142</v>
      </c>
      <c r="AA48" s="55">
        <f>SUM(AA45:AA47)</f>
        <v>572794236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/>
      <c r="D9" s="18"/>
      <c r="E9" s="19">
        <v>171997909</v>
      </c>
      <c r="F9" s="20">
        <v>171997909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42999477</v>
      </c>
      <c r="Y9" s="20">
        <v>-42999477</v>
      </c>
      <c r="Z9" s="21">
        <v>-100</v>
      </c>
      <c r="AA9" s="22">
        <v>171997909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30485891</v>
      </c>
      <c r="F11" s="20">
        <v>30485891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7621473</v>
      </c>
      <c r="Y11" s="20">
        <v>-7621473</v>
      </c>
      <c r="Z11" s="21">
        <v>-100</v>
      </c>
      <c r="AA11" s="22">
        <v>30485891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202483800</v>
      </c>
      <c r="F12" s="31">
        <f t="shared" si="0"/>
        <v>202483800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50620950</v>
      </c>
      <c r="Y12" s="31">
        <f t="shared" si="0"/>
        <v>-50620950</v>
      </c>
      <c r="Z12" s="32">
        <f>+IF(X12&lt;&gt;0,+(Y12/X12)*100,0)</f>
        <v>-100</v>
      </c>
      <c r="AA12" s="33">
        <f>SUM(AA6:AA11)</f>
        <v>202483800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5096647733</v>
      </c>
      <c r="F19" s="20">
        <v>5096647733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1274161933</v>
      </c>
      <c r="Y19" s="20">
        <v>-1274161933</v>
      </c>
      <c r="Z19" s="21">
        <v>-100</v>
      </c>
      <c r="AA19" s="22">
        <v>5096647733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50267</v>
      </c>
      <c r="F22" s="20">
        <v>50267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12567</v>
      </c>
      <c r="Y22" s="20">
        <v>-12567</v>
      </c>
      <c r="Z22" s="21">
        <v>-100</v>
      </c>
      <c r="AA22" s="22">
        <v>50267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5096698000</v>
      </c>
      <c r="F24" s="37">
        <f t="shared" si="1"/>
        <v>5096698000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1274174500</v>
      </c>
      <c r="Y24" s="37">
        <f t="shared" si="1"/>
        <v>-1274174500</v>
      </c>
      <c r="Z24" s="38">
        <f>+IF(X24&lt;&gt;0,+(Y24/X24)*100,0)</f>
        <v>-100</v>
      </c>
      <c r="AA24" s="39">
        <f>SUM(AA15:AA23)</f>
        <v>5096698000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5299181800</v>
      </c>
      <c r="F25" s="31">
        <f t="shared" si="2"/>
        <v>5299181800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1324795450</v>
      </c>
      <c r="Y25" s="31">
        <f t="shared" si="2"/>
        <v>-1324795450</v>
      </c>
      <c r="Z25" s="32">
        <f>+IF(X25&lt;&gt;0,+(Y25/X25)*100,0)</f>
        <v>-100</v>
      </c>
      <c r="AA25" s="33">
        <f>+AA12+AA24</f>
        <v>5299181800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250728790</v>
      </c>
      <c r="F32" s="20">
        <v>250728790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62682198</v>
      </c>
      <c r="Y32" s="20">
        <v>-62682198</v>
      </c>
      <c r="Z32" s="21">
        <v>-100</v>
      </c>
      <c r="AA32" s="22">
        <v>250728790</v>
      </c>
    </row>
    <row r="33" spans="1:27" ht="13.5">
      <c r="A33" s="23" t="s">
        <v>58</v>
      </c>
      <c r="B33" s="17"/>
      <c r="C33" s="18"/>
      <c r="D33" s="18"/>
      <c r="E33" s="19">
        <v>3687000</v>
      </c>
      <c r="F33" s="20">
        <v>3687000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921750</v>
      </c>
      <c r="Y33" s="20">
        <v>-921750</v>
      </c>
      <c r="Z33" s="21">
        <v>-100</v>
      </c>
      <c r="AA33" s="22">
        <v>3687000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254415790</v>
      </c>
      <c r="F34" s="31">
        <f t="shared" si="3"/>
        <v>254415790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63603948</v>
      </c>
      <c r="Y34" s="31">
        <f t="shared" si="3"/>
        <v>-63603948</v>
      </c>
      <c r="Z34" s="32">
        <f>+IF(X34&lt;&gt;0,+(Y34/X34)*100,0)</f>
        <v>-100</v>
      </c>
      <c r="AA34" s="33">
        <f>SUM(AA29:AA33)</f>
        <v>254415790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123155000</v>
      </c>
      <c r="F37" s="20">
        <v>123155000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30788750</v>
      </c>
      <c r="Y37" s="20">
        <v>-30788750</v>
      </c>
      <c r="Z37" s="21">
        <v>-100</v>
      </c>
      <c r="AA37" s="22">
        <v>123155000</v>
      </c>
    </row>
    <row r="38" spans="1:27" ht="13.5">
      <c r="A38" s="23" t="s">
        <v>58</v>
      </c>
      <c r="B38" s="17"/>
      <c r="C38" s="18"/>
      <c r="D38" s="18"/>
      <c r="E38" s="19">
        <v>13103000</v>
      </c>
      <c r="F38" s="20">
        <v>13103000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3275750</v>
      </c>
      <c r="Y38" s="20">
        <v>-3275750</v>
      </c>
      <c r="Z38" s="21">
        <v>-100</v>
      </c>
      <c r="AA38" s="22">
        <v>13103000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136258000</v>
      </c>
      <c r="F39" s="37">
        <f t="shared" si="4"/>
        <v>136258000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34064500</v>
      </c>
      <c r="Y39" s="37">
        <f t="shared" si="4"/>
        <v>-34064500</v>
      </c>
      <c r="Z39" s="38">
        <f>+IF(X39&lt;&gt;0,+(Y39/X39)*100,0)</f>
        <v>-100</v>
      </c>
      <c r="AA39" s="39">
        <f>SUM(AA37:AA38)</f>
        <v>136258000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390673790</v>
      </c>
      <c r="F40" s="31">
        <f t="shared" si="5"/>
        <v>390673790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97668448</v>
      </c>
      <c r="Y40" s="31">
        <f t="shared" si="5"/>
        <v>-97668448</v>
      </c>
      <c r="Z40" s="32">
        <f>+IF(X40&lt;&gt;0,+(Y40/X40)*100,0)</f>
        <v>-100</v>
      </c>
      <c r="AA40" s="33">
        <f>+AA34+AA39</f>
        <v>390673790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4908508010</v>
      </c>
      <c r="F42" s="45">
        <f t="shared" si="6"/>
        <v>4908508010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1227127002</v>
      </c>
      <c r="Y42" s="45">
        <f t="shared" si="6"/>
        <v>-1227127002</v>
      </c>
      <c r="Z42" s="46">
        <f>+IF(X42&lt;&gt;0,+(Y42/X42)*100,0)</f>
        <v>-100</v>
      </c>
      <c r="AA42" s="47">
        <f>+AA25-AA40</f>
        <v>4908508010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4908508010</v>
      </c>
      <c r="F45" s="20">
        <v>4908508010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1227127003</v>
      </c>
      <c r="Y45" s="20">
        <v>-1227127003</v>
      </c>
      <c r="Z45" s="48">
        <v>-100</v>
      </c>
      <c r="AA45" s="22">
        <v>4908508010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4908508010</v>
      </c>
      <c r="F48" s="53">
        <f t="shared" si="7"/>
        <v>4908508010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1227127003</v>
      </c>
      <c r="Y48" s="53">
        <f t="shared" si="7"/>
        <v>-1227127003</v>
      </c>
      <c r="Z48" s="54">
        <f>+IF(X48&lt;&gt;0,+(Y48/X48)*100,0)</f>
        <v>-100</v>
      </c>
      <c r="AA48" s="55">
        <f>SUM(AA45:AA47)</f>
        <v>4908508010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2076506</v>
      </c>
      <c r="D6" s="18">
        <v>2076506</v>
      </c>
      <c r="E6" s="19">
        <v>14646</v>
      </c>
      <c r="F6" s="20">
        <v>14646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3662</v>
      </c>
      <c r="Y6" s="20">
        <v>-3662</v>
      </c>
      <c r="Z6" s="21">
        <v>-100</v>
      </c>
      <c r="AA6" s="22">
        <v>14646</v>
      </c>
    </row>
    <row r="7" spans="1:27" ht="13.5">
      <c r="A7" s="23" t="s">
        <v>34</v>
      </c>
      <c r="B7" s="17"/>
      <c r="C7" s="18">
        <v>16506239</v>
      </c>
      <c r="D7" s="18">
        <v>16506239</v>
      </c>
      <c r="E7" s="19">
        <v>10656705</v>
      </c>
      <c r="F7" s="20">
        <v>10656705</v>
      </c>
      <c r="G7" s="20">
        <v>19183350</v>
      </c>
      <c r="H7" s="20">
        <v>19183350</v>
      </c>
      <c r="I7" s="20">
        <v>5246567</v>
      </c>
      <c r="J7" s="20">
        <v>5246567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5246567</v>
      </c>
      <c r="X7" s="20">
        <v>2664176</v>
      </c>
      <c r="Y7" s="20">
        <v>2582391</v>
      </c>
      <c r="Z7" s="21">
        <v>96.93</v>
      </c>
      <c r="AA7" s="22">
        <v>10656705</v>
      </c>
    </row>
    <row r="8" spans="1:27" ht="13.5">
      <c r="A8" s="23" t="s">
        <v>35</v>
      </c>
      <c r="B8" s="17"/>
      <c r="C8" s="18">
        <v>19930765</v>
      </c>
      <c r="D8" s="18">
        <v>19930765</v>
      </c>
      <c r="E8" s="19">
        <v>49256700</v>
      </c>
      <c r="F8" s="20">
        <v>49256700</v>
      </c>
      <c r="G8" s="20">
        <v>59544256</v>
      </c>
      <c r="H8" s="20">
        <v>59544256</v>
      </c>
      <c r="I8" s="20">
        <v>33349088</v>
      </c>
      <c r="J8" s="20">
        <v>33349088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33349088</v>
      </c>
      <c r="X8" s="20">
        <v>12314175</v>
      </c>
      <c r="Y8" s="20">
        <v>21034913</v>
      </c>
      <c r="Z8" s="21">
        <v>170.82</v>
      </c>
      <c r="AA8" s="22">
        <v>49256700</v>
      </c>
    </row>
    <row r="9" spans="1:27" ht="13.5">
      <c r="A9" s="23" t="s">
        <v>36</v>
      </c>
      <c r="B9" s="17"/>
      <c r="C9" s="18">
        <v>33001442</v>
      </c>
      <c r="D9" s="18">
        <v>33001442</v>
      </c>
      <c r="E9" s="19">
        <v>31206927</v>
      </c>
      <c r="F9" s="20">
        <v>31206927</v>
      </c>
      <c r="G9" s="20">
        <v>46354791</v>
      </c>
      <c r="H9" s="20">
        <v>46354791</v>
      </c>
      <c r="I9" s="20">
        <v>32493437</v>
      </c>
      <c r="J9" s="20">
        <v>32493437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32493437</v>
      </c>
      <c r="X9" s="20">
        <v>7801732</v>
      </c>
      <c r="Y9" s="20">
        <v>24691705</v>
      </c>
      <c r="Z9" s="21">
        <v>316.49</v>
      </c>
      <c r="AA9" s="22">
        <v>31206927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2995310</v>
      </c>
      <c r="D11" s="18">
        <v>2995310</v>
      </c>
      <c r="E11" s="19">
        <v>3129524</v>
      </c>
      <c r="F11" s="20">
        <v>3129524</v>
      </c>
      <c r="G11" s="20">
        <v>2935764</v>
      </c>
      <c r="H11" s="20">
        <v>2935764</v>
      </c>
      <c r="I11" s="20">
        <v>2995309</v>
      </c>
      <c r="J11" s="20">
        <v>2995309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2995309</v>
      </c>
      <c r="X11" s="20">
        <v>782381</v>
      </c>
      <c r="Y11" s="20">
        <v>2212928</v>
      </c>
      <c r="Z11" s="21">
        <v>282.85</v>
      </c>
      <c r="AA11" s="22">
        <v>3129524</v>
      </c>
    </row>
    <row r="12" spans="1:27" ht="13.5">
      <c r="A12" s="27" t="s">
        <v>39</v>
      </c>
      <c r="B12" s="28"/>
      <c r="C12" s="29">
        <f aca="true" t="shared" si="0" ref="C12:Y12">SUM(C6:C11)</f>
        <v>74510262</v>
      </c>
      <c r="D12" s="29">
        <f>SUM(D6:D11)</f>
        <v>74510262</v>
      </c>
      <c r="E12" s="30">
        <f t="shared" si="0"/>
        <v>94264502</v>
      </c>
      <c r="F12" s="31">
        <f t="shared" si="0"/>
        <v>94264502</v>
      </c>
      <c r="G12" s="31">
        <f t="shared" si="0"/>
        <v>128018161</v>
      </c>
      <c r="H12" s="31">
        <f t="shared" si="0"/>
        <v>128018161</v>
      </c>
      <c r="I12" s="31">
        <f t="shared" si="0"/>
        <v>74084401</v>
      </c>
      <c r="J12" s="31">
        <f t="shared" si="0"/>
        <v>74084401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74084401</v>
      </c>
      <c r="X12" s="31">
        <f t="shared" si="0"/>
        <v>23566126</v>
      </c>
      <c r="Y12" s="31">
        <f t="shared" si="0"/>
        <v>50518275</v>
      </c>
      <c r="Z12" s="32">
        <f>+IF(X12&lt;&gt;0,+(Y12/X12)*100,0)</f>
        <v>214.36817829116248</v>
      </c>
      <c r="AA12" s="33">
        <f>SUM(AA6:AA11)</f>
        <v>94264502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760924359</v>
      </c>
      <c r="D19" s="18">
        <v>760924359</v>
      </c>
      <c r="E19" s="19">
        <v>738443120</v>
      </c>
      <c r="F19" s="20">
        <v>738443120</v>
      </c>
      <c r="G19" s="20">
        <v>729271871</v>
      </c>
      <c r="H19" s="20">
        <v>729271871</v>
      </c>
      <c r="I19" s="20">
        <v>761807764</v>
      </c>
      <c r="J19" s="20">
        <v>761807764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761807764</v>
      </c>
      <c r="X19" s="20">
        <v>184610780</v>
      </c>
      <c r="Y19" s="20">
        <v>577196984</v>
      </c>
      <c r="Z19" s="21">
        <v>312.66</v>
      </c>
      <c r="AA19" s="22">
        <v>738443120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719286</v>
      </c>
      <c r="D23" s="18">
        <v>719286</v>
      </c>
      <c r="E23" s="19">
        <v>719286</v>
      </c>
      <c r="F23" s="20">
        <v>719286</v>
      </c>
      <c r="G23" s="24">
        <v>719286</v>
      </c>
      <c r="H23" s="24">
        <v>719286</v>
      </c>
      <c r="I23" s="24">
        <v>719286</v>
      </c>
      <c r="J23" s="20">
        <v>719286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719286</v>
      </c>
      <c r="X23" s="20">
        <v>179822</v>
      </c>
      <c r="Y23" s="24">
        <v>539464</v>
      </c>
      <c r="Z23" s="25">
        <v>300</v>
      </c>
      <c r="AA23" s="26">
        <v>719286</v>
      </c>
    </row>
    <row r="24" spans="1:27" ht="13.5">
      <c r="A24" s="27" t="s">
        <v>50</v>
      </c>
      <c r="B24" s="35"/>
      <c r="C24" s="29">
        <f aca="true" t="shared" si="1" ref="C24:Y24">SUM(C15:C23)</f>
        <v>761643645</v>
      </c>
      <c r="D24" s="29">
        <f>SUM(D15:D23)</f>
        <v>761643645</v>
      </c>
      <c r="E24" s="36">
        <f t="shared" si="1"/>
        <v>739162406</v>
      </c>
      <c r="F24" s="37">
        <f t="shared" si="1"/>
        <v>739162406</v>
      </c>
      <c r="G24" s="37">
        <f t="shared" si="1"/>
        <v>729991157</v>
      </c>
      <c r="H24" s="37">
        <f t="shared" si="1"/>
        <v>729991157</v>
      </c>
      <c r="I24" s="37">
        <f t="shared" si="1"/>
        <v>762527050</v>
      </c>
      <c r="J24" s="37">
        <f t="shared" si="1"/>
        <v>762527050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762527050</v>
      </c>
      <c r="X24" s="37">
        <f t="shared" si="1"/>
        <v>184790602</v>
      </c>
      <c r="Y24" s="37">
        <f t="shared" si="1"/>
        <v>577736448</v>
      </c>
      <c r="Z24" s="38">
        <f>+IF(X24&lt;&gt;0,+(Y24/X24)*100,0)</f>
        <v>312.6438475480479</v>
      </c>
      <c r="AA24" s="39">
        <f>SUM(AA15:AA23)</f>
        <v>739162406</v>
      </c>
    </row>
    <row r="25" spans="1:27" ht="13.5">
      <c r="A25" s="27" t="s">
        <v>51</v>
      </c>
      <c r="B25" s="28"/>
      <c r="C25" s="29">
        <f aca="true" t="shared" si="2" ref="C25:Y25">+C12+C24</f>
        <v>836153907</v>
      </c>
      <c r="D25" s="29">
        <f>+D12+D24</f>
        <v>836153907</v>
      </c>
      <c r="E25" s="30">
        <f t="shared" si="2"/>
        <v>833426908</v>
      </c>
      <c r="F25" s="31">
        <f t="shared" si="2"/>
        <v>833426908</v>
      </c>
      <c r="G25" s="31">
        <f t="shared" si="2"/>
        <v>858009318</v>
      </c>
      <c r="H25" s="31">
        <f t="shared" si="2"/>
        <v>858009318</v>
      </c>
      <c r="I25" s="31">
        <f t="shared" si="2"/>
        <v>836611451</v>
      </c>
      <c r="J25" s="31">
        <f t="shared" si="2"/>
        <v>836611451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836611451</v>
      </c>
      <c r="X25" s="31">
        <f t="shared" si="2"/>
        <v>208356728</v>
      </c>
      <c r="Y25" s="31">
        <f t="shared" si="2"/>
        <v>628254723</v>
      </c>
      <c r="Z25" s="32">
        <f>+IF(X25&lt;&gt;0,+(Y25/X25)*100,0)</f>
        <v>301.5284070884431</v>
      </c>
      <c r="AA25" s="33">
        <f>+AA12+AA24</f>
        <v>833426908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4509572</v>
      </c>
      <c r="D30" s="18">
        <v>4509572</v>
      </c>
      <c r="E30" s="19">
        <v>33630702</v>
      </c>
      <c r="F30" s="20">
        <v>33630702</v>
      </c>
      <c r="G30" s="20">
        <v>5999768</v>
      </c>
      <c r="H30" s="20">
        <v>5999768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8407676</v>
      </c>
      <c r="Y30" s="20">
        <v>-8407676</v>
      </c>
      <c r="Z30" s="21">
        <v>-100</v>
      </c>
      <c r="AA30" s="22">
        <v>33630702</v>
      </c>
    </row>
    <row r="31" spans="1:27" ht="13.5">
      <c r="A31" s="23" t="s">
        <v>56</v>
      </c>
      <c r="B31" s="17"/>
      <c r="C31" s="18">
        <v>6672149</v>
      </c>
      <c r="D31" s="18">
        <v>6672149</v>
      </c>
      <c r="E31" s="19">
        <v>6076200</v>
      </c>
      <c r="F31" s="20">
        <v>6076200</v>
      </c>
      <c r="G31" s="20">
        <v>5778129</v>
      </c>
      <c r="H31" s="20">
        <v>5778129</v>
      </c>
      <c r="I31" s="20">
        <v>6651428</v>
      </c>
      <c r="J31" s="20">
        <v>6651428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6651428</v>
      </c>
      <c r="X31" s="20">
        <v>1519050</v>
      </c>
      <c r="Y31" s="20">
        <v>5132378</v>
      </c>
      <c r="Z31" s="21">
        <v>337.87</v>
      </c>
      <c r="AA31" s="22">
        <v>6076200</v>
      </c>
    </row>
    <row r="32" spans="1:27" ht="13.5">
      <c r="A32" s="23" t="s">
        <v>57</v>
      </c>
      <c r="B32" s="17"/>
      <c r="C32" s="18">
        <v>404231684</v>
      </c>
      <c r="D32" s="18">
        <v>404231684</v>
      </c>
      <c r="E32" s="19">
        <v>396688426</v>
      </c>
      <c r="F32" s="20">
        <v>396688426</v>
      </c>
      <c r="G32" s="20">
        <v>432808914</v>
      </c>
      <c r="H32" s="20">
        <v>432808914</v>
      </c>
      <c r="I32" s="20">
        <v>420677918</v>
      </c>
      <c r="J32" s="20">
        <v>420677918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420677918</v>
      </c>
      <c r="X32" s="20">
        <v>99172107</v>
      </c>
      <c r="Y32" s="20">
        <v>321505811</v>
      </c>
      <c r="Z32" s="21">
        <v>324.19</v>
      </c>
      <c r="AA32" s="22">
        <v>396688426</v>
      </c>
    </row>
    <row r="33" spans="1:27" ht="13.5">
      <c r="A33" s="23" t="s">
        <v>58</v>
      </c>
      <c r="B33" s="17"/>
      <c r="C33" s="18">
        <v>9476665</v>
      </c>
      <c r="D33" s="18">
        <v>9476665</v>
      </c>
      <c r="E33" s="19">
        <v>9607861</v>
      </c>
      <c r="F33" s="20">
        <v>9607861</v>
      </c>
      <c r="G33" s="20">
        <v>9013003</v>
      </c>
      <c r="H33" s="20">
        <v>9013003</v>
      </c>
      <c r="I33" s="20">
        <v>9476665</v>
      </c>
      <c r="J33" s="20">
        <v>9476665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9476665</v>
      </c>
      <c r="X33" s="20">
        <v>2401965</v>
      </c>
      <c r="Y33" s="20">
        <v>7074700</v>
      </c>
      <c r="Z33" s="21">
        <v>294.54</v>
      </c>
      <c r="AA33" s="22">
        <v>9607861</v>
      </c>
    </row>
    <row r="34" spans="1:27" ht="13.5">
      <c r="A34" s="27" t="s">
        <v>59</v>
      </c>
      <c r="B34" s="28"/>
      <c r="C34" s="29">
        <f aca="true" t="shared" si="3" ref="C34:Y34">SUM(C29:C33)</f>
        <v>424890070</v>
      </c>
      <c r="D34" s="29">
        <f>SUM(D29:D33)</f>
        <v>424890070</v>
      </c>
      <c r="E34" s="30">
        <f t="shared" si="3"/>
        <v>446003189</v>
      </c>
      <c r="F34" s="31">
        <f t="shared" si="3"/>
        <v>446003189</v>
      </c>
      <c r="G34" s="31">
        <f t="shared" si="3"/>
        <v>453599814</v>
      </c>
      <c r="H34" s="31">
        <f t="shared" si="3"/>
        <v>453599814</v>
      </c>
      <c r="I34" s="31">
        <f t="shared" si="3"/>
        <v>436806011</v>
      </c>
      <c r="J34" s="31">
        <f t="shared" si="3"/>
        <v>436806011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436806011</v>
      </c>
      <c r="X34" s="31">
        <f t="shared" si="3"/>
        <v>111500798</v>
      </c>
      <c r="Y34" s="31">
        <f t="shared" si="3"/>
        <v>325305213</v>
      </c>
      <c r="Z34" s="32">
        <f>+IF(X34&lt;&gt;0,+(Y34/X34)*100,0)</f>
        <v>291.7514662092374</v>
      </c>
      <c r="AA34" s="33">
        <f>SUM(AA29:AA33)</f>
        <v>446003189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25096607</v>
      </c>
      <c r="D37" s="18">
        <v>25096607</v>
      </c>
      <c r="E37" s="19">
        <v>479389</v>
      </c>
      <c r="F37" s="20">
        <v>479389</v>
      </c>
      <c r="G37" s="20">
        <v>25108012</v>
      </c>
      <c r="H37" s="20">
        <v>25108012</v>
      </c>
      <c r="I37" s="20">
        <v>28696607</v>
      </c>
      <c r="J37" s="20">
        <v>28696607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28696607</v>
      </c>
      <c r="X37" s="20">
        <v>119847</v>
      </c>
      <c r="Y37" s="20">
        <v>28576760</v>
      </c>
      <c r="Z37" s="21">
        <v>23844.37</v>
      </c>
      <c r="AA37" s="22">
        <v>479389</v>
      </c>
    </row>
    <row r="38" spans="1:27" ht="13.5">
      <c r="A38" s="23" t="s">
        <v>58</v>
      </c>
      <c r="B38" s="17"/>
      <c r="C38" s="18">
        <v>92368681</v>
      </c>
      <c r="D38" s="18">
        <v>92368681</v>
      </c>
      <c r="E38" s="19">
        <v>122482714</v>
      </c>
      <c r="F38" s="20">
        <v>122482714</v>
      </c>
      <c r="G38" s="20">
        <v>85607147</v>
      </c>
      <c r="H38" s="20">
        <v>85607147</v>
      </c>
      <c r="I38" s="20">
        <v>92368681</v>
      </c>
      <c r="J38" s="20">
        <v>92368681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92368681</v>
      </c>
      <c r="X38" s="20">
        <v>30620679</v>
      </c>
      <c r="Y38" s="20">
        <v>61748002</v>
      </c>
      <c r="Z38" s="21">
        <v>201.65</v>
      </c>
      <c r="AA38" s="22">
        <v>122482714</v>
      </c>
    </row>
    <row r="39" spans="1:27" ht="13.5">
      <c r="A39" s="27" t="s">
        <v>61</v>
      </c>
      <c r="B39" s="35"/>
      <c r="C39" s="29">
        <f aca="true" t="shared" si="4" ref="C39:Y39">SUM(C37:C38)</f>
        <v>117465288</v>
      </c>
      <c r="D39" s="29">
        <f>SUM(D37:D38)</f>
        <v>117465288</v>
      </c>
      <c r="E39" s="36">
        <f t="shared" si="4"/>
        <v>122962103</v>
      </c>
      <c r="F39" s="37">
        <f t="shared" si="4"/>
        <v>122962103</v>
      </c>
      <c r="G39" s="37">
        <f t="shared" si="4"/>
        <v>110715159</v>
      </c>
      <c r="H39" s="37">
        <f t="shared" si="4"/>
        <v>110715159</v>
      </c>
      <c r="I39" s="37">
        <f t="shared" si="4"/>
        <v>121065288</v>
      </c>
      <c r="J39" s="37">
        <f t="shared" si="4"/>
        <v>121065288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121065288</v>
      </c>
      <c r="X39" s="37">
        <f t="shared" si="4"/>
        <v>30740526</v>
      </c>
      <c r="Y39" s="37">
        <f t="shared" si="4"/>
        <v>90324762</v>
      </c>
      <c r="Z39" s="38">
        <f>+IF(X39&lt;&gt;0,+(Y39/X39)*100,0)</f>
        <v>293.82959159514706</v>
      </c>
      <c r="AA39" s="39">
        <f>SUM(AA37:AA38)</f>
        <v>122962103</v>
      </c>
    </row>
    <row r="40" spans="1:27" ht="13.5">
      <c r="A40" s="27" t="s">
        <v>62</v>
      </c>
      <c r="B40" s="28"/>
      <c r="C40" s="29">
        <f aca="true" t="shared" si="5" ref="C40:Y40">+C34+C39</f>
        <v>542355358</v>
      </c>
      <c r="D40" s="29">
        <f>+D34+D39</f>
        <v>542355358</v>
      </c>
      <c r="E40" s="30">
        <f t="shared" si="5"/>
        <v>568965292</v>
      </c>
      <c r="F40" s="31">
        <f t="shared" si="5"/>
        <v>568965292</v>
      </c>
      <c r="G40" s="31">
        <f t="shared" si="5"/>
        <v>564314973</v>
      </c>
      <c r="H40" s="31">
        <f t="shared" si="5"/>
        <v>564314973</v>
      </c>
      <c r="I40" s="31">
        <f t="shared" si="5"/>
        <v>557871299</v>
      </c>
      <c r="J40" s="31">
        <f t="shared" si="5"/>
        <v>557871299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557871299</v>
      </c>
      <c r="X40" s="31">
        <f t="shared" si="5"/>
        <v>142241324</v>
      </c>
      <c r="Y40" s="31">
        <f t="shared" si="5"/>
        <v>415629975</v>
      </c>
      <c r="Z40" s="32">
        <f>+IF(X40&lt;&gt;0,+(Y40/X40)*100,0)</f>
        <v>292.2005808944804</v>
      </c>
      <c r="AA40" s="33">
        <f>+AA34+AA39</f>
        <v>568965292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293798549</v>
      </c>
      <c r="D42" s="43">
        <f>+D25-D40</f>
        <v>293798549</v>
      </c>
      <c r="E42" s="44">
        <f t="shared" si="6"/>
        <v>264461616</v>
      </c>
      <c r="F42" s="45">
        <f t="shared" si="6"/>
        <v>264461616</v>
      </c>
      <c r="G42" s="45">
        <f t="shared" si="6"/>
        <v>293694345</v>
      </c>
      <c r="H42" s="45">
        <f t="shared" si="6"/>
        <v>293694345</v>
      </c>
      <c r="I42" s="45">
        <f t="shared" si="6"/>
        <v>278740152</v>
      </c>
      <c r="J42" s="45">
        <f t="shared" si="6"/>
        <v>278740152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278740152</v>
      </c>
      <c r="X42" s="45">
        <f t="shared" si="6"/>
        <v>66115404</v>
      </c>
      <c r="Y42" s="45">
        <f t="shared" si="6"/>
        <v>212624748</v>
      </c>
      <c r="Z42" s="46">
        <f>+IF(X42&lt;&gt;0,+(Y42/X42)*100,0)</f>
        <v>321.59638319687195</v>
      </c>
      <c r="AA42" s="47">
        <f>+AA25-AA40</f>
        <v>264461616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291634320</v>
      </c>
      <c r="D45" s="18">
        <v>291634320</v>
      </c>
      <c r="E45" s="19">
        <v>262652176</v>
      </c>
      <c r="F45" s="20">
        <v>262652176</v>
      </c>
      <c r="G45" s="20">
        <v>291996933</v>
      </c>
      <c r="H45" s="20">
        <v>291996933</v>
      </c>
      <c r="I45" s="20">
        <v>276575923</v>
      </c>
      <c r="J45" s="20">
        <v>276575923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276575923</v>
      </c>
      <c r="X45" s="20">
        <v>65663044</v>
      </c>
      <c r="Y45" s="20">
        <v>210912879</v>
      </c>
      <c r="Z45" s="48">
        <v>321.2</v>
      </c>
      <c r="AA45" s="22">
        <v>262652176</v>
      </c>
    </row>
    <row r="46" spans="1:27" ht="13.5">
      <c r="A46" s="23" t="s">
        <v>67</v>
      </c>
      <c r="B46" s="17"/>
      <c r="C46" s="18">
        <v>2164229</v>
      </c>
      <c r="D46" s="18">
        <v>2164229</v>
      </c>
      <c r="E46" s="19">
        <v>1809441</v>
      </c>
      <c r="F46" s="20">
        <v>1809441</v>
      </c>
      <c r="G46" s="20">
        <v>1697412</v>
      </c>
      <c r="H46" s="20">
        <v>1697412</v>
      </c>
      <c r="I46" s="20">
        <v>2164229</v>
      </c>
      <c r="J46" s="20">
        <v>2164229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2164229</v>
      </c>
      <c r="X46" s="20">
        <v>452360</v>
      </c>
      <c r="Y46" s="20">
        <v>1711869</v>
      </c>
      <c r="Z46" s="48">
        <v>378.43</v>
      </c>
      <c r="AA46" s="22">
        <v>1809441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293798549</v>
      </c>
      <c r="D48" s="51">
        <f>SUM(D45:D47)</f>
        <v>293798549</v>
      </c>
      <c r="E48" s="52">
        <f t="shared" si="7"/>
        <v>264461617</v>
      </c>
      <c r="F48" s="53">
        <f t="shared" si="7"/>
        <v>264461617</v>
      </c>
      <c r="G48" s="53">
        <f t="shared" si="7"/>
        <v>293694345</v>
      </c>
      <c r="H48" s="53">
        <f t="shared" si="7"/>
        <v>293694345</v>
      </c>
      <c r="I48" s="53">
        <f t="shared" si="7"/>
        <v>278740152</v>
      </c>
      <c r="J48" s="53">
        <f t="shared" si="7"/>
        <v>278740152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278740152</v>
      </c>
      <c r="X48" s="53">
        <f t="shared" si="7"/>
        <v>66115404</v>
      </c>
      <c r="Y48" s="53">
        <f t="shared" si="7"/>
        <v>212624748</v>
      </c>
      <c r="Z48" s="54">
        <f>+IF(X48&lt;&gt;0,+(Y48/X48)*100,0)</f>
        <v>321.59638319687195</v>
      </c>
      <c r="AA48" s="55">
        <f>SUM(AA45:AA47)</f>
        <v>264461617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>
        <v>100000</v>
      </c>
      <c r="F7" s="20">
        <v>100000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25000</v>
      </c>
      <c r="Y7" s="20">
        <v>-25000</v>
      </c>
      <c r="Z7" s="21">
        <v>-100</v>
      </c>
      <c r="AA7" s="22">
        <v>100000</v>
      </c>
    </row>
    <row r="8" spans="1:27" ht="13.5">
      <c r="A8" s="23" t="s">
        <v>35</v>
      </c>
      <c r="B8" s="17"/>
      <c r="C8" s="18"/>
      <c r="D8" s="18"/>
      <c r="E8" s="19">
        <v>4951314</v>
      </c>
      <c r="F8" s="20">
        <v>4951314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1237829</v>
      </c>
      <c r="Y8" s="20">
        <v>-1237829</v>
      </c>
      <c r="Z8" s="21">
        <v>-100</v>
      </c>
      <c r="AA8" s="22">
        <v>4951314</v>
      </c>
    </row>
    <row r="9" spans="1:27" ht="13.5">
      <c r="A9" s="23" t="s">
        <v>36</v>
      </c>
      <c r="B9" s="17"/>
      <c r="C9" s="18"/>
      <c r="D9" s="18"/>
      <c r="E9" s="19">
        <v>1320000</v>
      </c>
      <c r="F9" s="20">
        <v>1320000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330000</v>
      </c>
      <c r="Y9" s="20">
        <v>-330000</v>
      </c>
      <c r="Z9" s="21">
        <v>-100</v>
      </c>
      <c r="AA9" s="22">
        <v>1320000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20374814</v>
      </c>
      <c r="F11" s="20">
        <v>20374814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5093704</v>
      </c>
      <c r="Y11" s="20">
        <v>-5093704</v>
      </c>
      <c r="Z11" s="21">
        <v>-100</v>
      </c>
      <c r="AA11" s="22">
        <v>20374814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26746128</v>
      </c>
      <c r="F12" s="31">
        <f t="shared" si="0"/>
        <v>26746128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6686533</v>
      </c>
      <c r="Y12" s="31">
        <f t="shared" si="0"/>
        <v>-6686533</v>
      </c>
      <c r="Z12" s="32">
        <f>+IF(X12&lt;&gt;0,+(Y12/X12)*100,0)</f>
        <v>-100</v>
      </c>
      <c r="AA12" s="33">
        <f>SUM(AA6:AA11)</f>
        <v>26746128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20740958</v>
      </c>
      <c r="F17" s="20">
        <v>20740958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5185240</v>
      </c>
      <c r="Y17" s="20">
        <v>-5185240</v>
      </c>
      <c r="Z17" s="21">
        <v>-100</v>
      </c>
      <c r="AA17" s="22">
        <v>20740958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263833387</v>
      </c>
      <c r="F19" s="20">
        <v>263833387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65958347</v>
      </c>
      <c r="Y19" s="20">
        <v>-65958347</v>
      </c>
      <c r="Z19" s="21">
        <v>-100</v>
      </c>
      <c r="AA19" s="22">
        <v>263833387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1929838</v>
      </c>
      <c r="F22" s="20">
        <v>1929838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482460</v>
      </c>
      <c r="Y22" s="20">
        <v>-482460</v>
      </c>
      <c r="Z22" s="21">
        <v>-100</v>
      </c>
      <c r="AA22" s="22">
        <v>1929838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286504183</v>
      </c>
      <c r="F24" s="37">
        <f t="shared" si="1"/>
        <v>286504183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71626047</v>
      </c>
      <c r="Y24" s="37">
        <f t="shared" si="1"/>
        <v>-71626047</v>
      </c>
      <c r="Z24" s="38">
        <f>+IF(X24&lt;&gt;0,+(Y24/X24)*100,0)</f>
        <v>-100</v>
      </c>
      <c r="AA24" s="39">
        <f>SUM(AA15:AA23)</f>
        <v>286504183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313250311</v>
      </c>
      <c r="F25" s="31">
        <f t="shared" si="2"/>
        <v>313250311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78312580</v>
      </c>
      <c r="Y25" s="31">
        <f t="shared" si="2"/>
        <v>-78312580</v>
      </c>
      <c r="Z25" s="32">
        <f>+IF(X25&lt;&gt;0,+(Y25/X25)*100,0)</f>
        <v>-100</v>
      </c>
      <c r="AA25" s="33">
        <f>+AA12+AA24</f>
        <v>313250311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1111000</v>
      </c>
      <c r="F31" s="20">
        <v>1111000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277750</v>
      </c>
      <c r="Y31" s="20">
        <v>-277750</v>
      </c>
      <c r="Z31" s="21">
        <v>-100</v>
      </c>
      <c r="AA31" s="22">
        <v>1111000</v>
      </c>
    </row>
    <row r="32" spans="1:27" ht="13.5">
      <c r="A32" s="23" t="s">
        <v>57</v>
      </c>
      <c r="B32" s="17"/>
      <c r="C32" s="18"/>
      <c r="D32" s="18"/>
      <c r="E32" s="19">
        <v>63960000</v>
      </c>
      <c r="F32" s="20">
        <v>63960000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15990000</v>
      </c>
      <c r="Y32" s="20">
        <v>-15990000</v>
      </c>
      <c r="Z32" s="21">
        <v>-100</v>
      </c>
      <c r="AA32" s="22">
        <v>63960000</v>
      </c>
    </row>
    <row r="33" spans="1:27" ht="13.5">
      <c r="A33" s="23" t="s">
        <v>58</v>
      </c>
      <c r="B33" s="17"/>
      <c r="C33" s="18"/>
      <c r="D33" s="18"/>
      <c r="E33" s="19">
        <v>6155378</v>
      </c>
      <c r="F33" s="20">
        <v>6155378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1538845</v>
      </c>
      <c r="Y33" s="20">
        <v>-1538845</v>
      </c>
      <c r="Z33" s="21">
        <v>-100</v>
      </c>
      <c r="AA33" s="22">
        <v>6155378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71226378</v>
      </c>
      <c r="F34" s="31">
        <f t="shared" si="3"/>
        <v>71226378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17806595</v>
      </c>
      <c r="Y34" s="31">
        <f t="shared" si="3"/>
        <v>-17806595</v>
      </c>
      <c r="Z34" s="32">
        <f>+IF(X34&lt;&gt;0,+(Y34/X34)*100,0)</f>
        <v>-100</v>
      </c>
      <c r="AA34" s="33">
        <f>SUM(AA29:AA33)</f>
        <v>71226378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28737213</v>
      </c>
      <c r="F38" s="20">
        <v>28737213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7184303</v>
      </c>
      <c r="Y38" s="20">
        <v>-7184303</v>
      </c>
      <c r="Z38" s="21">
        <v>-100</v>
      </c>
      <c r="AA38" s="22">
        <v>28737213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28737213</v>
      </c>
      <c r="F39" s="37">
        <f t="shared" si="4"/>
        <v>28737213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7184303</v>
      </c>
      <c r="Y39" s="37">
        <f t="shared" si="4"/>
        <v>-7184303</v>
      </c>
      <c r="Z39" s="38">
        <f>+IF(X39&lt;&gt;0,+(Y39/X39)*100,0)</f>
        <v>-100</v>
      </c>
      <c r="AA39" s="39">
        <f>SUM(AA37:AA38)</f>
        <v>28737213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99963591</v>
      </c>
      <c r="F40" s="31">
        <f t="shared" si="5"/>
        <v>99963591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24990898</v>
      </c>
      <c r="Y40" s="31">
        <f t="shared" si="5"/>
        <v>-24990898</v>
      </c>
      <c r="Z40" s="32">
        <f>+IF(X40&lt;&gt;0,+(Y40/X40)*100,0)</f>
        <v>-100</v>
      </c>
      <c r="AA40" s="33">
        <f>+AA34+AA39</f>
        <v>99963591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213286720</v>
      </c>
      <c r="F42" s="45">
        <f t="shared" si="6"/>
        <v>213286720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53321682</v>
      </c>
      <c r="Y42" s="45">
        <f t="shared" si="6"/>
        <v>-53321682</v>
      </c>
      <c r="Z42" s="46">
        <f>+IF(X42&lt;&gt;0,+(Y42/X42)*100,0)</f>
        <v>-100</v>
      </c>
      <c r="AA42" s="47">
        <f>+AA25-AA40</f>
        <v>213286720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213286720</v>
      </c>
      <c r="F45" s="20">
        <v>213286720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53321680</v>
      </c>
      <c r="Y45" s="20">
        <v>-53321680</v>
      </c>
      <c r="Z45" s="48">
        <v>-100</v>
      </c>
      <c r="AA45" s="22">
        <v>213286720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213286720</v>
      </c>
      <c r="F48" s="53">
        <f t="shared" si="7"/>
        <v>213286720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53321680</v>
      </c>
      <c r="Y48" s="53">
        <f t="shared" si="7"/>
        <v>-53321680</v>
      </c>
      <c r="Z48" s="54">
        <f>+IF(X48&lt;&gt;0,+(Y48/X48)*100,0)</f>
        <v>-100</v>
      </c>
      <c r="AA48" s="55">
        <f>SUM(AA45:AA47)</f>
        <v>213286720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9018443</v>
      </c>
      <c r="D6" s="18">
        <v>9018443</v>
      </c>
      <c r="E6" s="19">
        <v>6745840</v>
      </c>
      <c r="F6" s="20">
        <v>6745840</v>
      </c>
      <c r="G6" s="20">
        <v>63940090</v>
      </c>
      <c r="H6" s="20">
        <v>38411636</v>
      </c>
      <c r="I6" s="20">
        <v>12723345</v>
      </c>
      <c r="J6" s="20">
        <v>12723345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12723345</v>
      </c>
      <c r="X6" s="20">
        <v>1686460</v>
      </c>
      <c r="Y6" s="20">
        <v>11036885</v>
      </c>
      <c r="Z6" s="21">
        <v>654.44</v>
      </c>
      <c r="AA6" s="22">
        <v>6745840</v>
      </c>
    </row>
    <row r="7" spans="1:27" ht="13.5">
      <c r="A7" s="23" t="s">
        <v>34</v>
      </c>
      <c r="B7" s="17"/>
      <c r="C7" s="18">
        <v>107019466</v>
      </c>
      <c r="D7" s="18">
        <v>107019466</v>
      </c>
      <c r="E7" s="19">
        <v>72390580</v>
      </c>
      <c r="F7" s="20">
        <v>72390580</v>
      </c>
      <c r="G7" s="20"/>
      <c r="H7" s="20">
        <v>30000000</v>
      </c>
      <c r="I7" s="20">
        <v>30000000</v>
      </c>
      <c r="J7" s="20">
        <v>30000000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30000000</v>
      </c>
      <c r="X7" s="20">
        <v>18097645</v>
      </c>
      <c r="Y7" s="20">
        <v>11902355</v>
      </c>
      <c r="Z7" s="21">
        <v>65.77</v>
      </c>
      <c r="AA7" s="22">
        <v>72390580</v>
      </c>
    </row>
    <row r="8" spans="1:27" ht="13.5">
      <c r="A8" s="23" t="s">
        <v>35</v>
      </c>
      <c r="B8" s="17"/>
      <c r="C8" s="18">
        <v>14879066</v>
      </c>
      <c r="D8" s="18">
        <v>14879066</v>
      </c>
      <c r="E8" s="19">
        <v>3384620</v>
      </c>
      <c r="F8" s="20">
        <v>3384620</v>
      </c>
      <c r="G8" s="20">
        <v>29520412</v>
      </c>
      <c r="H8" s="20">
        <v>9767680</v>
      </c>
      <c r="I8" s="20">
        <v>7393084</v>
      </c>
      <c r="J8" s="20">
        <v>7393084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7393084</v>
      </c>
      <c r="X8" s="20">
        <v>846155</v>
      </c>
      <c r="Y8" s="20">
        <v>6546929</v>
      </c>
      <c r="Z8" s="21">
        <v>773.73</v>
      </c>
      <c r="AA8" s="22">
        <v>3384620</v>
      </c>
    </row>
    <row r="9" spans="1:27" ht="13.5">
      <c r="A9" s="23" t="s">
        <v>36</v>
      </c>
      <c r="B9" s="17"/>
      <c r="C9" s="18">
        <v>36262180</v>
      </c>
      <c r="D9" s="18">
        <v>36262180</v>
      </c>
      <c r="E9" s="19">
        <v>9965060</v>
      </c>
      <c r="F9" s="20">
        <v>9965060</v>
      </c>
      <c r="G9" s="20">
        <v>904085</v>
      </c>
      <c r="H9" s="20">
        <v>1789895</v>
      </c>
      <c r="I9" s="20">
        <v>3909313</v>
      </c>
      <c r="J9" s="20">
        <v>3909313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3909313</v>
      </c>
      <c r="X9" s="20">
        <v>2491265</v>
      </c>
      <c r="Y9" s="20">
        <v>1418048</v>
      </c>
      <c r="Z9" s="21">
        <v>56.92</v>
      </c>
      <c r="AA9" s="22">
        <v>9965060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7119106</v>
      </c>
      <c r="D11" s="18">
        <v>7119106</v>
      </c>
      <c r="E11" s="19">
        <v>296800</v>
      </c>
      <c r="F11" s="20">
        <v>296800</v>
      </c>
      <c r="G11" s="20"/>
      <c r="H11" s="20"/>
      <c r="I11" s="20">
        <v>-99841</v>
      </c>
      <c r="J11" s="20">
        <v>-99841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-99841</v>
      </c>
      <c r="X11" s="20">
        <v>74200</v>
      </c>
      <c r="Y11" s="20">
        <v>-174041</v>
      </c>
      <c r="Z11" s="21">
        <v>-234.56</v>
      </c>
      <c r="AA11" s="22">
        <v>296800</v>
      </c>
    </row>
    <row r="12" spans="1:27" ht="13.5">
      <c r="A12" s="27" t="s">
        <v>39</v>
      </c>
      <c r="B12" s="28"/>
      <c r="C12" s="29">
        <f aca="true" t="shared" si="0" ref="C12:Y12">SUM(C6:C11)</f>
        <v>174298261</v>
      </c>
      <c r="D12" s="29">
        <f>SUM(D6:D11)</f>
        <v>174298261</v>
      </c>
      <c r="E12" s="30">
        <f t="shared" si="0"/>
        <v>92782900</v>
      </c>
      <c r="F12" s="31">
        <f t="shared" si="0"/>
        <v>92782900</v>
      </c>
      <c r="G12" s="31">
        <f t="shared" si="0"/>
        <v>94364587</v>
      </c>
      <c r="H12" s="31">
        <f t="shared" si="0"/>
        <v>79969211</v>
      </c>
      <c r="I12" s="31">
        <f t="shared" si="0"/>
        <v>53925901</v>
      </c>
      <c r="J12" s="31">
        <f t="shared" si="0"/>
        <v>53925901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53925901</v>
      </c>
      <c r="X12" s="31">
        <f t="shared" si="0"/>
        <v>23195725</v>
      </c>
      <c r="Y12" s="31">
        <f t="shared" si="0"/>
        <v>30730176</v>
      </c>
      <c r="Z12" s="32">
        <f>+IF(X12&lt;&gt;0,+(Y12/X12)*100,0)</f>
        <v>132.48206727748325</v>
      </c>
      <c r="AA12" s="33">
        <f>SUM(AA6:AA11)</f>
        <v>92782900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21534000</v>
      </c>
      <c r="D17" s="18">
        <v>21534000</v>
      </c>
      <c r="E17" s="19">
        <v>27046960</v>
      </c>
      <c r="F17" s="20">
        <v>27046960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6761740</v>
      </c>
      <c r="Y17" s="20">
        <v>-6761740</v>
      </c>
      <c r="Z17" s="21">
        <v>-100</v>
      </c>
      <c r="AA17" s="22">
        <v>27046960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463272711</v>
      </c>
      <c r="D19" s="18">
        <v>463272711</v>
      </c>
      <c r="E19" s="19">
        <v>383334256</v>
      </c>
      <c r="F19" s="20">
        <v>383334256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95833564</v>
      </c>
      <c r="Y19" s="20">
        <v>-95833564</v>
      </c>
      <c r="Z19" s="21">
        <v>-100</v>
      </c>
      <c r="AA19" s="22">
        <v>383334256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435990</v>
      </c>
      <c r="D22" s="18">
        <v>435990</v>
      </c>
      <c r="E22" s="19">
        <v>525760</v>
      </c>
      <c r="F22" s="20">
        <v>525760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131440</v>
      </c>
      <c r="Y22" s="20">
        <v>-131440</v>
      </c>
      <c r="Z22" s="21">
        <v>-100</v>
      </c>
      <c r="AA22" s="22">
        <v>525760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485242701</v>
      </c>
      <c r="D24" s="29">
        <f>SUM(D15:D23)</f>
        <v>485242701</v>
      </c>
      <c r="E24" s="36">
        <f t="shared" si="1"/>
        <v>410906976</v>
      </c>
      <c r="F24" s="37">
        <f t="shared" si="1"/>
        <v>410906976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102726744</v>
      </c>
      <c r="Y24" s="37">
        <f t="shared" si="1"/>
        <v>-102726744</v>
      </c>
      <c r="Z24" s="38">
        <f>+IF(X24&lt;&gt;0,+(Y24/X24)*100,0)</f>
        <v>-100</v>
      </c>
      <c r="AA24" s="39">
        <f>SUM(AA15:AA23)</f>
        <v>410906976</v>
      </c>
    </row>
    <row r="25" spans="1:27" ht="13.5">
      <c r="A25" s="27" t="s">
        <v>51</v>
      </c>
      <c r="B25" s="28"/>
      <c r="C25" s="29">
        <f aca="true" t="shared" si="2" ref="C25:Y25">+C12+C24</f>
        <v>659540962</v>
      </c>
      <c r="D25" s="29">
        <f>+D12+D24</f>
        <v>659540962</v>
      </c>
      <c r="E25" s="30">
        <f t="shared" si="2"/>
        <v>503689876</v>
      </c>
      <c r="F25" s="31">
        <f t="shared" si="2"/>
        <v>503689876</v>
      </c>
      <c r="G25" s="31">
        <f t="shared" si="2"/>
        <v>94364587</v>
      </c>
      <c r="H25" s="31">
        <f t="shared" si="2"/>
        <v>79969211</v>
      </c>
      <c r="I25" s="31">
        <f t="shared" si="2"/>
        <v>53925901</v>
      </c>
      <c r="J25" s="31">
        <f t="shared" si="2"/>
        <v>53925901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53925901</v>
      </c>
      <c r="X25" s="31">
        <f t="shared" si="2"/>
        <v>125922469</v>
      </c>
      <c r="Y25" s="31">
        <f t="shared" si="2"/>
        <v>-71996568</v>
      </c>
      <c r="Z25" s="32">
        <f>+IF(X25&lt;&gt;0,+(Y25/X25)*100,0)</f>
        <v>-57.17531475657454</v>
      </c>
      <c r="AA25" s="33">
        <f>+AA12+AA24</f>
        <v>503689876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123734</v>
      </c>
      <c r="D31" s="18">
        <v>123734</v>
      </c>
      <c r="E31" s="19">
        <v>269881</v>
      </c>
      <c r="F31" s="20">
        <v>269881</v>
      </c>
      <c r="G31" s="20">
        <v>4750</v>
      </c>
      <c r="H31" s="20">
        <v>5250</v>
      </c>
      <c r="I31" s="20">
        <v>4490</v>
      </c>
      <c r="J31" s="20">
        <v>4490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4490</v>
      </c>
      <c r="X31" s="20">
        <v>67470</v>
      </c>
      <c r="Y31" s="20">
        <v>-62980</v>
      </c>
      <c r="Z31" s="21">
        <v>-93.35</v>
      </c>
      <c r="AA31" s="22">
        <v>269881</v>
      </c>
    </row>
    <row r="32" spans="1:27" ht="13.5">
      <c r="A32" s="23" t="s">
        <v>57</v>
      </c>
      <c r="B32" s="17"/>
      <c r="C32" s="18">
        <v>25643352</v>
      </c>
      <c r="D32" s="18">
        <v>25643352</v>
      </c>
      <c r="E32" s="19">
        <v>55000</v>
      </c>
      <c r="F32" s="20">
        <v>55000</v>
      </c>
      <c r="G32" s="20">
        <v>519339</v>
      </c>
      <c r="H32" s="20">
        <v>791331</v>
      </c>
      <c r="I32" s="20">
        <v>22392</v>
      </c>
      <c r="J32" s="20">
        <v>22392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22392</v>
      </c>
      <c r="X32" s="20">
        <v>13750</v>
      </c>
      <c r="Y32" s="20">
        <v>8642</v>
      </c>
      <c r="Z32" s="21">
        <v>62.85</v>
      </c>
      <c r="AA32" s="22">
        <v>55000</v>
      </c>
    </row>
    <row r="33" spans="1:27" ht="13.5">
      <c r="A33" s="23" t="s">
        <v>58</v>
      </c>
      <c r="B33" s="17"/>
      <c r="C33" s="18">
        <v>2125547</v>
      </c>
      <c r="D33" s="18">
        <v>2125547</v>
      </c>
      <c r="E33" s="19">
        <v>22393156</v>
      </c>
      <c r="F33" s="20">
        <v>22393156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5598289</v>
      </c>
      <c r="Y33" s="20">
        <v>-5598289</v>
      </c>
      <c r="Z33" s="21">
        <v>-100</v>
      </c>
      <c r="AA33" s="22">
        <v>22393156</v>
      </c>
    </row>
    <row r="34" spans="1:27" ht="13.5">
      <c r="A34" s="27" t="s">
        <v>59</v>
      </c>
      <c r="B34" s="28"/>
      <c r="C34" s="29">
        <f aca="true" t="shared" si="3" ref="C34:Y34">SUM(C29:C33)</f>
        <v>27892633</v>
      </c>
      <c r="D34" s="29">
        <f>SUM(D29:D33)</f>
        <v>27892633</v>
      </c>
      <c r="E34" s="30">
        <f t="shared" si="3"/>
        <v>22718037</v>
      </c>
      <c r="F34" s="31">
        <f t="shared" si="3"/>
        <v>22718037</v>
      </c>
      <c r="G34" s="31">
        <f t="shared" si="3"/>
        <v>524089</v>
      </c>
      <c r="H34" s="31">
        <f t="shared" si="3"/>
        <v>796581</v>
      </c>
      <c r="I34" s="31">
        <f t="shared" si="3"/>
        <v>26882</v>
      </c>
      <c r="J34" s="31">
        <f t="shared" si="3"/>
        <v>26882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26882</v>
      </c>
      <c r="X34" s="31">
        <f t="shared" si="3"/>
        <v>5679509</v>
      </c>
      <c r="Y34" s="31">
        <f t="shared" si="3"/>
        <v>-5652627</v>
      </c>
      <c r="Z34" s="32">
        <f>+IF(X34&lt;&gt;0,+(Y34/X34)*100,0)</f>
        <v>-99.52668443698214</v>
      </c>
      <c r="AA34" s="33">
        <f>SUM(AA29:AA33)</f>
        <v>22718037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1274120</v>
      </c>
      <c r="F37" s="20">
        <v>1274120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318530</v>
      </c>
      <c r="Y37" s="20">
        <v>-318530</v>
      </c>
      <c r="Z37" s="21">
        <v>-100</v>
      </c>
      <c r="AA37" s="22">
        <v>1274120</v>
      </c>
    </row>
    <row r="38" spans="1:27" ht="13.5">
      <c r="A38" s="23" t="s">
        <v>58</v>
      </c>
      <c r="B38" s="17"/>
      <c r="C38" s="18">
        <v>19167947</v>
      </c>
      <c r="D38" s="18">
        <v>19167947</v>
      </c>
      <c r="E38" s="19">
        <v>19917868</v>
      </c>
      <c r="F38" s="20">
        <v>19917868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4979467</v>
      </c>
      <c r="Y38" s="20">
        <v>-4979467</v>
      </c>
      <c r="Z38" s="21">
        <v>-100</v>
      </c>
      <c r="AA38" s="22">
        <v>19917868</v>
      </c>
    </row>
    <row r="39" spans="1:27" ht="13.5">
      <c r="A39" s="27" t="s">
        <v>61</v>
      </c>
      <c r="B39" s="35"/>
      <c r="C39" s="29">
        <f aca="true" t="shared" si="4" ref="C39:Y39">SUM(C37:C38)</f>
        <v>19167947</v>
      </c>
      <c r="D39" s="29">
        <f>SUM(D37:D38)</f>
        <v>19167947</v>
      </c>
      <c r="E39" s="36">
        <f t="shared" si="4"/>
        <v>21191988</v>
      </c>
      <c r="F39" s="37">
        <f t="shared" si="4"/>
        <v>21191988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5297997</v>
      </c>
      <c r="Y39" s="37">
        <f t="shared" si="4"/>
        <v>-5297997</v>
      </c>
      <c r="Z39" s="38">
        <f>+IF(X39&lt;&gt;0,+(Y39/X39)*100,0)</f>
        <v>-100</v>
      </c>
      <c r="AA39" s="39">
        <f>SUM(AA37:AA38)</f>
        <v>21191988</v>
      </c>
    </row>
    <row r="40" spans="1:27" ht="13.5">
      <c r="A40" s="27" t="s">
        <v>62</v>
      </c>
      <c r="B40" s="28"/>
      <c r="C40" s="29">
        <f aca="true" t="shared" si="5" ref="C40:Y40">+C34+C39</f>
        <v>47060580</v>
      </c>
      <c r="D40" s="29">
        <f>+D34+D39</f>
        <v>47060580</v>
      </c>
      <c r="E40" s="30">
        <f t="shared" si="5"/>
        <v>43910025</v>
      </c>
      <c r="F40" s="31">
        <f t="shared" si="5"/>
        <v>43910025</v>
      </c>
      <c r="G40" s="31">
        <f t="shared" si="5"/>
        <v>524089</v>
      </c>
      <c r="H40" s="31">
        <f t="shared" si="5"/>
        <v>796581</v>
      </c>
      <c r="I40" s="31">
        <f t="shared" si="5"/>
        <v>26882</v>
      </c>
      <c r="J40" s="31">
        <f t="shared" si="5"/>
        <v>26882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26882</v>
      </c>
      <c r="X40" s="31">
        <f t="shared" si="5"/>
        <v>10977506</v>
      </c>
      <c r="Y40" s="31">
        <f t="shared" si="5"/>
        <v>-10950624</v>
      </c>
      <c r="Z40" s="32">
        <f>+IF(X40&lt;&gt;0,+(Y40/X40)*100,0)</f>
        <v>-99.7551174192025</v>
      </c>
      <c r="AA40" s="33">
        <f>+AA34+AA39</f>
        <v>43910025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612480382</v>
      </c>
      <c r="D42" s="43">
        <f>+D25-D40</f>
        <v>612480382</v>
      </c>
      <c r="E42" s="44">
        <f t="shared" si="6"/>
        <v>459779851</v>
      </c>
      <c r="F42" s="45">
        <f t="shared" si="6"/>
        <v>459779851</v>
      </c>
      <c r="G42" s="45">
        <f t="shared" si="6"/>
        <v>93840498</v>
      </c>
      <c r="H42" s="45">
        <f t="shared" si="6"/>
        <v>79172630</v>
      </c>
      <c r="I42" s="45">
        <f t="shared" si="6"/>
        <v>53899019</v>
      </c>
      <c r="J42" s="45">
        <f t="shared" si="6"/>
        <v>53899019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53899019</v>
      </c>
      <c r="X42" s="45">
        <f t="shared" si="6"/>
        <v>114944963</v>
      </c>
      <c r="Y42" s="45">
        <f t="shared" si="6"/>
        <v>-61045944</v>
      </c>
      <c r="Z42" s="46">
        <f>+IF(X42&lt;&gt;0,+(Y42/X42)*100,0)</f>
        <v>-53.10884653553719</v>
      </c>
      <c r="AA42" s="47">
        <f>+AA25-AA40</f>
        <v>459779851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612480382</v>
      </c>
      <c r="D45" s="18">
        <v>612480382</v>
      </c>
      <c r="E45" s="19">
        <v>459779851</v>
      </c>
      <c r="F45" s="20">
        <v>459779851</v>
      </c>
      <c r="G45" s="20">
        <v>93839498</v>
      </c>
      <c r="H45" s="20">
        <v>79171630</v>
      </c>
      <c r="I45" s="20">
        <v>53894119</v>
      </c>
      <c r="J45" s="20">
        <v>53894119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53894119</v>
      </c>
      <c r="X45" s="20">
        <v>114944963</v>
      </c>
      <c r="Y45" s="20">
        <v>-61050844</v>
      </c>
      <c r="Z45" s="48">
        <v>-53.11</v>
      </c>
      <c r="AA45" s="22">
        <v>459779851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1000</v>
      </c>
      <c r="H46" s="20">
        <v>1000</v>
      </c>
      <c r="I46" s="20">
        <v>4900</v>
      </c>
      <c r="J46" s="20">
        <v>4900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4900</v>
      </c>
      <c r="X46" s="20"/>
      <c r="Y46" s="20">
        <v>4900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612480382</v>
      </c>
      <c r="D48" s="51">
        <f>SUM(D45:D47)</f>
        <v>612480382</v>
      </c>
      <c r="E48" s="52">
        <f t="shared" si="7"/>
        <v>459779851</v>
      </c>
      <c r="F48" s="53">
        <f t="shared" si="7"/>
        <v>459779851</v>
      </c>
      <c r="G48" s="53">
        <f t="shared" si="7"/>
        <v>93840498</v>
      </c>
      <c r="H48" s="53">
        <f t="shared" si="7"/>
        <v>79172630</v>
      </c>
      <c r="I48" s="53">
        <f t="shared" si="7"/>
        <v>53899019</v>
      </c>
      <c r="J48" s="53">
        <f t="shared" si="7"/>
        <v>53899019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53899019</v>
      </c>
      <c r="X48" s="53">
        <f t="shared" si="7"/>
        <v>114944963</v>
      </c>
      <c r="Y48" s="53">
        <f t="shared" si="7"/>
        <v>-61045944</v>
      </c>
      <c r="Z48" s="54">
        <f>+IF(X48&lt;&gt;0,+(Y48/X48)*100,0)</f>
        <v>-53.10884653553719</v>
      </c>
      <c r="AA48" s="55">
        <f>SUM(AA45:AA47)</f>
        <v>459779851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64633</v>
      </c>
      <c r="D6" s="18">
        <v>64633</v>
      </c>
      <c r="E6" s="19">
        <v>250000</v>
      </c>
      <c r="F6" s="20">
        <v>250000</v>
      </c>
      <c r="G6" s="20">
        <v>10417471</v>
      </c>
      <c r="H6" s="20">
        <v>10749138</v>
      </c>
      <c r="I6" s="20">
        <v>15949641</v>
      </c>
      <c r="J6" s="20">
        <v>15949641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15949641</v>
      </c>
      <c r="X6" s="20">
        <v>62500</v>
      </c>
      <c r="Y6" s="20">
        <v>15887141</v>
      </c>
      <c r="Z6" s="21">
        <v>25419.43</v>
      </c>
      <c r="AA6" s="22">
        <v>250000</v>
      </c>
    </row>
    <row r="7" spans="1:27" ht="13.5">
      <c r="A7" s="23" t="s">
        <v>34</v>
      </c>
      <c r="B7" s="17"/>
      <c r="C7" s="18">
        <v>617517</v>
      </c>
      <c r="D7" s="18">
        <v>617517</v>
      </c>
      <c r="E7" s="19">
        <v>1950000</v>
      </c>
      <c r="F7" s="20">
        <v>1950000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487500</v>
      </c>
      <c r="Y7" s="20">
        <v>-487500</v>
      </c>
      <c r="Z7" s="21">
        <v>-100</v>
      </c>
      <c r="AA7" s="22">
        <v>1950000</v>
      </c>
    </row>
    <row r="8" spans="1:27" ht="13.5">
      <c r="A8" s="23" t="s">
        <v>35</v>
      </c>
      <c r="B8" s="17"/>
      <c r="C8" s="18">
        <v>21209919</v>
      </c>
      <c r="D8" s="18">
        <v>21209919</v>
      </c>
      <c r="E8" s="19">
        <v>69000000</v>
      </c>
      <c r="F8" s="20">
        <v>69000000</v>
      </c>
      <c r="G8" s="20">
        <v>12739580</v>
      </c>
      <c r="H8" s="20">
        <v>17191678</v>
      </c>
      <c r="I8" s="20">
        <v>35904854</v>
      </c>
      <c r="J8" s="20">
        <v>35904854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35904854</v>
      </c>
      <c r="X8" s="20">
        <v>17250000</v>
      </c>
      <c r="Y8" s="20">
        <v>18654854</v>
      </c>
      <c r="Z8" s="21">
        <v>108.14</v>
      </c>
      <c r="AA8" s="22">
        <v>69000000</v>
      </c>
    </row>
    <row r="9" spans="1:27" ht="13.5">
      <c r="A9" s="23" t="s">
        <v>36</v>
      </c>
      <c r="B9" s="17"/>
      <c r="C9" s="18">
        <v>5593519</v>
      </c>
      <c r="D9" s="18">
        <v>5593519</v>
      </c>
      <c r="E9" s="19">
        <v>12500000</v>
      </c>
      <c r="F9" s="20">
        <v>12500000</v>
      </c>
      <c r="G9" s="20">
        <v>2935825</v>
      </c>
      <c r="H9" s="20">
        <v>-4310322</v>
      </c>
      <c r="I9" s="20">
        <v>-7685583</v>
      </c>
      <c r="J9" s="20">
        <v>-7685583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-7685583</v>
      </c>
      <c r="X9" s="20">
        <v>3125000</v>
      </c>
      <c r="Y9" s="20">
        <v>-10810583</v>
      </c>
      <c r="Z9" s="21">
        <v>-345.94</v>
      </c>
      <c r="AA9" s="22">
        <v>12500000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21888</v>
      </c>
      <c r="H10" s="24">
        <v>-21888</v>
      </c>
      <c r="I10" s="24">
        <v>-21888</v>
      </c>
      <c r="J10" s="20">
        <v>-21888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-21888</v>
      </c>
      <c r="X10" s="20"/>
      <c r="Y10" s="24">
        <v>-21888</v>
      </c>
      <c r="Z10" s="25"/>
      <c r="AA10" s="26"/>
    </row>
    <row r="11" spans="1:27" ht="13.5">
      <c r="A11" s="23" t="s">
        <v>38</v>
      </c>
      <c r="B11" s="17"/>
      <c r="C11" s="18">
        <v>99131</v>
      </c>
      <c r="D11" s="18">
        <v>99131</v>
      </c>
      <c r="E11" s="19">
        <v>800000</v>
      </c>
      <c r="F11" s="20">
        <v>800000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200000</v>
      </c>
      <c r="Y11" s="20">
        <v>-200000</v>
      </c>
      <c r="Z11" s="21">
        <v>-100</v>
      </c>
      <c r="AA11" s="22">
        <v>800000</v>
      </c>
    </row>
    <row r="12" spans="1:27" ht="13.5">
      <c r="A12" s="27" t="s">
        <v>39</v>
      </c>
      <c r="B12" s="28"/>
      <c r="C12" s="29">
        <f aca="true" t="shared" si="0" ref="C12:Y12">SUM(C6:C11)</f>
        <v>27584719</v>
      </c>
      <c r="D12" s="29">
        <f>SUM(D6:D11)</f>
        <v>27584719</v>
      </c>
      <c r="E12" s="30">
        <f t="shared" si="0"/>
        <v>84500000</v>
      </c>
      <c r="F12" s="31">
        <f t="shared" si="0"/>
        <v>84500000</v>
      </c>
      <c r="G12" s="31">
        <f t="shared" si="0"/>
        <v>26114764</v>
      </c>
      <c r="H12" s="31">
        <f t="shared" si="0"/>
        <v>23608606</v>
      </c>
      <c r="I12" s="31">
        <f t="shared" si="0"/>
        <v>44147024</v>
      </c>
      <c r="J12" s="31">
        <f t="shared" si="0"/>
        <v>44147024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44147024</v>
      </c>
      <c r="X12" s="31">
        <f t="shared" si="0"/>
        <v>21125000</v>
      </c>
      <c r="Y12" s="31">
        <f t="shared" si="0"/>
        <v>23022024</v>
      </c>
      <c r="Z12" s="32">
        <f>+IF(X12&lt;&gt;0,+(Y12/X12)*100,0)</f>
        <v>108.97999526627218</v>
      </c>
      <c r="AA12" s="33">
        <f>SUM(AA6:AA11)</f>
        <v>84500000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5110954</v>
      </c>
      <c r="D15" s="18">
        <v>5110954</v>
      </c>
      <c r="E15" s="19"/>
      <c r="F15" s="20"/>
      <c r="G15" s="20"/>
      <c r="H15" s="20">
        <v>-5520</v>
      </c>
      <c r="I15" s="20">
        <v>-5520</v>
      </c>
      <c r="J15" s="20">
        <v>-5520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-5520</v>
      </c>
      <c r="X15" s="20"/>
      <c r="Y15" s="20">
        <v>-5520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26321836</v>
      </c>
      <c r="D17" s="18">
        <v>26321836</v>
      </c>
      <c r="E17" s="19">
        <v>31500000</v>
      </c>
      <c r="F17" s="20">
        <v>31500000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7875000</v>
      </c>
      <c r="Y17" s="20">
        <v>-7875000</v>
      </c>
      <c r="Z17" s="21">
        <v>-100</v>
      </c>
      <c r="AA17" s="22">
        <v>31500000</v>
      </c>
    </row>
    <row r="18" spans="1:27" ht="13.5">
      <c r="A18" s="23" t="s">
        <v>44</v>
      </c>
      <c r="B18" s="17"/>
      <c r="C18" s="18"/>
      <c r="D18" s="18"/>
      <c r="E18" s="19">
        <v>20100</v>
      </c>
      <c r="F18" s="20">
        <v>20100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5025</v>
      </c>
      <c r="Y18" s="20">
        <v>-5025</v>
      </c>
      <c r="Z18" s="21">
        <v>-100</v>
      </c>
      <c r="AA18" s="22">
        <v>20100</v>
      </c>
    </row>
    <row r="19" spans="1:27" ht="13.5">
      <c r="A19" s="23" t="s">
        <v>45</v>
      </c>
      <c r="B19" s="17"/>
      <c r="C19" s="18">
        <v>554654557</v>
      </c>
      <c r="D19" s="18">
        <v>554654557</v>
      </c>
      <c r="E19" s="19">
        <v>558800000</v>
      </c>
      <c r="F19" s="20">
        <v>558800000</v>
      </c>
      <c r="G19" s="20">
        <v>-3037729</v>
      </c>
      <c r="H19" s="20">
        <v>9676893</v>
      </c>
      <c r="I19" s="20">
        <v>9676893</v>
      </c>
      <c r="J19" s="20">
        <v>9676893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9676893</v>
      </c>
      <c r="X19" s="20">
        <v>139700000</v>
      </c>
      <c r="Y19" s="20">
        <v>-130023107</v>
      </c>
      <c r="Z19" s="21">
        <v>-93.07</v>
      </c>
      <c r="AA19" s="22">
        <v>558800000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170000</v>
      </c>
      <c r="D21" s="18">
        <v>170000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363688</v>
      </c>
      <c r="D22" s="18">
        <v>363688</v>
      </c>
      <c r="E22" s="19">
        <v>550000</v>
      </c>
      <c r="F22" s="20">
        <v>550000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137500</v>
      </c>
      <c r="Y22" s="20">
        <v>-137500</v>
      </c>
      <c r="Z22" s="21">
        <v>-100</v>
      </c>
      <c r="AA22" s="22">
        <v>550000</v>
      </c>
    </row>
    <row r="23" spans="1:27" ht="13.5">
      <c r="A23" s="23" t="s">
        <v>49</v>
      </c>
      <c r="B23" s="17"/>
      <c r="C23" s="18">
        <v>20100</v>
      </c>
      <c r="D23" s="18">
        <v>20100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586641135</v>
      </c>
      <c r="D24" s="29">
        <f>SUM(D15:D23)</f>
        <v>586641135</v>
      </c>
      <c r="E24" s="36">
        <f t="shared" si="1"/>
        <v>590870100</v>
      </c>
      <c r="F24" s="37">
        <f t="shared" si="1"/>
        <v>590870100</v>
      </c>
      <c r="G24" s="37">
        <f t="shared" si="1"/>
        <v>-3037729</v>
      </c>
      <c r="H24" s="37">
        <f t="shared" si="1"/>
        <v>9671373</v>
      </c>
      <c r="I24" s="37">
        <f t="shared" si="1"/>
        <v>9671373</v>
      </c>
      <c r="J24" s="37">
        <f t="shared" si="1"/>
        <v>9671373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9671373</v>
      </c>
      <c r="X24" s="37">
        <f t="shared" si="1"/>
        <v>147717525</v>
      </c>
      <c r="Y24" s="37">
        <f t="shared" si="1"/>
        <v>-138046152</v>
      </c>
      <c r="Z24" s="38">
        <f>+IF(X24&lt;&gt;0,+(Y24/X24)*100,0)</f>
        <v>-93.45279241579493</v>
      </c>
      <c r="AA24" s="39">
        <f>SUM(AA15:AA23)</f>
        <v>590870100</v>
      </c>
    </row>
    <row r="25" spans="1:27" ht="13.5">
      <c r="A25" s="27" t="s">
        <v>51</v>
      </c>
      <c r="B25" s="28"/>
      <c r="C25" s="29">
        <f aca="true" t="shared" si="2" ref="C25:Y25">+C12+C24</f>
        <v>614225854</v>
      </c>
      <c r="D25" s="29">
        <f>+D12+D24</f>
        <v>614225854</v>
      </c>
      <c r="E25" s="30">
        <f t="shared" si="2"/>
        <v>675370100</v>
      </c>
      <c r="F25" s="31">
        <f t="shared" si="2"/>
        <v>675370100</v>
      </c>
      <c r="G25" s="31">
        <f t="shared" si="2"/>
        <v>23077035</v>
      </c>
      <c r="H25" s="31">
        <f t="shared" si="2"/>
        <v>33279979</v>
      </c>
      <c r="I25" s="31">
        <f t="shared" si="2"/>
        <v>53818397</v>
      </c>
      <c r="J25" s="31">
        <f t="shared" si="2"/>
        <v>53818397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53818397</v>
      </c>
      <c r="X25" s="31">
        <f t="shared" si="2"/>
        <v>168842525</v>
      </c>
      <c r="Y25" s="31">
        <f t="shared" si="2"/>
        <v>-115024128</v>
      </c>
      <c r="Z25" s="32">
        <f>+IF(X25&lt;&gt;0,+(Y25/X25)*100,0)</f>
        <v>-68.12509348577913</v>
      </c>
      <c r="AA25" s="33">
        <f>+AA12+AA24</f>
        <v>675370100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278014</v>
      </c>
      <c r="D29" s="18">
        <v>278014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3200000</v>
      </c>
      <c r="F30" s="20">
        <v>3200000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800000</v>
      </c>
      <c r="Y30" s="20">
        <v>-800000</v>
      </c>
      <c r="Z30" s="21">
        <v>-100</v>
      </c>
      <c r="AA30" s="22">
        <v>3200000</v>
      </c>
    </row>
    <row r="31" spans="1:27" ht="13.5">
      <c r="A31" s="23" t="s">
        <v>56</v>
      </c>
      <c r="B31" s="17"/>
      <c r="C31" s="18">
        <v>1183074</v>
      </c>
      <c r="D31" s="18">
        <v>1183074</v>
      </c>
      <c r="E31" s="19">
        <v>1189000</v>
      </c>
      <c r="F31" s="20">
        <v>1189000</v>
      </c>
      <c r="G31" s="20">
        <v>-5771</v>
      </c>
      <c r="H31" s="20">
        <v>17181</v>
      </c>
      <c r="I31" s="20">
        <v>19723</v>
      </c>
      <c r="J31" s="20">
        <v>19723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19723</v>
      </c>
      <c r="X31" s="20">
        <v>297250</v>
      </c>
      <c r="Y31" s="20">
        <v>-277527</v>
      </c>
      <c r="Z31" s="21">
        <v>-93.36</v>
      </c>
      <c r="AA31" s="22">
        <v>1189000</v>
      </c>
    </row>
    <row r="32" spans="1:27" ht="13.5">
      <c r="A32" s="23" t="s">
        <v>57</v>
      </c>
      <c r="B32" s="17"/>
      <c r="C32" s="18">
        <v>248333749</v>
      </c>
      <c r="D32" s="18">
        <v>248333749</v>
      </c>
      <c r="E32" s="19">
        <v>101200000</v>
      </c>
      <c r="F32" s="20">
        <v>101200000</v>
      </c>
      <c r="G32" s="20">
        <v>-18671871</v>
      </c>
      <c r="H32" s="20">
        <v>-4062754</v>
      </c>
      <c r="I32" s="20">
        <v>-4304023</v>
      </c>
      <c r="J32" s="20">
        <v>-4304023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-4304023</v>
      </c>
      <c r="X32" s="20">
        <v>25300000</v>
      </c>
      <c r="Y32" s="20">
        <v>-29604023</v>
      </c>
      <c r="Z32" s="21">
        <v>-117.01</v>
      </c>
      <c r="AA32" s="22">
        <v>101200000</v>
      </c>
    </row>
    <row r="33" spans="1:27" ht="13.5">
      <c r="A33" s="23" t="s">
        <v>58</v>
      </c>
      <c r="B33" s="17"/>
      <c r="C33" s="18">
        <v>8272788</v>
      </c>
      <c r="D33" s="18">
        <v>8272788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258067625</v>
      </c>
      <c r="D34" s="29">
        <f>SUM(D29:D33)</f>
        <v>258067625</v>
      </c>
      <c r="E34" s="30">
        <f t="shared" si="3"/>
        <v>105589000</v>
      </c>
      <c r="F34" s="31">
        <f t="shared" si="3"/>
        <v>105589000</v>
      </c>
      <c r="G34" s="31">
        <f t="shared" si="3"/>
        <v>-18677642</v>
      </c>
      <c r="H34" s="31">
        <f t="shared" si="3"/>
        <v>-4045573</v>
      </c>
      <c r="I34" s="31">
        <f t="shared" si="3"/>
        <v>-4284300</v>
      </c>
      <c r="J34" s="31">
        <f t="shared" si="3"/>
        <v>-4284300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-4284300</v>
      </c>
      <c r="X34" s="31">
        <f t="shared" si="3"/>
        <v>26397250</v>
      </c>
      <c r="Y34" s="31">
        <f t="shared" si="3"/>
        <v>-30681550</v>
      </c>
      <c r="Z34" s="32">
        <f>+IF(X34&lt;&gt;0,+(Y34/X34)*100,0)</f>
        <v>-116.23009972629725</v>
      </c>
      <c r="AA34" s="33">
        <f>SUM(AA29:AA33)</f>
        <v>105589000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24884716</v>
      </c>
      <c r="D37" s="18">
        <v>24884716</v>
      </c>
      <c r="E37" s="19">
        <v>7619415</v>
      </c>
      <c r="F37" s="20">
        <v>7619415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1904854</v>
      </c>
      <c r="Y37" s="20">
        <v>-1904854</v>
      </c>
      <c r="Z37" s="21">
        <v>-100</v>
      </c>
      <c r="AA37" s="22">
        <v>7619415</v>
      </c>
    </row>
    <row r="38" spans="1:27" ht="13.5">
      <c r="A38" s="23" t="s">
        <v>58</v>
      </c>
      <c r="B38" s="17"/>
      <c r="C38" s="18">
        <v>10378201</v>
      </c>
      <c r="D38" s="18">
        <v>10378201</v>
      </c>
      <c r="E38" s="19">
        <v>32462000</v>
      </c>
      <c r="F38" s="20">
        <v>32462000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8115500</v>
      </c>
      <c r="Y38" s="20">
        <v>-8115500</v>
      </c>
      <c r="Z38" s="21">
        <v>-100</v>
      </c>
      <c r="AA38" s="22">
        <v>32462000</v>
      </c>
    </row>
    <row r="39" spans="1:27" ht="13.5">
      <c r="A39" s="27" t="s">
        <v>61</v>
      </c>
      <c r="B39" s="35"/>
      <c r="C39" s="29">
        <f aca="true" t="shared" si="4" ref="C39:Y39">SUM(C37:C38)</f>
        <v>35262917</v>
      </c>
      <c r="D39" s="29">
        <f>SUM(D37:D38)</f>
        <v>35262917</v>
      </c>
      <c r="E39" s="36">
        <f t="shared" si="4"/>
        <v>40081415</v>
      </c>
      <c r="F39" s="37">
        <f t="shared" si="4"/>
        <v>40081415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10020354</v>
      </c>
      <c r="Y39" s="37">
        <f t="shared" si="4"/>
        <v>-10020354</v>
      </c>
      <c r="Z39" s="38">
        <f>+IF(X39&lt;&gt;0,+(Y39/X39)*100,0)</f>
        <v>-100</v>
      </c>
      <c r="AA39" s="39">
        <f>SUM(AA37:AA38)</f>
        <v>40081415</v>
      </c>
    </row>
    <row r="40" spans="1:27" ht="13.5">
      <c r="A40" s="27" t="s">
        <v>62</v>
      </c>
      <c r="B40" s="28"/>
      <c r="C40" s="29">
        <f aca="true" t="shared" si="5" ref="C40:Y40">+C34+C39</f>
        <v>293330542</v>
      </c>
      <c r="D40" s="29">
        <f>+D34+D39</f>
        <v>293330542</v>
      </c>
      <c r="E40" s="30">
        <f t="shared" si="5"/>
        <v>145670415</v>
      </c>
      <c r="F40" s="31">
        <f t="shared" si="5"/>
        <v>145670415</v>
      </c>
      <c r="G40" s="31">
        <f t="shared" si="5"/>
        <v>-18677642</v>
      </c>
      <c r="H40" s="31">
        <f t="shared" si="5"/>
        <v>-4045573</v>
      </c>
      <c r="I40" s="31">
        <f t="shared" si="5"/>
        <v>-4284300</v>
      </c>
      <c r="J40" s="31">
        <f t="shared" si="5"/>
        <v>-4284300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-4284300</v>
      </c>
      <c r="X40" s="31">
        <f t="shared" si="5"/>
        <v>36417604</v>
      </c>
      <c r="Y40" s="31">
        <f t="shared" si="5"/>
        <v>-40701904</v>
      </c>
      <c r="Z40" s="32">
        <f>+IF(X40&lt;&gt;0,+(Y40/X40)*100,0)</f>
        <v>-111.76436538768448</v>
      </c>
      <c r="AA40" s="33">
        <f>+AA34+AA39</f>
        <v>145670415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320895312</v>
      </c>
      <c r="D42" s="43">
        <f>+D25-D40</f>
        <v>320895312</v>
      </c>
      <c r="E42" s="44">
        <f t="shared" si="6"/>
        <v>529699685</v>
      </c>
      <c r="F42" s="45">
        <f t="shared" si="6"/>
        <v>529699685</v>
      </c>
      <c r="G42" s="45">
        <f t="shared" si="6"/>
        <v>41754677</v>
      </c>
      <c r="H42" s="45">
        <f t="shared" si="6"/>
        <v>37325552</v>
      </c>
      <c r="I42" s="45">
        <f t="shared" si="6"/>
        <v>58102697</v>
      </c>
      <c r="J42" s="45">
        <f t="shared" si="6"/>
        <v>58102697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58102697</v>
      </c>
      <c r="X42" s="45">
        <f t="shared" si="6"/>
        <v>132424921</v>
      </c>
      <c r="Y42" s="45">
        <f t="shared" si="6"/>
        <v>-74322224</v>
      </c>
      <c r="Z42" s="46">
        <f>+IF(X42&lt;&gt;0,+(Y42/X42)*100,0)</f>
        <v>-56.12404631904594</v>
      </c>
      <c r="AA42" s="47">
        <f>+AA25-AA40</f>
        <v>529699685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320895312</v>
      </c>
      <c r="D45" s="18">
        <v>320895312</v>
      </c>
      <c r="E45" s="19">
        <v>529699685</v>
      </c>
      <c r="F45" s="20">
        <v>529699685</v>
      </c>
      <c r="G45" s="20">
        <v>41754677</v>
      </c>
      <c r="H45" s="20">
        <v>37325552</v>
      </c>
      <c r="I45" s="20">
        <v>58102697</v>
      </c>
      <c r="J45" s="20">
        <v>58102697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58102697</v>
      </c>
      <c r="X45" s="20">
        <v>132424921</v>
      </c>
      <c r="Y45" s="20">
        <v>-74322224</v>
      </c>
      <c r="Z45" s="48">
        <v>-56.12</v>
      </c>
      <c r="AA45" s="22">
        <v>529699685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320895312</v>
      </c>
      <c r="D48" s="51">
        <f>SUM(D45:D47)</f>
        <v>320895312</v>
      </c>
      <c r="E48" s="52">
        <f t="shared" si="7"/>
        <v>529699685</v>
      </c>
      <c r="F48" s="53">
        <f t="shared" si="7"/>
        <v>529699685</v>
      </c>
      <c r="G48" s="53">
        <f t="shared" si="7"/>
        <v>41754677</v>
      </c>
      <c r="H48" s="53">
        <f t="shared" si="7"/>
        <v>37325552</v>
      </c>
      <c r="I48" s="53">
        <f t="shared" si="7"/>
        <v>58102697</v>
      </c>
      <c r="J48" s="53">
        <f t="shared" si="7"/>
        <v>58102697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58102697</v>
      </c>
      <c r="X48" s="53">
        <f t="shared" si="7"/>
        <v>132424921</v>
      </c>
      <c r="Y48" s="53">
        <f t="shared" si="7"/>
        <v>-74322224</v>
      </c>
      <c r="Z48" s="54">
        <f>+IF(X48&lt;&gt;0,+(Y48/X48)*100,0)</f>
        <v>-56.12404631904594</v>
      </c>
      <c r="AA48" s="55">
        <f>SUM(AA45:AA47)</f>
        <v>529699685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23471086</v>
      </c>
      <c r="F6" s="20">
        <v>23471086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5867772</v>
      </c>
      <c r="Y6" s="20">
        <v>-5867772</v>
      </c>
      <c r="Z6" s="21">
        <v>-100</v>
      </c>
      <c r="AA6" s="22">
        <v>23471086</v>
      </c>
    </row>
    <row r="7" spans="1:27" ht="13.5">
      <c r="A7" s="23" t="s">
        <v>34</v>
      </c>
      <c r="B7" s="17"/>
      <c r="C7" s="18"/>
      <c r="D7" s="18"/>
      <c r="E7" s="19">
        <v>24700000</v>
      </c>
      <c r="F7" s="20">
        <v>24700000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6175000</v>
      </c>
      <c r="Y7" s="20">
        <v>-6175000</v>
      </c>
      <c r="Z7" s="21">
        <v>-100</v>
      </c>
      <c r="AA7" s="22">
        <v>24700000</v>
      </c>
    </row>
    <row r="8" spans="1:27" ht="13.5">
      <c r="A8" s="23" t="s">
        <v>35</v>
      </c>
      <c r="B8" s="17"/>
      <c r="C8" s="18"/>
      <c r="D8" s="18"/>
      <c r="E8" s="19">
        <v>749000</v>
      </c>
      <c r="F8" s="20">
        <v>749000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187250</v>
      </c>
      <c r="Y8" s="20">
        <v>-187250</v>
      </c>
      <c r="Z8" s="21">
        <v>-100</v>
      </c>
      <c r="AA8" s="22">
        <v>749000</v>
      </c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48920086</v>
      </c>
      <c r="F12" s="31">
        <f t="shared" si="0"/>
        <v>48920086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12230022</v>
      </c>
      <c r="Y12" s="31">
        <f t="shared" si="0"/>
        <v>-12230022</v>
      </c>
      <c r="Z12" s="32">
        <f>+IF(X12&lt;&gt;0,+(Y12/X12)*100,0)</f>
        <v>-100</v>
      </c>
      <c r="AA12" s="33">
        <f>SUM(AA6:AA11)</f>
        <v>48920086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40759000</v>
      </c>
      <c r="F17" s="20">
        <v>40759000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10189750</v>
      </c>
      <c r="Y17" s="20">
        <v>-10189750</v>
      </c>
      <c r="Z17" s="21">
        <v>-100</v>
      </c>
      <c r="AA17" s="22">
        <v>40759000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903801643</v>
      </c>
      <c r="F19" s="20">
        <v>903801643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225950411</v>
      </c>
      <c r="Y19" s="20">
        <v>-225950411</v>
      </c>
      <c r="Z19" s="21">
        <v>-100</v>
      </c>
      <c r="AA19" s="22">
        <v>903801643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105727</v>
      </c>
      <c r="F22" s="20">
        <v>105727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26432</v>
      </c>
      <c r="Y22" s="20">
        <v>-26432</v>
      </c>
      <c r="Z22" s="21">
        <v>-100</v>
      </c>
      <c r="AA22" s="22">
        <v>105727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944666370</v>
      </c>
      <c r="F24" s="37">
        <f t="shared" si="1"/>
        <v>944666370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236166593</v>
      </c>
      <c r="Y24" s="37">
        <f t="shared" si="1"/>
        <v>-236166593</v>
      </c>
      <c r="Z24" s="38">
        <f>+IF(X24&lt;&gt;0,+(Y24/X24)*100,0)</f>
        <v>-100</v>
      </c>
      <c r="AA24" s="39">
        <f>SUM(AA15:AA23)</f>
        <v>944666370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993586456</v>
      </c>
      <c r="F25" s="31">
        <f t="shared" si="2"/>
        <v>993586456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248396615</v>
      </c>
      <c r="Y25" s="31">
        <f t="shared" si="2"/>
        <v>-248396615</v>
      </c>
      <c r="Z25" s="32">
        <f>+IF(X25&lt;&gt;0,+(Y25/X25)*100,0)</f>
        <v>-100</v>
      </c>
      <c r="AA25" s="33">
        <f>+AA12+AA24</f>
        <v>993586456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14000000</v>
      </c>
      <c r="F32" s="20">
        <v>14000000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3500000</v>
      </c>
      <c r="Y32" s="20">
        <v>-3500000</v>
      </c>
      <c r="Z32" s="21">
        <v>-100</v>
      </c>
      <c r="AA32" s="22">
        <v>14000000</v>
      </c>
    </row>
    <row r="33" spans="1:27" ht="13.5">
      <c r="A33" s="23" t="s">
        <v>58</v>
      </c>
      <c r="B33" s="17"/>
      <c r="C33" s="18"/>
      <c r="D33" s="18"/>
      <c r="E33" s="19">
        <v>43000000</v>
      </c>
      <c r="F33" s="20">
        <v>43000000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10750000</v>
      </c>
      <c r="Y33" s="20">
        <v>-10750000</v>
      </c>
      <c r="Z33" s="21">
        <v>-100</v>
      </c>
      <c r="AA33" s="22">
        <v>43000000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57000000</v>
      </c>
      <c r="F34" s="31">
        <f t="shared" si="3"/>
        <v>57000000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14250000</v>
      </c>
      <c r="Y34" s="31">
        <f t="shared" si="3"/>
        <v>-14250000</v>
      </c>
      <c r="Z34" s="32">
        <f>+IF(X34&lt;&gt;0,+(Y34/X34)*100,0)</f>
        <v>-100</v>
      </c>
      <c r="AA34" s="33">
        <f>SUM(AA29:AA33)</f>
        <v>57000000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57000000</v>
      </c>
      <c r="F40" s="31">
        <f t="shared" si="5"/>
        <v>57000000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14250000</v>
      </c>
      <c r="Y40" s="31">
        <f t="shared" si="5"/>
        <v>-14250000</v>
      </c>
      <c r="Z40" s="32">
        <f>+IF(X40&lt;&gt;0,+(Y40/X40)*100,0)</f>
        <v>-100</v>
      </c>
      <c r="AA40" s="33">
        <f>+AA34+AA39</f>
        <v>57000000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936586456</v>
      </c>
      <c r="F42" s="45">
        <f t="shared" si="6"/>
        <v>936586456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234146615</v>
      </c>
      <c r="Y42" s="45">
        <f t="shared" si="6"/>
        <v>-234146615</v>
      </c>
      <c r="Z42" s="46">
        <f>+IF(X42&lt;&gt;0,+(Y42/X42)*100,0)</f>
        <v>-100</v>
      </c>
      <c r="AA42" s="47">
        <f>+AA25-AA40</f>
        <v>936586456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936586456</v>
      </c>
      <c r="F45" s="20">
        <v>936586456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234146614</v>
      </c>
      <c r="Y45" s="20">
        <v>-234146614</v>
      </c>
      <c r="Z45" s="48">
        <v>-100</v>
      </c>
      <c r="AA45" s="22">
        <v>936586456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936586456</v>
      </c>
      <c r="F48" s="53">
        <f t="shared" si="7"/>
        <v>936586456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234146614</v>
      </c>
      <c r="Y48" s="53">
        <f t="shared" si="7"/>
        <v>-234146614</v>
      </c>
      <c r="Z48" s="54">
        <f>+IF(X48&lt;&gt;0,+(Y48/X48)*100,0)</f>
        <v>-100</v>
      </c>
      <c r="AA48" s="55">
        <f>SUM(AA45:AA47)</f>
        <v>936586456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11704273</v>
      </c>
      <c r="D6" s="18">
        <v>11704273</v>
      </c>
      <c r="E6" s="19">
        <v>9065000</v>
      </c>
      <c r="F6" s="20">
        <v>9065000</v>
      </c>
      <c r="G6" s="20">
        <v>392486</v>
      </c>
      <c r="H6" s="20">
        <v>1478607</v>
      </c>
      <c r="I6" s="20">
        <v>153740000</v>
      </c>
      <c r="J6" s="20">
        <v>153740000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153740000</v>
      </c>
      <c r="X6" s="20">
        <v>2266250</v>
      </c>
      <c r="Y6" s="20">
        <v>151473750</v>
      </c>
      <c r="Z6" s="21">
        <v>6683.89</v>
      </c>
      <c r="AA6" s="22">
        <v>9065000</v>
      </c>
    </row>
    <row r="7" spans="1:27" ht="13.5">
      <c r="A7" s="23" t="s">
        <v>34</v>
      </c>
      <c r="B7" s="17"/>
      <c r="C7" s="18">
        <v>33956588</v>
      </c>
      <c r="D7" s="18">
        <v>33956588</v>
      </c>
      <c r="E7" s="19">
        <v>63425000</v>
      </c>
      <c r="F7" s="20">
        <v>63425000</v>
      </c>
      <c r="G7" s="20">
        <v>212255287</v>
      </c>
      <c r="H7" s="20">
        <v>173869388</v>
      </c>
      <c r="I7" s="20">
        <v>2677000</v>
      </c>
      <c r="J7" s="20">
        <v>2677000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2677000</v>
      </c>
      <c r="X7" s="20">
        <v>15856250</v>
      </c>
      <c r="Y7" s="20">
        <v>-13179250</v>
      </c>
      <c r="Z7" s="21">
        <v>-83.12</v>
      </c>
      <c r="AA7" s="22">
        <v>63425000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>
        <v>11400000</v>
      </c>
      <c r="I8" s="20">
        <v>43147000</v>
      </c>
      <c r="J8" s="20">
        <v>43147000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43147000</v>
      </c>
      <c r="X8" s="20"/>
      <c r="Y8" s="20">
        <v>43147000</v>
      </c>
      <c r="Z8" s="21"/>
      <c r="AA8" s="22"/>
    </row>
    <row r="9" spans="1:27" ht="13.5">
      <c r="A9" s="23" t="s">
        <v>36</v>
      </c>
      <c r="B9" s="17"/>
      <c r="C9" s="18">
        <v>21269975</v>
      </c>
      <c r="D9" s="18">
        <v>21269975</v>
      </c>
      <c r="E9" s="19">
        <v>465000</v>
      </c>
      <c r="F9" s="20">
        <v>465000</v>
      </c>
      <c r="G9" s="20">
        <v>10095970</v>
      </c>
      <c r="H9" s="20">
        <v>12137974</v>
      </c>
      <c r="I9" s="20">
        <v>11400000</v>
      </c>
      <c r="J9" s="20">
        <v>11400000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11400000</v>
      </c>
      <c r="X9" s="20">
        <v>116250</v>
      </c>
      <c r="Y9" s="20">
        <v>11283750</v>
      </c>
      <c r="Z9" s="21">
        <v>9706.45</v>
      </c>
      <c r="AA9" s="22">
        <v>465000</v>
      </c>
    </row>
    <row r="10" spans="1:27" ht="13.5">
      <c r="A10" s="23" t="s">
        <v>37</v>
      </c>
      <c r="B10" s="17"/>
      <c r="C10" s="18">
        <v>43878468</v>
      </c>
      <c r="D10" s="18">
        <v>43878468</v>
      </c>
      <c r="E10" s="19">
        <v>38134000</v>
      </c>
      <c r="F10" s="20">
        <v>38134000</v>
      </c>
      <c r="G10" s="24">
        <v>376085</v>
      </c>
      <c r="H10" s="24">
        <v>53263151</v>
      </c>
      <c r="I10" s="24">
        <v>9247000</v>
      </c>
      <c r="J10" s="20">
        <v>9247000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9247000</v>
      </c>
      <c r="X10" s="20">
        <v>9533500</v>
      </c>
      <c r="Y10" s="24">
        <v>-286500</v>
      </c>
      <c r="Z10" s="25">
        <v>-3.01</v>
      </c>
      <c r="AA10" s="26">
        <v>38134000</v>
      </c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110809304</v>
      </c>
      <c r="D12" s="29">
        <f>SUM(D6:D11)</f>
        <v>110809304</v>
      </c>
      <c r="E12" s="30">
        <f t="shared" si="0"/>
        <v>111089000</v>
      </c>
      <c r="F12" s="31">
        <f t="shared" si="0"/>
        <v>111089000</v>
      </c>
      <c r="G12" s="31">
        <f t="shared" si="0"/>
        <v>223119828</v>
      </c>
      <c r="H12" s="31">
        <f t="shared" si="0"/>
        <v>252149120</v>
      </c>
      <c r="I12" s="31">
        <f t="shared" si="0"/>
        <v>220211000</v>
      </c>
      <c r="J12" s="31">
        <f t="shared" si="0"/>
        <v>220211000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220211000</v>
      </c>
      <c r="X12" s="31">
        <f t="shared" si="0"/>
        <v>27772250</v>
      </c>
      <c r="Y12" s="31">
        <f t="shared" si="0"/>
        <v>192438750</v>
      </c>
      <c r="Z12" s="32">
        <f>+IF(X12&lt;&gt;0,+(Y12/X12)*100,0)</f>
        <v>692.9173905607215</v>
      </c>
      <c r="AA12" s="33">
        <f>SUM(AA6:AA11)</f>
        <v>111089000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3940000</v>
      </c>
      <c r="D17" s="18">
        <v>3940000</v>
      </c>
      <c r="E17" s="19">
        <v>3826000</v>
      </c>
      <c r="F17" s="20">
        <v>3826000</v>
      </c>
      <c r="G17" s="20">
        <v>3940000</v>
      </c>
      <c r="H17" s="20">
        <v>3940000</v>
      </c>
      <c r="I17" s="20">
        <v>3940000</v>
      </c>
      <c r="J17" s="20">
        <v>3940000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3940000</v>
      </c>
      <c r="X17" s="20">
        <v>956500</v>
      </c>
      <c r="Y17" s="20">
        <v>2983500</v>
      </c>
      <c r="Z17" s="21">
        <v>311.92</v>
      </c>
      <c r="AA17" s="22">
        <v>3826000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1963262451</v>
      </c>
      <c r="D19" s="18">
        <v>1963262451</v>
      </c>
      <c r="E19" s="19">
        <v>1878493000</v>
      </c>
      <c r="F19" s="20">
        <v>1878493000</v>
      </c>
      <c r="G19" s="20">
        <v>1915324642</v>
      </c>
      <c r="H19" s="20">
        <v>1963262451</v>
      </c>
      <c r="I19" s="20">
        <v>1979424000</v>
      </c>
      <c r="J19" s="20">
        <v>1979424000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1979424000</v>
      </c>
      <c r="X19" s="20">
        <v>469623250</v>
      </c>
      <c r="Y19" s="20">
        <v>1509800750</v>
      </c>
      <c r="Z19" s="21">
        <v>321.49</v>
      </c>
      <c r="AA19" s="22">
        <v>1878493000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964705</v>
      </c>
      <c r="D22" s="18">
        <v>964705</v>
      </c>
      <c r="E22" s="19">
        <v>1258000</v>
      </c>
      <c r="F22" s="20">
        <v>1258000</v>
      </c>
      <c r="G22" s="20">
        <v>964705</v>
      </c>
      <c r="H22" s="20">
        <v>964705</v>
      </c>
      <c r="I22" s="20">
        <v>964705</v>
      </c>
      <c r="J22" s="20">
        <v>964705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964705</v>
      </c>
      <c r="X22" s="20">
        <v>314500</v>
      </c>
      <c r="Y22" s="20">
        <v>650205</v>
      </c>
      <c r="Z22" s="21">
        <v>206.74</v>
      </c>
      <c r="AA22" s="22">
        <v>1258000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1968167156</v>
      </c>
      <c r="D24" s="29">
        <f>SUM(D15:D23)</f>
        <v>1968167156</v>
      </c>
      <c r="E24" s="36">
        <f t="shared" si="1"/>
        <v>1883577000</v>
      </c>
      <c r="F24" s="37">
        <f t="shared" si="1"/>
        <v>1883577000</v>
      </c>
      <c r="G24" s="37">
        <f t="shared" si="1"/>
        <v>1920229347</v>
      </c>
      <c r="H24" s="37">
        <f t="shared" si="1"/>
        <v>1968167156</v>
      </c>
      <c r="I24" s="37">
        <f t="shared" si="1"/>
        <v>1984328705</v>
      </c>
      <c r="J24" s="37">
        <f t="shared" si="1"/>
        <v>1984328705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1984328705</v>
      </c>
      <c r="X24" s="37">
        <f t="shared" si="1"/>
        <v>470894250</v>
      </c>
      <c r="Y24" s="37">
        <f t="shared" si="1"/>
        <v>1513434455</v>
      </c>
      <c r="Z24" s="38">
        <f>+IF(X24&lt;&gt;0,+(Y24/X24)*100,0)</f>
        <v>321.3958240093184</v>
      </c>
      <c r="AA24" s="39">
        <f>SUM(AA15:AA23)</f>
        <v>1883577000</v>
      </c>
    </row>
    <row r="25" spans="1:27" ht="13.5">
      <c r="A25" s="27" t="s">
        <v>51</v>
      </c>
      <c r="B25" s="28"/>
      <c r="C25" s="29">
        <f aca="true" t="shared" si="2" ref="C25:Y25">+C12+C24</f>
        <v>2078976460</v>
      </c>
      <c r="D25" s="29">
        <f>+D12+D24</f>
        <v>2078976460</v>
      </c>
      <c r="E25" s="30">
        <f t="shared" si="2"/>
        <v>1994666000</v>
      </c>
      <c r="F25" s="31">
        <f t="shared" si="2"/>
        <v>1994666000</v>
      </c>
      <c r="G25" s="31">
        <f t="shared" si="2"/>
        <v>2143349175</v>
      </c>
      <c r="H25" s="31">
        <f t="shared" si="2"/>
        <v>2220316276</v>
      </c>
      <c r="I25" s="31">
        <f t="shared" si="2"/>
        <v>2204539705</v>
      </c>
      <c r="J25" s="31">
        <f t="shared" si="2"/>
        <v>2204539705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2204539705</v>
      </c>
      <c r="X25" s="31">
        <f t="shared" si="2"/>
        <v>498666500</v>
      </c>
      <c r="Y25" s="31">
        <f t="shared" si="2"/>
        <v>1705873205</v>
      </c>
      <c r="Z25" s="32">
        <f>+IF(X25&lt;&gt;0,+(Y25/X25)*100,0)</f>
        <v>342.0869869943138</v>
      </c>
      <c r="AA25" s="33">
        <f>+AA12+AA24</f>
        <v>1994666000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10800000</v>
      </c>
      <c r="D30" s="18">
        <v>10800000</v>
      </c>
      <c r="E30" s="19">
        <v>10800000</v>
      </c>
      <c r="F30" s="20">
        <v>10800000</v>
      </c>
      <c r="G30" s="20"/>
      <c r="H30" s="20">
        <v>10800000</v>
      </c>
      <c r="I30" s="20">
        <v>10800000</v>
      </c>
      <c r="J30" s="20">
        <v>10800000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10800000</v>
      </c>
      <c r="X30" s="20">
        <v>2700000</v>
      </c>
      <c r="Y30" s="20">
        <v>8100000</v>
      </c>
      <c r="Z30" s="21">
        <v>300</v>
      </c>
      <c r="AA30" s="22">
        <v>10800000</v>
      </c>
    </row>
    <row r="31" spans="1:27" ht="13.5">
      <c r="A31" s="23" t="s">
        <v>56</v>
      </c>
      <c r="B31" s="17"/>
      <c r="C31" s="18">
        <v>404353</v>
      </c>
      <c r="D31" s="18">
        <v>404353</v>
      </c>
      <c r="E31" s="19">
        <v>480000</v>
      </c>
      <c r="F31" s="20">
        <v>480000</v>
      </c>
      <c r="G31" s="20">
        <v>11669580</v>
      </c>
      <c r="H31" s="20">
        <v>404353</v>
      </c>
      <c r="I31" s="20">
        <v>404353</v>
      </c>
      <c r="J31" s="20">
        <v>404353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404353</v>
      </c>
      <c r="X31" s="20">
        <v>120000</v>
      </c>
      <c r="Y31" s="20">
        <v>284353</v>
      </c>
      <c r="Z31" s="21">
        <v>236.96</v>
      </c>
      <c r="AA31" s="22">
        <v>480000</v>
      </c>
    </row>
    <row r="32" spans="1:27" ht="13.5">
      <c r="A32" s="23" t="s">
        <v>57</v>
      </c>
      <c r="B32" s="17"/>
      <c r="C32" s="18">
        <v>148939504</v>
      </c>
      <c r="D32" s="18">
        <v>148939504</v>
      </c>
      <c r="E32" s="19">
        <v>60000000</v>
      </c>
      <c r="F32" s="20">
        <v>60000000</v>
      </c>
      <c r="G32" s="20">
        <v>224974340</v>
      </c>
      <c r="H32" s="20">
        <v>190353698</v>
      </c>
      <c r="I32" s="20">
        <v>174960000</v>
      </c>
      <c r="J32" s="20">
        <v>174960000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174960000</v>
      </c>
      <c r="X32" s="20">
        <v>15000000</v>
      </c>
      <c r="Y32" s="20">
        <v>159960000</v>
      </c>
      <c r="Z32" s="21">
        <v>1066.4</v>
      </c>
      <c r="AA32" s="22">
        <v>60000000</v>
      </c>
    </row>
    <row r="33" spans="1:27" ht="13.5">
      <c r="A33" s="23" t="s">
        <v>58</v>
      </c>
      <c r="B33" s="17"/>
      <c r="C33" s="18"/>
      <c r="D33" s="18"/>
      <c r="E33" s="19">
        <v>323000</v>
      </c>
      <c r="F33" s="20">
        <v>323000</v>
      </c>
      <c r="G33" s="20">
        <v>13184379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80750</v>
      </c>
      <c r="Y33" s="20">
        <v>-80750</v>
      </c>
      <c r="Z33" s="21">
        <v>-100</v>
      </c>
      <c r="AA33" s="22">
        <v>323000</v>
      </c>
    </row>
    <row r="34" spans="1:27" ht="13.5">
      <c r="A34" s="27" t="s">
        <v>59</v>
      </c>
      <c r="B34" s="28"/>
      <c r="C34" s="29">
        <f aca="true" t="shared" si="3" ref="C34:Y34">SUM(C29:C33)</f>
        <v>160143857</v>
      </c>
      <c r="D34" s="29">
        <f>SUM(D29:D33)</f>
        <v>160143857</v>
      </c>
      <c r="E34" s="30">
        <f t="shared" si="3"/>
        <v>71603000</v>
      </c>
      <c r="F34" s="31">
        <f t="shared" si="3"/>
        <v>71603000</v>
      </c>
      <c r="G34" s="31">
        <f t="shared" si="3"/>
        <v>249828299</v>
      </c>
      <c r="H34" s="31">
        <f t="shared" si="3"/>
        <v>201558051</v>
      </c>
      <c r="I34" s="31">
        <f t="shared" si="3"/>
        <v>186164353</v>
      </c>
      <c r="J34" s="31">
        <f t="shared" si="3"/>
        <v>186164353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186164353</v>
      </c>
      <c r="X34" s="31">
        <f t="shared" si="3"/>
        <v>17900750</v>
      </c>
      <c r="Y34" s="31">
        <f t="shared" si="3"/>
        <v>168263603</v>
      </c>
      <c r="Z34" s="32">
        <f>+IF(X34&lt;&gt;0,+(Y34/X34)*100,0)</f>
        <v>939.9807438235829</v>
      </c>
      <c r="AA34" s="33">
        <f>SUM(AA29:AA33)</f>
        <v>71603000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65633888</v>
      </c>
      <c r="D37" s="18">
        <v>65633888</v>
      </c>
      <c r="E37" s="19">
        <v>80942000</v>
      </c>
      <c r="F37" s="20">
        <v>80942000</v>
      </c>
      <c r="G37" s="20">
        <v>54833888</v>
      </c>
      <c r="H37" s="20">
        <v>65633888</v>
      </c>
      <c r="I37" s="20">
        <v>62933484</v>
      </c>
      <c r="J37" s="20">
        <v>62933484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62933484</v>
      </c>
      <c r="X37" s="20">
        <v>20235500</v>
      </c>
      <c r="Y37" s="20">
        <v>42697984</v>
      </c>
      <c r="Z37" s="21">
        <v>211.01</v>
      </c>
      <c r="AA37" s="22">
        <v>80942000</v>
      </c>
    </row>
    <row r="38" spans="1:27" ht="13.5">
      <c r="A38" s="23" t="s">
        <v>58</v>
      </c>
      <c r="B38" s="17"/>
      <c r="C38" s="18">
        <v>42960869</v>
      </c>
      <c r="D38" s="18">
        <v>42960869</v>
      </c>
      <c r="E38" s="19">
        <v>30979000</v>
      </c>
      <c r="F38" s="20">
        <v>30979000</v>
      </c>
      <c r="G38" s="20">
        <v>46691363</v>
      </c>
      <c r="H38" s="20">
        <v>42960868</v>
      </c>
      <c r="I38" s="20">
        <v>42960868</v>
      </c>
      <c r="J38" s="20">
        <v>42960868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42960868</v>
      </c>
      <c r="X38" s="20">
        <v>7744750</v>
      </c>
      <c r="Y38" s="20">
        <v>35216118</v>
      </c>
      <c r="Z38" s="21">
        <v>454.71</v>
      </c>
      <c r="AA38" s="22">
        <v>30979000</v>
      </c>
    </row>
    <row r="39" spans="1:27" ht="13.5">
      <c r="A39" s="27" t="s">
        <v>61</v>
      </c>
      <c r="B39" s="35"/>
      <c r="C39" s="29">
        <f aca="true" t="shared" si="4" ref="C39:Y39">SUM(C37:C38)</f>
        <v>108594757</v>
      </c>
      <c r="D39" s="29">
        <f>SUM(D37:D38)</f>
        <v>108594757</v>
      </c>
      <c r="E39" s="36">
        <f t="shared" si="4"/>
        <v>111921000</v>
      </c>
      <c r="F39" s="37">
        <f t="shared" si="4"/>
        <v>111921000</v>
      </c>
      <c r="G39" s="37">
        <f t="shared" si="4"/>
        <v>101525251</v>
      </c>
      <c r="H39" s="37">
        <f t="shared" si="4"/>
        <v>108594756</v>
      </c>
      <c r="I39" s="37">
        <f t="shared" si="4"/>
        <v>105894352</v>
      </c>
      <c r="J39" s="37">
        <f t="shared" si="4"/>
        <v>105894352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105894352</v>
      </c>
      <c r="X39" s="37">
        <f t="shared" si="4"/>
        <v>27980250</v>
      </c>
      <c r="Y39" s="37">
        <f t="shared" si="4"/>
        <v>77914102</v>
      </c>
      <c r="Z39" s="38">
        <f>+IF(X39&lt;&gt;0,+(Y39/X39)*100,0)</f>
        <v>278.46106450085324</v>
      </c>
      <c r="AA39" s="39">
        <f>SUM(AA37:AA38)</f>
        <v>111921000</v>
      </c>
    </row>
    <row r="40" spans="1:27" ht="13.5">
      <c r="A40" s="27" t="s">
        <v>62</v>
      </c>
      <c r="B40" s="28"/>
      <c r="C40" s="29">
        <f aca="true" t="shared" si="5" ref="C40:Y40">+C34+C39</f>
        <v>268738614</v>
      </c>
      <c r="D40" s="29">
        <f>+D34+D39</f>
        <v>268738614</v>
      </c>
      <c r="E40" s="30">
        <f t="shared" si="5"/>
        <v>183524000</v>
      </c>
      <c r="F40" s="31">
        <f t="shared" si="5"/>
        <v>183524000</v>
      </c>
      <c r="G40" s="31">
        <f t="shared" si="5"/>
        <v>351353550</v>
      </c>
      <c r="H40" s="31">
        <f t="shared" si="5"/>
        <v>310152807</v>
      </c>
      <c r="I40" s="31">
        <f t="shared" si="5"/>
        <v>292058705</v>
      </c>
      <c r="J40" s="31">
        <f t="shared" si="5"/>
        <v>292058705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292058705</v>
      </c>
      <c r="X40" s="31">
        <f t="shared" si="5"/>
        <v>45881000</v>
      </c>
      <c r="Y40" s="31">
        <f t="shared" si="5"/>
        <v>246177705</v>
      </c>
      <c r="Z40" s="32">
        <f>+IF(X40&lt;&gt;0,+(Y40/X40)*100,0)</f>
        <v>536.5569734748589</v>
      </c>
      <c r="AA40" s="33">
        <f>+AA34+AA39</f>
        <v>183524000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1810237846</v>
      </c>
      <c r="D42" s="43">
        <f>+D25-D40</f>
        <v>1810237846</v>
      </c>
      <c r="E42" s="44">
        <f t="shared" si="6"/>
        <v>1811142000</v>
      </c>
      <c r="F42" s="45">
        <f t="shared" si="6"/>
        <v>1811142000</v>
      </c>
      <c r="G42" s="45">
        <f t="shared" si="6"/>
        <v>1791995625</v>
      </c>
      <c r="H42" s="45">
        <f t="shared" si="6"/>
        <v>1910163469</v>
      </c>
      <c r="I42" s="45">
        <f t="shared" si="6"/>
        <v>1912481000</v>
      </c>
      <c r="J42" s="45">
        <f t="shared" si="6"/>
        <v>1912481000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1912481000</v>
      </c>
      <c r="X42" s="45">
        <f t="shared" si="6"/>
        <v>452785500</v>
      </c>
      <c r="Y42" s="45">
        <f t="shared" si="6"/>
        <v>1459695500</v>
      </c>
      <c r="Z42" s="46">
        <f>+IF(X42&lt;&gt;0,+(Y42/X42)*100,0)</f>
        <v>322.3812379150834</v>
      </c>
      <c r="AA42" s="47">
        <f>+AA25-AA40</f>
        <v>1811142000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1802512214</v>
      </c>
      <c r="D45" s="18">
        <v>1802512214</v>
      </c>
      <c r="E45" s="19">
        <v>1802345000</v>
      </c>
      <c r="F45" s="20">
        <v>1802345000</v>
      </c>
      <c r="G45" s="20">
        <v>1784269993</v>
      </c>
      <c r="H45" s="20">
        <v>1902437837</v>
      </c>
      <c r="I45" s="20">
        <v>1904755368</v>
      </c>
      <c r="J45" s="20">
        <v>1904755368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1904755368</v>
      </c>
      <c r="X45" s="20">
        <v>450586250</v>
      </c>
      <c r="Y45" s="20">
        <v>1454169118</v>
      </c>
      <c r="Z45" s="48">
        <v>322.73</v>
      </c>
      <c r="AA45" s="22">
        <v>1802345000</v>
      </c>
    </row>
    <row r="46" spans="1:27" ht="13.5">
      <c r="A46" s="23" t="s">
        <v>67</v>
      </c>
      <c r="B46" s="17"/>
      <c r="C46" s="18">
        <v>7725632</v>
      </c>
      <c r="D46" s="18">
        <v>7725632</v>
      </c>
      <c r="E46" s="19">
        <v>8797000</v>
      </c>
      <c r="F46" s="20">
        <v>8797000</v>
      </c>
      <c r="G46" s="20">
        <v>7725632</v>
      </c>
      <c r="H46" s="20">
        <v>7725632</v>
      </c>
      <c r="I46" s="20">
        <v>7725632</v>
      </c>
      <c r="J46" s="20">
        <v>7725632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7725632</v>
      </c>
      <c r="X46" s="20">
        <v>2199250</v>
      </c>
      <c r="Y46" s="20">
        <v>5526382</v>
      </c>
      <c r="Z46" s="48">
        <v>251.28</v>
      </c>
      <c r="AA46" s="22">
        <v>8797000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1810237846</v>
      </c>
      <c r="D48" s="51">
        <f>SUM(D45:D47)</f>
        <v>1810237846</v>
      </c>
      <c r="E48" s="52">
        <f t="shared" si="7"/>
        <v>1811142000</v>
      </c>
      <c r="F48" s="53">
        <f t="shared" si="7"/>
        <v>1811142000</v>
      </c>
      <c r="G48" s="53">
        <f t="shared" si="7"/>
        <v>1791995625</v>
      </c>
      <c r="H48" s="53">
        <f t="shared" si="7"/>
        <v>1910163469</v>
      </c>
      <c r="I48" s="53">
        <f t="shared" si="7"/>
        <v>1912481000</v>
      </c>
      <c r="J48" s="53">
        <f t="shared" si="7"/>
        <v>1912481000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1912481000</v>
      </c>
      <c r="X48" s="53">
        <f t="shared" si="7"/>
        <v>452785500</v>
      </c>
      <c r="Y48" s="53">
        <f t="shared" si="7"/>
        <v>1459695500</v>
      </c>
      <c r="Z48" s="54">
        <f>+IF(X48&lt;&gt;0,+(Y48/X48)*100,0)</f>
        <v>322.3812379150834</v>
      </c>
      <c r="AA48" s="55">
        <f>SUM(AA45:AA47)</f>
        <v>1811142000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83413025</v>
      </c>
      <c r="F6" s="20">
        <v>83413025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20853256</v>
      </c>
      <c r="Y6" s="20">
        <v>-20853256</v>
      </c>
      <c r="Z6" s="21">
        <v>-100</v>
      </c>
      <c r="AA6" s="22">
        <v>83413025</v>
      </c>
    </row>
    <row r="7" spans="1:27" ht="13.5">
      <c r="A7" s="23" t="s">
        <v>34</v>
      </c>
      <c r="B7" s="17"/>
      <c r="C7" s="18"/>
      <c r="D7" s="18"/>
      <c r="E7" s="19">
        <v>30000000</v>
      </c>
      <c r="F7" s="20">
        <v>30000000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7500000</v>
      </c>
      <c r="Y7" s="20">
        <v>-7500000</v>
      </c>
      <c r="Z7" s="21">
        <v>-100</v>
      </c>
      <c r="AA7" s="22">
        <v>30000000</v>
      </c>
    </row>
    <row r="8" spans="1:27" ht="13.5">
      <c r="A8" s="23" t="s">
        <v>35</v>
      </c>
      <c r="B8" s="17"/>
      <c r="C8" s="18"/>
      <c r="D8" s="18"/>
      <c r="E8" s="19">
        <v>60483519</v>
      </c>
      <c r="F8" s="20">
        <v>60483519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15120880</v>
      </c>
      <c r="Y8" s="20">
        <v>-15120880</v>
      </c>
      <c r="Z8" s="21">
        <v>-100</v>
      </c>
      <c r="AA8" s="22">
        <v>60483519</v>
      </c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173896544</v>
      </c>
      <c r="F12" s="31">
        <f t="shared" si="0"/>
        <v>173896544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43474136</v>
      </c>
      <c r="Y12" s="31">
        <f t="shared" si="0"/>
        <v>-43474136</v>
      </c>
      <c r="Z12" s="32">
        <f>+IF(X12&lt;&gt;0,+(Y12/X12)*100,0)</f>
        <v>-100</v>
      </c>
      <c r="AA12" s="33">
        <f>SUM(AA6:AA11)</f>
        <v>173896544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1378476443</v>
      </c>
      <c r="F19" s="20">
        <v>1378476443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344619111</v>
      </c>
      <c r="Y19" s="20">
        <v>-344619111</v>
      </c>
      <c r="Z19" s="21">
        <v>-100</v>
      </c>
      <c r="AA19" s="22">
        <v>1378476443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1378476443</v>
      </c>
      <c r="F24" s="37">
        <f t="shared" si="1"/>
        <v>1378476443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344619111</v>
      </c>
      <c r="Y24" s="37">
        <f t="shared" si="1"/>
        <v>-344619111</v>
      </c>
      <c r="Z24" s="38">
        <f>+IF(X24&lt;&gt;0,+(Y24/X24)*100,0)</f>
        <v>-100</v>
      </c>
      <c r="AA24" s="39">
        <f>SUM(AA15:AA23)</f>
        <v>1378476443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1552372987</v>
      </c>
      <c r="F25" s="31">
        <f t="shared" si="2"/>
        <v>1552372987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388093247</v>
      </c>
      <c r="Y25" s="31">
        <f t="shared" si="2"/>
        <v>-388093247</v>
      </c>
      <c r="Z25" s="32">
        <f>+IF(X25&lt;&gt;0,+(Y25/X25)*100,0)</f>
        <v>-100</v>
      </c>
      <c r="AA25" s="33">
        <f>+AA12+AA24</f>
        <v>1552372987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74425000</v>
      </c>
      <c r="F30" s="20">
        <v>74425000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18606250</v>
      </c>
      <c r="Y30" s="20">
        <v>-18606250</v>
      </c>
      <c r="Z30" s="21">
        <v>-100</v>
      </c>
      <c r="AA30" s="22">
        <v>74425000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157408000</v>
      </c>
      <c r="F32" s="20">
        <v>157408000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39352000</v>
      </c>
      <c r="Y32" s="20">
        <v>-39352000</v>
      </c>
      <c r="Z32" s="21">
        <v>-100</v>
      </c>
      <c r="AA32" s="22">
        <v>157408000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231833000</v>
      </c>
      <c r="F34" s="31">
        <f t="shared" si="3"/>
        <v>231833000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57958250</v>
      </c>
      <c r="Y34" s="31">
        <f t="shared" si="3"/>
        <v>-57958250</v>
      </c>
      <c r="Z34" s="32">
        <f>+IF(X34&lt;&gt;0,+(Y34/X34)*100,0)</f>
        <v>-100</v>
      </c>
      <c r="AA34" s="33">
        <f>SUM(AA29:AA33)</f>
        <v>231833000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2655406</v>
      </c>
      <c r="F38" s="20">
        <v>2655406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663852</v>
      </c>
      <c r="Y38" s="20">
        <v>-663852</v>
      </c>
      <c r="Z38" s="21">
        <v>-100</v>
      </c>
      <c r="AA38" s="22">
        <v>2655406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2655406</v>
      </c>
      <c r="F39" s="37">
        <f t="shared" si="4"/>
        <v>2655406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663852</v>
      </c>
      <c r="Y39" s="37">
        <f t="shared" si="4"/>
        <v>-663852</v>
      </c>
      <c r="Z39" s="38">
        <f>+IF(X39&lt;&gt;0,+(Y39/X39)*100,0)</f>
        <v>-100</v>
      </c>
      <c r="AA39" s="39">
        <f>SUM(AA37:AA38)</f>
        <v>2655406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234488406</v>
      </c>
      <c r="F40" s="31">
        <f t="shared" si="5"/>
        <v>234488406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58622102</v>
      </c>
      <c r="Y40" s="31">
        <f t="shared" si="5"/>
        <v>-58622102</v>
      </c>
      <c r="Z40" s="32">
        <f>+IF(X40&lt;&gt;0,+(Y40/X40)*100,0)</f>
        <v>-100</v>
      </c>
      <c r="AA40" s="33">
        <f>+AA34+AA39</f>
        <v>234488406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1317884581</v>
      </c>
      <c r="F42" s="45">
        <f t="shared" si="6"/>
        <v>1317884581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329471145</v>
      </c>
      <c r="Y42" s="45">
        <f t="shared" si="6"/>
        <v>-329471145</v>
      </c>
      <c r="Z42" s="46">
        <f>+IF(X42&lt;&gt;0,+(Y42/X42)*100,0)</f>
        <v>-100</v>
      </c>
      <c r="AA42" s="47">
        <f>+AA25-AA40</f>
        <v>1317884581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1317884581</v>
      </c>
      <c r="F45" s="20">
        <v>1317884581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329471145</v>
      </c>
      <c r="Y45" s="20">
        <v>-329471145</v>
      </c>
      <c r="Z45" s="48">
        <v>-100</v>
      </c>
      <c r="AA45" s="22">
        <v>1317884581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1317884581</v>
      </c>
      <c r="F48" s="53">
        <f t="shared" si="7"/>
        <v>1317884581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329471145</v>
      </c>
      <c r="Y48" s="53">
        <f t="shared" si="7"/>
        <v>-329471145</v>
      </c>
      <c r="Z48" s="54">
        <f>+IF(X48&lt;&gt;0,+(Y48/X48)*100,0)</f>
        <v>-100</v>
      </c>
      <c r="AA48" s="55">
        <f>SUM(AA45:AA47)</f>
        <v>1317884581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40000000</v>
      </c>
      <c r="F6" s="20">
        <v>40000000</v>
      </c>
      <c r="G6" s="20">
        <v>158166362</v>
      </c>
      <c r="H6" s="20">
        <v>112844103</v>
      </c>
      <c r="I6" s="20">
        <v>140687814</v>
      </c>
      <c r="J6" s="20">
        <v>140687814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140687814</v>
      </c>
      <c r="X6" s="20">
        <v>10000000</v>
      </c>
      <c r="Y6" s="20">
        <v>130687814</v>
      </c>
      <c r="Z6" s="21">
        <v>1306.88</v>
      </c>
      <c r="AA6" s="22">
        <v>40000000</v>
      </c>
    </row>
    <row r="7" spans="1:27" ht="13.5">
      <c r="A7" s="23" t="s">
        <v>34</v>
      </c>
      <c r="B7" s="17"/>
      <c r="C7" s="18"/>
      <c r="D7" s="18"/>
      <c r="E7" s="19">
        <v>40000000</v>
      </c>
      <c r="F7" s="20">
        <v>40000000</v>
      </c>
      <c r="G7" s="20">
        <v>136911458</v>
      </c>
      <c r="H7" s="20">
        <v>68614427</v>
      </c>
      <c r="I7" s="20">
        <v>59217887</v>
      </c>
      <c r="J7" s="20">
        <v>59217887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59217887</v>
      </c>
      <c r="X7" s="20">
        <v>10000000</v>
      </c>
      <c r="Y7" s="20">
        <v>49217887</v>
      </c>
      <c r="Z7" s="21">
        <v>492.18</v>
      </c>
      <c r="AA7" s="22">
        <v>40000000</v>
      </c>
    </row>
    <row r="8" spans="1:27" ht="13.5">
      <c r="A8" s="23" t="s">
        <v>35</v>
      </c>
      <c r="B8" s="17"/>
      <c r="C8" s="18"/>
      <c r="D8" s="18"/>
      <c r="E8" s="19">
        <v>110000000</v>
      </c>
      <c r="F8" s="20">
        <v>110000000</v>
      </c>
      <c r="G8" s="20">
        <v>-46290132</v>
      </c>
      <c r="H8" s="20">
        <v>-6382562</v>
      </c>
      <c r="I8" s="20">
        <v>5240420</v>
      </c>
      <c r="J8" s="20">
        <v>5240420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5240420</v>
      </c>
      <c r="X8" s="20">
        <v>27500000</v>
      </c>
      <c r="Y8" s="20">
        <v>-22259580</v>
      </c>
      <c r="Z8" s="21">
        <v>-80.94</v>
      </c>
      <c r="AA8" s="22">
        <v>110000000</v>
      </c>
    </row>
    <row r="9" spans="1:27" ht="13.5">
      <c r="A9" s="23" t="s">
        <v>36</v>
      </c>
      <c r="B9" s="17"/>
      <c r="C9" s="18"/>
      <c r="D9" s="18"/>
      <c r="E9" s="19">
        <v>12000000</v>
      </c>
      <c r="F9" s="20">
        <v>12000000</v>
      </c>
      <c r="G9" s="20">
        <v>105052852</v>
      </c>
      <c r="H9" s="20">
        <v>140968263</v>
      </c>
      <c r="I9" s="20">
        <v>100661130</v>
      </c>
      <c r="J9" s="20">
        <v>100661130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100661130</v>
      </c>
      <c r="X9" s="20">
        <v>3000000</v>
      </c>
      <c r="Y9" s="20">
        <v>97661130</v>
      </c>
      <c r="Z9" s="21">
        <v>3255.37</v>
      </c>
      <c r="AA9" s="22">
        <v>12000000</v>
      </c>
    </row>
    <row r="10" spans="1:27" ht="13.5">
      <c r="A10" s="23" t="s">
        <v>37</v>
      </c>
      <c r="B10" s="17"/>
      <c r="C10" s="18"/>
      <c r="D10" s="18"/>
      <c r="E10" s="19">
        <v>28000</v>
      </c>
      <c r="F10" s="20">
        <v>28000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7000</v>
      </c>
      <c r="Y10" s="24">
        <v>-7000</v>
      </c>
      <c r="Z10" s="25">
        <v>-100</v>
      </c>
      <c r="AA10" s="26">
        <v>28000</v>
      </c>
    </row>
    <row r="11" spans="1:27" ht="13.5">
      <c r="A11" s="23" t="s">
        <v>38</v>
      </c>
      <c r="B11" s="17"/>
      <c r="C11" s="18"/>
      <c r="D11" s="18"/>
      <c r="E11" s="19"/>
      <c r="F11" s="20"/>
      <c r="G11" s="20">
        <v>62527457</v>
      </c>
      <c r="H11" s="20">
        <v>80370091</v>
      </c>
      <c r="I11" s="20">
        <v>79270870</v>
      </c>
      <c r="J11" s="20">
        <v>79270870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79270870</v>
      </c>
      <c r="X11" s="20"/>
      <c r="Y11" s="20">
        <v>79270870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202028000</v>
      </c>
      <c r="F12" s="31">
        <f t="shared" si="0"/>
        <v>202028000</v>
      </c>
      <c r="G12" s="31">
        <f t="shared" si="0"/>
        <v>416367997</v>
      </c>
      <c r="H12" s="31">
        <f t="shared" si="0"/>
        <v>396414322</v>
      </c>
      <c r="I12" s="31">
        <f t="shared" si="0"/>
        <v>385078121</v>
      </c>
      <c r="J12" s="31">
        <f t="shared" si="0"/>
        <v>385078121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385078121</v>
      </c>
      <c r="X12" s="31">
        <f t="shared" si="0"/>
        <v>50507000</v>
      </c>
      <c r="Y12" s="31">
        <f t="shared" si="0"/>
        <v>334571121</v>
      </c>
      <c r="Z12" s="32">
        <f>+IF(X12&lt;&gt;0,+(Y12/X12)*100,0)</f>
        <v>662.4252499653513</v>
      </c>
      <c r="AA12" s="33">
        <f>SUM(AA6:AA11)</f>
        <v>202028000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102000</v>
      </c>
      <c r="F15" s="20">
        <v>102000</v>
      </c>
      <c r="G15" s="20">
        <v>170578</v>
      </c>
      <c r="H15" s="20">
        <v>168522</v>
      </c>
      <c r="I15" s="20">
        <v>166460</v>
      </c>
      <c r="J15" s="20">
        <v>166460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166460</v>
      </c>
      <c r="X15" s="20">
        <v>25500</v>
      </c>
      <c r="Y15" s="20">
        <v>140960</v>
      </c>
      <c r="Z15" s="21">
        <v>552.78</v>
      </c>
      <c r="AA15" s="22">
        <v>102000</v>
      </c>
    </row>
    <row r="16" spans="1:27" ht="13.5">
      <c r="A16" s="23" t="s">
        <v>42</v>
      </c>
      <c r="B16" s="17"/>
      <c r="C16" s="18"/>
      <c r="D16" s="18"/>
      <c r="E16" s="19">
        <v>19000000</v>
      </c>
      <c r="F16" s="20">
        <v>19000000</v>
      </c>
      <c r="G16" s="24">
        <v>27179241</v>
      </c>
      <c r="H16" s="24">
        <v>27692322</v>
      </c>
      <c r="I16" s="24">
        <v>27692322</v>
      </c>
      <c r="J16" s="20">
        <v>27692322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27692322</v>
      </c>
      <c r="X16" s="20">
        <v>4750000</v>
      </c>
      <c r="Y16" s="24">
        <v>22942322</v>
      </c>
      <c r="Z16" s="25">
        <v>483</v>
      </c>
      <c r="AA16" s="26">
        <v>19000000</v>
      </c>
    </row>
    <row r="17" spans="1:27" ht="13.5">
      <c r="A17" s="23" t="s">
        <v>43</v>
      </c>
      <c r="B17" s="17"/>
      <c r="C17" s="18"/>
      <c r="D17" s="18"/>
      <c r="E17" s="19">
        <v>55000000</v>
      </c>
      <c r="F17" s="20">
        <v>55000000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13750000</v>
      </c>
      <c r="Y17" s="20">
        <v>-13750000</v>
      </c>
      <c r="Z17" s="21">
        <v>-100</v>
      </c>
      <c r="AA17" s="22">
        <v>55000000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5331261000</v>
      </c>
      <c r="F19" s="20">
        <v>5331261000</v>
      </c>
      <c r="G19" s="20">
        <v>5796331474</v>
      </c>
      <c r="H19" s="20">
        <v>5630967207</v>
      </c>
      <c r="I19" s="20">
        <v>5637993516</v>
      </c>
      <c r="J19" s="20">
        <v>5637993516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5637993516</v>
      </c>
      <c r="X19" s="20">
        <v>1332815250</v>
      </c>
      <c r="Y19" s="20">
        <v>4305178266</v>
      </c>
      <c r="Z19" s="21">
        <v>323.01</v>
      </c>
      <c r="AA19" s="22">
        <v>5331261000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750000</v>
      </c>
      <c r="F22" s="20">
        <v>750000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187500</v>
      </c>
      <c r="Y22" s="20">
        <v>-187500</v>
      </c>
      <c r="Z22" s="21">
        <v>-100</v>
      </c>
      <c r="AA22" s="22">
        <v>750000</v>
      </c>
    </row>
    <row r="23" spans="1:27" ht="13.5">
      <c r="A23" s="23" t="s">
        <v>49</v>
      </c>
      <c r="B23" s="17"/>
      <c r="C23" s="18"/>
      <c r="D23" s="18"/>
      <c r="E23" s="19">
        <v>2500000</v>
      </c>
      <c r="F23" s="20">
        <v>2500000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625000</v>
      </c>
      <c r="Y23" s="24">
        <v>-625000</v>
      </c>
      <c r="Z23" s="25">
        <v>-100</v>
      </c>
      <c r="AA23" s="26">
        <v>2500000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5408613000</v>
      </c>
      <c r="F24" s="37">
        <f t="shared" si="1"/>
        <v>5408613000</v>
      </c>
      <c r="G24" s="37">
        <f t="shared" si="1"/>
        <v>5823681293</v>
      </c>
      <c r="H24" s="37">
        <f t="shared" si="1"/>
        <v>5658828051</v>
      </c>
      <c r="I24" s="37">
        <f t="shared" si="1"/>
        <v>5665852298</v>
      </c>
      <c r="J24" s="37">
        <f t="shared" si="1"/>
        <v>5665852298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5665852298</v>
      </c>
      <c r="X24" s="37">
        <f t="shared" si="1"/>
        <v>1352153250</v>
      </c>
      <c r="Y24" s="37">
        <f t="shared" si="1"/>
        <v>4313699048</v>
      </c>
      <c r="Z24" s="38">
        <f>+IF(X24&lt;&gt;0,+(Y24/X24)*100,0)</f>
        <v>319.0244188667224</v>
      </c>
      <c r="AA24" s="39">
        <f>SUM(AA15:AA23)</f>
        <v>5408613000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5610641000</v>
      </c>
      <c r="F25" s="31">
        <f t="shared" si="2"/>
        <v>5610641000</v>
      </c>
      <c r="G25" s="31">
        <f t="shared" si="2"/>
        <v>6240049290</v>
      </c>
      <c r="H25" s="31">
        <f t="shared" si="2"/>
        <v>6055242373</v>
      </c>
      <c r="I25" s="31">
        <f t="shared" si="2"/>
        <v>6050930419</v>
      </c>
      <c r="J25" s="31">
        <f t="shared" si="2"/>
        <v>6050930419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6050930419</v>
      </c>
      <c r="X25" s="31">
        <f t="shared" si="2"/>
        <v>1402660250</v>
      </c>
      <c r="Y25" s="31">
        <f t="shared" si="2"/>
        <v>4648270169</v>
      </c>
      <c r="Z25" s="32">
        <f>+IF(X25&lt;&gt;0,+(Y25/X25)*100,0)</f>
        <v>331.3895983720933</v>
      </c>
      <c r="AA25" s="33">
        <f>+AA12+AA24</f>
        <v>5610641000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17000000</v>
      </c>
      <c r="F30" s="20">
        <v>17000000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4250000</v>
      </c>
      <c r="Y30" s="20">
        <v>-4250000</v>
      </c>
      <c r="Z30" s="21">
        <v>-100</v>
      </c>
      <c r="AA30" s="22">
        <v>17000000</v>
      </c>
    </row>
    <row r="31" spans="1:27" ht="13.5">
      <c r="A31" s="23" t="s">
        <v>56</v>
      </c>
      <c r="B31" s="17"/>
      <c r="C31" s="18"/>
      <c r="D31" s="18"/>
      <c r="E31" s="19">
        <v>25000000</v>
      </c>
      <c r="F31" s="20">
        <v>25000000</v>
      </c>
      <c r="G31" s="20">
        <v>36622039</v>
      </c>
      <c r="H31" s="20">
        <v>36656618</v>
      </c>
      <c r="I31" s="20">
        <v>36708655</v>
      </c>
      <c r="J31" s="20">
        <v>36708655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36708655</v>
      </c>
      <c r="X31" s="20">
        <v>6250000</v>
      </c>
      <c r="Y31" s="20">
        <v>30458655</v>
      </c>
      <c r="Z31" s="21">
        <v>487.34</v>
      </c>
      <c r="AA31" s="22">
        <v>25000000</v>
      </c>
    </row>
    <row r="32" spans="1:27" ht="13.5">
      <c r="A32" s="23" t="s">
        <v>57</v>
      </c>
      <c r="B32" s="17"/>
      <c r="C32" s="18"/>
      <c r="D32" s="18"/>
      <c r="E32" s="19">
        <v>184341000</v>
      </c>
      <c r="F32" s="20">
        <v>184341000</v>
      </c>
      <c r="G32" s="20">
        <v>607054461</v>
      </c>
      <c r="H32" s="20">
        <v>502680041</v>
      </c>
      <c r="I32" s="20">
        <v>537236993</v>
      </c>
      <c r="J32" s="20">
        <v>537236993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537236993</v>
      </c>
      <c r="X32" s="20">
        <v>46085250</v>
      </c>
      <c r="Y32" s="20">
        <v>491151743</v>
      </c>
      <c r="Z32" s="21">
        <v>1065.75</v>
      </c>
      <c r="AA32" s="22">
        <v>184341000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351545643</v>
      </c>
      <c r="H33" s="20">
        <v>345796996</v>
      </c>
      <c r="I33" s="20">
        <v>345796996</v>
      </c>
      <c r="J33" s="20">
        <v>345796996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345796996</v>
      </c>
      <c r="X33" s="20"/>
      <c r="Y33" s="20">
        <v>345796996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226341000</v>
      </c>
      <c r="F34" s="31">
        <f t="shared" si="3"/>
        <v>226341000</v>
      </c>
      <c r="G34" s="31">
        <f t="shared" si="3"/>
        <v>995222143</v>
      </c>
      <c r="H34" s="31">
        <f t="shared" si="3"/>
        <v>885133655</v>
      </c>
      <c r="I34" s="31">
        <f t="shared" si="3"/>
        <v>919742644</v>
      </c>
      <c r="J34" s="31">
        <f t="shared" si="3"/>
        <v>919742644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919742644</v>
      </c>
      <c r="X34" s="31">
        <f t="shared" si="3"/>
        <v>56585250</v>
      </c>
      <c r="Y34" s="31">
        <f t="shared" si="3"/>
        <v>863157394</v>
      </c>
      <c r="Z34" s="32">
        <f>+IF(X34&lt;&gt;0,+(Y34/X34)*100,0)</f>
        <v>1525.410586681158</v>
      </c>
      <c r="AA34" s="33">
        <f>SUM(AA29:AA33)</f>
        <v>226341000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102000000</v>
      </c>
      <c r="F37" s="20">
        <v>102000000</v>
      </c>
      <c r="G37" s="20">
        <v>54008507</v>
      </c>
      <c r="H37" s="20">
        <v>53863868</v>
      </c>
      <c r="I37" s="20">
        <v>51004108</v>
      </c>
      <c r="J37" s="20">
        <v>51004108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51004108</v>
      </c>
      <c r="X37" s="20">
        <v>25500000</v>
      </c>
      <c r="Y37" s="20">
        <v>25504108</v>
      </c>
      <c r="Z37" s="21">
        <v>100.02</v>
      </c>
      <c r="AA37" s="22">
        <v>102000000</v>
      </c>
    </row>
    <row r="38" spans="1:27" ht="13.5">
      <c r="A38" s="23" t="s">
        <v>58</v>
      </c>
      <c r="B38" s="17"/>
      <c r="C38" s="18"/>
      <c r="D38" s="18"/>
      <c r="E38" s="19">
        <v>305000000</v>
      </c>
      <c r="F38" s="20">
        <v>305000000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76250000</v>
      </c>
      <c r="Y38" s="20">
        <v>-76250000</v>
      </c>
      <c r="Z38" s="21">
        <v>-100</v>
      </c>
      <c r="AA38" s="22">
        <v>305000000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407000000</v>
      </c>
      <c r="F39" s="37">
        <f t="shared" si="4"/>
        <v>407000000</v>
      </c>
      <c r="G39" s="37">
        <f t="shared" si="4"/>
        <v>54008507</v>
      </c>
      <c r="H39" s="37">
        <f t="shared" si="4"/>
        <v>53863868</v>
      </c>
      <c r="I39" s="37">
        <f t="shared" si="4"/>
        <v>51004108</v>
      </c>
      <c r="J39" s="37">
        <f t="shared" si="4"/>
        <v>51004108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51004108</v>
      </c>
      <c r="X39" s="37">
        <f t="shared" si="4"/>
        <v>101750000</v>
      </c>
      <c r="Y39" s="37">
        <f t="shared" si="4"/>
        <v>-50745892</v>
      </c>
      <c r="Z39" s="38">
        <f>+IF(X39&lt;&gt;0,+(Y39/X39)*100,0)</f>
        <v>-49.87311253071253</v>
      </c>
      <c r="AA39" s="39">
        <f>SUM(AA37:AA38)</f>
        <v>407000000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633341000</v>
      </c>
      <c r="F40" s="31">
        <f t="shared" si="5"/>
        <v>633341000</v>
      </c>
      <c r="G40" s="31">
        <f t="shared" si="5"/>
        <v>1049230650</v>
      </c>
      <c r="H40" s="31">
        <f t="shared" si="5"/>
        <v>938997523</v>
      </c>
      <c r="I40" s="31">
        <f t="shared" si="5"/>
        <v>970746752</v>
      </c>
      <c r="J40" s="31">
        <f t="shared" si="5"/>
        <v>970746752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970746752</v>
      </c>
      <c r="X40" s="31">
        <f t="shared" si="5"/>
        <v>158335250</v>
      </c>
      <c r="Y40" s="31">
        <f t="shared" si="5"/>
        <v>812411502</v>
      </c>
      <c r="Z40" s="32">
        <f>+IF(X40&lt;&gt;0,+(Y40/X40)*100,0)</f>
        <v>513.0957901035936</v>
      </c>
      <c r="AA40" s="33">
        <f>+AA34+AA39</f>
        <v>633341000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4977300000</v>
      </c>
      <c r="F42" s="45">
        <f t="shared" si="6"/>
        <v>4977300000</v>
      </c>
      <c r="G42" s="45">
        <f t="shared" si="6"/>
        <v>5190818640</v>
      </c>
      <c r="H42" s="45">
        <f t="shared" si="6"/>
        <v>5116244850</v>
      </c>
      <c r="I42" s="45">
        <f t="shared" si="6"/>
        <v>5080183667</v>
      </c>
      <c r="J42" s="45">
        <f t="shared" si="6"/>
        <v>5080183667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5080183667</v>
      </c>
      <c r="X42" s="45">
        <f t="shared" si="6"/>
        <v>1244325000</v>
      </c>
      <c r="Y42" s="45">
        <f t="shared" si="6"/>
        <v>3835858667</v>
      </c>
      <c r="Z42" s="46">
        <f>+IF(X42&lt;&gt;0,+(Y42/X42)*100,0)</f>
        <v>308.26823112932715</v>
      </c>
      <c r="AA42" s="47">
        <f>+AA25-AA40</f>
        <v>4977300000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4977300000</v>
      </c>
      <c r="F45" s="20">
        <v>4977300000</v>
      </c>
      <c r="G45" s="20">
        <v>5190818640</v>
      </c>
      <c r="H45" s="20">
        <v>5116244850</v>
      </c>
      <c r="I45" s="20">
        <v>5080183667</v>
      </c>
      <c r="J45" s="20">
        <v>5080183667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5080183667</v>
      </c>
      <c r="X45" s="20">
        <v>1244325000</v>
      </c>
      <c r="Y45" s="20">
        <v>3835858667</v>
      </c>
      <c r="Z45" s="48">
        <v>308.27</v>
      </c>
      <c r="AA45" s="22">
        <v>4977300000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4977300000</v>
      </c>
      <c r="F48" s="53">
        <f t="shared" si="7"/>
        <v>4977300000</v>
      </c>
      <c r="G48" s="53">
        <f t="shared" si="7"/>
        <v>5190818640</v>
      </c>
      <c r="H48" s="53">
        <f t="shared" si="7"/>
        <v>5116244850</v>
      </c>
      <c r="I48" s="53">
        <f t="shared" si="7"/>
        <v>5080183667</v>
      </c>
      <c r="J48" s="53">
        <f t="shared" si="7"/>
        <v>5080183667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5080183667</v>
      </c>
      <c r="X48" s="53">
        <f t="shared" si="7"/>
        <v>1244325000</v>
      </c>
      <c r="Y48" s="53">
        <f t="shared" si="7"/>
        <v>3835858667</v>
      </c>
      <c r="Z48" s="54">
        <f>+IF(X48&lt;&gt;0,+(Y48/X48)*100,0)</f>
        <v>308.26823112932715</v>
      </c>
      <c r="AA48" s="55">
        <f>SUM(AA45:AA47)</f>
        <v>4977300000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7900000</v>
      </c>
      <c r="F6" s="20">
        <v>7900000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1975000</v>
      </c>
      <c r="Y6" s="20">
        <v>-1975000</v>
      </c>
      <c r="Z6" s="21">
        <v>-100</v>
      </c>
      <c r="AA6" s="22">
        <v>7900000</v>
      </c>
    </row>
    <row r="7" spans="1:27" ht="13.5">
      <c r="A7" s="23" t="s">
        <v>34</v>
      </c>
      <c r="B7" s="17"/>
      <c r="C7" s="18"/>
      <c r="D7" s="18"/>
      <c r="E7" s="19">
        <v>782000</v>
      </c>
      <c r="F7" s="20">
        <v>782000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195500</v>
      </c>
      <c r="Y7" s="20">
        <v>-195500</v>
      </c>
      <c r="Z7" s="21">
        <v>-100</v>
      </c>
      <c r="AA7" s="22">
        <v>782000</v>
      </c>
    </row>
    <row r="8" spans="1:27" ht="13.5">
      <c r="A8" s="23" t="s">
        <v>35</v>
      </c>
      <c r="B8" s="17"/>
      <c r="C8" s="18"/>
      <c r="D8" s="18"/>
      <c r="E8" s="19">
        <v>404469131</v>
      </c>
      <c r="F8" s="20">
        <v>404469131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101117283</v>
      </c>
      <c r="Y8" s="20">
        <v>-101117283</v>
      </c>
      <c r="Z8" s="21">
        <v>-100</v>
      </c>
      <c r="AA8" s="22">
        <v>404469131</v>
      </c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1500000</v>
      </c>
      <c r="F11" s="20">
        <v>1500000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375000</v>
      </c>
      <c r="Y11" s="20">
        <v>-375000</v>
      </c>
      <c r="Z11" s="21">
        <v>-100</v>
      </c>
      <c r="AA11" s="22">
        <v>1500000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414651131</v>
      </c>
      <c r="F12" s="31">
        <f t="shared" si="0"/>
        <v>414651131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103662783</v>
      </c>
      <c r="Y12" s="31">
        <f t="shared" si="0"/>
        <v>-103662783</v>
      </c>
      <c r="Z12" s="32">
        <f>+IF(X12&lt;&gt;0,+(Y12/X12)*100,0)</f>
        <v>-100</v>
      </c>
      <c r="AA12" s="33">
        <f>SUM(AA6:AA11)</f>
        <v>414651131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630856248</v>
      </c>
      <c r="F19" s="20">
        <v>630856248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157714062</v>
      </c>
      <c r="Y19" s="20">
        <v>-157714062</v>
      </c>
      <c r="Z19" s="21">
        <v>-100</v>
      </c>
      <c r="AA19" s="22">
        <v>630856248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40000</v>
      </c>
      <c r="F22" s="20">
        <v>40000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10000</v>
      </c>
      <c r="Y22" s="20">
        <v>-10000</v>
      </c>
      <c r="Z22" s="21">
        <v>-100</v>
      </c>
      <c r="AA22" s="22">
        <v>40000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630896248</v>
      </c>
      <c r="F24" s="37">
        <f t="shared" si="1"/>
        <v>630896248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157724062</v>
      </c>
      <c r="Y24" s="37">
        <f t="shared" si="1"/>
        <v>-157724062</v>
      </c>
      <c r="Z24" s="38">
        <f>+IF(X24&lt;&gt;0,+(Y24/X24)*100,0)</f>
        <v>-100</v>
      </c>
      <c r="AA24" s="39">
        <f>SUM(AA15:AA23)</f>
        <v>630896248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1045547379</v>
      </c>
      <c r="F25" s="31">
        <f t="shared" si="2"/>
        <v>1045547379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261386845</v>
      </c>
      <c r="Y25" s="31">
        <f t="shared" si="2"/>
        <v>-261386845</v>
      </c>
      <c r="Z25" s="32">
        <f>+IF(X25&lt;&gt;0,+(Y25/X25)*100,0)</f>
        <v>-100</v>
      </c>
      <c r="AA25" s="33">
        <f>+AA12+AA24</f>
        <v>1045547379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18400000</v>
      </c>
      <c r="F29" s="20">
        <v>18400000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4600000</v>
      </c>
      <c r="Y29" s="20">
        <v>-4600000</v>
      </c>
      <c r="Z29" s="21">
        <v>-100</v>
      </c>
      <c r="AA29" s="22">
        <v>18400000</v>
      </c>
    </row>
    <row r="30" spans="1:27" ht="13.5">
      <c r="A30" s="23" t="s">
        <v>55</v>
      </c>
      <c r="B30" s="17"/>
      <c r="C30" s="18"/>
      <c r="D30" s="18"/>
      <c r="E30" s="19">
        <v>2090439</v>
      </c>
      <c r="F30" s="20">
        <v>2090439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522610</v>
      </c>
      <c r="Y30" s="20">
        <v>-522610</v>
      </c>
      <c r="Z30" s="21">
        <v>-100</v>
      </c>
      <c r="AA30" s="22">
        <v>2090439</v>
      </c>
    </row>
    <row r="31" spans="1:27" ht="13.5">
      <c r="A31" s="23" t="s">
        <v>56</v>
      </c>
      <c r="B31" s="17"/>
      <c r="C31" s="18"/>
      <c r="D31" s="18"/>
      <c r="E31" s="19">
        <v>2400000</v>
      </c>
      <c r="F31" s="20">
        <v>2400000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600000</v>
      </c>
      <c r="Y31" s="20">
        <v>-600000</v>
      </c>
      <c r="Z31" s="21">
        <v>-100</v>
      </c>
      <c r="AA31" s="22">
        <v>2400000</v>
      </c>
    </row>
    <row r="32" spans="1:27" ht="13.5">
      <c r="A32" s="23" t="s">
        <v>57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22890439</v>
      </c>
      <c r="F34" s="31">
        <f t="shared" si="3"/>
        <v>22890439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5722610</v>
      </c>
      <c r="Y34" s="31">
        <f t="shared" si="3"/>
        <v>-5722610</v>
      </c>
      <c r="Z34" s="32">
        <f>+IF(X34&lt;&gt;0,+(Y34/X34)*100,0)</f>
        <v>-100</v>
      </c>
      <c r="AA34" s="33">
        <f>SUM(AA29:AA33)</f>
        <v>22890439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45607845</v>
      </c>
      <c r="F37" s="20">
        <v>45607845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11401961</v>
      </c>
      <c r="Y37" s="20">
        <v>-11401961</v>
      </c>
      <c r="Z37" s="21">
        <v>-100</v>
      </c>
      <c r="AA37" s="22">
        <v>45607845</v>
      </c>
    </row>
    <row r="38" spans="1:27" ht="13.5">
      <c r="A38" s="23" t="s">
        <v>58</v>
      </c>
      <c r="B38" s="17"/>
      <c r="C38" s="18"/>
      <c r="D38" s="18"/>
      <c r="E38" s="19">
        <v>61792362</v>
      </c>
      <c r="F38" s="20">
        <v>61792362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15448091</v>
      </c>
      <c r="Y38" s="20">
        <v>-15448091</v>
      </c>
      <c r="Z38" s="21">
        <v>-100</v>
      </c>
      <c r="AA38" s="22">
        <v>61792362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107400207</v>
      </c>
      <c r="F39" s="37">
        <f t="shared" si="4"/>
        <v>107400207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26850052</v>
      </c>
      <c r="Y39" s="37">
        <f t="shared" si="4"/>
        <v>-26850052</v>
      </c>
      <c r="Z39" s="38">
        <f>+IF(X39&lt;&gt;0,+(Y39/X39)*100,0)</f>
        <v>-100</v>
      </c>
      <c r="AA39" s="39">
        <f>SUM(AA37:AA38)</f>
        <v>107400207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130290646</v>
      </c>
      <c r="F40" s="31">
        <f t="shared" si="5"/>
        <v>130290646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32572662</v>
      </c>
      <c r="Y40" s="31">
        <f t="shared" si="5"/>
        <v>-32572662</v>
      </c>
      <c r="Z40" s="32">
        <f>+IF(X40&lt;&gt;0,+(Y40/X40)*100,0)</f>
        <v>-100</v>
      </c>
      <c r="AA40" s="33">
        <f>+AA34+AA39</f>
        <v>130290646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915256733</v>
      </c>
      <c r="F42" s="45">
        <f t="shared" si="6"/>
        <v>915256733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228814183</v>
      </c>
      <c r="Y42" s="45">
        <f t="shared" si="6"/>
        <v>-228814183</v>
      </c>
      <c r="Z42" s="46">
        <f>+IF(X42&lt;&gt;0,+(Y42/X42)*100,0)</f>
        <v>-100</v>
      </c>
      <c r="AA42" s="47">
        <f>+AA25-AA40</f>
        <v>915256733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915256733</v>
      </c>
      <c r="F45" s="20">
        <v>915256733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228814183</v>
      </c>
      <c r="Y45" s="20">
        <v>-228814183</v>
      </c>
      <c r="Z45" s="48">
        <v>-100</v>
      </c>
      <c r="AA45" s="22">
        <v>915256733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915256733</v>
      </c>
      <c r="F48" s="53">
        <f t="shared" si="7"/>
        <v>915256733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228814183</v>
      </c>
      <c r="Y48" s="53">
        <f t="shared" si="7"/>
        <v>-228814183</v>
      </c>
      <c r="Z48" s="54">
        <f>+IF(X48&lt;&gt;0,+(Y48/X48)*100,0)</f>
        <v>-100</v>
      </c>
      <c r="AA48" s="55">
        <f>SUM(AA45:AA47)</f>
        <v>915256733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0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0</v>
      </c>
      <c r="Y12" s="31">
        <f t="shared" si="0"/>
        <v>0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0</v>
      </c>
      <c r="Y24" s="37">
        <f t="shared" si="1"/>
        <v>0</v>
      </c>
      <c r="Z24" s="38">
        <f>+IF(X24&lt;&gt;0,+(Y24/X24)*100,0)</f>
        <v>0</v>
      </c>
      <c r="AA24" s="39">
        <f>SUM(AA15:AA23)</f>
        <v>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0</v>
      </c>
      <c r="F25" s="31">
        <f t="shared" si="2"/>
        <v>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0</v>
      </c>
      <c r="Y25" s="31">
        <f t="shared" si="2"/>
        <v>0</v>
      </c>
      <c r="Z25" s="32">
        <f>+IF(X25&lt;&gt;0,+(Y25/X25)*100,0)</f>
        <v>0</v>
      </c>
      <c r="AA25" s="33">
        <f>+AA12+AA24</f>
        <v>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0</v>
      </c>
      <c r="Y34" s="31">
        <f t="shared" si="3"/>
        <v>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0</v>
      </c>
      <c r="Y40" s="31">
        <f t="shared" si="5"/>
        <v>0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0</v>
      </c>
      <c r="F42" s="45">
        <f t="shared" si="6"/>
        <v>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0</v>
      </c>
      <c r="Y42" s="45">
        <f t="shared" si="6"/>
        <v>0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0</v>
      </c>
      <c r="F48" s="53">
        <f t="shared" si="7"/>
        <v>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0</v>
      </c>
      <c r="Y48" s="53">
        <f t="shared" si="7"/>
        <v>0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5000000</v>
      </c>
      <c r="F6" s="20">
        <v>5000000</v>
      </c>
      <c r="G6" s="20">
        <v>10721942</v>
      </c>
      <c r="H6" s="20">
        <v>3934717</v>
      </c>
      <c r="I6" s="20">
        <v>5423483</v>
      </c>
      <c r="J6" s="20">
        <v>5423483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5423483</v>
      </c>
      <c r="X6" s="20">
        <v>1250000</v>
      </c>
      <c r="Y6" s="20">
        <v>4173483</v>
      </c>
      <c r="Z6" s="21">
        <v>333.88</v>
      </c>
      <c r="AA6" s="22">
        <v>5000000</v>
      </c>
    </row>
    <row r="7" spans="1:27" ht="13.5">
      <c r="A7" s="23" t="s">
        <v>34</v>
      </c>
      <c r="B7" s="17"/>
      <c r="C7" s="18"/>
      <c r="D7" s="18"/>
      <c r="E7" s="19">
        <v>8550000</v>
      </c>
      <c r="F7" s="20">
        <v>8550000</v>
      </c>
      <c r="G7" s="20"/>
      <c r="H7" s="20">
        <v>5000000</v>
      </c>
      <c r="I7" s="20">
        <v>15000000</v>
      </c>
      <c r="J7" s="20">
        <v>15000000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15000000</v>
      </c>
      <c r="X7" s="20">
        <v>2137500</v>
      </c>
      <c r="Y7" s="20">
        <v>12862500</v>
      </c>
      <c r="Z7" s="21">
        <v>601.75</v>
      </c>
      <c r="AA7" s="22">
        <v>8550000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/>
      <c r="D9" s="18"/>
      <c r="E9" s="19">
        <v>9500000</v>
      </c>
      <c r="F9" s="20">
        <v>9500000</v>
      </c>
      <c r="G9" s="20">
        <v>7809702</v>
      </c>
      <c r="H9" s="20"/>
      <c r="I9" s="20">
        <v>67132</v>
      </c>
      <c r="J9" s="20">
        <v>67132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67132</v>
      </c>
      <c r="X9" s="20">
        <v>2375000</v>
      </c>
      <c r="Y9" s="20">
        <v>-2307868</v>
      </c>
      <c r="Z9" s="21">
        <v>-97.17</v>
      </c>
      <c r="AA9" s="22">
        <v>9500000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23050000</v>
      </c>
      <c r="F12" s="31">
        <f t="shared" si="0"/>
        <v>23050000</v>
      </c>
      <c r="G12" s="31">
        <f t="shared" si="0"/>
        <v>18531644</v>
      </c>
      <c r="H12" s="31">
        <f t="shared" si="0"/>
        <v>8934717</v>
      </c>
      <c r="I12" s="31">
        <f t="shared" si="0"/>
        <v>20490615</v>
      </c>
      <c r="J12" s="31">
        <f t="shared" si="0"/>
        <v>20490615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20490615</v>
      </c>
      <c r="X12" s="31">
        <f t="shared" si="0"/>
        <v>5762500</v>
      </c>
      <c r="Y12" s="31">
        <f t="shared" si="0"/>
        <v>14728115</v>
      </c>
      <c r="Z12" s="32">
        <f>+IF(X12&lt;&gt;0,+(Y12/X12)*100,0)</f>
        <v>255.5855097613883</v>
      </c>
      <c r="AA12" s="33">
        <f>SUM(AA6:AA11)</f>
        <v>23050000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65000</v>
      </c>
      <c r="F16" s="20">
        <v>65000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16250</v>
      </c>
      <c r="Y16" s="24">
        <v>-16250</v>
      </c>
      <c r="Z16" s="25">
        <v>-100</v>
      </c>
      <c r="AA16" s="26">
        <v>65000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>
        <v>120</v>
      </c>
      <c r="F18" s="20">
        <v>120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30</v>
      </c>
      <c r="Y18" s="20">
        <v>-30</v>
      </c>
      <c r="Z18" s="21">
        <v>-100</v>
      </c>
      <c r="AA18" s="22">
        <v>120</v>
      </c>
    </row>
    <row r="19" spans="1:27" ht="13.5">
      <c r="A19" s="23" t="s">
        <v>45</v>
      </c>
      <c r="B19" s="17"/>
      <c r="C19" s="18"/>
      <c r="D19" s="18"/>
      <c r="E19" s="19">
        <v>66326974</v>
      </c>
      <c r="F19" s="20">
        <v>66326974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16581744</v>
      </c>
      <c r="Y19" s="20">
        <v>-16581744</v>
      </c>
      <c r="Z19" s="21">
        <v>-100</v>
      </c>
      <c r="AA19" s="22">
        <v>66326974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2530000</v>
      </c>
      <c r="F22" s="20">
        <v>2530000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632500</v>
      </c>
      <c r="Y22" s="20">
        <v>-632500</v>
      </c>
      <c r="Z22" s="21">
        <v>-100</v>
      </c>
      <c r="AA22" s="22">
        <v>2530000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68922094</v>
      </c>
      <c r="F24" s="37">
        <f t="shared" si="1"/>
        <v>68922094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17230524</v>
      </c>
      <c r="Y24" s="37">
        <f t="shared" si="1"/>
        <v>-17230524</v>
      </c>
      <c r="Z24" s="38">
        <f>+IF(X24&lt;&gt;0,+(Y24/X24)*100,0)</f>
        <v>-100</v>
      </c>
      <c r="AA24" s="39">
        <f>SUM(AA15:AA23)</f>
        <v>68922094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91972094</v>
      </c>
      <c r="F25" s="31">
        <f t="shared" si="2"/>
        <v>91972094</v>
      </c>
      <c r="G25" s="31">
        <f t="shared" si="2"/>
        <v>18531644</v>
      </c>
      <c r="H25" s="31">
        <f t="shared" si="2"/>
        <v>8934717</v>
      </c>
      <c r="I25" s="31">
        <f t="shared" si="2"/>
        <v>20490615</v>
      </c>
      <c r="J25" s="31">
        <f t="shared" si="2"/>
        <v>20490615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20490615</v>
      </c>
      <c r="X25" s="31">
        <f t="shared" si="2"/>
        <v>22993024</v>
      </c>
      <c r="Y25" s="31">
        <f t="shared" si="2"/>
        <v>-2502409</v>
      </c>
      <c r="Z25" s="32">
        <f>+IF(X25&lt;&gt;0,+(Y25/X25)*100,0)</f>
        <v>-10.883340094804407</v>
      </c>
      <c r="AA25" s="33">
        <f>+AA12+AA24</f>
        <v>91972094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5000000</v>
      </c>
      <c r="F32" s="20">
        <v>5000000</v>
      </c>
      <c r="G32" s="20">
        <v>8154578</v>
      </c>
      <c r="H32" s="20">
        <v>-1221490</v>
      </c>
      <c r="I32" s="20">
        <v>8852932</v>
      </c>
      <c r="J32" s="20">
        <v>8852932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8852932</v>
      </c>
      <c r="X32" s="20">
        <v>1250000</v>
      </c>
      <c r="Y32" s="20">
        <v>7602932</v>
      </c>
      <c r="Z32" s="21">
        <v>608.23</v>
      </c>
      <c r="AA32" s="22">
        <v>5000000</v>
      </c>
    </row>
    <row r="33" spans="1:27" ht="13.5">
      <c r="A33" s="23" t="s">
        <v>58</v>
      </c>
      <c r="B33" s="17"/>
      <c r="C33" s="18"/>
      <c r="D33" s="18"/>
      <c r="E33" s="19">
        <v>3550000</v>
      </c>
      <c r="F33" s="20">
        <v>3550000</v>
      </c>
      <c r="G33" s="20">
        <v>3342</v>
      </c>
      <c r="H33" s="20">
        <v>80753</v>
      </c>
      <c r="I33" s="20">
        <v>60356</v>
      </c>
      <c r="J33" s="20">
        <v>60356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60356</v>
      </c>
      <c r="X33" s="20">
        <v>887500</v>
      </c>
      <c r="Y33" s="20">
        <v>-827144</v>
      </c>
      <c r="Z33" s="21">
        <v>-93.2</v>
      </c>
      <c r="AA33" s="22">
        <v>3550000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8550000</v>
      </c>
      <c r="F34" s="31">
        <f t="shared" si="3"/>
        <v>8550000</v>
      </c>
      <c r="G34" s="31">
        <f t="shared" si="3"/>
        <v>8157920</v>
      </c>
      <c r="H34" s="31">
        <f t="shared" si="3"/>
        <v>-1140737</v>
      </c>
      <c r="I34" s="31">
        <f t="shared" si="3"/>
        <v>8913288</v>
      </c>
      <c r="J34" s="31">
        <f t="shared" si="3"/>
        <v>8913288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8913288</v>
      </c>
      <c r="X34" s="31">
        <f t="shared" si="3"/>
        <v>2137500</v>
      </c>
      <c r="Y34" s="31">
        <f t="shared" si="3"/>
        <v>6775788</v>
      </c>
      <c r="Z34" s="32">
        <f>+IF(X34&lt;&gt;0,+(Y34/X34)*100,0)</f>
        <v>316.9959298245614</v>
      </c>
      <c r="AA34" s="33">
        <f>SUM(AA29:AA33)</f>
        <v>8550000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5000000</v>
      </c>
      <c r="F38" s="20">
        <v>5000000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1250000</v>
      </c>
      <c r="Y38" s="20">
        <v>-1250000</v>
      </c>
      <c r="Z38" s="21">
        <v>-100</v>
      </c>
      <c r="AA38" s="22">
        <v>5000000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5000000</v>
      </c>
      <c r="F39" s="37">
        <f t="shared" si="4"/>
        <v>5000000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1250000</v>
      </c>
      <c r="Y39" s="37">
        <f t="shared" si="4"/>
        <v>-1250000</v>
      </c>
      <c r="Z39" s="38">
        <f>+IF(X39&lt;&gt;0,+(Y39/X39)*100,0)</f>
        <v>-100</v>
      </c>
      <c r="AA39" s="39">
        <f>SUM(AA37:AA38)</f>
        <v>5000000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13550000</v>
      </c>
      <c r="F40" s="31">
        <f t="shared" si="5"/>
        <v>13550000</v>
      </c>
      <c r="G40" s="31">
        <f t="shared" si="5"/>
        <v>8157920</v>
      </c>
      <c r="H40" s="31">
        <f t="shared" si="5"/>
        <v>-1140737</v>
      </c>
      <c r="I40" s="31">
        <f t="shared" si="5"/>
        <v>8913288</v>
      </c>
      <c r="J40" s="31">
        <f t="shared" si="5"/>
        <v>8913288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8913288</v>
      </c>
      <c r="X40" s="31">
        <f t="shared" si="5"/>
        <v>3387500</v>
      </c>
      <c r="Y40" s="31">
        <f t="shared" si="5"/>
        <v>5525788</v>
      </c>
      <c r="Z40" s="32">
        <f>+IF(X40&lt;&gt;0,+(Y40/X40)*100,0)</f>
        <v>163.1228929889299</v>
      </c>
      <c r="AA40" s="33">
        <f>+AA34+AA39</f>
        <v>13550000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78422094</v>
      </c>
      <c r="F42" s="45">
        <f t="shared" si="6"/>
        <v>78422094</v>
      </c>
      <c r="G42" s="45">
        <f t="shared" si="6"/>
        <v>10373724</v>
      </c>
      <c r="H42" s="45">
        <f t="shared" si="6"/>
        <v>10075454</v>
      </c>
      <c r="I42" s="45">
        <f t="shared" si="6"/>
        <v>11577327</v>
      </c>
      <c r="J42" s="45">
        <f t="shared" si="6"/>
        <v>11577327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11577327</v>
      </c>
      <c r="X42" s="45">
        <f t="shared" si="6"/>
        <v>19605524</v>
      </c>
      <c r="Y42" s="45">
        <f t="shared" si="6"/>
        <v>-8028197</v>
      </c>
      <c r="Z42" s="46">
        <f>+IF(X42&lt;&gt;0,+(Y42/X42)*100,0)</f>
        <v>-40.94864794228402</v>
      </c>
      <c r="AA42" s="47">
        <f>+AA25-AA40</f>
        <v>78422094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78422094</v>
      </c>
      <c r="F45" s="20">
        <v>78422094</v>
      </c>
      <c r="G45" s="20">
        <v>10373724</v>
      </c>
      <c r="H45" s="20">
        <v>10075454</v>
      </c>
      <c r="I45" s="20">
        <v>11577327</v>
      </c>
      <c r="J45" s="20">
        <v>11577327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11577327</v>
      </c>
      <c r="X45" s="20">
        <v>19605524</v>
      </c>
      <c r="Y45" s="20">
        <v>-8028197</v>
      </c>
      <c r="Z45" s="48">
        <v>-40.95</v>
      </c>
      <c r="AA45" s="22">
        <v>78422094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78422094</v>
      </c>
      <c r="F48" s="53">
        <f t="shared" si="7"/>
        <v>78422094</v>
      </c>
      <c r="G48" s="53">
        <f t="shared" si="7"/>
        <v>10373724</v>
      </c>
      <c r="H48" s="53">
        <f t="shared" si="7"/>
        <v>10075454</v>
      </c>
      <c r="I48" s="53">
        <f t="shared" si="7"/>
        <v>11577327</v>
      </c>
      <c r="J48" s="53">
        <f t="shared" si="7"/>
        <v>11577327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11577327</v>
      </c>
      <c r="X48" s="53">
        <f t="shared" si="7"/>
        <v>19605524</v>
      </c>
      <c r="Y48" s="53">
        <f t="shared" si="7"/>
        <v>-8028197</v>
      </c>
      <c r="Z48" s="54">
        <f>+IF(X48&lt;&gt;0,+(Y48/X48)*100,0)</f>
        <v>-40.94864794228402</v>
      </c>
      <c r="AA48" s="55">
        <f>SUM(AA45:AA47)</f>
        <v>78422094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65626995</v>
      </c>
      <c r="D6" s="18">
        <v>65626995</v>
      </c>
      <c r="E6" s="19">
        <v>34125000</v>
      </c>
      <c r="F6" s="20">
        <v>34125000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8531250</v>
      </c>
      <c r="Y6" s="20">
        <v>-8531250</v>
      </c>
      <c r="Z6" s="21">
        <v>-100</v>
      </c>
      <c r="AA6" s="22">
        <v>34125000</v>
      </c>
    </row>
    <row r="7" spans="1:27" ht="13.5">
      <c r="A7" s="23" t="s">
        <v>34</v>
      </c>
      <c r="B7" s="17"/>
      <c r="C7" s="18">
        <v>3458644</v>
      </c>
      <c r="D7" s="18">
        <v>3458644</v>
      </c>
      <c r="E7" s="19">
        <v>56241807</v>
      </c>
      <c r="F7" s="20">
        <v>56241807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14060452</v>
      </c>
      <c r="Y7" s="20">
        <v>-14060452</v>
      </c>
      <c r="Z7" s="21">
        <v>-100</v>
      </c>
      <c r="AA7" s="22">
        <v>56241807</v>
      </c>
    </row>
    <row r="8" spans="1:27" ht="13.5">
      <c r="A8" s="23" t="s">
        <v>35</v>
      </c>
      <c r="B8" s="17"/>
      <c r="C8" s="18">
        <v>109684581</v>
      </c>
      <c r="D8" s="18">
        <v>109684581</v>
      </c>
      <c r="E8" s="19">
        <v>241500000</v>
      </c>
      <c r="F8" s="20">
        <v>241500000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60375000</v>
      </c>
      <c r="Y8" s="20">
        <v>-60375000</v>
      </c>
      <c r="Z8" s="21">
        <v>-100</v>
      </c>
      <c r="AA8" s="22">
        <v>241500000</v>
      </c>
    </row>
    <row r="9" spans="1:27" ht="13.5">
      <c r="A9" s="23" t="s">
        <v>36</v>
      </c>
      <c r="B9" s="17"/>
      <c r="C9" s="18">
        <v>4172166</v>
      </c>
      <c r="D9" s="18">
        <v>4172166</v>
      </c>
      <c r="E9" s="19">
        <v>8258645</v>
      </c>
      <c r="F9" s="20">
        <v>8258645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2064661</v>
      </c>
      <c r="Y9" s="20">
        <v>-2064661</v>
      </c>
      <c r="Z9" s="21">
        <v>-100</v>
      </c>
      <c r="AA9" s="22">
        <v>8258645</v>
      </c>
    </row>
    <row r="10" spans="1:27" ht="13.5">
      <c r="A10" s="23" t="s">
        <v>37</v>
      </c>
      <c r="B10" s="17"/>
      <c r="C10" s="18">
        <v>237917216</v>
      </c>
      <c r="D10" s="18">
        <v>237917216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14884222</v>
      </c>
      <c r="D11" s="18">
        <v>14884222</v>
      </c>
      <c r="E11" s="19">
        <v>7078839</v>
      </c>
      <c r="F11" s="20">
        <v>7078839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1769710</v>
      </c>
      <c r="Y11" s="20">
        <v>-1769710</v>
      </c>
      <c r="Z11" s="21">
        <v>-100</v>
      </c>
      <c r="AA11" s="22">
        <v>7078839</v>
      </c>
    </row>
    <row r="12" spans="1:27" ht="13.5">
      <c r="A12" s="27" t="s">
        <v>39</v>
      </c>
      <c r="B12" s="28"/>
      <c r="C12" s="29">
        <f aca="true" t="shared" si="0" ref="C12:Y12">SUM(C6:C11)</f>
        <v>435743824</v>
      </c>
      <c r="D12" s="29">
        <f>SUM(D6:D11)</f>
        <v>435743824</v>
      </c>
      <c r="E12" s="30">
        <f t="shared" si="0"/>
        <v>347204291</v>
      </c>
      <c r="F12" s="31">
        <f t="shared" si="0"/>
        <v>347204291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86801073</v>
      </c>
      <c r="Y12" s="31">
        <f t="shared" si="0"/>
        <v>-86801073</v>
      </c>
      <c r="Z12" s="32">
        <f>+IF(X12&lt;&gt;0,+(Y12/X12)*100,0)</f>
        <v>-100</v>
      </c>
      <c r="AA12" s="33">
        <f>SUM(AA6:AA11)</f>
        <v>347204291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13150000</v>
      </c>
      <c r="F16" s="20">
        <v>13150000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3287500</v>
      </c>
      <c r="Y16" s="24">
        <v>-3287500</v>
      </c>
      <c r="Z16" s="25">
        <v>-100</v>
      </c>
      <c r="AA16" s="26">
        <v>13150000</v>
      </c>
    </row>
    <row r="17" spans="1:27" ht="13.5">
      <c r="A17" s="23" t="s">
        <v>43</v>
      </c>
      <c r="B17" s="17"/>
      <c r="C17" s="18">
        <v>260791500</v>
      </c>
      <c r="D17" s="18">
        <v>260791500</v>
      </c>
      <c r="E17" s="19">
        <v>93000000</v>
      </c>
      <c r="F17" s="20">
        <v>93000000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23250000</v>
      </c>
      <c r="Y17" s="20">
        <v>-23250000</v>
      </c>
      <c r="Z17" s="21">
        <v>-100</v>
      </c>
      <c r="AA17" s="22">
        <v>93000000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5324746890</v>
      </c>
      <c r="D19" s="18">
        <v>5324746890</v>
      </c>
      <c r="E19" s="19">
        <v>6900000000</v>
      </c>
      <c r="F19" s="20">
        <v>6900000000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1725000000</v>
      </c>
      <c r="Y19" s="20">
        <v>-1725000000</v>
      </c>
      <c r="Z19" s="21">
        <v>-100</v>
      </c>
      <c r="AA19" s="22">
        <v>6900000000</v>
      </c>
    </row>
    <row r="20" spans="1:27" ht="13.5">
      <c r="A20" s="23" t="s">
        <v>46</v>
      </c>
      <c r="B20" s="17"/>
      <c r="C20" s="18">
        <v>10100</v>
      </c>
      <c r="D20" s="18">
        <v>10100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12642807</v>
      </c>
      <c r="D23" s="18">
        <v>12642807</v>
      </c>
      <c r="E23" s="19">
        <v>10100</v>
      </c>
      <c r="F23" s="20">
        <v>10100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2525</v>
      </c>
      <c r="Y23" s="24">
        <v>-2525</v>
      </c>
      <c r="Z23" s="25">
        <v>-100</v>
      </c>
      <c r="AA23" s="26">
        <v>10100</v>
      </c>
    </row>
    <row r="24" spans="1:27" ht="13.5">
      <c r="A24" s="27" t="s">
        <v>50</v>
      </c>
      <c r="B24" s="35"/>
      <c r="C24" s="29">
        <f aca="true" t="shared" si="1" ref="C24:Y24">SUM(C15:C23)</f>
        <v>5598191297</v>
      </c>
      <c r="D24" s="29">
        <f>SUM(D15:D23)</f>
        <v>5598191297</v>
      </c>
      <c r="E24" s="36">
        <f t="shared" si="1"/>
        <v>7006160100</v>
      </c>
      <c r="F24" s="37">
        <f t="shared" si="1"/>
        <v>7006160100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1751540025</v>
      </c>
      <c r="Y24" s="37">
        <f t="shared" si="1"/>
        <v>-1751540025</v>
      </c>
      <c r="Z24" s="38">
        <f>+IF(X24&lt;&gt;0,+(Y24/X24)*100,0)</f>
        <v>-100</v>
      </c>
      <c r="AA24" s="39">
        <f>SUM(AA15:AA23)</f>
        <v>7006160100</v>
      </c>
    </row>
    <row r="25" spans="1:27" ht="13.5">
      <c r="A25" s="27" t="s">
        <v>51</v>
      </c>
      <c r="B25" s="28"/>
      <c r="C25" s="29">
        <f aca="true" t="shared" si="2" ref="C25:Y25">+C12+C24</f>
        <v>6033935121</v>
      </c>
      <c r="D25" s="29">
        <f>+D12+D24</f>
        <v>6033935121</v>
      </c>
      <c r="E25" s="30">
        <f t="shared" si="2"/>
        <v>7353364391</v>
      </c>
      <c r="F25" s="31">
        <f t="shared" si="2"/>
        <v>7353364391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1838341098</v>
      </c>
      <c r="Y25" s="31">
        <f t="shared" si="2"/>
        <v>-1838341098</v>
      </c>
      <c r="Z25" s="32">
        <f>+IF(X25&lt;&gt;0,+(Y25/X25)*100,0)</f>
        <v>-100</v>
      </c>
      <c r="AA25" s="33">
        <f>+AA12+AA24</f>
        <v>7353364391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94862046</v>
      </c>
      <c r="D29" s="18">
        <v>94862046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1925824</v>
      </c>
      <c r="F30" s="20">
        <v>1925824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481456</v>
      </c>
      <c r="Y30" s="20">
        <v>-481456</v>
      </c>
      <c r="Z30" s="21">
        <v>-100</v>
      </c>
      <c r="AA30" s="22">
        <v>1925824</v>
      </c>
    </row>
    <row r="31" spans="1:27" ht="13.5">
      <c r="A31" s="23" t="s">
        <v>56</v>
      </c>
      <c r="B31" s="17"/>
      <c r="C31" s="18">
        <v>13221978</v>
      </c>
      <c r="D31" s="18">
        <v>13221978</v>
      </c>
      <c r="E31" s="19">
        <v>27130250</v>
      </c>
      <c r="F31" s="20">
        <v>27130250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6782563</v>
      </c>
      <c r="Y31" s="20">
        <v>-6782563</v>
      </c>
      <c r="Z31" s="21">
        <v>-100</v>
      </c>
      <c r="AA31" s="22">
        <v>27130250</v>
      </c>
    </row>
    <row r="32" spans="1:27" ht="13.5">
      <c r="A32" s="23" t="s">
        <v>57</v>
      </c>
      <c r="B32" s="17"/>
      <c r="C32" s="18">
        <v>503514164</v>
      </c>
      <c r="D32" s="18">
        <v>503514164</v>
      </c>
      <c r="E32" s="19">
        <v>183000000</v>
      </c>
      <c r="F32" s="20">
        <v>183000000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45750000</v>
      </c>
      <c r="Y32" s="20">
        <v>-45750000</v>
      </c>
      <c r="Z32" s="21">
        <v>-100</v>
      </c>
      <c r="AA32" s="22">
        <v>183000000</v>
      </c>
    </row>
    <row r="33" spans="1:27" ht="13.5">
      <c r="A33" s="23" t="s">
        <v>58</v>
      </c>
      <c r="B33" s="17"/>
      <c r="C33" s="18">
        <v>16240535</v>
      </c>
      <c r="D33" s="18">
        <v>16240535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627838723</v>
      </c>
      <c r="D34" s="29">
        <f>SUM(D29:D33)</f>
        <v>627838723</v>
      </c>
      <c r="E34" s="30">
        <f t="shared" si="3"/>
        <v>212056074</v>
      </c>
      <c r="F34" s="31">
        <f t="shared" si="3"/>
        <v>212056074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53014019</v>
      </c>
      <c r="Y34" s="31">
        <f t="shared" si="3"/>
        <v>-53014019</v>
      </c>
      <c r="Z34" s="32">
        <f>+IF(X34&lt;&gt;0,+(Y34/X34)*100,0)</f>
        <v>-100</v>
      </c>
      <c r="AA34" s="33">
        <f>SUM(AA29:AA33)</f>
        <v>212056074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555000000</v>
      </c>
      <c r="F37" s="20">
        <v>555000000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138750000</v>
      </c>
      <c r="Y37" s="20">
        <v>-138750000</v>
      </c>
      <c r="Z37" s="21">
        <v>-100</v>
      </c>
      <c r="AA37" s="22">
        <v>555000000</v>
      </c>
    </row>
    <row r="38" spans="1:27" ht="13.5">
      <c r="A38" s="23" t="s">
        <v>58</v>
      </c>
      <c r="B38" s="17"/>
      <c r="C38" s="18">
        <v>1041707860</v>
      </c>
      <c r="D38" s="18">
        <v>1041707860</v>
      </c>
      <c r="E38" s="19">
        <v>102400000</v>
      </c>
      <c r="F38" s="20">
        <v>102400000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25600000</v>
      </c>
      <c r="Y38" s="20">
        <v>-25600000</v>
      </c>
      <c r="Z38" s="21">
        <v>-100</v>
      </c>
      <c r="AA38" s="22">
        <v>102400000</v>
      </c>
    </row>
    <row r="39" spans="1:27" ht="13.5">
      <c r="A39" s="27" t="s">
        <v>61</v>
      </c>
      <c r="B39" s="35"/>
      <c r="C39" s="29">
        <f aca="true" t="shared" si="4" ref="C39:Y39">SUM(C37:C38)</f>
        <v>1041707860</v>
      </c>
      <c r="D39" s="29">
        <f>SUM(D37:D38)</f>
        <v>1041707860</v>
      </c>
      <c r="E39" s="36">
        <f t="shared" si="4"/>
        <v>657400000</v>
      </c>
      <c r="F39" s="37">
        <f t="shared" si="4"/>
        <v>657400000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164350000</v>
      </c>
      <c r="Y39" s="37">
        <f t="shared" si="4"/>
        <v>-164350000</v>
      </c>
      <c r="Z39" s="38">
        <f>+IF(X39&lt;&gt;0,+(Y39/X39)*100,0)</f>
        <v>-100</v>
      </c>
      <c r="AA39" s="39">
        <f>SUM(AA37:AA38)</f>
        <v>657400000</v>
      </c>
    </row>
    <row r="40" spans="1:27" ht="13.5">
      <c r="A40" s="27" t="s">
        <v>62</v>
      </c>
      <c r="B40" s="28"/>
      <c r="C40" s="29">
        <f aca="true" t="shared" si="5" ref="C40:Y40">+C34+C39</f>
        <v>1669546583</v>
      </c>
      <c r="D40" s="29">
        <f>+D34+D39</f>
        <v>1669546583</v>
      </c>
      <c r="E40" s="30">
        <f t="shared" si="5"/>
        <v>869456074</v>
      </c>
      <c r="F40" s="31">
        <f t="shared" si="5"/>
        <v>869456074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217364019</v>
      </c>
      <c r="Y40" s="31">
        <f t="shared" si="5"/>
        <v>-217364019</v>
      </c>
      <c r="Z40" s="32">
        <f>+IF(X40&lt;&gt;0,+(Y40/X40)*100,0)</f>
        <v>-100</v>
      </c>
      <c r="AA40" s="33">
        <f>+AA34+AA39</f>
        <v>869456074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4364388538</v>
      </c>
      <c r="D42" s="43">
        <f>+D25-D40</f>
        <v>4364388538</v>
      </c>
      <c r="E42" s="44">
        <f t="shared" si="6"/>
        <v>6483908317</v>
      </c>
      <c r="F42" s="45">
        <f t="shared" si="6"/>
        <v>6483908317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1620977079</v>
      </c>
      <c r="Y42" s="45">
        <f t="shared" si="6"/>
        <v>-1620977079</v>
      </c>
      <c r="Z42" s="46">
        <f>+IF(X42&lt;&gt;0,+(Y42/X42)*100,0)</f>
        <v>-100</v>
      </c>
      <c r="AA42" s="47">
        <f>+AA25-AA40</f>
        <v>6483908317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4364388538</v>
      </c>
      <c r="D45" s="18">
        <v>4364388538</v>
      </c>
      <c r="E45" s="19">
        <v>6483908317</v>
      </c>
      <c r="F45" s="20">
        <v>6483908317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1620977079</v>
      </c>
      <c r="Y45" s="20">
        <v>-1620977079</v>
      </c>
      <c r="Z45" s="48">
        <v>-100</v>
      </c>
      <c r="AA45" s="22">
        <v>6483908317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4364388538</v>
      </c>
      <c r="D48" s="51">
        <f>SUM(D45:D47)</f>
        <v>4364388538</v>
      </c>
      <c r="E48" s="52">
        <f t="shared" si="7"/>
        <v>6483908317</v>
      </c>
      <c r="F48" s="53">
        <f t="shared" si="7"/>
        <v>6483908317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1620977079</v>
      </c>
      <c r="Y48" s="53">
        <f t="shared" si="7"/>
        <v>-1620977079</v>
      </c>
      <c r="Z48" s="54">
        <f>+IF(X48&lt;&gt;0,+(Y48/X48)*100,0)</f>
        <v>-100</v>
      </c>
      <c r="AA48" s="55">
        <f>SUM(AA45:AA47)</f>
        <v>6483908317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194248148</v>
      </c>
      <c r="F6" s="20">
        <v>194248148</v>
      </c>
      <c r="G6" s="20">
        <v>4634460</v>
      </c>
      <c r="H6" s="20">
        <v>7785839</v>
      </c>
      <c r="I6" s="20">
        <v>-126630808</v>
      </c>
      <c r="J6" s="20">
        <v>-126630808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-126630808</v>
      </c>
      <c r="X6" s="20">
        <v>48562037</v>
      </c>
      <c r="Y6" s="20">
        <v>-175192845</v>
      </c>
      <c r="Z6" s="21">
        <v>-360.76</v>
      </c>
      <c r="AA6" s="22">
        <v>194248148</v>
      </c>
    </row>
    <row r="7" spans="1:27" ht="13.5">
      <c r="A7" s="23" t="s">
        <v>34</v>
      </c>
      <c r="B7" s="17"/>
      <c r="C7" s="18"/>
      <c r="D7" s="18"/>
      <c r="E7" s="19">
        <v>908963472</v>
      </c>
      <c r="F7" s="20">
        <v>908963472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227240868</v>
      </c>
      <c r="Y7" s="20">
        <v>-227240868</v>
      </c>
      <c r="Z7" s="21">
        <v>-100</v>
      </c>
      <c r="AA7" s="22">
        <v>908963472</v>
      </c>
    </row>
    <row r="8" spans="1:27" ht="13.5">
      <c r="A8" s="23" t="s">
        <v>35</v>
      </c>
      <c r="B8" s="17"/>
      <c r="C8" s="18"/>
      <c r="D8" s="18"/>
      <c r="E8" s="19">
        <v>319300726</v>
      </c>
      <c r="F8" s="20">
        <v>319300726</v>
      </c>
      <c r="G8" s="20">
        <v>38703057</v>
      </c>
      <c r="H8" s="20">
        <v>57357613</v>
      </c>
      <c r="I8" s="20">
        <v>-415716154</v>
      </c>
      <c r="J8" s="20">
        <v>-415716154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-415716154</v>
      </c>
      <c r="X8" s="20">
        <v>79825182</v>
      </c>
      <c r="Y8" s="20">
        <v>-495541336</v>
      </c>
      <c r="Z8" s="21">
        <v>-620.78</v>
      </c>
      <c r="AA8" s="22">
        <v>319300726</v>
      </c>
    </row>
    <row r="9" spans="1:27" ht="13.5">
      <c r="A9" s="23" t="s">
        <v>36</v>
      </c>
      <c r="B9" s="17"/>
      <c r="C9" s="18"/>
      <c r="D9" s="18"/>
      <c r="E9" s="19">
        <v>88207251</v>
      </c>
      <c r="F9" s="20">
        <v>88207251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22051813</v>
      </c>
      <c r="Y9" s="20">
        <v>-22051813</v>
      </c>
      <c r="Z9" s="21">
        <v>-100</v>
      </c>
      <c r="AA9" s="22">
        <v>88207251</v>
      </c>
    </row>
    <row r="10" spans="1:27" ht="13.5">
      <c r="A10" s="23" t="s">
        <v>37</v>
      </c>
      <c r="B10" s="17"/>
      <c r="C10" s="18"/>
      <c r="D10" s="18"/>
      <c r="E10" s="19">
        <v>844342</v>
      </c>
      <c r="F10" s="20">
        <v>844342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211086</v>
      </c>
      <c r="Y10" s="24">
        <v>-211086</v>
      </c>
      <c r="Z10" s="25">
        <v>-100</v>
      </c>
      <c r="AA10" s="26">
        <v>844342</v>
      </c>
    </row>
    <row r="11" spans="1:27" ht="13.5">
      <c r="A11" s="23" t="s">
        <v>38</v>
      </c>
      <c r="B11" s="17"/>
      <c r="C11" s="18"/>
      <c r="D11" s="18"/>
      <c r="E11" s="19">
        <v>16674000</v>
      </c>
      <c r="F11" s="20">
        <v>16674000</v>
      </c>
      <c r="G11" s="20">
        <v>-9762783</v>
      </c>
      <c r="H11" s="20">
        <v>916517</v>
      </c>
      <c r="I11" s="20">
        <v>85511</v>
      </c>
      <c r="J11" s="20">
        <v>85511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85511</v>
      </c>
      <c r="X11" s="20">
        <v>4168500</v>
      </c>
      <c r="Y11" s="20">
        <v>-4082989</v>
      </c>
      <c r="Z11" s="21">
        <v>-97.95</v>
      </c>
      <c r="AA11" s="22">
        <v>16674000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1528237939</v>
      </c>
      <c r="F12" s="31">
        <f t="shared" si="0"/>
        <v>1528237939</v>
      </c>
      <c r="G12" s="31">
        <f t="shared" si="0"/>
        <v>33574734</v>
      </c>
      <c r="H12" s="31">
        <f t="shared" si="0"/>
        <v>66059969</v>
      </c>
      <c r="I12" s="31">
        <f t="shared" si="0"/>
        <v>-542261451</v>
      </c>
      <c r="J12" s="31">
        <f t="shared" si="0"/>
        <v>-542261451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-542261451</v>
      </c>
      <c r="X12" s="31">
        <f t="shared" si="0"/>
        <v>382059486</v>
      </c>
      <c r="Y12" s="31">
        <f t="shared" si="0"/>
        <v>-924320937</v>
      </c>
      <c r="Z12" s="32">
        <f>+IF(X12&lt;&gt;0,+(Y12/X12)*100,0)</f>
        <v>-241.9311575475448</v>
      </c>
      <c r="AA12" s="33">
        <f>SUM(AA6:AA11)</f>
        <v>1528237939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879891</v>
      </c>
      <c r="F16" s="20">
        <v>879891</v>
      </c>
      <c r="G16" s="24">
        <v>-79360</v>
      </c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219973</v>
      </c>
      <c r="Y16" s="24">
        <v>-219973</v>
      </c>
      <c r="Z16" s="25">
        <v>-100</v>
      </c>
      <c r="AA16" s="26">
        <v>879891</v>
      </c>
    </row>
    <row r="17" spans="1:27" ht="13.5">
      <c r="A17" s="23" t="s">
        <v>43</v>
      </c>
      <c r="B17" s="17"/>
      <c r="C17" s="18"/>
      <c r="D17" s="18"/>
      <c r="E17" s="19">
        <v>314509000</v>
      </c>
      <c r="F17" s="20">
        <v>314509000</v>
      </c>
      <c r="G17" s="20"/>
      <c r="H17" s="20"/>
      <c r="I17" s="20">
        <v>-8068775</v>
      </c>
      <c r="J17" s="20">
        <v>-8068775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-8068775</v>
      </c>
      <c r="X17" s="20">
        <v>78627250</v>
      </c>
      <c r="Y17" s="20">
        <v>-86696025</v>
      </c>
      <c r="Z17" s="21">
        <v>-110.26</v>
      </c>
      <c r="AA17" s="22">
        <v>314509000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9206086027</v>
      </c>
      <c r="F19" s="20">
        <v>9206086027</v>
      </c>
      <c r="G19" s="20">
        <v>138339714</v>
      </c>
      <c r="H19" s="20">
        <v>23598391</v>
      </c>
      <c r="I19" s="20">
        <v>-311287238</v>
      </c>
      <c r="J19" s="20">
        <v>-311287238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-311287238</v>
      </c>
      <c r="X19" s="20">
        <v>2301521507</v>
      </c>
      <c r="Y19" s="20">
        <v>-2612808745</v>
      </c>
      <c r="Z19" s="21">
        <v>-113.53</v>
      </c>
      <c r="AA19" s="22">
        <v>9206086027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706000</v>
      </c>
      <c r="F22" s="20">
        <v>706000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176500</v>
      </c>
      <c r="Y22" s="20">
        <v>-176500</v>
      </c>
      <c r="Z22" s="21">
        <v>-100</v>
      </c>
      <c r="AA22" s="22">
        <v>706000</v>
      </c>
    </row>
    <row r="23" spans="1:27" ht="13.5">
      <c r="A23" s="23" t="s">
        <v>49</v>
      </c>
      <c r="B23" s="17"/>
      <c r="C23" s="18"/>
      <c r="D23" s="18"/>
      <c r="E23" s="19">
        <v>119240</v>
      </c>
      <c r="F23" s="20">
        <v>119240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29810</v>
      </c>
      <c r="Y23" s="24">
        <v>-29810</v>
      </c>
      <c r="Z23" s="25">
        <v>-100</v>
      </c>
      <c r="AA23" s="26">
        <v>119240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9522300158</v>
      </c>
      <c r="F24" s="37">
        <f t="shared" si="1"/>
        <v>9522300158</v>
      </c>
      <c r="G24" s="37">
        <f t="shared" si="1"/>
        <v>138260354</v>
      </c>
      <c r="H24" s="37">
        <f t="shared" si="1"/>
        <v>23598391</v>
      </c>
      <c r="I24" s="37">
        <f t="shared" si="1"/>
        <v>-319356013</v>
      </c>
      <c r="J24" s="37">
        <f t="shared" si="1"/>
        <v>-319356013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-319356013</v>
      </c>
      <c r="X24" s="37">
        <f t="shared" si="1"/>
        <v>2380575040</v>
      </c>
      <c r="Y24" s="37">
        <f t="shared" si="1"/>
        <v>-2699931053</v>
      </c>
      <c r="Z24" s="38">
        <f>+IF(X24&lt;&gt;0,+(Y24/X24)*100,0)</f>
        <v>-113.41507861058646</v>
      </c>
      <c r="AA24" s="39">
        <f>SUM(AA15:AA23)</f>
        <v>9522300158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11050538097</v>
      </c>
      <c r="F25" s="31">
        <f t="shared" si="2"/>
        <v>11050538097</v>
      </c>
      <c r="G25" s="31">
        <f t="shared" si="2"/>
        <v>171835088</v>
      </c>
      <c r="H25" s="31">
        <f t="shared" si="2"/>
        <v>89658360</v>
      </c>
      <c r="I25" s="31">
        <f t="shared" si="2"/>
        <v>-861617464</v>
      </c>
      <c r="J25" s="31">
        <f t="shared" si="2"/>
        <v>-861617464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-861617464</v>
      </c>
      <c r="X25" s="31">
        <f t="shared" si="2"/>
        <v>2762634526</v>
      </c>
      <c r="Y25" s="31">
        <f t="shared" si="2"/>
        <v>-3624251990</v>
      </c>
      <c r="Z25" s="32">
        <f>+IF(X25&lt;&gt;0,+(Y25/X25)*100,0)</f>
        <v>-131.1882536720313</v>
      </c>
      <c r="AA25" s="33">
        <f>+AA12+AA24</f>
        <v>11050538097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49051000</v>
      </c>
      <c r="F30" s="20">
        <v>49051000</v>
      </c>
      <c r="G30" s="20"/>
      <c r="H30" s="20"/>
      <c r="I30" s="20">
        <v>1048000</v>
      </c>
      <c r="J30" s="20">
        <v>1048000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1048000</v>
      </c>
      <c r="X30" s="20">
        <v>12262750</v>
      </c>
      <c r="Y30" s="20">
        <v>-11214750</v>
      </c>
      <c r="Z30" s="21">
        <v>-91.45</v>
      </c>
      <c r="AA30" s="22">
        <v>49051000</v>
      </c>
    </row>
    <row r="31" spans="1:27" ht="13.5">
      <c r="A31" s="23" t="s">
        <v>56</v>
      </c>
      <c r="B31" s="17"/>
      <c r="C31" s="18"/>
      <c r="D31" s="18"/>
      <c r="E31" s="19">
        <v>42198000</v>
      </c>
      <c r="F31" s="20">
        <v>42198000</v>
      </c>
      <c r="G31" s="20">
        <v>655359</v>
      </c>
      <c r="H31" s="20">
        <v>-18870</v>
      </c>
      <c r="I31" s="20">
        <v>-192679</v>
      </c>
      <c r="J31" s="20">
        <v>-192679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-192679</v>
      </c>
      <c r="X31" s="20">
        <v>10549500</v>
      </c>
      <c r="Y31" s="20">
        <v>-10742179</v>
      </c>
      <c r="Z31" s="21">
        <v>-101.83</v>
      </c>
      <c r="AA31" s="22">
        <v>42198000</v>
      </c>
    </row>
    <row r="32" spans="1:27" ht="13.5">
      <c r="A32" s="23" t="s">
        <v>57</v>
      </c>
      <c r="B32" s="17"/>
      <c r="C32" s="18"/>
      <c r="D32" s="18"/>
      <c r="E32" s="19">
        <v>800663901</v>
      </c>
      <c r="F32" s="20">
        <v>800663901</v>
      </c>
      <c r="G32" s="20">
        <v>129350633</v>
      </c>
      <c r="H32" s="20">
        <v>127974773</v>
      </c>
      <c r="I32" s="20">
        <v>-69076113</v>
      </c>
      <c r="J32" s="20">
        <v>-69076113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-69076113</v>
      </c>
      <c r="X32" s="20">
        <v>200165975</v>
      </c>
      <c r="Y32" s="20">
        <v>-269242088</v>
      </c>
      <c r="Z32" s="21">
        <v>-134.51</v>
      </c>
      <c r="AA32" s="22">
        <v>800663901</v>
      </c>
    </row>
    <row r="33" spans="1:27" ht="13.5">
      <c r="A33" s="23" t="s">
        <v>58</v>
      </c>
      <c r="B33" s="17"/>
      <c r="C33" s="18"/>
      <c r="D33" s="18"/>
      <c r="E33" s="19">
        <v>20523461</v>
      </c>
      <c r="F33" s="20">
        <v>20523461</v>
      </c>
      <c r="G33" s="20">
        <v>-19046000</v>
      </c>
      <c r="H33" s="20"/>
      <c r="I33" s="20">
        <v>-1932000</v>
      </c>
      <c r="J33" s="20">
        <v>-1932000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-1932000</v>
      </c>
      <c r="X33" s="20">
        <v>5130865</v>
      </c>
      <c r="Y33" s="20">
        <v>-7062865</v>
      </c>
      <c r="Z33" s="21">
        <v>-137.65</v>
      </c>
      <c r="AA33" s="22">
        <v>20523461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912436362</v>
      </c>
      <c r="F34" s="31">
        <f t="shared" si="3"/>
        <v>912436362</v>
      </c>
      <c r="G34" s="31">
        <f t="shared" si="3"/>
        <v>110959992</v>
      </c>
      <c r="H34" s="31">
        <f t="shared" si="3"/>
        <v>127955903</v>
      </c>
      <c r="I34" s="31">
        <f t="shared" si="3"/>
        <v>-70152792</v>
      </c>
      <c r="J34" s="31">
        <f t="shared" si="3"/>
        <v>-70152792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-70152792</v>
      </c>
      <c r="X34" s="31">
        <f t="shared" si="3"/>
        <v>228109090</v>
      </c>
      <c r="Y34" s="31">
        <f t="shared" si="3"/>
        <v>-298261882</v>
      </c>
      <c r="Z34" s="32">
        <f>+IF(X34&lt;&gt;0,+(Y34/X34)*100,0)</f>
        <v>-130.75405368545375</v>
      </c>
      <c r="AA34" s="33">
        <f>SUM(AA29:AA33)</f>
        <v>912436362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556206918</v>
      </c>
      <c r="F37" s="20">
        <v>556206918</v>
      </c>
      <c r="G37" s="20">
        <v>8518560</v>
      </c>
      <c r="H37" s="20">
        <v>-1313025</v>
      </c>
      <c r="I37" s="20">
        <v>-28967861</v>
      </c>
      <c r="J37" s="20">
        <v>-28967861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-28967861</v>
      </c>
      <c r="X37" s="20">
        <v>139051730</v>
      </c>
      <c r="Y37" s="20">
        <v>-168019591</v>
      </c>
      <c r="Z37" s="21">
        <v>-120.83</v>
      </c>
      <c r="AA37" s="22">
        <v>556206918</v>
      </c>
    </row>
    <row r="38" spans="1:27" ht="13.5">
      <c r="A38" s="23" t="s">
        <v>58</v>
      </c>
      <c r="B38" s="17"/>
      <c r="C38" s="18"/>
      <c r="D38" s="18"/>
      <c r="E38" s="19">
        <v>219118252</v>
      </c>
      <c r="F38" s="20">
        <v>219118252</v>
      </c>
      <c r="G38" s="20"/>
      <c r="H38" s="20">
        <v>48884914</v>
      </c>
      <c r="I38" s="20">
        <v>29853000</v>
      </c>
      <c r="J38" s="20">
        <v>29853000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29853000</v>
      </c>
      <c r="X38" s="20">
        <v>54779563</v>
      </c>
      <c r="Y38" s="20">
        <v>-24926563</v>
      </c>
      <c r="Z38" s="21">
        <v>-45.5</v>
      </c>
      <c r="AA38" s="22">
        <v>219118252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775325170</v>
      </c>
      <c r="F39" s="37">
        <f t="shared" si="4"/>
        <v>775325170</v>
      </c>
      <c r="G39" s="37">
        <f t="shared" si="4"/>
        <v>8518560</v>
      </c>
      <c r="H39" s="37">
        <f t="shared" si="4"/>
        <v>47571889</v>
      </c>
      <c r="I39" s="37">
        <f t="shared" si="4"/>
        <v>885139</v>
      </c>
      <c r="J39" s="37">
        <f t="shared" si="4"/>
        <v>885139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885139</v>
      </c>
      <c r="X39" s="37">
        <f t="shared" si="4"/>
        <v>193831293</v>
      </c>
      <c r="Y39" s="37">
        <f t="shared" si="4"/>
        <v>-192946154</v>
      </c>
      <c r="Z39" s="38">
        <f>+IF(X39&lt;&gt;0,+(Y39/X39)*100,0)</f>
        <v>-99.54334566606849</v>
      </c>
      <c r="AA39" s="39">
        <f>SUM(AA37:AA38)</f>
        <v>775325170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1687761532</v>
      </c>
      <c r="F40" s="31">
        <f t="shared" si="5"/>
        <v>1687761532</v>
      </c>
      <c r="G40" s="31">
        <f t="shared" si="5"/>
        <v>119478552</v>
      </c>
      <c r="H40" s="31">
        <f t="shared" si="5"/>
        <v>175527792</v>
      </c>
      <c r="I40" s="31">
        <f t="shared" si="5"/>
        <v>-69267653</v>
      </c>
      <c r="J40" s="31">
        <f t="shared" si="5"/>
        <v>-69267653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-69267653</v>
      </c>
      <c r="X40" s="31">
        <f t="shared" si="5"/>
        <v>421940383</v>
      </c>
      <c r="Y40" s="31">
        <f t="shared" si="5"/>
        <v>-491208036</v>
      </c>
      <c r="Z40" s="32">
        <f>+IF(X40&lt;&gt;0,+(Y40/X40)*100,0)</f>
        <v>-116.4164549758206</v>
      </c>
      <c r="AA40" s="33">
        <f>+AA34+AA39</f>
        <v>1687761532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9362776565</v>
      </c>
      <c r="F42" s="45">
        <f t="shared" si="6"/>
        <v>9362776565</v>
      </c>
      <c r="G42" s="45">
        <f t="shared" si="6"/>
        <v>52356536</v>
      </c>
      <c r="H42" s="45">
        <f t="shared" si="6"/>
        <v>-85869432</v>
      </c>
      <c r="I42" s="45">
        <f t="shared" si="6"/>
        <v>-792349811</v>
      </c>
      <c r="J42" s="45">
        <f t="shared" si="6"/>
        <v>-792349811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-792349811</v>
      </c>
      <c r="X42" s="45">
        <f t="shared" si="6"/>
        <v>2340694143</v>
      </c>
      <c r="Y42" s="45">
        <f t="shared" si="6"/>
        <v>-3133043954</v>
      </c>
      <c r="Z42" s="46">
        <f>+IF(X42&lt;&gt;0,+(Y42/X42)*100,0)</f>
        <v>-133.85106137722326</v>
      </c>
      <c r="AA42" s="47">
        <f>+AA25-AA40</f>
        <v>9362776565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9150989603</v>
      </c>
      <c r="F45" s="20">
        <v>9150989603</v>
      </c>
      <c r="G45" s="20">
        <v>52356536</v>
      </c>
      <c r="H45" s="20">
        <v>-85869432</v>
      </c>
      <c r="I45" s="20">
        <v>-792349811</v>
      </c>
      <c r="J45" s="20">
        <v>-792349811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-792349811</v>
      </c>
      <c r="X45" s="20">
        <v>2287747401</v>
      </c>
      <c r="Y45" s="20">
        <v>-3080097212</v>
      </c>
      <c r="Z45" s="48">
        <v>-134.63</v>
      </c>
      <c r="AA45" s="22">
        <v>9150989603</v>
      </c>
    </row>
    <row r="46" spans="1:27" ht="13.5">
      <c r="A46" s="23" t="s">
        <v>67</v>
      </c>
      <c r="B46" s="17"/>
      <c r="C46" s="18"/>
      <c r="D46" s="18"/>
      <c r="E46" s="19">
        <v>211786962</v>
      </c>
      <c r="F46" s="20">
        <v>211786962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52946741</v>
      </c>
      <c r="Y46" s="20">
        <v>-52946741</v>
      </c>
      <c r="Z46" s="48">
        <v>-100</v>
      </c>
      <c r="AA46" s="22">
        <v>211786962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9362776565</v>
      </c>
      <c r="F48" s="53">
        <f t="shared" si="7"/>
        <v>9362776565</v>
      </c>
      <c r="G48" s="53">
        <f t="shared" si="7"/>
        <v>52356536</v>
      </c>
      <c r="H48" s="53">
        <f t="shared" si="7"/>
        <v>-85869432</v>
      </c>
      <c r="I48" s="53">
        <f t="shared" si="7"/>
        <v>-792349811</v>
      </c>
      <c r="J48" s="53">
        <f t="shared" si="7"/>
        <v>-792349811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-792349811</v>
      </c>
      <c r="X48" s="53">
        <f t="shared" si="7"/>
        <v>2340694142</v>
      </c>
      <c r="Y48" s="53">
        <f t="shared" si="7"/>
        <v>-3133043953</v>
      </c>
      <c r="Z48" s="54">
        <f>+IF(X48&lt;&gt;0,+(Y48/X48)*100,0)</f>
        <v>-133.85106139168522</v>
      </c>
      <c r="AA48" s="55">
        <f>SUM(AA45:AA47)</f>
        <v>9362776565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3488096</v>
      </c>
      <c r="D6" s="18">
        <v>3488096</v>
      </c>
      <c r="E6" s="19">
        <v>5200000</v>
      </c>
      <c r="F6" s="20">
        <v>5200000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1300000</v>
      </c>
      <c r="Y6" s="20">
        <v>-1300000</v>
      </c>
      <c r="Z6" s="21">
        <v>-100</v>
      </c>
      <c r="AA6" s="22">
        <v>5200000</v>
      </c>
    </row>
    <row r="7" spans="1:27" ht="13.5">
      <c r="A7" s="23" t="s">
        <v>34</v>
      </c>
      <c r="B7" s="17"/>
      <c r="C7" s="18"/>
      <c r="D7" s="18"/>
      <c r="E7" s="19">
        <v>6500000</v>
      </c>
      <c r="F7" s="20">
        <v>6500000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1625000</v>
      </c>
      <c r="Y7" s="20">
        <v>-1625000</v>
      </c>
      <c r="Z7" s="21">
        <v>-100</v>
      </c>
      <c r="AA7" s="22">
        <v>6500000</v>
      </c>
    </row>
    <row r="8" spans="1:27" ht="13.5">
      <c r="A8" s="23" t="s">
        <v>35</v>
      </c>
      <c r="B8" s="17"/>
      <c r="C8" s="18">
        <v>15579012</v>
      </c>
      <c r="D8" s="18">
        <v>15579012</v>
      </c>
      <c r="E8" s="19">
        <v>80983794</v>
      </c>
      <c r="F8" s="20">
        <v>80983794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20245949</v>
      </c>
      <c r="Y8" s="20">
        <v>-20245949</v>
      </c>
      <c r="Z8" s="21">
        <v>-100</v>
      </c>
      <c r="AA8" s="22">
        <v>80983794</v>
      </c>
    </row>
    <row r="9" spans="1:27" ht="13.5">
      <c r="A9" s="23" t="s">
        <v>36</v>
      </c>
      <c r="B9" s="17"/>
      <c r="C9" s="18">
        <v>28257965</v>
      </c>
      <c r="D9" s="18">
        <v>28257965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51314486</v>
      </c>
      <c r="D11" s="18">
        <v>51314486</v>
      </c>
      <c r="E11" s="19">
        <v>47239213</v>
      </c>
      <c r="F11" s="20">
        <v>47239213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11809803</v>
      </c>
      <c r="Y11" s="20">
        <v>-11809803</v>
      </c>
      <c r="Z11" s="21">
        <v>-100</v>
      </c>
      <c r="AA11" s="22">
        <v>47239213</v>
      </c>
    </row>
    <row r="12" spans="1:27" ht="13.5">
      <c r="A12" s="27" t="s">
        <v>39</v>
      </c>
      <c r="B12" s="28"/>
      <c r="C12" s="29">
        <f aca="true" t="shared" si="0" ref="C12:Y12">SUM(C6:C11)</f>
        <v>98639559</v>
      </c>
      <c r="D12" s="29">
        <f>SUM(D6:D11)</f>
        <v>98639559</v>
      </c>
      <c r="E12" s="30">
        <f t="shared" si="0"/>
        <v>139923007</v>
      </c>
      <c r="F12" s="31">
        <f t="shared" si="0"/>
        <v>139923007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34980752</v>
      </c>
      <c r="Y12" s="31">
        <f t="shared" si="0"/>
        <v>-34980752</v>
      </c>
      <c r="Z12" s="32">
        <f>+IF(X12&lt;&gt;0,+(Y12/X12)*100,0)</f>
        <v>-100</v>
      </c>
      <c r="AA12" s="33">
        <f>SUM(AA6:AA11)</f>
        <v>139923007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35599000</v>
      </c>
      <c r="D17" s="18">
        <v>35599000</v>
      </c>
      <c r="E17" s="19">
        <v>17409560</v>
      </c>
      <c r="F17" s="20">
        <v>17409560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4352390</v>
      </c>
      <c r="Y17" s="20">
        <v>-4352390</v>
      </c>
      <c r="Z17" s="21">
        <v>-100</v>
      </c>
      <c r="AA17" s="22">
        <v>17409560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565842775</v>
      </c>
      <c r="D19" s="18">
        <v>565842775</v>
      </c>
      <c r="E19" s="19">
        <v>364677886</v>
      </c>
      <c r="F19" s="20">
        <v>364677886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91169472</v>
      </c>
      <c r="Y19" s="20">
        <v>-91169472</v>
      </c>
      <c r="Z19" s="21">
        <v>-100</v>
      </c>
      <c r="AA19" s="22">
        <v>364677886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22306</v>
      </c>
      <c r="D23" s="18">
        <v>22306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601464081</v>
      </c>
      <c r="D24" s="29">
        <f>SUM(D15:D23)</f>
        <v>601464081</v>
      </c>
      <c r="E24" s="36">
        <f t="shared" si="1"/>
        <v>382087446</v>
      </c>
      <c r="F24" s="37">
        <f t="shared" si="1"/>
        <v>382087446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95521862</v>
      </c>
      <c r="Y24" s="37">
        <f t="shared" si="1"/>
        <v>-95521862</v>
      </c>
      <c r="Z24" s="38">
        <f>+IF(X24&lt;&gt;0,+(Y24/X24)*100,0)</f>
        <v>-100</v>
      </c>
      <c r="AA24" s="39">
        <f>SUM(AA15:AA23)</f>
        <v>382087446</v>
      </c>
    </row>
    <row r="25" spans="1:27" ht="13.5">
      <c r="A25" s="27" t="s">
        <v>51</v>
      </c>
      <c r="B25" s="28"/>
      <c r="C25" s="29">
        <f aca="true" t="shared" si="2" ref="C25:Y25">+C12+C24</f>
        <v>700103640</v>
      </c>
      <c r="D25" s="29">
        <f>+D12+D24</f>
        <v>700103640</v>
      </c>
      <c r="E25" s="30">
        <f t="shared" si="2"/>
        <v>522010453</v>
      </c>
      <c r="F25" s="31">
        <f t="shared" si="2"/>
        <v>522010453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130502614</v>
      </c>
      <c r="Y25" s="31">
        <f t="shared" si="2"/>
        <v>-130502614</v>
      </c>
      <c r="Z25" s="32">
        <f>+IF(X25&lt;&gt;0,+(Y25/X25)*100,0)</f>
        <v>-100</v>
      </c>
      <c r="AA25" s="33">
        <f>+AA12+AA24</f>
        <v>522010453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1909160</v>
      </c>
      <c r="D31" s="18">
        <v>1909160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124882554</v>
      </c>
      <c r="D32" s="18">
        <v>124882554</v>
      </c>
      <c r="E32" s="19">
        <v>60625000</v>
      </c>
      <c r="F32" s="20">
        <v>60625000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15156250</v>
      </c>
      <c r="Y32" s="20">
        <v>-15156250</v>
      </c>
      <c r="Z32" s="21">
        <v>-100</v>
      </c>
      <c r="AA32" s="22">
        <v>60625000</v>
      </c>
    </row>
    <row r="33" spans="1:27" ht="13.5">
      <c r="A33" s="23" t="s">
        <v>58</v>
      </c>
      <c r="B33" s="17"/>
      <c r="C33" s="18">
        <v>17576178</v>
      </c>
      <c r="D33" s="18">
        <v>17576178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144367892</v>
      </c>
      <c r="D34" s="29">
        <f>SUM(D29:D33)</f>
        <v>144367892</v>
      </c>
      <c r="E34" s="30">
        <f t="shared" si="3"/>
        <v>60625000</v>
      </c>
      <c r="F34" s="31">
        <f t="shared" si="3"/>
        <v>60625000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15156250</v>
      </c>
      <c r="Y34" s="31">
        <f t="shared" si="3"/>
        <v>-15156250</v>
      </c>
      <c r="Z34" s="32">
        <f>+IF(X34&lt;&gt;0,+(Y34/X34)*100,0)</f>
        <v>-100</v>
      </c>
      <c r="AA34" s="33">
        <f>SUM(AA29:AA33)</f>
        <v>60625000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16438000</v>
      </c>
      <c r="D38" s="18">
        <v>16438000</v>
      </c>
      <c r="E38" s="19">
        <v>16500129</v>
      </c>
      <c r="F38" s="20">
        <v>16500129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4125032</v>
      </c>
      <c r="Y38" s="20">
        <v>-4125032</v>
      </c>
      <c r="Z38" s="21">
        <v>-100</v>
      </c>
      <c r="AA38" s="22">
        <v>16500129</v>
      </c>
    </row>
    <row r="39" spans="1:27" ht="13.5">
      <c r="A39" s="27" t="s">
        <v>61</v>
      </c>
      <c r="B39" s="35"/>
      <c r="C39" s="29">
        <f aca="true" t="shared" si="4" ref="C39:Y39">SUM(C37:C38)</f>
        <v>16438000</v>
      </c>
      <c r="D39" s="29">
        <f>SUM(D37:D38)</f>
        <v>16438000</v>
      </c>
      <c r="E39" s="36">
        <f t="shared" si="4"/>
        <v>16500129</v>
      </c>
      <c r="F39" s="37">
        <f t="shared" si="4"/>
        <v>16500129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4125032</v>
      </c>
      <c r="Y39" s="37">
        <f t="shared" si="4"/>
        <v>-4125032</v>
      </c>
      <c r="Z39" s="38">
        <f>+IF(X39&lt;&gt;0,+(Y39/X39)*100,0)</f>
        <v>-100</v>
      </c>
      <c r="AA39" s="39">
        <f>SUM(AA37:AA38)</f>
        <v>16500129</v>
      </c>
    </row>
    <row r="40" spans="1:27" ht="13.5">
      <c r="A40" s="27" t="s">
        <v>62</v>
      </c>
      <c r="B40" s="28"/>
      <c r="C40" s="29">
        <f aca="true" t="shared" si="5" ref="C40:Y40">+C34+C39</f>
        <v>160805892</v>
      </c>
      <c r="D40" s="29">
        <f>+D34+D39</f>
        <v>160805892</v>
      </c>
      <c r="E40" s="30">
        <f t="shared" si="5"/>
        <v>77125129</v>
      </c>
      <c r="F40" s="31">
        <f t="shared" si="5"/>
        <v>77125129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19281282</v>
      </c>
      <c r="Y40" s="31">
        <f t="shared" si="5"/>
        <v>-19281282</v>
      </c>
      <c r="Z40" s="32">
        <f>+IF(X40&lt;&gt;0,+(Y40/X40)*100,0)</f>
        <v>-100</v>
      </c>
      <c r="AA40" s="33">
        <f>+AA34+AA39</f>
        <v>77125129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539297748</v>
      </c>
      <c r="D42" s="43">
        <f>+D25-D40</f>
        <v>539297748</v>
      </c>
      <c r="E42" s="44">
        <f t="shared" si="6"/>
        <v>444885324</v>
      </c>
      <c r="F42" s="45">
        <f t="shared" si="6"/>
        <v>444885324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111221332</v>
      </c>
      <c r="Y42" s="45">
        <f t="shared" si="6"/>
        <v>-111221332</v>
      </c>
      <c r="Z42" s="46">
        <f>+IF(X42&lt;&gt;0,+(Y42/X42)*100,0)</f>
        <v>-100</v>
      </c>
      <c r="AA42" s="47">
        <f>+AA25-AA40</f>
        <v>444885324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574266721</v>
      </c>
      <c r="D45" s="18">
        <v>574266721</v>
      </c>
      <c r="E45" s="19">
        <v>482006876</v>
      </c>
      <c r="F45" s="20">
        <v>482006876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120501719</v>
      </c>
      <c r="Y45" s="20">
        <v>-120501719</v>
      </c>
      <c r="Z45" s="48">
        <v>-100</v>
      </c>
      <c r="AA45" s="22">
        <v>482006876</v>
      </c>
    </row>
    <row r="46" spans="1:27" ht="13.5">
      <c r="A46" s="23" t="s">
        <v>67</v>
      </c>
      <c r="B46" s="17"/>
      <c r="C46" s="18">
        <v>-34968973</v>
      </c>
      <c r="D46" s="18">
        <v>-34968973</v>
      </c>
      <c r="E46" s="19">
        <v>-37121552</v>
      </c>
      <c r="F46" s="20">
        <v>-37121552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-9280388</v>
      </c>
      <c r="Y46" s="20">
        <v>9280388</v>
      </c>
      <c r="Z46" s="48">
        <v>-100</v>
      </c>
      <c r="AA46" s="22">
        <v>-37121552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539297748</v>
      </c>
      <c r="D48" s="51">
        <f>SUM(D45:D47)</f>
        <v>539297748</v>
      </c>
      <c r="E48" s="52">
        <f t="shared" si="7"/>
        <v>444885324</v>
      </c>
      <c r="F48" s="53">
        <f t="shared" si="7"/>
        <v>444885324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111221331</v>
      </c>
      <c r="Y48" s="53">
        <f t="shared" si="7"/>
        <v>-111221331</v>
      </c>
      <c r="Z48" s="54">
        <f>+IF(X48&lt;&gt;0,+(Y48/X48)*100,0)</f>
        <v>-100</v>
      </c>
      <c r="AA48" s="55">
        <f>SUM(AA45:AA47)</f>
        <v>444885324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10000000</v>
      </c>
      <c r="F6" s="20">
        <v>10000000</v>
      </c>
      <c r="G6" s="20">
        <v>5181390</v>
      </c>
      <c r="H6" s="20">
        <v>20708339</v>
      </c>
      <c r="I6" s="20">
        <v>1771727</v>
      </c>
      <c r="J6" s="20">
        <v>1771727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1771727</v>
      </c>
      <c r="X6" s="20">
        <v>2500000</v>
      </c>
      <c r="Y6" s="20">
        <v>-728273</v>
      </c>
      <c r="Z6" s="21">
        <v>-29.13</v>
      </c>
      <c r="AA6" s="22">
        <v>10000000</v>
      </c>
    </row>
    <row r="7" spans="1:27" ht="13.5">
      <c r="A7" s="23" t="s">
        <v>34</v>
      </c>
      <c r="B7" s="17"/>
      <c r="C7" s="18"/>
      <c r="D7" s="18"/>
      <c r="E7" s="19">
        <v>132265000</v>
      </c>
      <c r="F7" s="20">
        <v>132265000</v>
      </c>
      <c r="G7" s="20">
        <v>207097749</v>
      </c>
      <c r="H7" s="20">
        <v>173071904</v>
      </c>
      <c r="I7" s="20">
        <v>150959694</v>
      </c>
      <c r="J7" s="20">
        <v>150959694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150959694</v>
      </c>
      <c r="X7" s="20">
        <v>33066250</v>
      </c>
      <c r="Y7" s="20">
        <v>117893444</v>
      </c>
      <c r="Z7" s="21">
        <v>356.54</v>
      </c>
      <c r="AA7" s="22">
        <v>132265000</v>
      </c>
    </row>
    <row r="8" spans="1:27" ht="13.5">
      <c r="A8" s="23" t="s">
        <v>35</v>
      </c>
      <c r="B8" s="17"/>
      <c r="C8" s="18"/>
      <c r="D8" s="18"/>
      <c r="E8" s="19">
        <v>214968000</v>
      </c>
      <c r="F8" s="20">
        <v>214968000</v>
      </c>
      <c r="G8" s="20">
        <v>220689496</v>
      </c>
      <c r="H8" s="20">
        <v>229026064</v>
      </c>
      <c r="I8" s="20">
        <v>231391345</v>
      </c>
      <c r="J8" s="20">
        <v>231391345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231391345</v>
      </c>
      <c r="X8" s="20">
        <v>53742000</v>
      </c>
      <c r="Y8" s="20">
        <v>177649345</v>
      </c>
      <c r="Z8" s="21">
        <v>330.56</v>
      </c>
      <c r="AA8" s="22">
        <v>214968000</v>
      </c>
    </row>
    <row r="9" spans="1:27" ht="13.5">
      <c r="A9" s="23" t="s">
        <v>36</v>
      </c>
      <c r="B9" s="17"/>
      <c r="C9" s="18"/>
      <c r="D9" s="18"/>
      <c r="E9" s="19">
        <v>10000000</v>
      </c>
      <c r="F9" s="20">
        <v>10000000</v>
      </c>
      <c r="G9" s="20">
        <v>23664419</v>
      </c>
      <c r="H9" s="20">
        <v>41997636</v>
      </c>
      <c r="I9" s="20">
        <v>60330964</v>
      </c>
      <c r="J9" s="20">
        <v>60330964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60330964</v>
      </c>
      <c r="X9" s="20">
        <v>2500000</v>
      </c>
      <c r="Y9" s="20">
        <v>57830964</v>
      </c>
      <c r="Z9" s="21">
        <v>2313.24</v>
      </c>
      <c r="AA9" s="22">
        <v>10000000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3000000</v>
      </c>
      <c r="F11" s="20">
        <v>3000000</v>
      </c>
      <c r="G11" s="20">
        <v>7409528</v>
      </c>
      <c r="H11" s="20">
        <v>8517734</v>
      </c>
      <c r="I11" s="20">
        <v>8942850</v>
      </c>
      <c r="J11" s="20">
        <v>8942850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8942850</v>
      </c>
      <c r="X11" s="20">
        <v>750000</v>
      </c>
      <c r="Y11" s="20">
        <v>8192850</v>
      </c>
      <c r="Z11" s="21">
        <v>1092.38</v>
      </c>
      <c r="AA11" s="22">
        <v>3000000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370233000</v>
      </c>
      <c r="F12" s="31">
        <f t="shared" si="0"/>
        <v>370233000</v>
      </c>
      <c r="G12" s="31">
        <f t="shared" si="0"/>
        <v>464042582</v>
      </c>
      <c r="H12" s="31">
        <f t="shared" si="0"/>
        <v>473321677</v>
      </c>
      <c r="I12" s="31">
        <f t="shared" si="0"/>
        <v>453396580</v>
      </c>
      <c r="J12" s="31">
        <f t="shared" si="0"/>
        <v>453396580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453396580</v>
      </c>
      <c r="X12" s="31">
        <f t="shared" si="0"/>
        <v>92558250</v>
      </c>
      <c r="Y12" s="31">
        <f t="shared" si="0"/>
        <v>360838330</v>
      </c>
      <c r="Z12" s="32">
        <f>+IF(X12&lt;&gt;0,+(Y12/X12)*100,0)</f>
        <v>389.8499917619445</v>
      </c>
      <c r="AA12" s="33">
        <f>SUM(AA6:AA11)</f>
        <v>370233000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27265399</v>
      </c>
      <c r="H15" s="20">
        <v>27389377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>
        <v>283977</v>
      </c>
      <c r="J16" s="20">
        <v>283977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283977</v>
      </c>
      <c r="X16" s="20"/>
      <c r="Y16" s="24">
        <v>283977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11005300</v>
      </c>
      <c r="F17" s="20">
        <v>11005300</v>
      </c>
      <c r="G17" s="20">
        <v>11005300</v>
      </c>
      <c r="H17" s="20">
        <v>11005300</v>
      </c>
      <c r="I17" s="20">
        <v>11005300</v>
      </c>
      <c r="J17" s="20">
        <v>11005300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11005300</v>
      </c>
      <c r="X17" s="20">
        <v>2751325</v>
      </c>
      <c r="Y17" s="20">
        <v>8253975</v>
      </c>
      <c r="Z17" s="21">
        <v>300</v>
      </c>
      <c r="AA17" s="22">
        <v>11005300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1186476000</v>
      </c>
      <c r="F19" s="20">
        <v>1186476000</v>
      </c>
      <c r="G19" s="20">
        <v>1096963712</v>
      </c>
      <c r="H19" s="20">
        <v>1194489768</v>
      </c>
      <c r="I19" s="20">
        <v>1189940990</v>
      </c>
      <c r="J19" s="20">
        <v>1189940990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1189940990</v>
      </c>
      <c r="X19" s="20">
        <v>296619000</v>
      </c>
      <c r="Y19" s="20">
        <v>893321990</v>
      </c>
      <c r="Z19" s="21">
        <v>301.17</v>
      </c>
      <c r="AA19" s="22">
        <v>1186476000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1197481300</v>
      </c>
      <c r="F24" s="37">
        <f t="shared" si="1"/>
        <v>1197481300</v>
      </c>
      <c r="G24" s="37">
        <f t="shared" si="1"/>
        <v>1135234411</v>
      </c>
      <c r="H24" s="37">
        <f t="shared" si="1"/>
        <v>1232884445</v>
      </c>
      <c r="I24" s="37">
        <f t="shared" si="1"/>
        <v>1201230267</v>
      </c>
      <c r="J24" s="37">
        <f t="shared" si="1"/>
        <v>1201230267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1201230267</v>
      </c>
      <c r="X24" s="37">
        <f t="shared" si="1"/>
        <v>299370325</v>
      </c>
      <c r="Y24" s="37">
        <f t="shared" si="1"/>
        <v>901859942</v>
      </c>
      <c r="Z24" s="38">
        <f>+IF(X24&lt;&gt;0,+(Y24/X24)*100,0)</f>
        <v>301.25228410664954</v>
      </c>
      <c r="AA24" s="39">
        <f>SUM(AA15:AA23)</f>
        <v>1197481300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1567714300</v>
      </c>
      <c r="F25" s="31">
        <f t="shared" si="2"/>
        <v>1567714300</v>
      </c>
      <c r="G25" s="31">
        <f t="shared" si="2"/>
        <v>1599276993</v>
      </c>
      <c r="H25" s="31">
        <f t="shared" si="2"/>
        <v>1706206122</v>
      </c>
      <c r="I25" s="31">
        <f t="shared" si="2"/>
        <v>1654626847</v>
      </c>
      <c r="J25" s="31">
        <f t="shared" si="2"/>
        <v>1654626847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1654626847</v>
      </c>
      <c r="X25" s="31">
        <f t="shared" si="2"/>
        <v>391928575</v>
      </c>
      <c r="Y25" s="31">
        <f t="shared" si="2"/>
        <v>1262698272</v>
      </c>
      <c r="Z25" s="32">
        <f>+IF(X25&lt;&gt;0,+(Y25/X25)*100,0)</f>
        <v>322.175608655225</v>
      </c>
      <c r="AA25" s="33">
        <f>+AA12+AA24</f>
        <v>1567714300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1145271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9029000</v>
      </c>
      <c r="F30" s="20">
        <v>9029000</v>
      </c>
      <c r="G30" s="20">
        <v>9050624</v>
      </c>
      <c r="H30" s="20">
        <v>9050624</v>
      </c>
      <c r="I30" s="20">
        <v>9050624</v>
      </c>
      <c r="J30" s="20">
        <v>9050624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9050624</v>
      </c>
      <c r="X30" s="20">
        <v>2257250</v>
      </c>
      <c r="Y30" s="20">
        <v>6793374</v>
      </c>
      <c r="Z30" s="21">
        <v>300.96</v>
      </c>
      <c r="AA30" s="22">
        <v>9029000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40000000</v>
      </c>
      <c r="F32" s="20">
        <v>40000000</v>
      </c>
      <c r="G32" s="20">
        <v>218912863</v>
      </c>
      <c r="H32" s="20">
        <v>104495848</v>
      </c>
      <c r="I32" s="20">
        <v>94144121</v>
      </c>
      <c r="J32" s="20">
        <v>94144121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94144121</v>
      </c>
      <c r="X32" s="20">
        <v>10000000</v>
      </c>
      <c r="Y32" s="20">
        <v>84144121</v>
      </c>
      <c r="Z32" s="21">
        <v>841.44</v>
      </c>
      <c r="AA32" s="22">
        <v>40000000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15944416</v>
      </c>
      <c r="H33" s="20">
        <v>20530356</v>
      </c>
      <c r="I33" s="20">
        <v>20738688</v>
      </c>
      <c r="J33" s="20">
        <v>20738688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20738688</v>
      </c>
      <c r="X33" s="20"/>
      <c r="Y33" s="20">
        <v>20738688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49029000</v>
      </c>
      <c r="F34" s="31">
        <f t="shared" si="3"/>
        <v>49029000</v>
      </c>
      <c r="G34" s="31">
        <f t="shared" si="3"/>
        <v>243907903</v>
      </c>
      <c r="H34" s="31">
        <f t="shared" si="3"/>
        <v>135222099</v>
      </c>
      <c r="I34" s="31">
        <f t="shared" si="3"/>
        <v>123933433</v>
      </c>
      <c r="J34" s="31">
        <f t="shared" si="3"/>
        <v>123933433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123933433</v>
      </c>
      <c r="X34" s="31">
        <f t="shared" si="3"/>
        <v>12257250</v>
      </c>
      <c r="Y34" s="31">
        <f t="shared" si="3"/>
        <v>111676183</v>
      </c>
      <c r="Z34" s="32">
        <f>+IF(X34&lt;&gt;0,+(Y34/X34)*100,0)</f>
        <v>911.103085928736</v>
      </c>
      <c r="AA34" s="33">
        <f>SUM(AA29:AA33)</f>
        <v>49029000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63244000</v>
      </c>
      <c r="F37" s="20">
        <v>63244000</v>
      </c>
      <c r="G37" s="20">
        <v>55218510</v>
      </c>
      <c r="H37" s="20">
        <v>55084982</v>
      </c>
      <c r="I37" s="20">
        <v>54951453</v>
      </c>
      <c r="J37" s="20">
        <v>54951453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54951453</v>
      </c>
      <c r="X37" s="20">
        <v>15811000</v>
      </c>
      <c r="Y37" s="20">
        <v>39140453</v>
      </c>
      <c r="Z37" s="21">
        <v>247.55</v>
      </c>
      <c r="AA37" s="22">
        <v>63244000</v>
      </c>
    </row>
    <row r="38" spans="1:27" ht="13.5">
      <c r="A38" s="23" t="s">
        <v>58</v>
      </c>
      <c r="B38" s="17"/>
      <c r="C38" s="18"/>
      <c r="D38" s="18"/>
      <c r="E38" s="19">
        <v>32258000</v>
      </c>
      <c r="F38" s="20">
        <v>32258000</v>
      </c>
      <c r="G38" s="20">
        <v>16264449</v>
      </c>
      <c r="H38" s="20">
        <v>26470519</v>
      </c>
      <c r="I38" s="20">
        <v>26496870</v>
      </c>
      <c r="J38" s="20">
        <v>26496870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26496870</v>
      </c>
      <c r="X38" s="20">
        <v>8064500</v>
      </c>
      <c r="Y38" s="20">
        <v>18432370</v>
      </c>
      <c r="Z38" s="21">
        <v>228.56</v>
      </c>
      <c r="AA38" s="22">
        <v>32258000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95502000</v>
      </c>
      <c r="F39" s="37">
        <f t="shared" si="4"/>
        <v>95502000</v>
      </c>
      <c r="G39" s="37">
        <f t="shared" si="4"/>
        <v>71482959</v>
      </c>
      <c r="H39" s="37">
        <f t="shared" si="4"/>
        <v>81555501</v>
      </c>
      <c r="I39" s="37">
        <f t="shared" si="4"/>
        <v>81448323</v>
      </c>
      <c r="J39" s="37">
        <f t="shared" si="4"/>
        <v>81448323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81448323</v>
      </c>
      <c r="X39" s="37">
        <f t="shared" si="4"/>
        <v>23875500</v>
      </c>
      <c r="Y39" s="37">
        <f t="shared" si="4"/>
        <v>57572823</v>
      </c>
      <c r="Z39" s="38">
        <f>+IF(X39&lt;&gt;0,+(Y39/X39)*100,0)</f>
        <v>241.13766413268834</v>
      </c>
      <c r="AA39" s="39">
        <f>SUM(AA37:AA38)</f>
        <v>95502000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144531000</v>
      </c>
      <c r="F40" s="31">
        <f t="shared" si="5"/>
        <v>144531000</v>
      </c>
      <c r="G40" s="31">
        <f t="shared" si="5"/>
        <v>315390862</v>
      </c>
      <c r="H40" s="31">
        <f t="shared" si="5"/>
        <v>216777600</v>
      </c>
      <c r="I40" s="31">
        <f t="shared" si="5"/>
        <v>205381756</v>
      </c>
      <c r="J40" s="31">
        <f t="shared" si="5"/>
        <v>205381756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205381756</v>
      </c>
      <c r="X40" s="31">
        <f t="shared" si="5"/>
        <v>36132750</v>
      </c>
      <c r="Y40" s="31">
        <f t="shared" si="5"/>
        <v>169249006</v>
      </c>
      <c r="Z40" s="32">
        <f>+IF(X40&lt;&gt;0,+(Y40/X40)*100,0)</f>
        <v>468.40887006939687</v>
      </c>
      <c r="AA40" s="33">
        <f>+AA34+AA39</f>
        <v>144531000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1423183300</v>
      </c>
      <c r="F42" s="45">
        <f t="shared" si="6"/>
        <v>1423183300</v>
      </c>
      <c r="G42" s="45">
        <f t="shared" si="6"/>
        <v>1283886131</v>
      </c>
      <c r="H42" s="45">
        <f t="shared" si="6"/>
        <v>1489428522</v>
      </c>
      <c r="I42" s="45">
        <f t="shared" si="6"/>
        <v>1449245091</v>
      </c>
      <c r="J42" s="45">
        <f t="shared" si="6"/>
        <v>1449245091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1449245091</v>
      </c>
      <c r="X42" s="45">
        <f t="shared" si="6"/>
        <v>355795825</v>
      </c>
      <c r="Y42" s="45">
        <f t="shared" si="6"/>
        <v>1093449266</v>
      </c>
      <c r="Z42" s="46">
        <f>+IF(X42&lt;&gt;0,+(Y42/X42)*100,0)</f>
        <v>307.3249288408598</v>
      </c>
      <c r="AA42" s="47">
        <f>+AA25-AA40</f>
        <v>1423183300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1423183300</v>
      </c>
      <c r="F45" s="20">
        <v>1423183300</v>
      </c>
      <c r="G45" s="20">
        <v>1283886131</v>
      </c>
      <c r="H45" s="20">
        <v>1489428522</v>
      </c>
      <c r="I45" s="20">
        <v>1449245091</v>
      </c>
      <c r="J45" s="20">
        <v>1449245091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1449245091</v>
      </c>
      <c r="X45" s="20">
        <v>355795825</v>
      </c>
      <c r="Y45" s="20">
        <v>1093449266</v>
      </c>
      <c r="Z45" s="48">
        <v>307.32</v>
      </c>
      <c r="AA45" s="22">
        <v>1423183300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1423183300</v>
      </c>
      <c r="F48" s="53">
        <f t="shared" si="7"/>
        <v>1423183300</v>
      </c>
      <c r="G48" s="53">
        <f t="shared" si="7"/>
        <v>1283886131</v>
      </c>
      <c r="H48" s="53">
        <f t="shared" si="7"/>
        <v>1489428522</v>
      </c>
      <c r="I48" s="53">
        <f t="shared" si="7"/>
        <v>1449245091</v>
      </c>
      <c r="J48" s="53">
        <f t="shared" si="7"/>
        <v>1449245091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1449245091</v>
      </c>
      <c r="X48" s="53">
        <f t="shared" si="7"/>
        <v>355795825</v>
      </c>
      <c r="Y48" s="53">
        <f t="shared" si="7"/>
        <v>1093449266</v>
      </c>
      <c r="Z48" s="54">
        <f>+IF(X48&lt;&gt;0,+(Y48/X48)*100,0)</f>
        <v>307.3249288408598</v>
      </c>
      <c r="AA48" s="55">
        <f>SUM(AA45:AA47)</f>
        <v>1423183300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2581786</v>
      </c>
      <c r="D6" s="18">
        <v>2581786</v>
      </c>
      <c r="E6" s="19">
        <v>16383000</v>
      </c>
      <c r="F6" s="20">
        <v>16383000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4095750</v>
      </c>
      <c r="Y6" s="20">
        <v>-4095750</v>
      </c>
      <c r="Z6" s="21">
        <v>-100</v>
      </c>
      <c r="AA6" s="22">
        <v>16383000</v>
      </c>
    </row>
    <row r="7" spans="1:27" ht="13.5">
      <c r="A7" s="23" t="s">
        <v>34</v>
      </c>
      <c r="B7" s="17"/>
      <c r="C7" s="18"/>
      <c r="D7" s="18"/>
      <c r="E7" s="19">
        <v>7022000</v>
      </c>
      <c r="F7" s="20">
        <v>7022000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1755500</v>
      </c>
      <c r="Y7" s="20">
        <v>-1755500</v>
      </c>
      <c r="Z7" s="21">
        <v>-100</v>
      </c>
      <c r="AA7" s="22">
        <v>7022000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5045965</v>
      </c>
      <c r="D9" s="18">
        <v>5045965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7627751</v>
      </c>
      <c r="D12" s="29">
        <f>SUM(D6:D11)</f>
        <v>7627751</v>
      </c>
      <c r="E12" s="30">
        <f t="shared" si="0"/>
        <v>23405000</v>
      </c>
      <c r="F12" s="31">
        <f t="shared" si="0"/>
        <v>23405000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5851250</v>
      </c>
      <c r="Y12" s="31">
        <f t="shared" si="0"/>
        <v>-5851250</v>
      </c>
      <c r="Z12" s="32">
        <f>+IF(X12&lt;&gt;0,+(Y12/X12)*100,0)</f>
        <v>-100</v>
      </c>
      <c r="AA12" s="33">
        <f>SUM(AA6:AA11)</f>
        <v>23405000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47485942</v>
      </c>
      <c r="D19" s="18">
        <v>47485942</v>
      </c>
      <c r="E19" s="19">
        <v>31104000</v>
      </c>
      <c r="F19" s="20">
        <v>31104000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7776000</v>
      </c>
      <c r="Y19" s="20">
        <v>-7776000</v>
      </c>
      <c r="Z19" s="21">
        <v>-100</v>
      </c>
      <c r="AA19" s="22">
        <v>31104000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47485942</v>
      </c>
      <c r="D24" s="29">
        <f>SUM(D15:D23)</f>
        <v>47485942</v>
      </c>
      <c r="E24" s="36">
        <f t="shared" si="1"/>
        <v>31104000</v>
      </c>
      <c r="F24" s="37">
        <f t="shared" si="1"/>
        <v>31104000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7776000</v>
      </c>
      <c r="Y24" s="37">
        <f t="shared" si="1"/>
        <v>-7776000</v>
      </c>
      <c r="Z24" s="38">
        <f>+IF(X24&lt;&gt;0,+(Y24/X24)*100,0)</f>
        <v>-100</v>
      </c>
      <c r="AA24" s="39">
        <f>SUM(AA15:AA23)</f>
        <v>31104000</v>
      </c>
    </row>
    <row r="25" spans="1:27" ht="13.5">
      <c r="A25" s="27" t="s">
        <v>51</v>
      </c>
      <c r="B25" s="28"/>
      <c r="C25" s="29">
        <f aca="true" t="shared" si="2" ref="C25:Y25">+C12+C24</f>
        <v>55113693</v>
      </c>
      <c r="D25" s="29">
        <f>+D12+D24</f>
        <v>55113693</v>
      </c>
      <c r="E25" s="30">
        <f t="shared" si="2"/>
        <v>54509000</v>
      </c>
      <c r="F25" s="31">
        <f t="shared" si="2"/>
        <v>54509000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13627250</v>
      </c>
      <c r="Y25" s="31">
        <f t="shared" si="2"/>
        <v>-13627250</v>
      </c>
      <c r="Z25" s="32">
        <f>+IF(X25&lt;&gt;0,+(Y25/X25)*100,0)</f>
        <v>-100</v>
      </c>
      <c r="AA25" s="33">
        <f>+AA12+AA24</f>
        <v>54509000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49540085</v>
      </c>
      <c r="D32" s="18">
        <v>49540085</v>
      </c>
      <c r="E32" s="19">
        <v>6000000</v>
      </c>
      <c r="F32" s="20">
        <v>6000000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1500000</v>
      </c>
      <c r="Y32" s="20">
        <v>-1500000</v>
      </c>
      <c r="Z32" s="21">
        <v>-100</v>
      </c>
      <c r="AA32" s="22">
        <v>6000000</v>
      </c>
    </row>
    <row r="33" spans="1:27" ht="13.5">
      <c r="A33" s="23" t="s">
        <v>58</v>
      </c>
      <c r="B33" s="17"/>
      <c r="C33" s="18"/>
      <c r="D33" s="18"/>
      <c r="E33" s="19">
        <v>1500000</v>
      </c>
      <c r="F33" s="20">
        <v>1500000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375000</v>
      </c>
      <c r="Y33" s="20">
        <v>-375000</v>
      </c>
      <c r="Z33" s="21">
        <v>-100</v>
      </c>
      <c r="AA33" s="22">
        <v>1500000</v>
      </c>
    </row>
    <row r="34" spans="1:27" ht="13.5">
      <c r="A34" s="27" t="s">
        <v>59</v>
      </c>
      <c r="B34" s="28"/>
      <c r="C34" s="29">
        <f aca="true" t="shared" si="3" ref="C34:Y34">SUM(C29:C33)</f>
        <v>49540085</v>
      </c>
      <c r="D34" s="29">
        <f>SUM(D29:D33)</f>
        <v>49540085</v>
      </c>
      <c r="E34" s="30">
        <f t="shared" si="3"/>
        <v>7500000</v>
      </c>
      <c r="F34" s="31">
        <f t="shared" si="3"/>
        <v>7500000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1875000</v>
      </c>
      <c r="Y34" s="31">
        <f t="shared" si="3"/>
        <v>-1875000</v>
      </c>
      <c r="Z34" s="32">
        <f>+IF(X34&lt;&gt;0,+(Y34/X34)*100,0)</f>
        <v>-100</v>
      </c>
      <c r="AA34" s="33">
        <f>SUM(AA29:AA33)</f>
        <v>7500000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8000000</v>
      </c>
      <c r="F38" s="20">
        <v>8000000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2000000</v>
      </c>
      <c r="Y38" s="20">
        <v>-2000000</v>
      </c>
      <c r="Z38" s="21">
        <v>-100</v>
      </c>
      <c r="AA38" s="22">
        <v>8000000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8000000</v>
      </c>
      <c r="F39" s="37">
        <f t="shared" si="4"/>
        <v>8000000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2000000</v>
      </c>
      <c r="Y39" s="37">
        <f t="shared" si="4"/>
        <v>-2000000</v>
      </c>
      <c r="Z39" s="38">
        <f>+IF(X39&lt;&gt;0,+(Y39/X39)*100,0)</f>
        <v>-100</v>
      </c>
      <c r="AA39" s="39">
        <f>SUM(AA37:AA38)</f>
        <v>8000000</v>
      </c>
    </row>
    <row r="40" spans="1:27" ht="13.5">
      <c r="A40" s="27" t="s">
        <v>62</v>
      </c>
      <c r="B40" s="28"/>
      <c r="C40" s="29">
        <f aca="true" t="shared" si="5" ref="C40:Y40">+C34+C39</f>
        <v>49540085</v>
      </c>
      <c r="D40" s="29">
        <f>+D34+D39</f>
        <v>49540085</v>
      </c>
      <c r="E40" s="30">
        <f t="shared" si="5"/>
        <v>15500000</v>
      </c>
      <c r="F40" s="31">
        <f t="shared" si="5"/>
        <v>15500000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3875000</v>
      </c>
      <c r="Y40" s="31">
        <f t="shared" si="5"/>
        <v>-3875000</v>
      </c>
      <c r="Z40" s="32">
        <f>+IF(X40&lt;&gt;0,+(Y40/X40)*100,0)</f>
        <v>-100</v>
      </c>
      <c r="AA40" s="33">
        <f>+AA34+AA39</f>
        <v>15500000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5573608</v>
      </c>
      <c r="D42" s="43">
        <f>+D25-D40</f>
        <v>5573608</v>
      </c>
      <c r="E42" s="44">
        <f t="shared" si="6"/>
        <v>39009000</v>
      </c>
      <c r="F42" s="45">
        <f t="shared" si="6"/>
        <v>39009000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9752250</v>
      </c>
      <c r="Y42" s="45">
        <f t="shared" si="6"/>
        <v>-9752250</v>
      </c>
      <c r="Z42" s="46">
        <f>+IF(X42&lt;&gt;0,+(Y42/X42)*100,0)</f>
        <v>-100</v>
      </c>
      <c r="AA42" s="47">
        <f>+AA25-AA40</f>
        <v>39009000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2830951</v>
      </c>
      <c r="D45" s="18">
        <v>2830951</v>
      </c>
      <c r="E45" s="19">
        <v>39009000</v>
      </c>
      <c r="F45" s="20">
        <v>39009000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9752250</v>
      </c>
      <c r="Y45" s="20">
        <v>-9752250</v>
      </c>
      <c r="Z45" s="48">
        <v>-100</v>
      </c>
      <c r="AA45" s="22">
        <v>39009000</v>
      </c>
    </row>
    <row r="46" spans="1:27" ht="13.5">
      <c r="A46" s="23" t="s">
        <v>67</v>
      </c>
      <c r="B46" s="17"/>
      <c r="C46" s="18">
        <v>2742657</v>
      </c>
      <c r="D46" s="18">
        <v>2742657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5573608</v>
      </c>
      <c r="D48" s="51">
        <f>SUM(D45:D47)</f>
        <v>5573608</v>
      </c>
      <c r="E48" s="52">
        <f t="shared" si="7"/>
        <v>39009000</v>
      </c>
      <c r="F48" s="53">
        <f t="shared" si="7"/>
        <v>39009000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9752250</v>
      </c>
      <c r="Y48" s="53">
        <f t="shared" si="7"/>
        <v>-9752250</v>
      </c>
      <c r="Z48" s="54">
        <f>+IF(X48&lt;&gt;0,+(Y48/X48)*100,0)</f>
        <v>-100</v>
      </c>
      <c r="AA48" s="55">
        <f>SUM(AA45:AA47)</f>
        <v>39009000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9511390</v>
      </c>
      <c r="F6" s="20">
        <v>9511390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2377848</v>
      </c>
      <c r="Y6" s="20">
        <v>-2377848</v>
      </c>
      <c r="Z6" s="21">
        <v>-100</v>
      </c>
      <c r="AA6" s="22">
        <v>9511390</v>
      </c>
    </row>
    <row r="7" spans="1:27" ht="13.5">
      <c r="A7" s="23" t="s">
        <v>34</v>
      </c>
      <c r="B7" s="17"/>
      <c r="C7" s="18"/>
      <c r="D7" s="18"/>
      <c r="E7" s="19">
        <v>24500000</v>
      </c>
      <c r="F7" s="20">
        <v>24500000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6125000</v>
      </c>
      <c r="Y7" s="20">
        <v>-6125000</v>
      </c>
      <c r="Z7" s="21">
        <v>-100</v>
      </c>
      <c r="AA7" s="22">
        <v>24500000</v>
      </c>
    </row>
    <row r="8" spans="1:27" ht="13.5">
      <c r="A8" s="23" t="s">
        <v>35</v>
      </c>
      <c r="B8" s="17"/>
      <c r="C8" s="18"/>
      <c r="D8" s="18"/>
      <c r="E8" s="19">
        <v>3200000</v>
      </c>
      <c r="F8" s="20">
        <v>3200000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800000</v>
      </c>
      <c r="Y8" s="20">
        <v>-800000</v>
      </c>
      <c r="Z8" s="21">
        <v>-100</v>
      </c>
      <c r="AA8" s="22">
        <v>3200000</v>
      </c>
    </row>
    <row r="9" spans="1:27" ht="13.5">
      <c r="A9" s="23" t="s">
        <v>36</v>
      </c>
      <c r="B9" s="17"/>
      <c r="C9" s="18"/>
      <c r="D9" s="18"/>
      <c r="E9" s="19">
        <v>60000000</v>
      </c>
      <c r="F9" s="20">
        <v>60000000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15000000</v>
      </c>
      <c r="Y9" s="20">
        <v>-15000000</v>
      </c>
      <c r="Z9" s="21">
        <v>-100</v>
      </c>
      <c r="AA9" s="22">
        <v>60000000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750000</v>
      </c>
      <c r="F11" s="20">
        <v>750000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187500</v>
      </c>
      <c r="Y11" s="20">
        <v>-187500</v>
      </c>
      <c r="Z11" s="21">
        <v>-100</v>
      </c>
      <c r="AA11" s="22">
        <v>750000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97961390</v>
      </c>
      <c r="F12" s="31">
        <f t="shared" si="0"/>
        <v>97961390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24490348</v>
      </c>
      <c r="Y12" s="31">
        <f t="shared" si="0"/>
        <v>-24490348</v>
      </c>
      <c r="Z12" s="32">
        <f>+IF(X12&lt;&gt;0,+(Y12/X12)*100,0)</f>
        <v>-100</v>
      </c>
      <c r="AA12" s="33">
        <f>SUM(AA6:AA11)</f>
        <v>97961390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20046000</v>
      </c>
      <c r="F17" s="20">
        <v>20046000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5011500</v>
      </c>
      <c r="Y17" s="20">
        <v>-5011500</v>
      </c>
      <c r="Z17" s="21">
        <v>-100</v>
      </c>
      <c r="AA17" s="22">
        <v>20046000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284077717</v>
      </c>
      <c r="F19" s="20">
        <v>284077717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71019429</v>
      </c>
      <c r="Y19" s="20">
        <v>-71019429</v>
      </c>
      <c r="Z19" s="21">
        <v>-100</v>
      </c>
      <c r="AA19" s="22">
        <v>284077717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957988</v>
      </c>
      <c r="F22" s="20">
        <v>957988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239497</v>
      </c>
      <c r="Y22" s="20">
        <v>-239497</v>
      </c>
      <c r="Z22" s="21">
        <v>-100</v>
      </c>
      <c r="AA22" s="22">
        <v>957988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305081705</v>
      </c>
      <c r="F24" s="37">
        <f t="shared" si="1"/>
        <v>305081705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76270426</v>
      </c>
      <c r="Y24" s="37">
        <f t="shared" si="1"/>
        <v>-76270426</v>
      </c>
      <c r="Z24" s="38">
        <f>+IF(X24&lt;&gt;0,+(Y24/X24)*100,0)</f>
        <v>-100</v>
      </c>
      <c r="AA24" s="39">
        <f>SUM(AA15:AA23)</f>
        <v>305081705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403043095</v>
      </c>
      <c r="F25" s="31">
        <f t="shared" si="2"/>
        <v>403043095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100760774</v>
      </c>
      <c r="Y25" s="31">
        <f t="shared" si="2"/>
        <v>-100760774</v>
      </c>
      <c r="Z25" s="32">
        <f>+IF(X25&lt;&gt;0,+(Y25/X25)*100,0)</f>
        <v>-100</v>
      </c>
      <c r="AA25" s="33">
        <f>+AA12+AA24</f>
        <v>403043095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5105</v>
      </c>
      <c r="F31" s="20">
        <v>5105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1276</v>
      </c>
      <c r="Y31" s="20">
        <v>-1276</v>
      </c>
      <c r="Z31" s="21">
        <v>-100</v>
      </c>
      <c r="AA31" s="22">
        <v>5105</v>
      </c>
    </row>
    <row r="32" spans="1:27" ht="13.5">
      <c r="A32" s="23" t="s">
        <v>57</v>
      </c>
      <c r="B32" s="17"/>
      <c r="C32" s="18"/>
      <c r="D32" s="18"/>
      <c r="E32" s="19">
        <v>13456000</v>
      </c>
      <c r="F32" s="20">
        <v>13456000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3364000</v>
      </c>
      <c r="Y32" s="20">
        <v>-3364000</v>
      </c>
      <c r="Z32" s="21">
        <v>-100</v>
      </c>
      <c r="AA32" s="22">
        <v>13456000</v>
      </c>
    </row>
    <row r="33" spans="1:27" ht="13.5">
      <c r="A33" s="23" t="s">
        <v>58</v>
      </c>
      <c r="B33" s="17"/>
      <c r="C33" s="18"/>
      <c r="D33" s="18"/>
      <c r="E33" s="19">
        <v>1546000</v>
      </c>
      <c r="F33" s="20">
        <v>1546000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386500</v>
      </c>
      <c r="Y33" s="20">
        <v>-386500</v>
      </c>
      <c r="Z33" s="21">
        <v>-100</v>
      </c>
      <c r="AA33" s="22">
        <v>1546000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15007105</v>
      </c>
      <c r="F34" s="31">
        <f t="shared" si="3"/>
        <v>15007105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3751776</v>
      </c>
      <c r="Y34" s="31">
        <f t="shared" si="3"/>
        <v>-3751776</v>
      </c>
      <c r="Z34" s="32">
        <f>+IF(X34&lt;&gt;0,+(Y34/X34)*100,0)</f>
        <v>-100</v>
      </c>
      <c r="AA34" s="33">
        <f>SUM(AA29:AA33)</f>
        <v>15007105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2127000</v>
      </c>
      <c r="F38" s="20">
        <v>2127000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531750</v>
      </c>
      <c r="Y38" s="20">
        <v>-531750</v>
      </c>
      <c r="Z38" s="21">
        <v>-100</v>
      </c>
      <c r="AA38" s="22">
        <v>2127000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2127000</v>
      </c>
      <c r="F39" s="37">
        <f t="shared" si="4"/>
        <v>2127000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531750</v>
      </c>
      <c r="Y39" s="37">
        <f t="shared" si="4"/>
        <v>-531750</v>
      </c>
      <c r="Z39" s="38">
        <f>+IF(X39&lt;&gt;0,+(Y39/X39)*100,0)</f>
        <v>-100</v>
      </c>
      <c r="AA39" s="39">
        <f>SUM(AA37:AA38)</f>
        <v>2127000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17134105</v>
      </c>
      <c r="F40" s="31">
        <f t="shared" si="5"/>
        <v>17134105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4283526</v>
      </c>
      <c r="Y40" s="31">
        <f t="shared" si="5"/>
        <v>-4283526</v>
      </c>
      <c r="Z40" s="32">
        <f>+IF(X40&lt;&gt;0,+(Y40/X40)*100,0)</f>
        <v>-100</v>
      </c>
      <c r="AA40" s="33">
        <f>+AA34+AA39</f>
        <v>17134105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385908990</v>
      </c>
      <c r="F42" s="45">
        <f t="shared" si="6"/>
        <v>385908990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96477248</v>
      </c>
      <c r="Y42" s="45">
        <f t="shared" si="6"/>
        <v>-96477248</v>
      </c>
      <c r="Z42" s="46">
        <f>+IF(X42&lt;&gt;0,+(Y42/X42)*100,0)</f>
        <v>-100</v>
      </c>
      <c r="AA42" s="47">
        <f>+AA25-AA40</f>
        <v>385908990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385908990</v>
      </c>
      <c r="F45" s="20">
        <v>385908990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96477248</v>
      </c>
      <c r="Y45" s="20">
        <v>-96477248</v>
      </c>
      <c r="Z45" s="48">
        <v>-100</v>
      </c>
      <c r="AA45" s="22">
        <v>385908990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385908990</v>
      </c>
      <c r="F48" s="53">
        <f t="shared" si="7"/>
        <v>385908990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96477248</v>
      </c>
      <c r="Y48" s="53">
        <f t="shared" si="7"/>
        <v>-96477248</v>
      </c>
      <c r="Z48" s="54">
        <f>+IF(X48&lt;&gt;0,+(Y48/X48)*100,0)</f>
        <v>-100</v>
      </c>
      <c r="AA48" s="55">
        <f>SUM(AA45:AA47)</f>
        <v>385908990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102</v>
      </c>
      <c r="F6" s="20">
        <v>102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26</v>
      </c>
      <c r="Y6" s="20">
        <v>-26</v>
      </c>
      <c r="Z6" s="21">
        <v>-100</v>
      </c>
      <c r="AA6" s="22">
        <v>102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59355325</v>
      </c>
      <c r="F8" s="20">
        <v>59355325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14838831</v>
      </c>
      <c r="Y8" s="20">
        <v>-14838831</v>
      </c>
      <c r="Z8" s="21">
        <v>-100</v>
      </c>
      <c r="AA8" s="22">
        <v>59355325</v>
      </c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648834</v>
      </c>
      <c r="F11" s="20">
        <v>648834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162209</v>
      </c>
      <c r="Y11" s="20">
        <v>-162209</v>
      </c>
      <c r="Z11" s="21">
        <v>-100</v>
      </c>
      <c r="AA11" s="22">
        <v>648834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60004261</v>
      </c>
      <c r="F12" s="31">
        <f t="shared" si="0"/>
        <v>60004261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15001066</v>
      </c>
      <c r="Y12" s="31">
        <f t="shared" si="0"/>
        <v>-15001066</v>
      </c>
      <c r="Z12" s="32">
        <f>+IF(X12&lt;&gt;0,+(Y12/X12)*100,0)</f>
        <v>-100</v>
      </c>
      <c r="AA12" s="33">
        <f>SUM(AA6:AA11)</f>
        <v>60004261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697733</v>
      </c>
      <c r="F16" s="20">
        <v>697733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174433</v>
      </c>
      <c r="Y16" s="24">
        <v>-174433</v>
      </c>
      <c r="Z16" s="25">
        <v>-100</v>
      </c>
      <c r="AA16" s="26">
        <v>697733</v>
      </c>
    </row>
    <row r="17" spans="1:27" ht="13.5">
      <c r="A17" s="23" t="s">
        <v>43</v>
      </c>
      <c r="B17" s="17"/>
      <c r="C17" s="18"/>
      <c r="D17" s="18"/>
      <c r="E17" s="19">
        <v>20664711</v>
      </c>
      <c r="F17" s="20">
        <v>20664711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5166178</v>
      </c>
      <c r="Y17" s="20">
        <v>-5166178</v>
      </c>
      <c r="Z17" s="21">
        <v>-100</v>
      </c>
      <c r="AA17" s="22">
        <v>20664711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493403035</v>
      </c>
      <c r="F19" s="20">
        <v>493403035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123350759</v>
      </c>
      <c r="Y19" s="20">
        <v>-123350759</v>
      </c>
      <c r="Z19" s="21">
        <v>-100</v>
      </c>
      <c r="AA19" s="22">
        <v>493403035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>
        <v>300000</v>
      </c>
      <c r="F23" s="20">
        <v>300000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75000</v>
      </c>
      <c r="Y23" s="24">
        <v>-75000</v>
      </c>
      <c r="Z23" s="25">
        <v>-100</v>
      </c>
      <c r="AA23" s="26">
        <v>300000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515065479</v>
      </c>
      <c r="F24" s="37">
        <f t="shared" si="1"/>
        <v>515065479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128766370</v>
      </c>
      <c r="Y24" s="37">
        <f t="shared" si="1"/>
        <v>-128766370</v>
      </c>
      <c r="Z24" s="38">
        <f>+IF(X24&lt;&gt;0,+(Y24/X24)*100,0)</f>
        <v>-100</v>
      </c>
      <c r="AA24" s="39">
        <f>SUM(AA15:AA23)</f>
        <v>515065479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575069740</v>
      </c>
      <c r="F25" s="31">
        <f t="shared" si="2"/>
        <v>575069740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143767436</v>
      </c>
      <c r="Y25" s="31">
        <f t="shared" si="2"/>
        <v>-143767436</v>
      </c>
      <c r="Z25" s="32">
        <f>+IF(X25&lt;&gt;0,+(Y25/X25)*100,0)</f>
        <v>-100</v>
      </c>
      <c r="AA25" s="33">
        <f>+AA12+AA24</f>
        <v>575069740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1316223</v>
      </c>
      <c r="F31" s="20">
        <v>1316223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329056</v>
      </c>
      <c r="Y31" s="20">
        <v>-329056</v>
      </c>
      <c r="Z31" s="21">
        <v>-100</v>
      </c>
      <c r="AA31" s="22">
        <v>1316223</v>
      </c>
    </row>
    <row r="32" spans="1:27" ht="13.5">
      <c r="A32" s="23" t="s">
        <v>57</v>
      </c>
      <c r="B32" s="17"/>
      <c r="C32" s="18"/>
      <c r="D32" s="18"/>
      <c r="E32" s="19">
        <v>54343093</v>
      </c>
      <c r="F32" s="20">
        <v>54343093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13585773</v>
      </c>
      <c r="Y32" s="20">
        <v>-13585773</v>
      </c>
      <c r="Z32" s="21">
        <v>-100</v>
      </c>
      <c r="AA32" s="22">
        <v>54343093</v>
      </c>
    </row>
    <row r="33" spans="1:27" ht="13.5">
      <c r="A33" s="23" t="s">
        <v>58</v>
      </c>
      <c r="B33" s="17"/>
      <c r="C33" s="18"/>
      <c r="D33" s="18"/>
      <c r="E33" s="19">
        <v>1442530</v>
      </c>
      <c r="F33" s="20">
        <v>1442530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360633</v>
      </c>
      <c r="Y33" s="20">
        <v>-360633</v>
      </c>
      <c r="Z33" s="21">
        <v>-100</v>
      </c>
      <c r="AA33" s="22">
        <v>1442530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57101846</v>
      </c>
      <c r="F34" s="31">
        <f t="shared" si="3"/>
        <v>57101846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14275462</v>
      </c>
      <c r="Y34" s="31">
        <f t="shared" si="3"/>
        <v>-14275462</v>
      </c>
      <c r="Z34" s="32">
        <f>+IF(X34&lt;&gt;0,+(Y34/X34)*100,0)</f>
        <v>-100</v>
      </c>
      <c r="AA34" s="33">
        <f>SUM(AA29:AA33)</f>
        <v>57101846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48501991</v>
      </c>
      <c r="F38" s="20">
        <v>48501991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12125498</v>
      </c>
      <c r="Y38" s="20">
        <v>-12125498</v>
      </c>
      <c r="Z38" s="21">
        <v>-100</v>
      </c>
      <c r="AA38" s="22">
        <v>48501991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48501991</v>
      </c>
      <c r="F39" s="37">
        <f t="shared" si="4"/>
        <v>48501991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12125498</v>
      </c>
      <c r="Y39" s="37">
        <f t="shared" si="4"/>
        <v>-12125498</v>
      </c>
      <c r="Z39" s="38">
        <f>+IF(X39&lt;&gt;0,+(Y39/X39)*100,0)</f>
        <v>-100</v>
      </c>
      <c r="AA39" s="39">
        <f>SUM(AA37:AA38)</f>
        <v>48501991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105603837</v>
      </c>
      <c r="F40" s="31">
        <f t="shared" si="5"/>
        <v>105603837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26400960</v>
      </c>
      <c r="Y40" s="31">
        <f t="shared" si="5"/>
        <v>-26400960</v>
      </c>
      <c r="Z40" s="32">
        <f>+IF(X40&lt;&gt;0,+(Y40/X40)*100,0)</f>
        <v>-100</v>
      </c>
      <c r="AA40" s="33">
        <f>+AA34+AA39</f>
        <v>105603837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469465903</v>
      </c>
      <c r="F42" s="45">
        <f t="shared" si="6"/>
        <v>469465903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117366476</v>
      </c>
      <c r="Y42" s="45">
        <f t="shared" si="6"/>
        <v>-117366476</v>
      </c>
      <c r="Z42" s="46">
        <f>+IF(X42&lt;&gt;0,+(Y42/X42)*100,0)</f>
        <v>-100</v>
      </c>
      <c r="AA42" s="47">
        <f>+AA25-AA40</f>
        <v>469465903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469465903</v>
      </c>
      <c r="F45" s="20">
        <v>469465903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117366476</v>
      </c>
      <c r="Y45" s="20">
        <v>-117366476</v>
      </c>
      <c r="Z45" s="48">
        <v>-100</v>
      </c>
      <c r="AA45" s="22">
        <v>469465903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469465903</v>
      </c>
      <c r="F48" s="53">
        <f t="shared" si="7"/>
        <v>469465903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117366476</v>
      </c>
      <c r="Y48" s="53">
        <f t="shared" si="7"/>
        <v>-117366476</v>
      </c>
      <c r="Z48" s="54">
        <f>+IF(X48&lt;&gt;0,+(Y48/X48)*100,0)</f>
        <v>-100</v>
      </c>
      <c r="AA48" s="55">
        <f>SUM(AA45:AA47)</f>
        <v>469465903</v>
      </c>
    </row>
    <row r="49" spans="1:27" ht="13.5">
      <c r="A49" s="56" t="s">
        <v>92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2016-11-04T08:52:03Z</dcterms:created>
  <dcterms:modified xsi:type="dcterms:W3CDTF">2016-11-04T08:53:34Z</dcterms:modified>
  <cp:category/>
  <cp:version/>
  <cp:contentType/>
  <cp:contentStatus/>
</cp:coreProperties>
</file>