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Operating" sheetId="1" r:id="rId1"/>
    <sheet name="Capital" sheetId="2" state="hidden" r:id="rId2"/>
  </sheets>
  <definedNames>
    <definedName name="_xlnm.Print_Area" localSheetId="1">'Capital'!$A$1:$W$358</definedName>
    <definedName name="_xlnm.Print_Area" localSheetId="0">'Operating'!$A$1:$W$358</definedName>
  </definedNames>
  <calcPr fullCalcOnLoad="1"/>
</workbook>
</file>

<file path=xl/sharedStrings.xml><?xml version="1.0" encoding="utf-8"?>
<sst xmlns="http://schemas.openxmlformats.org/spreadsheetml/2006/main" count="1744" uniqueCount="607">
  <si>
    <t>Figures Finalised as at 2017/11/10</t>
  </si>
  <si>
    <t>MONTHLY OPERATING EXPENDITURE FOR THE 1st Quarter Ended 30 September 2017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</si>
  <si>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</si>
  <si>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</si>
  <si>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</si>
  <si>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</si>
  <si>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</si>
  <si>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</si>
  <si>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</si>
  <si>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</si>
  <si>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</si>
  <si>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</si>
  <si>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</si>
  <si>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</si>
  <si>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</si>
  <si>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</si>
  <si>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</si>
  <si>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</si>
  <si>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</si>
  <si>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</si>
  <si>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</si>
  <si>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</si>
  <si>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</si>
  <si>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</si>
  <si>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</si>
  <si>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</si>
  <si>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</si>
  <si>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</si>
  <si>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</si>
  <si>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</si>
  <si>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</si>
  <si>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</si>
  <si>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</si>
  <si>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</si>
  <si>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</si>
  <si>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</si>
  <si>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</si>
  <si>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</si>
  <si>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</si>
  <si>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</si>
  <si>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</si>
  <si>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</si>
  <si>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</si>
  <si>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</si>
  <si>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</si>
  <si>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</si>
  <si>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</si>
  <si>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</si>
  <si>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</si>
  <si>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</si>
  <si>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</si>
  <si>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</si>
  <si>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</si>
  <si>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</si>
  <si>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</si>
  <si>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</si>
  <si>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</si>
  <si>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</si>
  <si>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</si>
  <si>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</si>
  <si>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</si>
  <si>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</si>
  <si>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</si>
  <si>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</si>
  <si>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</si>
  <si>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</si>
  <si>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</si>
  <si>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</si>
  <si>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</si>
  <si>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</si>
  <si>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</si>
  <si>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</si>
  <si>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</si>
  <si>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</si>
  <si>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</si>
  <si>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</si>
  <si>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</si>
  <si>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</si>
  <si>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</si>
  <si>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</si>
  <si>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</si>
  <si>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</si>
  <si>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</si>
  <si>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</si>
  <si>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</si>
  <si>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</si>
  <si>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</si>
  <si>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</si>
  <si>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</si>
  <si>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</si>
  <si>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</si>
  <si>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</si>
  <si>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</si>
  <si>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</si>
  <si>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</si>
  <si>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</si>
  <si>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</si>
  <si>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</si>
  <si>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</si>
  <si>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</si>
  <si>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</si>
  <si>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</si>
  <si>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</si>
  <si>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</si>
  <si>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</si>
  <si>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</si>
  <si>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</si>
  <si>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</si>
  <si>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</si>
  <si>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</si>
  <si>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</si>
  <si>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</si>
  <si>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</si>
  <si>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</si>
  <si>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</si>
  <si>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</si>
  <si>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</si>
  <si>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</si>
  <si>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</si>
  <si>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</si>
  <si>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</si>
  <si>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</si>
  <si>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</si>
  <si>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</si>
  <si>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</si>
  <si>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</si>
  <si>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</si>
  <si>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</si>
  <si>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</si>
  <si>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</si>
  <si>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</si>
  <si>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</si>
  <si>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</si>
  <si>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</si>
  <si>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</si>
  <si>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</si>
  <si>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</si>
  <si>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</si>
  <si>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</si>
  <si>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</si>
  <si>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</si>
  <si>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</si>
  <si>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</si>
  <si>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</si>
  <si>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</si>
  <si>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</si>
  <si>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</si>
  <si>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</si>
  <si>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</si>
  <si>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</si>
  <si>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</si>
  <si>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</si>
  <si>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</si>
  <si>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</si>
  <si>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</si>
  <si>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</si>
  <si>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</si>
  <si>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</si>
  <si>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</si>
  <si>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</si>
  <si>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</si>
  <si>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</si>
  <si>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</si>
  <si>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</si>
  <si>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</si>
  <si>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</si>
  <si>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</si>
  <si>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</si>
  <si>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</si>
  <si>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</si>
  <si>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</si>
  <si>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</si>
  <si>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</si>
  <si>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</si>
  <si>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</si>
  <si>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</si>
  <si>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</si>
  <si>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</si>
  <si>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</si>
  <si>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</si>
  <si>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</si>
  <si>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</si>
  <si>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</si>
  <si>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</si>
  <si>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</si>
  <si>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</si>
  <si>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</si>
  <si>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</si>
  <si>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</si>
  <si>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</si>
  <si>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</si>
  <si>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</si>
  <si>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</si>
  <si>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</si>
  <si>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</si>
  <si>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</si>
  <si>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</si>
  <si>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</si>
  <si>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</si>
  <si>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</si>
  <si>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</si>
  <si>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</si>
  <si>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</si>
  <si>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</si>
  <si>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</si>
  <si>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</si>
  <si>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</si>
  <si>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</si>
  <si>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</si>
  <si>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</si>
  <si>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</si>
  <si>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</si>
  <si>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</si>
  <si>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</si>
  <si>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</si>
  <si>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</si>
  <si>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</si>
  <si>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</si>
  <si>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</si>
  <si>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</si>
  <si>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</si>
  <si>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</si>
  <si>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</si>
  <si>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</si>
  <si>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</si>
  <si>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</si>
  <si>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</si>
  <si>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</si>
  <si>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</si>
  <si>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</si>
  <si>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</si>
  <si>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</si>
  <si>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</si>
  <si>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</si>
  <si>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</si>
  <si>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</si>
  <si>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</si>
  <si>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</si>
  <si>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</si>
  <si>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</si>
  <si>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</si>
  <si>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</si>
  <si>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</si>
  <si>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</si>
  <si>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</si>
  <si>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</si>
  <si>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</si>
  <si>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</si>
  <si>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</si>
  <si>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</si>
  <si>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</si>
  <si>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</si>
  <si>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</si>
  <si>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</si>
  <si>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</si>
  <si>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</si>
  <si>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</si>
  <si>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</si>
  <si>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</si>
  <si>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</si>
  <si>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</si>
  <si>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</si>
  <si>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</si>
  <si>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</si>
  <si>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</si>
  <si>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</si>
  <si>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</si>
  <si>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</si>
  <si>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</si>
  <si>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</si>
  <si>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</si>
  <si>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</si>
  <si>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</si>
  <si>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</si>
  <si>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</si>
  <si>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</si>
  <si>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</si>
  <si>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</si>
  <si>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</si>
  <si>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</si>
  <si>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</si>
  <si>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</si>
  <si>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</si>
  <si>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</si>
  <si>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</si>
  <si>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</si>
  <si>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</si>
  <si>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</si>
  <si>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</si>
  <si>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</si>
  <si>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</si>
  <si>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</si>
  <si>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</si>
  <si>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</si>
  <si>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</si>
  <si>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</si>
  <si>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</si>
  <si>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</si>
  <si>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</si>
  <si>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</si>
  <si>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</si>
  <si>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</si>
  <si>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</si>
  <si>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</si>
  <si>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</si>
  <si>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</si>
  <si>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</si>
  <si>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</si>
  <si>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</si>
  <si>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</si>
  <si>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</si>
  <si>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</si>
  <si>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</si>
  <si>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</si>
  <si>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</si>
  <si>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</si>
  <si>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</si>
  <si>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</si>
  <si>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</si>
  <si>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</si>
  <si>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</si>
  <si>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</si>
  <si>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</si>
  <si>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</si>
  <si>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</si>
  <si>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</si>
  <si>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</si>
  <si>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</si>
  <si>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</si>
  <si>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</si>
  <si>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</si>
  <si>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</si>
  <si>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</si>
  <si>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</si>
  <si>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</si>
  <si>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</si>
  <si>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</si>
  <si>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</si>
  <si>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</si>
  <si>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</si>
  <si>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</si>
  <si>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</si>
  <si>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</si>
  <si>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</si>
  <si>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</si>
  <si>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</si>
  <si>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</si>
  <si>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</si>
  <si>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</si>
  <si>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</si>
  <si>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</si>
  <si>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</si>
  <si>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</si>
  <si>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</si>
  <si>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</si>
  <si>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</si>
  <si>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</si>
  <si>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</si>
  <si>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</si>
  <si>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</si>
  <si>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</si>
  <si>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</si>
  <si>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</si>
  <si>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</si>
  <si>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</si>
  <si>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</si>
  <si>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</si>
  <si>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</si>
  <si>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</si>
  <si>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</si>
  <si>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</si>
  <si>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</si>
  <si>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</si>
  <si>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</si>
  <si>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</si>
  <si>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</si>
  <si>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</si>
  <si>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</si>
  <si>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</si>
  <si>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</si>
  <si>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</si>
  <si>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</si>
  <si>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</si>
  <si>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</si>
  <si>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</si>
  <si>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</si>
  <si>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</si>
  <si>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</si>
  <si>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</si>
  <si>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</si>
  <si>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</si>
  <si>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</si>
  <si>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</si>
  <si>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</si>
  <si>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</si>
  <si>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</si>
  <si>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</si>
  <si>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</si>
  <si>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</si>
  <si>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</si>
  <si>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</si>
  <si>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</si>
  <si>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</si>
  <si>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</si>
  <si>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</si>
  <si>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</si>
  <si>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</si>
  <si>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</si>
  <si>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</si>
  <si>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</si>
  <si>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</si>
  <si>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</si>
  <si>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</si>
  <si>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</si>
  <si>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</si>
  <si>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</si>
  <si>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</si>
  <si>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</si>
  <si>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</si>
  <si>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</si>
  <si>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</si>
  <si>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</si>
  <si>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</si>
  <si>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</si>
  <si>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</si>
  <si>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</si>
  <si>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</si>
  <si>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</si>
  <si>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</si>
  <si>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</si>
  <si>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</si>
  <si>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</si>
  <si>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</si>
  <si>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</si>
  <si>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</si>
  <si>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</si>
  <si>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</si>
  <si>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</si>
  <si>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</si>
  <si>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</si>
  <si>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</si>
  <si>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</si>
  <si>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</si>
  <si>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</si>
  <si>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</si>
  <si>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</si>
  <si>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</si>
  <si>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</si>
  <si>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</si>
  <si>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</si>
  <si>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</si>
  <si>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</si>
  <si>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</si>
  <si>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</si>
  <si>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</si>
  <si>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</si>
  <si>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</si>
  <si>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</si>
  <si>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</si>
  <si>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</si>
  <si>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</si>
  <si>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</si>
  <si>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</si>
  <si>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</si>
  <si>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</si>
  <si>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</si>
  <si>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</si>
  <si>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</si>
  <si>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</si>
  <si>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</si>
  <si>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</si>
  <si>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</si>
  <si>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</si>
  <si>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</si>
  <si>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</si>
  <si>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</si>
  <si>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</si>
  <si>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</si>
  <si>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</si>
  <si>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</si>
  <si>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</si>
  <si>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</si>
  <si>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</si>
  <si>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</si>
  <si>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</si>
  <si>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</si>
  <si>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</si>
  <si>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</si>
  <si>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</si>
  <si>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</si>
  <si>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</si>
  <si>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</si>
  <si>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</si>
  <si>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</si>
  <si>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</si>
  <si>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</si>
  <si>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</si>
  <si>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</si>
  <si>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</si>
  <si>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</si>
  <si>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</si>
  <si>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</si>
  <si>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</si>
  <si>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</si>
  <si>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</si>
  <si>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</si>
  <si>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</si>
  <si>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</si>
  <si>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</si>
  <si>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</si>
  <si>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</si>
  <si>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</si>
  <si>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</si>
  <si>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</si>
  <si>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</si>
  <si>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</si>
  <si>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</si>
  <si>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</si>
  <si>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</si>
  <si>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</si>
  <si>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</si>
  <si>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</si>
  <si>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</si>
  <si>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</si>
  <si>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</si>
  <si>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</si>
  <si>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</si>
  <si>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</si>
  <si>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</si>
  <si>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</si>
  <si>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</si>
  <si>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</si>
  <si>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</si>
  <si>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</si>
  <si>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</si>
  <si>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</si>
  <si>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</si>
  <si>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</si>
  <si>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</si>
  <si>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</si>
  <si>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</si>
  <si>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</si>
  <si>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</si>
  <si>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</si>
  <si>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</si>
  <si>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</si>
  <si>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</si>
  <si>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</si>
  <si>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</si>
  <si>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</si>
  <si>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</si>
  <si>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</si>
  <si>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</si>
  <si>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</si>
  <si>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</si>
  <si>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</si>
  <si>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</si>
  <si>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</si>
  <si>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</si>
  <si>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</si>
  <si>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</si>
  <si>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</si>
  <si>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</si>
  <si>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</si>
  <si>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</si>
  <si>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</si>
  <si>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</si>
  <si>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</si>
  <si>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</si>
  <si>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</si>
  <si>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</si>
  <si>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</si>
  <si>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</si>
  <si>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</si>
  <si>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</si>
  <si>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</si>
  <si>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</si>
  <si>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</si>
  <si>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</si>
  <si>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</si>
  <si>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</si>
  <si>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</si>
  <si>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</si>
  <si>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</si>
  <si>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</si>
  <si>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</si>
  <si>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</si>
  <si>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</si>
  <si>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</si>
  <si>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</si>
  <si>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</si>
  <si>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</si>
  <si>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</si>
  <si>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</si>
  <si>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</si>
  <si>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</si>
  <si>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</si>
  <si>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</si>
  <si>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</si>
  <si>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</si>
  <si>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</si>
  <si>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</si>
  <si>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1st Quarter Ended 30 September 2017</t>
  </si>
  <si>
    <t>YTD      Actual</t>
  </si>
  <si>
    <t>Month 1   July    Actual</t>
  </si>
  <si>
    <t>Month 11 May   Actual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</si>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</sst>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,_);_(* \(#,##0,\);_(* &quot;- &quot;?_);_(@_)"/>
    <numFmt numFmtId="171" formatCode="0.0%;\(0.0%\);_(* &quot; 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wrapText="1"/>
      <protection/>
    </xf>
    <xf numFmtId="0" fontId="45" fillId="0" borderId="13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0" fontId="45" fillId="0" borderId="0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right"/>
      <protection/>
    </xf>
    <xf numFmtId="0" fontId="44" fillId="0" borderId="15" xfId="0" applyFont="1" applyBorder="1" applyAlignment="1" applyProtection="1">
      <alignment horizontal="right"/>
      <protection/>
    </xf>
    <xf numFmtId="0" fontId="44" fillId="0" borderId="16" xfId="0" applyFont="1" applyBorder="1" applyAlignment="1" applyProtection="1">
      <alignment horizontal="left"/>
      <protection/>
    </xf>
    <xf numFmtId="0" fontId="44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0" fontId="45" fillId="0" borderId="13" xfId="0" applyNumberFormat="1" applyFont="1" applyBorder="1" applyAlignment="1" applyProtection="1">
      <alignment horizontal="right"/>
      <protection/>
    </xf>
    <xf numFmtId="170" fontId="45" fillId="0" borderId="0" xfId="0" applyNumberFormat="1" applyFont="1" applyBorder="1" applyAlignment="1" applyProtection="1">
      <alignment horizontal="right"/>
      <protection/>
    </xf>
    <xf numFmtId="170" fontId="44" fillId="0" borderId="13" xfId="0" applyNumberFormat="1" applyFont="1" applyBorder="1" applyAlignment="1" applyProtection="1">
      <alignment horizontal="right"/>
      <protection/>
    </xf>
    <xf numFmtId="170" fontId="44" fillId="0" borderId="0" xfId="0" applyNumberFormat="1" applyFont="1" applyBorder="1" applyAlignment="1" applyProtection="1">
      <alignment horizontal="right"/>
      <protection/>
    </xf>
    <xf numFmtId="170" fontId="0" fillId="0" borderId="13" xfId="0" applyNumberFormat="1" applyFont="1" applyBorder="1" applyAlignment="1" applyProtection="1">
      <alignment/>
      <protection/>
    </xf>
    <xf numFmtId="170" fontId="0" fillId="0" borderId="0" xfId="0" applyNumberFormat="1" applyFont="1" applyBorder="1" applyAlignment="1" applyProtection="1">
      <alignment/>
      <protection/>
    </xf>
    <xf numFmtId="170" fontId="44" fillId="0" borderId="15" xfId="0" applyNumberFormat="1" applyFont="1" applyBorder="1" applyAlignment="1" applyProtection="1">
      <alignment horizontal="right"/>
      <protection/>
    </xf>
    <xf numFmtId="170" fontId="44" fillId="0" borderId="16" xfId="0" applyNumberFormat="1" applyFont="1" applyBorder="1" applyAlignment="1" applyProtection="1">
      <alignment horizontal="right"/>
      <protection/>
    </xf>
    <xf numFmtId="170" fontId="0" fillId="0" borderId="0" xfId="0" applyNumberFormat="1" applyFont="1" applyAlignment="1" applyProtection="1">
      <alignment/>
      <protection/>
    </xf>
    <xf numFmtId="170" fontId="0" fillId="0" borderId="0" xfId="0" applyNumberFormat="1" applyFont="1" applyAlignment="1">
      <alignment/>
    </xf>
    <xf numFmtId="171" fontId="45" fillId="0" borderId="0" xfId="0" applyNumberFormat="1" applyFont="1" applyBorder="1" applyAlignment="1" applyProtection="1">
      <alignment horizontal="right" wrapText="1"/>
      <protection/>
    </xf>
    <xf numFmtId="171" fontId="44" fillId="0" borderId="0" xfId="0" applyNumberFormat="1" applyFont="1" applyBorder="1" applyAlignment="1" applyProtection="1">
      <alignment horizontal="right"/>
      <protection/>
    </xf>
    <xf numFmtId="171" fontId="0" fillId="0" borderId="0" xfId="0" applyNumberFormat="1" applyFont="1" applyBorder="1" applyAlignment="1" applyProtection="1">
      <alignment/>
      <protection/>
    </xf>
    <xf numFmtId="171" fontId="44" fillId="0" borderId="16" xfId="0" applyNumberFormat="1" applyFont="1" applyBorder="1" applyAlignment="1" applyProtection="1">
      <alignment horizontal="right"/>
      <protection/>
    </xf>
    <xf numFmtId="171" fontId="0" fillId="0" borderId="0" xfId="0" applyNumberFormat="1" applyFont="1" applyAlignment="1" applyProtection="1">
      <alignment/>
      <protection/>
    </xf>
    <xf numFmtId="171" fontId="0" fillId="0" borderId="0" xfId="0" applyNumberFormat="1" applyFont="1" applyAlignment="1">
      <alignment/>
    </xf>
    <xf numFmtId="170" fontId="45" fillId="0" borderId="14" xfId="0" applyNumberFormat="1" applyFont="1" applyBorder="1" applyAlignment="1" applyProtection="1">
      <alignment horizontal="right"/>
      <protection/>
    </xf>
    <xf numFmtId="170" fontId="44" fillId="0" borderId="14" xfId="0" applyNumberFormat="1" applyFont="1" applyBorder="1" applyAlignment="1" applyProtection="1">
      <alignment horizontal="right"/>
      <protection/>
    </xf>
    <xf numFmtId="170" fontId="0" fillId="0" borderId="14" xfId="0" applyNumberFormat="1" applyFont="1" applyBorder="1" applyAlignment="1" applyProtection="1">
      <alignment/>
      <protection/>
    </xf>
    <xf numFmtId="170" fontId="44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1" width="10.7109375" style="0" customWidth="1"/>
    <col min="12" max="23" width="10.7109375" style="0" hidden="1" customWidth="1"/>
  </cols>
  <sheetData>
    <row r="1" spans="1:23" ht="16.5">
      <c r="A1" s="6"/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8.75" customHeight="1">
      <c r="A2" s="7"/>
      <c r="B2" s="48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>
      <c r="A3" s="8"/>
      <c r="B3" s="9" t="s">
        <v>2</v>
      </c>
      <c r="C3" s="2" t="s">
        <v>3</v>
      </c>
      <c r="D3" s="3" t="s">
        <v>4</v>
      </c>
      <c r="E3" s="4" t="s">
        <v>5</v>
      </c>
      <c r="F3" s="4" t="s">
        <v>603</v>
      </c>
      <c r="G3" s="5" t="s">
        <v>6</v>
      </c>
      <c r="H3" s="3" t="s">
        <v>604</v>
      </c>
      <c r="I3" s="4" t="s">
        <v>7</v>
      </c>
      <c r="J3" s="5" t="s">
        <v>8</v>
      </c>
      <c r="K3" s="5" t="s">
        <v>9</v>
      </c>
      <c r="L3" s="3" t="s">
        <v>10</v>
      </c>
      <c r="M3" s="4" t="s">
        <v>11</v>
      </c>
      <c r="N3" s="5" t="s">
        <v>12</v>
      </c>
      <c r="O3" s="5" t="s">
        <v>13</v>
      </c>
      <c r="P3" s="3" t="s">
        <v>14</v>
      </c>
      <c r="Q3" s="4" t="s">
        <v>15</v>
      </c>
      <c r="R3" s="5" t="s">
        <v>16</v>
      </c>
      <c r="S3" s="5" t="s">
        <v>17</v>
      </c>
      <c r="T3" s="3" t="s">
        <v>18</v>
      </c>
      <c r="U3" s="4" t="s">
        <v>605</v>
      </c>
      <c r="V3" s="5" t="s">
        <v>19</v>
      </c>
      <c r="W3" s="5" t="s">
        <v>20</v>
      </c>
    </row>
    <row r="4" spans="1:23" ht="16.5">
      <c r="A4" s="10"/>
      <c r="B4" s="11" t="s">
        <v>606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6.5">
      <c r="A5" s="14"/>
      <c r="B5" s="11" t="s">
        <v>21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ht="12.75">
      <c r="A6" s="15" t="s">
        <v>22</v>
      </c>
      <c r="B6" s="16" t="s">
        <v>23</v>
      </c>
      <c r="C6" s="17" t="s">
        <v>24</v>
      </c>
      <c r="D6" s="26">
        <v>6198139550</v>
      </c>
      <c r="E6" s="27">
        <v>6198139550</v>
      </c>
      <c r="F6" s="27">
        <v>1437364223</v>
      </c>
      <c r="G6" s="36">
        <f>IF($D6=0,0,$F6/$D6)</f>
        <v>0.23190252678321835</v>
      </c>
      <c r="H6" s="26">
        <v>445197613</v>
      </c>
      <c r="I6" s="27">
        <v>515442010</v>
      </c>
      <c r="J6" s="27">
        <v>476724600</v>
      </c>
      <c r="K6" s="26">
        <v>1437364223</v>
      </c>
      <c r="L6" s="26">
        <v>0</v>
      </c>
      <c r="M6" s="27">
        <v>0</v>
      </c>
      <c r="N6" s="27">
        <v>0</v>
      </c>
      <c r="O6" s="26">
        <v>0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2">
        <v>0</v>
      </c>
    </row>
    <row r="7" spans="1:23" ht="12.75">
      <c r="A7" s="15" t="s">
        <v>22</v>
      </c>
      <c r="B7" s="16" t="s">
        <v>25</v>
      </c>
      <c r="C7" s="17" t="s">
        <v>26</v>
      </c>
      <c r="D7" s="26">
        <v>9488809423</v>
      </c>
      <c r="E7" s="27">
        <v>9488809423</v>
      </c>
      <c r="F7" s="27">
        <v>1980152642</v>
      </c>
      <c r="G7" s="36">
        <f>IF($D7=0,0,$F7/$D7)</f>
        <v>0.20868293942128213</v>
      </c>
      <c r="H7" s="26">
        <v>651463059</v>
      </c>
      <c r="I7" s="27">
        <v>748979367</v>
      </c>
      <c r="J7" s="27">
        <v>579710216</v>
      </c>
      <c r="K7" s="26">
        <v>1980152642</v>
      </c>
      <c r="L7" s="26">
        <v>0</v>
      </c>
      <c r="M7" s="27">
        <v>0</v>
      </c>
      <c r="N7" s="27">
        <v>0</v>
      </c>
      <c r="O7" s="26">
        <v>0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2">
        <v>0</v>
      </c>
    </row>
    <row r="8" spans="1:23" ht="16.5">
      <c r="A8" s="18"/>
      <c r="B8" s="19" t="s">
        <v>27</v>
      </c>
      <c r="C8" s="20"/>
      <c r="D8" s="28">
        <f>SUM(D6:D7)</f>
        <v>15686948973</v>
      </c>
      <c r="E8" s="29">
        <f>SUM(E6:E7)</f>
        <v>15686948973</v>
      </c>
      <c r="F8" s="29">
        <f>SUM(F6:F7)</f>
        <v>3417516865</v>
      </c>
      <c r="G8" s="37">
        <f>IF($D8=0,0,$F8/$D8)</f>
        <v>0.2178573329257428</v>
      </c>
      <c r="H8" s="28">
        <f aca="true" t="shared" si="0" ref="H8:W8">SUM(H6:H7)</f>
        <v>1096660672</v>
      </c>
      <c r="I8" s="29">
        <f t="shared" si="0"/>
        <v>1264421377</v>
      </c>
      <c r="J8" s="29">
        <f t="shared" si="0"/>
        <v>1056434816</v>
      </c>
      <c r="K8" s="28">
        <f t="shared" si="0"/>
        <v>3417516865</v>
      </c>
      <c r="L8" s="28">
        <f t="shared" si="0"/>
        <v>0</v>
      </c>
      <c r="M8" s="29">
        <f t="shared" si="0"/>
        <v>0</v>
      </c>
      <c r="N8" s="29">
        <f t="shared" si="0"/>
        <v>0</v>
      </c>
      <c r="O8" s="28">
        <f t="shared" si="0"/>
        <v>0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3">
        <f t="shared" si="0"/>
        <v>0</v>
      </c>
    </row>
    <row r="9" spans="1:23" ht="12.75">
      <c r="A9" s="15" t="s">
        <v>28</v>
      </c>
      <c r="B9" s="16" t="s">
        <v>29</v>
      </c>
      <c r="C9" s="17" t="s">
        <v>30</v>
      </c>
      <c r="D9" s="26">
        <v>397933594</v>
      </c>
      <c r="E9" s="27">
        <v>397933594</v>
      </c>
      <c r="F9" s="27">
        <v>85436994</v>
      </c>
      <c r="G9" s="36">
        <f>IF($D9=0,0,$F9/$D9)</f>
        <v>0.21470163687662921</v>
      </c>
      <c r="H9" s="26">
        <v>19565534</v>
      </c>
      <c r="I9" s="27">
        <v>28386403</v>
      </c>
      <c r="J9" s="27">
        <v>37485057</v>
      </c>
      <c r="K9" s="26">
        <v>85436994</v>
      </c>
      <c r="L9" s="26">
        <v>0</v>
      </c>
      <c r="M9" s="27">
        <v>0</v>
      </c>
      <c r="N9" s="27">
        <v>0</v>
      </c>
      <c r="O9" s="26">
        <v>0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2">
        <v>0</v>
      </c>
    </row>
    <row r="10" spans="1:23" ht="12.75">
      <c r="A10" s="15" t="s">
        <v>28</v>
      </c>
      <c r="B10" s="16" t="s">
        <v>31</v>
      </c>
      <c r="C10" s="17" t="s">
        <v>32</v>
      </c>
      <c r="D10" s="26">
        <v>239415730</v>
      </c>
      <c r="E10" s="27">
        <v>239415730</v>
      </c>
      <c r="F10" s="27">
        <v>48033668</v>
      </c>
      <c r="G10" s="36">
        <f aca="true" t="shared" si="1" ref="G10:G52">IF($D10=0,0,$F10/$D10)</f>
        <v>0.20062870555748363</v>
      </c>
      <c r="H10" s="26">
        <v>16498305</v>
      </c>
      <c r="I10" s="27">
        <v>16858675</v>
      </c>
      <c r="J10" s="27">
        <v>14676688</v>
      </c>
      <c r="K10" s="26">
        <v>48033668</v>
      </c>
      <c r="L10" s="26">
        <v>0</v>
      </c>
      <c r="M10" s="27">
        <v>0</v>
      </c>
      <c r="N10" s="27">
        <v>0</v>
      </c>
      <c r="O10" s="26">
        <v>0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2">
        <v>0</v>
      </c>
    </row>
    <row r="11" spans="1:23" ht="12.75">
      <c r="A11" s="15" t="s">
        <v>28</v>
      </c>
      <c r="B11" s="16" t="s">
        <v>33</v>
      </c>
      <c r="C11" s="17" t="s">
        <v>34</v>
      </c>
      <c r="D11" s="26">
        <v>472097882</v>
      </c>
      <c r="E11" s="27">
        <v>472097882</v>
      </c>
      <c r="F11" s="27">
        <v>13587516</v>
      </c>
      <c r="G11" s="36">
        <f t="shared" si="1"/>
        <v>0.028781141619271235</v>
      </c>
      <c r="H11" s="26">
        <v>1571</v>
      </c>
      <c r="I11" s="27">
        <v>0</v>
      </c>
      <c r="J11" s="27">
        <v>13585945</v>
      </c>
      <c r="K11" s="26">
        <v>13587516</v>
      </c>
      <c r="L11" s="26">
        <v>0</v>
      </c>
      <c r="M11" s="27">
        <v>0</v>
      </c>
      <c r="N11" s="27">
        <v>0</v>
      </c>
      <c r="O11" s="26">
        <v>0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2">
        <v>0</v>
      </c>
    </row>
    <row r="12" spans="1:23" ht="12.75">
      <c r="A12" s="15" t="s">
        <v>28</v>
      </c>
      <c r="B12" s="16" t="s">
        <v>35</v>
      </c>
      <c r="C12" s="17" t="s">
        <v>36</v>
      </c>
      <c r="D12" s="26">
        <v>306341823</v>
      </c>
      <c r="E12" s="27">
        <v>306341823</v>
      </c>
      <c r="F12" s="27">
        <v>54476709</v>
      </c>
      <c r="G12" s="36">
        <f t="shared" si="1"/>
        <v>0.17782981267954392</v>
      </c>
      <c r="H12" s="26">
        <v>8257796</v>
      </c>
      <c r="I12" s="27">
        <v>13466155</v>
      </c>
      <c r="J12" s="27">
        <v>32752758</v>
      </c>
      <c r="K12" s="26">
        <v>54476709</v>
      </c>
      <c r="L12" s="26">
        <v>0</v>
      </c>
      <c r="M12" s="27">
        <v>0</v>
      </c>
      <c r="N12" s="27">
        <v>0</v>
      </c>
      <c r="O12" s="26">
        <v>0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2">
        <v>0</v>
      </c>
    </row>
    <row r="13" spans="1:23" ht="12.75">
      <c r="A13" s="15" t="s">
        <v>28</v>
      </c>
      <c r="B13" s="16" t="s">
        <v>37</v>
      </c>
      <c r="C13" s="17" t="s">
        <v>38</v>
      </c>
      <c r="D13" s="26">
        <v>187981120</v>
      </c>
      <c r="E13" s="27">
        <v>187981120</v>
      </c>
      <c r="F13" s="27">
        <v>27708699</v>
      </c>
      <c r="G13" s="36">
        <f t="shared" si="1"/>
        <v>0.1474014996825213</v>
      </c>
      <c r="H13" s="26">
        <v>8880966</v>
      </c>
      <c r="I13" s="27">
        <v>10271137</v>
      </c>
      <c r="J13" s="27">
        <v>8556596</v>
      </c>
      <c r="K13" s="26">
        <v>27708699</v>
      </c>
      <c r="L13" s="26">
        <v>0</v>
      </c>
      <c r="M13" s="27">
        <v>0</v>
      </c>
      <c r="N13" s="27">
        <v>0</v>
      </c>
      <c r="O13" s="26">
        <v>0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2">
        <v>0</v>
      </c>
    </row>
    <row r="14" spans="1:23" ht="12.75">
      <c r="A14" s="15" t="s">
        <v>28</v>
      </c>
      <c r="B14" s="16" t="s">
        <v>39</v>
      </c>
      <c r="C14" s="17" t="s">
        <v>40</v>
      </c>
      <c r="D14" s="26">
        <v>744842257</v>
      </c>
      <c r="E14" s="27">
        <v>744842257</v>
      </c>
      <c r="F14" s="27">
        <v>163101427</v>
      </c>
      <c r="G14" s="36">
        <f t="shared" si="1"/>
        <v>0.2189744546139519</v>
      </c>
      <c r="H14" s="26">
        <v>45744355</v>
      </c>
      <c r="I14" s="27">
        <v>45928168</v>
      </c>
      <c r="J14" s="27">
        <v>71428904</v>
      </c>
      <c r="K14" s="26">
        <v>163101427</v>
      </c>
      <c r="L14" s="26">
        <v>0</v>
      </c>
      <c r="M14" s="27">
        <v>0</v>
      </c>
      <c r="N14" s="27">
        <v>0</v>
      </c>
      <c r="O14" s="26">
        <v>0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2">
        <v>0</v>
      </c>
    </row>
    <row r="15" spans="1:23" ht="12.75">
      <c r="A15" s="15" t="s">
        <v>28</v>
      </c>
      <c r="B15" s="16" t="s">
        <v>41</v>
      </c>
      <c r="C15" s="17" t="s">
        <v>42</v>
      </c>
      <c r="D15" s="26">
        <v>123913919</v>
      </c>
      <c r="E15" s="27">
        <v>123913919</v>
      </c>
      <c r="F15" s="27">
        <v>15130564</v>
      </c>
      <c r="G15" s="36">
        <f t="shared" si="1"/>
        <v>0.12210544321497895</v>
      </c>
      <c r="H15" s="26">
        <v>4501564</v>
      </c>
      <c r="I15" s="27">
        <v>5643410</v>
      </c>
      <c r="J15" s="27">
        <v>4985590</v>
      </c>
      <c r="K15" s="26">
        <v>15130564</v>
      </c>
      <c r="L15" s="26">
        <v>0</v>
      </c>
      <c r="M15" s="27">
        <v>0</v>
      </c>
      <c r="N15" s="27">
        <v>0</v>
      </c>
      <c r="O15" s="26">
        <v>0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2">
        <v>0</v>
      </c>
    </row>
    <row r="16" spans="1:23" ht="12.75">
      <c r="A16" s="15" t="s">
        <v>43</v>
      </c>
      <c r="B16" s="16" t="s">
        <v>44</v>
      </c>
      <c r="C16" s="17" t="s">
        <v>45</v>
      </c>
      <c r="D16" s="26">
        <v>140353500</v>
      </c>
      <c r="E16" s="27">
        <v>140353500</v>
      </c>
      <c r="F16" s="27">
        <v>10216409</v>
      </c>
      <c r="G16" s="36">
        <f t="shared" si="1"/>
        <v>0.0727905538515249</v>
      </c>
      <c r="H16" s="26">
        <v>0</v>
      </c>
      <c r="I16" s="27">
        <v>2702004</v>
      </c>
      <c r="J16" s="27">
        <v>7514405</v>
      </c>
      <c r="K16" s="26">
        <v>10216409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2">
        <v>0</v>
      </c>
    </row>
    <row r="17" spans="1:23" ht="16.5">
      <c r="A17" s="18"/>
      <c r="B17" s="19" t="s">
        <v>46</v>
      </c>
      <c r="C17" s="20"/>
      <c r="D17" s="28">
        <f>SUM(D9:D16)</f>
        <v>2612879825</v>
      </c>
      <c r="E17" s="29">
        <f>SUM(E9:E16)</f>
        <v>2612879825</v>
      </c>
      <c r="F17" s="29">
        <f>SUM(F9:F16)</f>
        <v>417691986</v>
      </c>
      <c r="G17" s="37">
        <f t="shared" si="1"/>
        <v>0.15985885841496747</v>
      </c>
      <c r="H17" s="28">
        <f aca="true" t="shared" si="2" ref="H17:W17">SUM(H9:H16)</f>
        <v>103450091</v>
      </c>
      <c r="I17" s="29">
        <f t="shared" si="2"/>
        <v>123255952</v>
      </c>
      <c r="J17" s="29">
        <f t="shared" si="2"/>
        <v>190985943</v>
      </c>
      <c r="K17" s="28">
        <f t="shared" si="2"/>
        <v>417691986</v>
      </c>
      <c r="L17" s="28">
        <f t="shared" si="2"/>
        <v>0</v>
      </c>
      <c r="M17" s="29">
        <f t="shared" si="2"/>
        <v>0</v>
      </c>
      <c r="N17" s="29">
        <f t="shared" si="2"/>
        <v>0</v>
      </c>
      <c r="O17" s="28">
        <f t="shared" si="2"/>
        <v>0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3">
        <f t="shared" si="2"/>
        <v>0</v>
      </c>
    </row>
    <row r="18" spans="1:23" ht="12.75">
      <c r="A18" s="15" t="s">
        <v>28</v>
      </c>
      <c r="B18" s="16" t="s">
        <v>47</v>
      </c>
      <c r="C18" s="17" t="s">
        <v>48</v>
      </c>
      <c r="D18" s="26">
        <v>413274858</v>
      </c>
      <c r="E18" s="27">
        <v>413274858</v>
      </c>
      <c r="F18" s="27">
        <v>71835019</v>
      </c>
      <c r="G18" s="36">
        <f t="shared" si="1"/>
        <v>0.17381899142773402</v>
      </c>
      <c r="H18" s="26">
        <v>17486841</v>
      </c>
      <c r="I18" s="27">
        <v>22155429</v>
      </c>
      <c r="J18" s="27">
        <v>32192749</v>
      </c>
      <c r="K18" s="26">
        <v>71835019</v>
      </c>
      <c r="L18" s="26">
        <v>0</v>
      </c>
      <c r="M18" s="27">
        <v>0</v>
      </c>
      <c r="N18" s="27">
        <v>0</v>
      </c>
      <c r="O18" s="26">
        <v>0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2">
        <v>0</v>
      </c>
    </row>
    <row r="19" spans="1:23" ht="12.75">
      <c r="A19" s="15" t="s">
        <v>28</v>
      </c>
      <c r="B19" s="16" t="s">
        <v>49</v>
      </c>
      <c r="C19" s="17" t="s">
        <v>50</v>
      </c>
      <c r="D19" s="26">
        <v>398232042</v>
      </c>
      <c r="E19" s="27">
        <v>398232042</v>
      </c>
      <c r="F19" s="27">
        <v>94227570</v>
      </c>
      <c r="G19" s="36">
        <f t="shared" si="1"/>
        <v>0.23661473729429336</v>
      </c>
      <c r="H19" s="26">
        <v>28349981</v>
      </c>
      <c r="I19" s="27">
        <v>28135413</v>
      </c>
      <c r="J19" s="27">
        <v>37742176</v>
      </c>
      <c r="K19" s="26">
        <v>94227570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2">
        <v>0</v>
      </c>
    </row>
    <row r="20" spans="1:23" ht="12.75">
      <c r="A20" s="15" t="s">
        <v>28</v>
      </c>
      <c r="B20" s="16" t="s">
        <v>51</v>
      </c>
      <c r="C20" s="17" t="s">
        <v>52</v>
      </c>
      <c r="D20" s="26">
        <v>127043260</v>
      </c>
      <c r="E20" s="27">
        <v>127043260</v>
      </c>
      <c r="F20" s="27">
        <v>16337511</v>
      </c>
      <c r="G20" s="36">
        <f t="shared" si="1"/>
        <v>0.12859801456606199</v>
      </c>
      <c r="H20" s="26">
        <v>4691026</v>
      </c>
      <c r="I20" s="27">
        <v>5296297</v>
      </c>
      <c r="J20" s="27">
        <v>6350188</v>
      </c>
      <c r="K20" s="26">
        <v>16337511</v>
      </c>
      <c r="L20" s="26">
        <v>0</v>
      </c>
      <c r="M20" s="27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2">
        <v>0</v>
      </c>
    </row>
    <row r="21" spans="1:23" ht="12.75">
      <c r="A21" s="15" t="s">
        <v>28</v>
      </c>
      <c r="B21" s="16" t="s">
        <v>53</v>
      </c>
      <c r="C21" s="17" t="s">
        <v>54</v>
      </c>
      <c r="D21" s="26">
        <v>225620519</v>
      </c>
      <c r="E21" s="27">
        <v>225620519</v>
      </c>
      <c r="F21" s="27">
        <v>52575512</v>
      </c>
      <c r="G21" s="36">
        <f t="shared" si="1"/>
        <v>0.23302628782624155</v>
      </c>
      <c r="H21" s="26">
        <v>14936247</v>
      </c>
      <c r="I21" s="27">
        <v>19308089</v>
      </c>
      <c r="J21" s="27">
        <v>18331176</v>
      </c>
      <c r="K21" s="26">
        <v>52575512</v>
      </c>
      <c r="L21" s="26">
        <v>0</v>
      </c>
      <c r="M21" s="27">
        <v>0</v>
      </c>
      <c r="N21" s="27">
        <v>0</v>
      </c>
      <c r="O21" s="26">
        <v>0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2">
        <v>0</v>
      </c>
    </row>
    <row r="22" spans="1:23" ht="12.75">
      <c r="A22" s="15" t="s">
        <v>28</v>
      </c>
      <c r="B22" s="16" t="s">
        <v>55</v>
      </c>
      <c r="C22" s="17" t="s">
        <v>56</v>
      </c>
      <c r="D22" s="26">
        <v>137143785</v>
      </c>
      <c r="E22" s="27">
        <v>137143785</v>
      </c>
      <c r="F22" s="27">
        <v>29055941</v>
      </c>
      <c r="G22" s="36">
        <f t="shared" si="1"/>
        <v>0.21186480306052513</v>
      </c>
      <c r="H22" s="26">
        <v>9720615</v>
      </c>
      <c r="I22" s="27">
        <v>10273109</v>
      </c>
      <c r="J22" s="27">
        <v>9062217</v>
      </c>
      <c r="K22" s="26">
        <v>29055941</v>
      </c>
      <c r="L22" s="26">
        <v>0</v>
      </c>
      <c r="M22" s="27">
        <v>0</v>
      </c>
      <c r="N22" s="27">
        <v>0</v>
      </c>
      <c r="O22" s="26">
        <v>0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2">
        <v>0</v>
      </c>
    </row>
    <row r="23" spans="1:23" ht="12.75">
      <c r="A23" s="15" t="s">
        <v>28</v>
      </c>
      <c r="B23" s="16" t="s">
        <v>57</v>
      </c>
      <c r="C23" s="17" t="s">
        <v>58</v>
      </c>
      <c r="D23" s="26">
        <v>364647056</v>
      </c>
      <c r="E23" s="27">
        <v>364647056</v>
      </c>
      <c r="F23" s="27">
        <v>82832290</v>
      </c>
      <c r="G23" s="36">
        <f t="shared" si="1"/>
        <v>0.2271574352159311</v>
      </c>
      <c r="H23" s="26">
        <v>17151751</v>
      </c>
      <c r="I23" s="27">
        <v>23662837</v>
      </c>
      <c r="J23" s="27">
        <v>42017702</v>
      </c>
      <c r="K23" s="26">
        <v>82832290</v>
      </c>
      <c r="L23" s="26">
        <v>0</v>
      </c>
      <c r="M23" s="27">
        <v>0</v>
      </c>
      <c r="N23" s="27">
        <v>0</v>
      </c>
      <c r="O23" s="26">
        <v>0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2">
        <v>0</v>
      </c>
    </row>
    <row r="24" spans="1:23" ht="12.75">
      <c r="A24" s="15" t="s">
        <v>43</v>
      </c>
      <c r="B24" s="16" t="s">
        <v>59</v>
      </c>
      <c r="C24" s="17" t="s">
        <v>60</v>
      </c>
      <c r="D24" s="26">
        <v>1389929479</v>
      </c>
      <c r="E24" s="27">
        <v>1389929479</v>
      </c>
      <c r="F24" s="27">
        <v>288547560</v>
      </c>
      <c r="G24" s="36">
        <f t="shared" si="1"/>
        <v>0.20759870508509445</v>
      </c>
      <c r="H24" s="26">
        <v>63406238</v>
      </c>
      <c r="I24" s="27">
        <v>83835632</v>
      </c>
      <c r="J24" s="27">
        <v>141305690</v>
      </c>
      <c r="K24" s="26">
        <v>288547560</v>
      </c>
      <c r="L24" s="26">
        <v>0</v>
      </c>
      <c r="M24" s="27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2">
        <v>0</v>
      </c>
    </row>
    <row r="25" spans="1:23" ht="16.5">
      <c r="A25" s="18"/>
      <c r="B25" s="19" t="s">
        <v>61</v>
      </c>
      <c r="C25" s="20"/>
      <c r="D25" s="28">
        <f>SUM(D18:D24)</f>
        <v>3055890999</v>
      </c>
      <c r="E25" s="29">
        <f>SUM(E18:E24)</f>
        <v>3055890999</v>
      </c>
      <c r="F25" s="29">
        <f>SUM(F18:F24)</f>
        <v>635411403</v>
      </c>
      <c r="G25" s="37">
        <f t="shared" si="1"/>
        <v>0.20792999593504152</v>
      </c>
      <c r="H25" s="28">
        <f aca="true" t="shared" si="3" ref="H25:W25">SUM(H18:H24)</f>
        <v>155742699</v>
      </c>
      <c r="I25" s="29">
        <f t="shared" si="3"/>
        <v>192666806</v>
      </c>
      <c r="J25" s="29">
        <f t="shared" si="3"/>
        <v>287001898</v>
      </c>
      <c r="K25" s="28">
        <f t="shared" si="3"/>
        <v>635411403</v>
      </c>
      <c r="L25" s="28">
        <f t="shared" si="3"/>
        <v>0</v>
      </c>
      <c r="M25" s="29">
        <f t="shared" si="3"/>
        <v>0</v>
      </c>
      <c r="N25" s="29">
        <f t="shared" si="3"/>
        <v>0</v>
      </c>
      <c r="O25" s="28">
        <f t="shared" si="3"/>
        <v>0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3">
        <f t="shared" si="3"/>
        <v>0</v>
      </c>
    </row>
    <row r="26" spans="1:23" ht="12.75">
      <c r="A26" s="15" t="s">
        <v>28</v>
      </c>
      <c r="B26" s="16" t="s">
        <v>62</v>
      </c>
      <c r="C26" s="17" t="s">
        <v>63</v>
      </c>
      <c r="D26" s="26">
        <v>301926166</v>
      </c>
      <c r="E26" s="27">
        <v>301926166</v>
      </c>
      <c r="F26" s="27">
        <v>35308625</v>
      </c>
      <c r="G26" s="36">
        <f t="shared" si="1"/>
        <v>0.1169445678318586</v>
      </c>
      <c r="H26" s="26">
        <v>11541326</v>
      </c>
      <c r="I26" s="27">
        <v>11564326</v>
      </c>
      <c r="J26" s="27">
        <v>12202973</v>
      </c>
      <c r="K26" s="26">
        <v>35308625</v>
      </c>
      <c r="L26" s="26">
        <v>0</v>
      </c>
      <c r="M26" s="27">
        <v>0</v>
      </c>
      <c r="N26" s="27">
        <v>0</v>
      </c>
      <c r="O26" s="26">
        <v>0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2">
        <v>0</v>
      </c>
    </row>
    <row r="27" spans="1:23" ht="12.75">
      <c r="A27" s="15" t="s">
        <v>28</v>
      </c>
      <c r="B27" s="16" t="s">
        <v>64</v>
      </c>
      <c r="C27" s="17" t="s">
        <v>65</v>
      </c>
      <c r="D27" s="26">
        <v>163302953</v>
      </c>
      <c r="E27" s="27">
        <v>163302953</v>
      </c>
      <c r="F27" s="27">
        <v>35149047</v>
      </c>
      <c r="G27" s="36">
        <f t="shared" si="1"/>
        <v>0.21523828169843323</v>
      </c>
      <c r="H27" s="26">
        <v>13169846</v>
      </c>
      <c r="I27" s="27">
        <v>10566207</v>
      </c>
      <c r="J27" s="27">
        <v>11412994</v>
      </c>
      <c r="K27" s="26">
        <v>35149047</v>
      </c>
      <c r="L27" s="26">
        <v>0</v>
      </c>
      <c r="M27" s="27">
        <v>0</v>
      </c>
      <c r="N27" s="27">
        <v>0</v>
      </c>
      <c r="O27" s="26">
        <v>0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2">
        <v>0</v>
      </c>
    </row>
    <row r="28" spans="1:23" ht="12.75">
      <c r="A28" s="15" t="s">
        <v>28</v>
      </c>
      <c r="B28" s="16" t="s">
        <v>66</v>
      </c>
      <c r="C28" s="17" t="s">
        <v>67</v>
      </c>
      <c r="D28" s="26">
        <v>194845468</v>
      </c>
      <c r="E28" s="27">
        <v>194845468</v>
      </c>
      <c r="F28" s="27">
        <v>40820688</v>
      </c>
      <c r="G28" s="36">
        <f t="shared" si="1"/>
        <v>0.20950288666708944</v>
      </c>
      <c r="H28" s="26">
        <v>10508718</v>
      </c>
      <c r="I28" s="27">
        <v>15219874</v>
      </c>
      <c r="J28" s="27">
        <v>15092096</v>
      </c>
      <c r="K28" s="26">
        <v>40820688</v>
      </c>
      <c r="L28" s="26">
        <v>0</v>
      </c>
      <c r="M28" s="27">
        <v>0</v>
      </c>
      <c r="N28" s="27">
        <v>0</v>
      </c>
      <c r="O28" s="26">
        <v>0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2">
        <v>0</v>
      </c>
    </row>
    <row r="29" spans="1:23" ht="12.75">
      <c r="A29" s="15" t="s">
        <v>28</v>
      </c>
      <c r="B29" s="16" t="s">
        <v>68</v>
      </c>
      <c r="C29" s="17" t="s">
        <v>69</v>
      </c>
      <c r="D29" s="26">
        <v>192761800</v>
      </c>
      <c r="E29" s="27">
        <v>192761800</v>
      </c>
      <c r="F29" s="27">
        <v>31410697</v>
      </c>
      <c r="G29" s="36">
        <f t="shared" si="1"/>
        <v>0.16295083880727407</v>
      </c>
      <c r="H29" s="26">
        <v>8548388</v>
      </c>
      <c r="I29" s="27">
        <v>11466683</v>
      </c>
      <c r="J29" s="27">
        <v>11395626</v>
      </c>
      <c r="K29" s="26">
        <v>31410697</v>
      </c>
      <c r="L29" s="26">
        <v>0</v>
      </c>
      <c r="M29" s="27">
        <v>0</v>
      </c>
      <c r="N29" s="27">
        <v>0</v>
      </c>
      <c r="O29" s="26">
        <v>0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2">
        <v>0</v>
      </c>
    </row>
    <row r="30" spans="1:23" ht="12.75">
      <c r="A30" s="15" t="s">
        <v>28</v>
      </c>
      <c r="B30" s="16" t="s">
        <v>70</v>
      </c>
      <c r="C30" s="17" t="s">
        <v>71</v>
      </c>
      <c r="D30" s="26">
        <v>96279350</v>
      </c>
      <c r="E30" s="27">
        <v>96279350</v>
      </c>
      <c r="F30" s="27">
        <v>18384789</v>
      </c>
      <c r="G30" s="36">
        <f t="shared" si="1"/>
        <v>0.1909525666718772</v>
      </c>
      <c r="H30" s="26">
        <v>4522159</v>
      </c>
      <c r="I30" s="27">
        <v>6769560</v>
      </c>
      <c r="J30" s="27">
        <v>7093070</v>
      </c>
      <c r="K30" s="26">
        <v>18384789</v>
      </c>
      <c r="L30" s="26">
        <v>0</v>
      </c>
      <c r="M30" s="27">
        <v>0</v>
      </c>
      <c r="N30" s="27">
        <v>0</v>
      </c>
      <c r="O30" s="26">
        <v>0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2">
        <v>0</v>
      </c>
    </row>
    <row r="31" spans="1:23" ht="12.75">
      <c r="A31" s="15" t="s">
        <v>28</v>
      </c>
      <c r="B31" s="16" t="s">
        <v>72</v>
      </c>
      <c r="C31" s="17" t="s">
        <v>73</v>
      </c>
      <c r="D31" s="26">
        <v>672958771</v>
      </c>
      <c r="E31" s="27">
        <v>672958771</v>
      </c>
      <c r="F31" s="27">
        <v>0</v>
      </c>
      <c r="G31" s="36">
        <f t="shared" si="1"/>
        <v>0</v>
      </c>
      <c r="H31" s="26">
        <v>0</v>
      </c>
      <c r="I31" s="27">
        <v>0</v>
      </c>
      <c r="J31" s="27">
        <v>0</v>
      </c>
      <c r="K31" s="26">
        <v>0</v>
      </c>
      <c r="L31" s="26">
        <v>0</v>
      </c>
      <c r="M31" s="27">
        <v>0</v>
      </c>
      <c r="N31" s="27">
        <v>0</v>
      </c>
      <c r="O31" s="26">
        <v>0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2">
        <v>0</v>
      </c>
    </row>
    <row r="32" spans="1:23" ht="12.75">
      <c r="A32" s="15" t="s">
        <v>43</v>
      </c>
      <c r="B32" s="16" t="s">
        <v>74</v>
      </c>
      <c r="C32" s="17" t="s">
        <v>75</v>
      </c>
      <c r="D32" s="26">
        <v>1285880765</v>
      </c>
      <c r="E32" s="27">
        <v>1285880765</v>
      </c>
      <c r="F32" s="27">
        <v>236267927</v>
      </c>
      <c r="G32" s="36">
        <f t="shared" si="1"/>
        <v>0.18374015183281786</v>
      </c>
      <c r="H32" s="26">
        <v>70062168</v>
      </c>
      <c r="I32" s="27">
        <v>75011698</v>
      </c>
      <c r="J32" s="27">
        <v>91194061</v>
      </c>
      <c r="K32" s="26">
        <v>236267927</v>
      </c>
      <c r="L32" s="26">
        <v>0</v>
      </c>
      <c r="M32" s="27">
        <v>0</v>
      </c>
      <c r="N32" s="27">
        <v>0</v>
      </c>
      <c r="O32" s="26">
        <v>0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2">
        <v>0</v>
      </c>
    </row>
    <row r="33" spans="1:23" ht="16.5">
      <c r="A33" s="18"/>
      <c r="B33" s="19" t="s">
        <v>76</v>
      </c>
      <c r="C33" s="20"/>
      <c r="D33" s="28">
        <f>SUM(D26:D32)</f>
        <v>2907955273</v>
      </c>
      <c r="E33" s="29">
        <f>SUM(E26:E32)</f>
        <v>2907955273</v>
      </c>
      <c r="F33" s="29">
        <f>SUM(F26:F32)</f>
        <v>397341773</v>
      </c>
      <c r="G33" s="37">
        <f t="shared" si="1"/>
        <v>0.13663957513008146</v>
      </c>
      <c r="H33" s="28">
        <f aca="true" t="shared" si="4" ref="H33:W33">SUM(H26:H32)</f>
        <v>118352605</v>
      </c>
      <c r="I33" s="29">
        <f t="shared" si="4"/>
        <v>130598348</v>
      </c>
      <c r="J33" s="29">
        <f t="shared" si="4"/>
        <v>148390820</v>
      </c>
      <c r="K33" s="28">
        <f t="shared" si="4"/>
        <v>397341773</v>
      </c>
      <c r="L33" s="28">
        <f t="shared" si="4"/>
        <v>0</v>
      </c>
      <c r="M33" s="29">
        <f t="shared" si="4"/>
        <v>0</v>
      </c>
      <c r="N33" s="29">
        <f t="shared" si="4"/>
        <v>0</v>
      </c>
      <c r="O33" s="28">
        <f t="shared" si="4"/>
        <v>0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3">
        <f t="shared" si="4"/>
        <v>0</v>
      </c>
    </row>
    <row r="34" spans="1:23" ht="12.75">
      <c r="A34" s="15" t="s">
        <v>28</v>
      </c>
      <c r="B34" s="16" t="s">
        <v>77</v>
      </c>
      <c r="C34" s="17" t="s">
        <v>78</v>
      </c>
      <c r="D34" s="26">
        <v>328966738</v>
      </c>
      <c r="E34" s="27">
        <v>328966738</v>
      </c>
      <c r="F34" s="27">
        <v>54706351</v>
      </c>
      <c r="G34" s="36">
        <f t="shared" si="1"/>
        <v>0.16629751485695796</v>
      </c>
      <c r="H34" s="26">
        <v>15602479</v>
      </c>
      <c r="I34" s="27">
        <v>18548046</v>
      </c>
      <c r="J34" s="27">
        <v>20555826</v>
      </c>
      <c r="K34" s="26">
        <v>54706351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2">
        <v>0</v>
      </c>
    </row>
    <row r="35" spans="1:23" ht="12.75">
      <c r="A35" s="15" t="s">
        <v>28</v>
      </c>
      <c r="B35" s="16" t="s">
        <v>79</v>
      </c>
      <c r="C35" s="17" t="s">
        <v>80</v>
      </c>
      <c r="D35" s="26">
        <v>220145948</v>
      </c>
      <c r="E35" s="27">
        <v>220145948</v>
      </c>
      <c r="F35" s="27">
        <v>34895512</v>
      </c>
      <c r="G35" s="36">
        <f t="shared" si="1"/>
        <v>0.15851080756662395</v>
      </c>
      <c r="H35" s="26">
        <v>9492638</v>
      </c>
      <c r="I35" s="27">
        <v>14062484</v>
      </c>
      <c r="J35" s="27">
        <v>11340390</v>
      </c>
      <c r="K35" s="26">
        <v>34895512</v>
      </c>
      <c r="L35" s="26">
        <v>0</v>
      </c>
      <c r="M35" s="27">
        <v>0</v>
      </c>
      <c r="N35" s="27">
        <v>0</v>
      </c>
      <c r="O35" s="26">
        <v>0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2">
        <v>0</v>
      </c>
    </row>
    <row r="36" spans="1:23" ht="12.75">
      <c r="A36" s="15" t="s">
        <v>28</v>
      </c>
      <c r="B36" s="16" t="s">
        <v>81</v>
      </c>
      <c r="C36" s="17" t="s">
        <v>82</v>
      </c>
      <c r="D36" s="26">
        <v>228950466</v>
      </c>
      <c r="E36" s="27">
        <v>228950466</v>
      </c>
      <c r="F36" s="27">
        <v>25205303</v>
      </c>
      <c r="G36" s="36">
        <f t="shared" si="1"/>
        <v>0.11009063855759961</v>
      </c>
      <c r="H36" s="26">
        <v>7054179</v>
      </c>
      <c r="I36" s="27">
        <v>9564899</v>
      </c>
      <c r="J36" s="27">
        <v>8586225</v>
      </c>
      <c r="K36" s="26">
        <v>25205303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2">
        <v>0</v>
      </c>
    </row>
    <row r="37" spans="1:23" ht="12.75">
      <c r="A37" s="15" t="s">
        <v>43</v>
      </c>
      <c r="B37" s="16" t="s">
        <v>83</v>
      </c>
      <c r="C37" s="17" t="s">
        <v>84</v>
      </c>
      <c r="D37" s="26">
        <v>518271972</v>
      </c>
      <c r="E37" s="27">
        <v>518271972</v>
      </c>
      <c r="F37" s="27">
        <v>85671772</v>
      </c>
      <c r="G37" s="36">
        <f t="shared" si="1"/>
        <v>0.16530273028154416</v>
      </c>
      <c r="H37" s="26">
        <v>34945988</v>
      </c>
      <c r="I37" s="27">
        <v>26353580</v>
      </c>
      <c r="J37" s="27">
        <v>24372204</v>
      </c>
      <c r="K37" s="26">
        <v>85671772</v>
      </c>
      <c r="L37" s="26">
        <v>0</v>
      </c>
      <c r="M37" s="27">
        <v>0</v>
      </c>
      <c r="N37" s="27">
        <v>0</v>
      </c>
      <c r="O37" s="26">
        <v>0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2">
        <v>0</v>
      </c>
    </row>
    <row r="38" spans="1:23" ht="16.5">
      <c r="A38" s="18"/>
      <c r="B38" s="19" t="s">
        <v>85</v>
      </c>
      <c r="C38" s="20"/>
      <c r="D38" s="28">
        <f>SUM(D34:D37)</f>
        <v>1296335124</v>
      </c>
      <c r="E38" s="29">
        <f>SUM(E34:E37)</f>
        <v>1296335124</v>
      </c>
      <c r="F38" s="29">
        <f>SUM(F34:F37)</f>
        <v>200478938</v>
      </c>
      <c r="G38" s="37">
        <f t="shared" si="1"/>
        <v>0.15465054852590726</v>
      </c>
      <c r="H38" s="28">
        <f aca="true" t="shared" si="5" ref="H38:W38">SUM(H34:H37)</f>
        <v>67095284</v>
      </c>
      <c r="I38" s="29">
        <f t="shared" si="5"/>
        <v>68529009</v>
      </c>
      <c r="J38" s="29">
        <f t="shared" si="5"/>
        <v>64854645</v>
      </c>
      <c r="K38" s="28">
        <f t="shared" si="5"/>
        <v>200478938</v>
      </c>
      <c r="L38" s="28">
        <f t="shared" si="5"/>
        <v>0</v>
      </c>
      <c r="M38" s="29">
        <f t="shared" si="5"/>
        <v>0</v>
      </c>
      <c r="N38" s="29">
        <f t="shared" si="5"/>
        <v>0</v>
      </c>
      <c r="O38" s="28">
        <f t="shared" si="5"/>
        <v>0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3">
        <f t="shared" si="5"/>
        <v>0</v>
      </c>
    </row>
    <row r="39" spans="1:23" ht="12.75">
      <c r="A39" s="15" t="s">
        <v>28</v>
      </c>
      <c r="B39" s="16" t="s">
        <v>86</v>
      </c>
      <c r="C39" s="17" t="s">
        <v>87</v>
      </c>
      <c r="D39" s="26">
        <v>379328233</v>
      </c>
      <c r="E39" s="27">
        <v>379328233</v>
      </c>
      <c r="F39" s="27">
        <v>73323643</v>
      </c>
      <c r="G39" s="36">
        <f t="shared" si="1"/>
        <v>0.1932986701783413</v>
      </c>
      <c r="H39" s="26">
        <v>15076203</v>
      </c>
      <c r="I39" s="27">
        <v>33855364</v>
      </c>
      <c r="J39" s="27">
        <v>24392076</v>
      </c>
      <c r="K39" s="26">
        <v>73323643</v>
      </c>
      <c r="L39" s="26">
        <v>0</v>
      </c>
      <c r="M39" s="27">
        <v>0</v>
      </c>
      <c r="N39" s="27">
        <v>0</v>
      </c>
      <c r="O39" s="26">
        <v>0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2">
        <v>0</v>
      </c>
    </row>
    <row r="40" spans="1:23" ht="12.75">
      <c r="A40" s="15" t="s">
        <v>28</v>
      </c>
      <c r="B40" s="16" t="s">
        <v>88</v>
      </c>
      <c r="C40" s="17" t="s">
        <v>89</v>
      </c>
      <c r="D40" s="26">
        <v>272906485</v>
      </c>
      <c r="E40" s="27">
        <v>276213485</v>
      </c>
      <c r="F40" s="27">
        <v>42971368</v>
      </c>
      <c r="G40" s="36">
        <f t="shared" si="1"/>
        <v>0.15745821503655363</v>
      </c>
      <c r="H40" s="26">
        <v>5810528</v>
      </c>
      <c r="I40" s="27">
        <v>14493185</v>
      </c>
      <c r="J40" s="27">
        <v>22667655</v>
      </c>
      <c r="K40" s="26">
        <v>42971368</v>
      </c>
      <c r="L40" s="26">
        <v>0</v>
      </c>
      <c r="M40" s="27">
        <v>0</v>
      </c>
      <c r="N40" s="27">
        <v>0</v>
      </c>
      <c r="O40" s="26">
        <v>0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2">
        <v>0</v>
      </c>
    </row>
    <row r="41" spans="1:23" ht="12.75">
      <c r="A41" s="15" t="s">
        <v>28</v>
      </c>
      <c r="B41" s="16" t="s">
        <v>90</v>
      </c>
      <c r="C41" s="17" t="s">
        <v>91</v>
      </c>
      <c r="D41" s="26">
        <v>314680658</v>
      </c>
      <c r="E41" s="27">
        <v>314680658</v>
      </c>
      <c r="F41" s="27">
        <v>51554813</v>
      </c>
      <c r="G41" s="36">
        <f t="shared" si="1"/>
        <v>0.16383216346268095</v>
      </c>
      <c r="H41" s="26">
        <v>8444768</v>
      </c>
      <c r="I41" s="27">
        <v>27457693</v>
      </c>
      <c r="J41" s="27">
        <v>15652352</v>
      </c>
      <c r="K41" s="26">
        <v>51554813</v>
      </c>
      <c r="L41" s="26">
        <v>0</v>
      </c>
      <c r="M41" s="27">
        <v>0</v>
      </c>
      <c r="N41" s="27">
        <v>0</v>
      </c>
      <c r="O41" s="26">
        <v>0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2">
        <v>0</v>
      </c>
    </row>
    <row r="42" spans="1:23" ht="12.75">
      <c r="A42" s="15" t="s">
        <v>28</v>
      </c>
      <c r="B42" s="16" t="s">
        <v>92</v>
      </c>
      <c r="C42" s="17" t="s">
        <v>93</v>
      </c>
      <c r="D42" s="26">
        <v>165199824</v>
      </c>
      <c r="E42" s="27">
        <v>165199824</v>
      </c>
      <c r="F42" s="27">
        <v>20601331</v>
      </c>
      <c r="G42" s="36">
        <f t="shared" si="1"/>
        <v>0.12470552632065758</v>
      </c>
      <c r="H42" s="26">
        <v>2757292</v>
      </c>
      <c r="I42" s="27">
        <v>6063594</v>
      </c>
      <c r="J42" s="27">
        <v>11780445</v>
      </c>
      <c r="K42" s="26">
        <v>20601331</v>
      </c>
      <c r="L42" s="26">
        <v>0</v>
      </c>
      <c r="M42" s="27">
        <v>0</v>
      </c>
      <c r="N42" s="27">
        <v>0</v>
      </c>
      <c r="O42" s="26">
        <v>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2">
        <v>0</v>
      </c>
    </row>
    <row r="43" spans="1:23" ht="12.75">
      <c r="A43" s="15" t="s">
        <v>28</v>
      </c>
      <c r="B43" s="16" t="s">
        <v>94</v>
      </c>
      <c r="C43" s="17" t="s">
        <v>95</v>
      </c>
      <c r="D43" s="26">
        <v>1189493824</v>
      </c>
      <c r="E43" s="27">
        <v>1189493824</v>
      </c>
      <c r="F43" s="27">
        <v>238394192</v>
      </c>
      <c r="G43" s="36">
        <f t="shared" si="1"/>
        <v>0.20041650254083201</v>
      </c>
      <c r="H43" s="26">
        <v>76346936</v>
      </c>
      <c r="I43" s="27">
        <v>82034299</v>
      </c>
      <c r="J43" s="27">
        <v>80012957</v>
      </c>
      <c r="K43" s="26">
        <v>238394192</v>
      </c>
      <c r="L43" s="26">
        <v>0</v>
      </c>
      <c r="M43" s="27">
        <v>0</v>
      </c>
      <c r="N43" s="27">
        <v>0</v>
      </c>
      <c r="O43" s="26">
        <v>0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2">
        <v>0</v>
      </c>
    </row>
    <row r="44" spans="1:23" ht="12.75">
      <c r="A44" s="15" t="s">
        <v>43</v>
      </c>
      <c r="B44" s="16" t="s">
        <v>96</v>
      </c>
      <c r="C44" s="17" t="s">
        <v>97</v>
      </c>
      <c r="D44" s="26">
        <v>1383009390</v>
      </c>
      <c r="E44" s="27">
        <v>1383009390</v>
      </c>
      <c r="F44" s="27">
        <v>190989833</v>
      </c>
      <c r="G44" s="36">
        <f t="shared" si="1"/>
        <v>0.13809727857306883</v>
      </c>
      <c r="H44" s="26">
        <v>46267515</v>
      </c>
      <c r="I44" s="27">
        <v>60071285</v>
      </c>
      <c r="J44" s="27">
        <v>84651033</v>
      </c>
      <c r="K44" s="26">
        <v>190989833</v>
      </c>
      <c r="L44" s="26">
        <v>0</v>
      </c>
      <c r="M44" s="27">
        <v>0</v>
      </c>
      <c r="N44" s="27">
        <v>0</v>
      </c>
      <c r="O44" s="26">
        <v>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2">
        <v>0</v>
      </c>
    </row>
    <row r="45" spans="1:23" ht="16.5">
      <c r="A45" s="18"/>
      <c r="B45" s="19" t="s">
        <v>98</v>
      </c>
      <c r="C45" s="20"/>
      <c r="D45" s="28">
        <f>SUM(D39:D44)</f>
        <v>3704618414</v>
      </c>
      <c r="E45" s="29">
        <f>SUM(E39:E44)</f>
        <v>3707925414</v>
      </c>
      <c r="F45" s="29">
        <f>SUM(F39:F44)</f>
        <v>617835180</v>
      </c>
      <c r="G45" s="37">
        <f t="shared" si="1"/>
        <v>0.16677431005178825</v>
      </c>
      <c r="H45" s="28">
        <f aca="true" t="shared" si="6" ref="H45:W45">SUM(H39:H44)</f>
        <v>154703242</v>
      </c>
      <c r="I45" s="29">
        <f t="shared" si="6"/>
        <v>223975420</v>
      </c>
      <c r="J45" s="29">
        <f t="shared" si="6"/>
        <v>239156518</v>
      </c>
      <c r="K45" s="28">
        <f t="shared" si="6"/>
        <v>617835180</v>
      </c>
      <c r="L45" s="28">
        <f t="shared" si="6"/>
        <v>0</v>
      </c>
      <c r="M45" s="29">
        <f t="shared" si="6"/>
        <v>0</v>
      </c>
      <c r="N45" s="29">
        <f t="shared" si="6"/>
        <v>0</v>
      </c>
      <c r="O45" s="28">
        <f t="shared" si="6"/>
        <v>0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3">
        <f t="shared" si="6"/>
        <v>0</v>
      </c>
    </row>
    <row r="46" spans="1:23" ht="12.75">
      <c r="A46" s="15" t="s">
        <v>28</v>
      </c>
      <c r="B46" s="16" t="s">
        <v>99</v>
      </c>
      <c r="C46" s="17" t="s">
        <v>100</v>
      </c>
      <c r="D46" s="26">
        <v>321075679</v>
      </c>
      <c r="E46" s="27">
        <v>321075679</v>
      </c>
      <c r="F46" s="27">
        <v>39412505</v>
      </c>
      <c r="G46" s="36">
        <f t="shared" si="1"/>
        <v>0.12275144951106683</v>
      </c>
      <c r="H46" s="26">
        <v>15397065</v>
      </c>
      <c r="I46" s="27">
        <v>12721014</v>
      </c>
      <c r="J46" s="27">
        <v>11294426</v>
      </c>
      <c r="K46" s="26">
        <v>39412505</v>
      </c>
      <c r="L46" s="26">
        <v>0</v>
      </c>
      <c r="M46" s="27">
        <v>0</v>
      </c>
      <c r="N46" s="27">
        <v>0</v>
      </c>
      <c r="O46" s="26">
        <v>0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2">
        <v>0</v>
      </c>
    </row>
    <row r="47" spans="1:23" ht="12.75">
      <c r="A47" s="15" t="s">
        <v>28</v>
      </c>
      <c r="B47" s="16" t="s">
        <v>101</v>
      </c>
      <c r="C47" s="17" t="s">
        <v>102</v>
      </c>
      <c r="D47" s="26">
        <v>249242000</v>
      </c>
      <c r="E47" s="27">
        <v>249242000</v>
      </c>
      <c r="F47" s="27">
        <v>32954215</v>
      </c>
      <c r="G47" s="36">
        <f t="shared" si="1"/>
        <v>0.13221774420041565</v>
      </c>
      <c r="H47" s="26">
        <v>9746820</v>
      </c>
      <c r="I47" s="27">
        <v>12408494</v>
      </c>
      <c r="J47" s="27">
        <v>10798901</v>
      </c>
      <c r="K47" s="26">
        <v>32954215</v>
      </c>
      <c r="L47" s="26">
        <v>0</v>
      </c>
      <c r="M47" s="27">
        <v>0</v>
      </c>
      <c r="N47" s="27">
        <v>0</v>
      </c>
      <c r="O47" s="26">
        <v>0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2">
        <v>0</v>
      </c>
    </row>
    <row r="48" spans="1:23" ht="12.75">
      <c r="A48" s="15" t="s">
        <v>28</v>
      </c>
      <c r="B48" s="16" t="s">
        <v>103</v>
      </c>
      <c r="C48" s="17" t="s">
        <v>104</v>
      </c>
      <c r="D48" s="26">
        <v>301508973</v>
      </c>
      <c r="E48" s="27">
        <v>301508973</v>
      </c>
      <c r="F48" s="27">
        <v>25797952</v>
      </c>
      <c r="G48" s="36">
        <f t="shared" si="1"/>
        <v>0.0855628001492347</v>
      </c>
      <c r="H48" s="26">
        <v>6662584</v>
      </c>
      <c r="I48" s="27">
        <v>9937465</v>
      </c>
      <c r="J48" s="27">
        <v>9197903</v>
      </c>
      <c r="K48" s="26">
        <v>25797952</v>
      </c>
      <c r="L48" s="26">
        <v>0</v>
      </c>
      <c r="M48" s="27">
        <v>0</v>
      </c>
      <c r="N48" s="27">
        <v>0</v>
      </c>
      <c r="O48" s="26">
        <v>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2">
        <v>0</v>
      </c>
    </row>
    <row r="49" spans="1:23" ht="12.75">
      <c r="A49" s="15" t="s">
        <v>28</v>
      </c>
      <c r="B49" s="16" t="s">
        <v>105</v>
      </c>
      <c r="C49" s="17" t="s">
        <v>106</v>
      </c>
      <c r="D49" s="26">
        <v>122800739</v>
      </c>
      <c r="E49" s="27">
        <v>122800739</v>
      </c>
      <c r="F49" s="27">
        <v>13625106</v>
      </c>
      <c r="G49" s="36">
        <f t="shared" si="1"/>
        <v>0.11095296421628212</v>
      </c>
      <c r="H49" s="26">
        <v>4549331</v>
      </c>
      <c r="I49" s="27">
        <v>5883067</v>
      </c>
      <c r="J49" s="27">
        <v>3192708</v>
      </c>
      <c r="K49" s="26">
        <v>13625106</v>
      </c>
      <c r="L49" s="26">
        <v>0</v>
      </c>
      <c r="M49" s="27">
        <v>0</v>
      </c>
      <c r="N49" s="27">
        <v>0</v>
      </c>
      <c r="O49" s="26">
        <v>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2">
        <v>0</v>
      </c>
    </row>
    <row r="50" spans="1:23" ht="12.75">
      <c r="A50" s="15" t="s">
        <v>43</v>
      </c>
      <c r="B50" s="16" t="s">
        <v>107</v>
      </c>
      <c r="C50" s="17" t="s">
        <v>108</v>
      </c>
      <c r="D50" s="26">
        <v>533041181</v>
      </c>
      <c r="E50" s="27">
        <v>533041181</v>
      </c>
      <c r="F50" s="27">
        <v>78446446</v>
      </c>
      <c r="G50" s="36">
        <f t="shared" si="1"/>
        <v>0.1471677026019496</v>
      </c>
      <c r="H50" s="26">
        <v>24283746</v>
      </c>
      <c r="I50" s="27">
        <v>25506262</v>
      </c>
      <c r="J50" s="27">
        <v>28656438</v>
      </c>
      <c r="K50" s="26">
        <v>78446446</v>
      </c>
      <c r="L50" s="26">
        <v>0</v>
      </c>
      <c r="M50" s="27">
        <v>0</v>
      </c>
      <c r="N50" s="27">
        <v>0</v>
      </c>
      <c r="O50" s="26">
        <v>0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2">
        <v>0</v>
      </c>
    </row>
    <row r="51" spans="1:23" ht="16.5">
      <c r="A51" s="18"/>
      <c r="B51" s="19" t="s">
        <v>109</v>
      </c>
      <c r="C51" s="20"/>
      <c r="D51" s="28">
        <f>SUM(D46:D50)</f>
        <v>1527668572</v>
      </c>
      <c r="E51" s="29">
        <f>SUM(E46:E50)</f>
        <v>1527668572</v>
      </c>
      <c r="F51" s="29">
        <f>SUM(F46:F50)</f>
        <v>190236224</v>
      </c>
      <c r="G51" s="37">
        <f t="shared" si="1"/>
        <v>0.12452715692838119</v>
      </c>
      <c r="H51" s="28">
        <f aca="true" t="shared" si="7" ref="H51:W51">SUM(H46:H50)</f>
        <v>60639546</v>
      </c>
      <c r="I51" s="29">
        <f t="shared" si="7"/>
        <v>66456302</v>
      </c>
      <c r="J51" s="29">
        <f t="shared" si="7"/>
        <v>63140376</v>
      </c>
      <c r="K51" s="28">
        <f t="shared" si="7"/>
        <v>190236224</v>
      </c>
      <c r="L51" s="28">
        <f t="shared" si="7"/>
        <v>0</v>
      </c>
      <c r="M51" s="29">
        <f t="shared" si="7"/>
        <v>0</v>
      </c>
      <c r="N51" s="29">
        <f t="shared" si="7"/>
        <v>0</v>
      </c>
      <c r="O51" s="28">
        <f t="shared" si="7"/>
        <v>0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3">
        <f t="shared" si="7"/>
        <v>0</v>
      </c>
    </row>
    <row r="52" spans="1:23" ht="16.5">
      <c r="A52" s="18"/>
      <c r="B52" s="19" t="s">
        <v>110</v>
      </c>
      <c r="C52" s="20"/>
      <c r="D52" s="28">
        <f>SUM(D6:D7,D9:D16,D18:D24,D26:D32,D34:D37,D39:D44,D46:D50)</f>
        <v>30792297180</v>
      </c>
      <c r="E52" s="29">
        <f>SUM(E6:E7,E9:E16,E18:E24,E26:E32,E34:E37,E39:E44,E46:E50)</f>
        <v>30795604180</v>
      </c>
      <c r="F52" s="29">
        <f>SUM(F6:F7,F9:F16,F18:F24,F26:F32,F34:F37,F39:F44,F46:F50)</f>
        <v>5876512369</v>
      </c>
      <c r="G52" s="37">
        <f t="shared" si="1"/>
        <v>0.19084358450583128</v>
      </c>
      <c r="H52" s="28">
        <f aca="true" t="shared" si="8" ref="H52:W52">SUM(H6:H7,H9:H16,H18:H24,H26:H32,H34:H37,H39:H44,H46:H50)</f>
        <v>1756644139</v>
      </c>
      <c r="I52" s="29">
        <f t="shared" si="8"/>
        <v>2069903214</v>
      </c>
      <c r="J52" s="29">
        <f t="shared" si="8"/>
        <v>2049965016</v>
      </c>
      <c r="K52" s="28">
        <f t="shared" si="8"/>
        <v>5876512369</v>
      </c>
      <c r="L52" s="28">
        <f t="shared" si="8"/>
        <v>0</v>
      </c>
      <c r="M52" s="29">
        <f t="shared" si="8"/>
        <v>0</v>
      </c>
      <c r="N52" s="29">
        <f t="shared" si="8"/>
        <v>0</v>
      </c>
      <c r="O52" s="28">
        <f t="shared" si="8"/>
        <v>0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3">
        <f t="shared" si="8"/>
        <v>0</v>
      </c>
    </row>
    <row r="53" spans="1:23" ht="16.5">
      <c r="A53" s="10"/>
      <c r="B53" s="11" t="s">
        <v>606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6.5">
      <c r="A54" s="14"/>
      <c r="B54" s="11" t="s">
        <v>111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ht="12.75">
      <c r="A55" s="15" t="s">
        <v>22</v>
      </c>
      <c r="B55" s="16" t="s">
        <v>112</v>
      </c>
      <c r="C55" s="17" t="s">
        <v>113</v>
      </c>
      <c r="D55" s="26">
        <v>6147612379</v>
      </c>
      <c r="E55" s="27">
        <v>6147612379</v>
      </c>
      <c r="F55" s="27">
        <v>992663106</v>
      </c>
      <c r="G55" s="36">
        <f aca="true" t="shared" si="9" ref="G55:G83">IF($D55=0,0,$F55/$D55)</f>
        <v>0.16147132330445846</v>
      </c>
      <c r="H55" s="26">
        <v>348788790</v>
      </c>
      <c r="I55" s="27">
        <v>241964470</v>
      </c>
      <c r="J55" s="27">
        <v>401909846</v>
      </c>
      <c r="K55" s="26">
        <v>992663106</v>
      </c>
      <c r="L55" s="26">
        <v>0</v>
      </c>
      <c r="M55" s="27">
        <v>0</v>
      </c>
      <c r="N55" s="27">
        <v>0</v>
      </c>
      <c r="O55" s="26">
        <v>0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2">
        <v>0</v>
      </c>
    </row>
    <row r="56" spans="1:23" ht="16.5">
      <c r="A56" s="18"/>
      <c r="B56" s="19" t="s">
        <v>27</v>
      </c>
      <c r="C56" s="20"/>
      <c r="D56" s="28">
        <f>D55</f>
        <v>6147612379</v>
      </c>
      <c r="E56" s="29">
        <f>E55</f>
        <v>6147612379</v>
      </c>
      <c r="F56" s="29">
        <f>F55</f>
        <v>992663106</v>
      </c>
      <c r="G56" s="37">
        <f t="shared" si="9"/>
        <v>0.16147132330445846</v>
      </c>
      <c r="H56" s="28">
        <f aca="true" t="shared" si="10" ref="H56:W56">H55</f>
        <v>348788790</v>
      </c>
      <c r="I56" s="29">
        <f t="shared" si="10"/>
        <v>241964470</v>
      </c>
      <c r="J56" s="29">
        <f t="shared" si="10"/>
        <v>401909846</v>
      </c>
      <c r="K56" s="28">
        <f t="shared" si="10"/>
        <v>992663106</v>
      </c>
      <c r="L56" s="28">
        <f t="shared" si="10"/>
        <v>0</v>
      </c>
      <c r="M56" s="29">
        <f t="shared" si="10"/>
        <v>0</v>
      </c>
      <c r="N56" s="29">
        <f t="shared" si="10"/>
        <v>0</v>
      </c>
      <c r="O56" s="28">
        <f t="shared" si="10"/>
        <v>0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3">
        <f t="shared" si="10"/>
        <v>0</v>
      </c>
    </row>
    <row r="57" spans="1:23" ht="12.75">
      <c r="A57" s="15" t="s">
        <v>28</v>
      </c>
      <c r="B57" s="16" t="s">
        <v>114</v>
      </c>
      <c r="C57" s="17" t="s">
        <v>115</v>
      </c>
      <c r="D57" s="26">
        <v>164390631</v>
      </c>
      <c r="E57" s="27">
        <v>164390631</v>
      </c>
      <c r="F57" s="27">
        <v>52870596</v>
      </c>
      <c r="G57" s="36">
        <f t="shared" si="9"/>
        <v>0.32161562783952086</v>
      </c>
      <c r="H57" s="26">
        <v>21451500</v>
      </c>
      <c r="I57" s="27">
        <v>7474078</v>
      </c>
      <c r="J57" s="27">
        <v>23945018</v>
      </c>
      <c r="K57" s="26">
        <v>52870596</v>
      </c>
      <c r="L57" s="26">
        <v>0</v>
      </c>
      <c r="M57" s="27">
        <v>0</v>
      </c>
      <c r="N57" s="27">
        <v>0</v>
      </c>
      <c r="O57" s="26">
        <v>0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2">
        <v>0</v>
      </c>
    </row>
    <row r="58" spans="1:23" ht="12.75">
      <c r="A58" s="15" t="s">
        <v>28</v>
      </c>
      <c r="B58" s="16" t="s">
        <v>116</v>
      </c>
      <c r="C58" s="17" t="s">
        <v>117</v>
      </c>
      <c r="D58" s="26">
        <v>334787343</v>
      </c>
      <c r="E58" s="27">
        <v>334787343</v>
      </c>
      <c r="F58" s="27">
        <v>40144663</v>
      </c>
      <c r="G58" s="36">
        <f t="shared" si="9"/>
        <v>0.11991093402835125</v>
      </c>
      <c r="H58" s="26">
        <v>11775958</v>
      </c>
      <c r="I58" s="27">
        <v>10292519</v>
      </c>
      <c r="J58" s="27">
        <v>18076186</v>
      </c>
      <c r="K58" s="26">
        <v>40144663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ht="12.75">
      <c r="A59" s="15" t="s">
        <v>28</v>
      </c>
      <c r="B59" s="16" t="s">
        <v>118</v>
      </c>
      <c r="C59" s="17" t="s">
        <v>119</v>
      </c>
      <c r="D59" s="26">
        <v>168952327</v>
      </c>
      <c r="E59" s="27">
        <v>168952327</v>
      </c>
      <c r="F59" s="27">
        <v>26326186</v>
      </c>
      <c r="G59" s="36">
        <f t="shared" si="9"/>
        <v>0.1558202036483345</v>
      </c>
      <c r="H59" s="26">
        <v>9048346</v>
      </c>
      <c r="I59" s="27">
        <v>7048346</v>
      </c>
      <c r="J59" s="27">
        <v>10229494</v>
      </c>
      <c r="K59" s="26">
        <v>26326186</v>
      </c>
      <c r="L59" s="26">
        <v>0</v>
      </c>
      <c r="M59" s="27">
        <v>0</v>
      </c>
      <c r="N59" s="27">
        <v>0</v>
      </c>
      <c r="O59" s="26">
        <v>0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2">
        <v>0</v>
      </c>
    </row>
    <row r="60" spans="1:23" ht="12.75">
      <c r="A60" s="15" t="s">
        <v>43</v>
      </c>
      <c r="B60" s="16" t="s">
        <v>120</v>
      </c>
      <c r="C60" s="17" t="s">
        <v>121</v>
      </c>
      <c r="D60" s="26">
        <v>57980126</v>
      </c>
      <c r="E60" s="27">
        <v>57980126</v>
      </c>
      <c r="F60" s="27">
        <v>12888538</v>
      </c>
      <c r="G60" s="36">
        <f t="shared" si="9"/>
        <v>0.22229234203457923</v>
      </c>
      <c r="H60" s="26">
        <v>3692648</v>
      </c>
      <c r="I60" s="27">
        <v>4678864</v>
      </c>
      <c r="J60" s="27">
        <v>4517026</v>
      </c>
      <c r="K60" s="26">
        <v>12888538</v>
      </c>
      <c r="L60" s="26">
        <v>0</v>
      </c>
      <c r="M60" s="27">
        <v>0</v>
      </c>
      <c r="N60" s="27">
        <v>0</v>
      </c>
      <c r="O60" s="26">
        <v>0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2">
        <v>0</v>
      </c>
    </row>
    <row r="61" spans="1:23" ht="16.5">
      <c r="A61" s="18"/>
      <c r="B61" s="19" t="s">
        <v>122</v>
      </c>
      <c r="C61" s="20"/>
      <c r="D61" s="28">
        <f>SUM(D57:D60)</f>
        <v>726110427</v>
      </c>
      <c r="E61" s="29">
        <f>SUM(E57:E60)</f>
        <v>726110427</v>
      </c>
      <c r="F61" s="29">
        <f>SUM(F57:F60)</f>
        <v>132229983</v>
      </c>
      <c r="G61" s="37">
        <f t="shared" si="9"/>
        <v>0.18210726369310215</v>
      </c>
      <c r="H61" s="28">
        <f aca="true" t="shared" si="11" ref="H61:W61">SUM(H57:H60)</f>
        <v>45968452</v>
      </c>
      <c r="I61" s="29">
        <f t="shared" si="11"/>
        <v>29493807</v>
      </c>
      <c r="J61" s="29">
        <f t="shared" si="11"/>
        <v>56767724</v>
      </c>
      <c r="K61" s="28">
        <f t="shared" si="11"/>
        <v>132229983</v>
      </c>
      <c r="L61" s="28">
        <f t="shared" si="11"/>
        <v>0</v>
      </c>
      <c r="M61" s="29">
        <f t="shared" si="11"/>
        <v>0</v>
      </c>
      <c r="N61" s="29">
        <f t="shared" si="11"/>
        <v>0</v>
      </c>
      <c r="O61" s="28">
        <f t="shared" si="11"/>
        <v>0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3">
        <f t="shared" si="11"/>
        <v>0</v>
      </c>
    </row>
    <row r="62" spans="1:23" ht="12.75">
      <c r="A62" s="15" t="s">
        <v>28</v>
      </c>
      <c r="B62" s="16" t="s">
        <v>123</v>
      </c>
      <c r="C62" s="17" t="s">
        <v>124</v>
      </c>
      <c r="D62" s="26">
        <v>246270475</v>
      </c>
      <c r="E62" s="27">
        <v>246270475</v>
      </c>
      <c r="F62" s="27">
        <v>54193148</v>
      </c>
      <c r="G62" s="36">
        <f t="shared" si="9"/>
        <v>0.22005540046974775</v>
      </c>
      <c r="H62" s="26">
        <v>24841887</v>
      </c>
      <c r="I62" s="27">
        <v>16222879</v>
      </c>
      <c r="J62" s="27">
        <v>13128382</v>
      </c>
      <c r="K62" s="26">
        <v>54193148</v>
      </c>
      <c r="L62" s="26">
        <v>0</v>
      </c>
      <c r="M62" s="27">
        <v>0</v>
      </c>
      <c r="N62" s="27">
        <v>0</v>
      </c>
      <c r="O62" s="26">
        <v>0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2">
        <v>0</v>
      </c>
    </row>
    <row r="63" spans="1:23" ht="12.75">
      <c r="A63" s="15" t="s">
        <v>28</v>
      </c>
      <c r="B63" s="16" t="s">
        <v>125</v>
      </c>
      <c r="C63" s="17" t="s">
        <v>126</v>
      </c>
      <c r="D63" s="26">
        <v>89980257</v>
      </c>
      <c r="E63" s="27">
        <v>89980257</v>
      </c>
      <c r="F63" s="27">
        <v>17061532</v>
      </c>
      <c r="G63" s="36">
        <f t="shared" si="9"/>
        <v>0.18961417280681916</v>
      </c>
      <c r="H63" s="26">
        <v>5100552</v>
      </c>
      <c r="I63" s="27">
        <v>4583660</v>
      </c>
      <c r="J63" s="27">
        <v>7377320</v>
      </c>
      <c r="K63" s="26">
        <v>17061532</v>
      </c>
      <c r="L63" s="26">
        <v>0</v>
      </c>
      <c r="M63" s="27">
        <v>0</v>
      </c>
      <c r="N63" s="27">
        <v>0</v>
      </c>
      <c r="O63" s="26">
        <v>0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2">
        <v>0</v>
      </c>
    </row>
    <row r="64" spans="1:23" ht="12.75">
      <c r="A64" s="15" t="s">
        <v>28</v>
      </c>
      <c r="B64" s="16" t="s">
        <v>127</v>
      </c>
      <c r="C64" s="17" t="s">
        <v>128</v>
      </c>
      <c r="D64" s="26">
        <v>166624136</v>
      </c>
      <c r="E64" s="27">
        <v>166624136</v>
      </c>
      <c r="F64" s="27">
        <v>46812658</v>
      </c>
      <c r="G64" s="36">
        <f t="shared" si="9"/>
        <v>0.28094764134290845</v>
      </c>
      <c r="H64" s="26">
        <v>20963003</v>
      </c>
      <c r="I64" s="27">
        <v>10855378</v>
      </c>
      <c r="J64" s="27">
        <v>14994277</v>
      </c>
      <c r="K64" s="26">
        <v>46812658</v>
      </c>
      <c r="L64" s="26">
        <v>0</v>
      </c>
      <c r="M64" s="27">
        <v>0</v>
      </c>
      <c r="N64" s="27">
        <v>0</v>
      </c>
      <c r="O64" s="26">
        <v>0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2">
        <v>0</v>
      </c>
    </row>
    <row r="65" spans="1:23" ht="12.75">
      <c r="A65" s="15" t="s">
        <v>28</v>
      </c>
      <c r="B65" s="16" t="s">
        <v>129</v>
      </c>
      <c r="C65" s="17" t="s">
        <v>130</v>
      </c>
      <c r="D65" s="26">
        <v>2322821658</v>
      </c>
      <c r="E65" s="27">
        <v>2322821658</v>
      </c>
      <c r="F65" s="27">
        <v>465026622</v>
      </c>
      <c r="G65" s="36">
        <f t="shared" si="9"/>
        <v>0.20019902104770199</v>
      </c>
      <c r="H65" s="26">
        <v>209888828</v>
      </c>
      <c r="I65" s="27">
        <v>132371234</v>
      </c>
      <c r="J65" s="27">
        <v>122766560</v>
      </c>
      <c r="K65" s="26">
        <v>465026622</v>
      </c>
      <c r="L65" s="26">
        <v>0</v>
      </c>
      <c r="M65" s="27">
        <v>0</v>
      </c>
      <c r="N65" s="27">
        <v>0</v>
      </c>
      <c r="O65" s="26">
        <v>0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2">
        <v>0</v>
      </c>
    </row>
    <row r="66" spans="1:23" ht="12.75">
      <c r="A66" s="15" t="s">
        <v>28</v>
      </c>
      <c r="B66" s="16" t="s">
        <v>131</v>
      </c>
      <c r="C66" s="17" t="s">
        <v>132</v>
      </c>
      <c r="D66" s="26">
        <v>429927705</v>
      </c>
      <c r="E66" s="27">
        <v>429927705</v>
      </c>
      <c r="F66" s="27">
        <v>72606485</v>
      </c>
      <c r="G66" s="36">
        <f t="shared" si="9"/>
        <v>0.16888068425364677</v>
      </c>
      <c r="H66" s="26">
        <v>17780406</v>
      </c>
      <c r="I66" s="27">
        <v>27374899</v>
      </c>
      <c r="J66" s="27">
        <v>27451180</v>
      </c>
      <c r="K66" s="26">
        <v>72606485</v>
      </c>
      <c r="L66" s="26">
        <v>0</v>
      </c>
      <c r="M66" s="27">
        <v>0</v>
      </c>
      <c r="N66" s="27">
        <v>0</v>
      </c>
      <c r="O66" s="26">
        <v>0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2">
        <v>0</v>
      </c>
    </row>
    <row r="67" spans="1:23" ht="12.75">
      <c r="A67" s="15" t="s">
        <v>43</v>
      </c>
      <c r="B67" s="16" t="s">
        <v>133</v>
      </c>
      <c r="C67" s="17" t="s">
        <v>134</v>
      </c>
      <c r="D67" s="26">
        <v>122598000</v>
      </c>
      <c r="E67" s="27">
        <v>122598000</v>
      </c>
      <c r="F67" s="27">
        <v>29933611</v>
      </c>
      <c r="G67" s="36">
        <f t="shared" si="9"/>
        <v>0.24416067961956964</v>
      </c>
      <c r="H67" s="26">
        <v>11330504</v>
      </c>
      <c r="I67" s="27">
        <v>9300150</v>
      </c>
      <c r="J67" s="27">
        <v>9302957</v>
      </c>
      <c r="K67" s="26">
        <v>29933611</v>
      </c>
      <c r="L67" s="26">
        <v>0</v>
      </c>
      <c r="M67" s="27">
        <v>0</v>
      </c>
      <c r="N67" s="27">
        <v>0</v>
      </c>
      <c r="O67" s="26">
        <v>0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2">
        <v>0</v>
      </c>
    </row>
    <row r="68" spans="1:23" ht="16.5">
      <c r="A68" s="18"/>
      <c r="B68" s="19" t="s">
        <v>135</v>
      </c>
      <c r="C68" s="20"/>
      <c r="D68" s="28">
        <f>SUM(D62:D67)</f>
        <v>3378222231</v>
      </c>
      <c r="E68" s="29">
        <f>SUM(E62:E67)</f>
        <v>3378222231</v>
      </c>
      <c r="F68" s="29">
        <f>SUM(F62:F67)</f>
        <v>685634056</v>
      </c>
      <c r="G68" s="37">
        <f t="shared" si="9"/>
        <v>0.20295706117505566</v>
      </c>
      <c r="H68" s="28">
        <f aca="true" t="shared" si="12" ref="H68:W68">SUM(H62:H67)</f>
        <v>289905180</v>
      </c>
      <c r="I68" s="29">
        <f t="shared" si="12"/>
        <v>200708200</v>
      </c>
      <c r="J68" s="29">
        <f t="shared" si="12"/>
        <v>195020676</v>
      </c>
      <c r="K68" s="28">
        <f t="shared" si="12"/>
        <v>685634056</v>
      </c>
      <c r="L68" s="28">
        <f t="shared" si="12"/>
        <v>0</v>
      </c>
      <c r="M68" s="29">
        <f t="shared" si="12"/>
        <v>0</v>
      </c>
      <c r="N68" s="29">
        <f t="shared" si="12"/>
        <v>0</v>
      </c>
      <c r="O68" s="28">
        <f t="shared" si="12"/>
        <v>0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3">
        <f t="shared" si="12"/>
        <v>0</v>
      </c>
    </row>
    <row r="69" spans="1:23" ht="12.75">
      <c r="A69" s="15" t="s">
        <v>28</v>
      </c>
      <c r="B69" s="16" t="s">
        <v>136</v>
      </c>
      <c r="C69" s="17" t="s">
        <v>137</v>
      </c>
      <c r="D69" s="26">
        <v>409435651</v>
      </c>
      <c r="E69" s="27">
        <v>409435651</v>
      </c>
      <c r="F69" s="27">
        <v>78203220</v>
      </c>
      <c r="G69" s="36">
        <f t="shared" si="9"/>
        <v>0.19100246841963453</v>
      </c>
      <c r="H69" s="26">
        <v>30255687</v>
      </c>
      <c r="I69" s="27">
        <v>19341553</v>
      </c>
      <c r="J69" s="27">
        <v>28605980</v>
      </c>
      <c r="K69" s="26">
        <v>78203220</v>
      </c>
      <c r="L69" s="26">
        <v>0</v>
      </c>
      <c r="M69" s="27">
        <v>0</v>
      </c>
      <c r="N69" s="27">
        <v>0</v>
      </c>
      <c r="O69" s="26">
        <v>0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2">
        <v>0</v>
      </c>
    </row>
    <row r="70" spans="1:23" ht="12.75">
      <c r="A70" s="15" t="s">
        <v>28</v>
      </c>
      <c r="B70" s="16" t="s">
        <v>138</v>
      </c>
      <c r="C70" s="17" t="s">
        <v>139</v>
      </c>
      <c r="D70" s="26">
        <v>732157469</v>
      </c>
      <c r="E70" s="27">
        <v>732157469</v>
      </c>
      <c r="F70" s="27">
        <v>99132633</v>
      </c>
      <c r="G70" s="36">
        <f t="shared" si="9"/>
        <v>0.13539796723701797</v>
      </c>
      <c r="H70" s="26">
        <v>26826809</v>
      </c>
      <c r="I70" s="27">
        <v>42841563</v>
      </c>
      <c r="J70" s="27">
        <v>29464261</v>
      </c>
      <c r="K70" s="26">
        <v>99132633</v>
      </c>
      <c r="L70" s="26">
        <v>0</v>
      </c>
      <c r="M70" s="27">
        <v>0</v>
      </c>
      <c r="N70" s="27">
        <v>0</v>
      </c>
      <c r="O70" s="26">
        <v>0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2">
        <v>0</v>
      </c>
    </row>
    <row r="71" spans="1:23" ht="12.75">
      <c r="A71" s="15" t="s">
        <v>28</v>
      </c>
      <c r="B71" s="16" t="s">
        <v>140</v>
      </c>
      <c r="C71" s="17" t="s">
        <v>141</v>
      </c>
      <c r="D71" s="26">
        <v>336918487</v>
      </c>
      <c r="E71" s="27">
        <v>336918487</v>
      </c>
      <c r="F71" s="27">
        <v>75018961</v>
      </c>
      <c r="G71" s="36">
        <f t="shared" si="9"/>
        <v>0.22266205000499126</v>
      </c>
      <c r="H71" s="26">
        <v>30910632</v>
      </c>
      <c r="I71" s="27">
        <v>15776199</v>
      </c>
      <c r="J71" s="27">
        <v>28332130</v>
      </c>
      <c r="K71" s="26">
        <v>75018961</v>
      </c>
      <c r="L71" s="26">
        <v>0</v>
      </c>
      <c r="M71" s="27">
        <v>0</v>
      </c>
      <c r="N71" s="27">
        <v>0</v>
      </c>
      <c r="O71" s="26">
        <v>0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2">
        <v>0</v>
      </c>
    </row>
    <row r="72" spans="1:23" ht="12.75">
      <c r="A72" s="15" t="s">
        <v>28</v>
      </c>
      <c r="B72" s="16" t="s">
        <v>142</v>
      </c>
      <c r="C72" s="17" t="s">
        <v>143</v>
      </c>
      <c r="D72" s="26">
        <v>2245877938</v>
      </c>
      <c r="E72" s="27">
        <v>2245877938</v>
      </c>
      <c r="F72" s="27">
        <v>111249281</v>
      </c>
      <c r="G72" s="36">
        <f t="shared" si="9"/>
        <v>0.04953487414328035</v>
      </c>
      <c r="H72" s="26">
        <v>37429112</v>
      </c>
      <c r="I72" s="27">
        <v>29167603</v>
      </c>
      <c r="J72" s="27">
        <v>44652566</v>
      </c>
      <c r="K72" s="26">
        <v>111249281</v>
      </c>
      <c r="L72" s="26">
        <v>0</v>
      </c>
      <c r="M72" s="27">
        <v>0</v>
      </c>
      <c r="N72" s="27">
        <v>0</v>
      </c>
      <c r="O72" s="26">
        <v>0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2">
        <v>0</v>
      </c>
    </row>
    <row r="73" spans="1:23" ht="12.75">
      <c r="A73" s="15" t="s">
        <v>28</v>
      </c>
      <c r="B73" s="16" t="s">
        <v>144</v>
      </c>
      <c r="C73" s="17" t="s">
        <v>145</v>
      </c>
      <c r="D73" s="26">
        <v>128962433</v>
      </c>
      <c r="E73" s="27">
        <v>128962433</v>
      </c>
      <c r="F73" s="27">
        <v>25142935</v>
      </c>
      <c r="G73" s="36">
        <f t="shared" si="9"/>
        <v>0.1949632494914236</v>
      </c>
      <c r="H73" s="26">
        <v>6034540</v>
      </c>
      <c r="I73" s="27">
        <v>11589851</v>
      </c>
      <c r="J73" s="27">
        <v>7518544</v>
      </c>
      <c r="K73" s="26">
        <v>25142935</v>
      </c>
      <c r="L73" s="26">
        <v>0</v>
      </c>
      <c r="M73" s="27">
        <v>0</v>
      </c>
      <c r="N73" s="27">
        <v>0</v>
      </c>
      <c r="O73" s="26">
        <v>0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2">
        <v>0</v>
      </c>
    </row>
    <row r="74" spans="1:23" ht="12.75">
      <c r="A74" s="15" t="s">
        <v>28</v>
      </c>
      <c r="B74" s="16" t="s">
        <v>146</v>
      </c>
      <c r="C74" s="17" t="s">
        <v>147</v>
      </c>
      <c r="D74" s="26">
        <v>223121265</v>
      </c>
      <c r="E74" s="27">
        <v>223121265</v>
      </c>
      <c r="F74" s="27">
        <v>32942383</v>
      </c>
      <c r="G74" s="36">
        <f t="shared" si="9"/>
        <v>0.14764340368902085</v>
      </c>
      <c r="H74" s="26">
        <v>14310013</v>
      </c>
      <c r="I74" s="27">
        <v>9022932</v>
      </c>
      <c r="J74" s="27">
        <v>9609438</v>
      </c>
      <c r="K74" s="26">
        <v>32942383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2">
        <v>0</v>
      </c>
    </row>
    <row r="75" spans="1:23" ht="12.75">
      <c r="A75" s="15" t="s">
        <v>43</v>
      </c>
      <c r="B75" s="16" t="s">
        <v>148</v>
      </c>
      <c r="C75" s="17" t="s">
        <v>149</v>
      </c>
      <c r="D75" s="26">
        <v>219532085</v>
      </c>
      <c r="E75" s="27">
        <v>219532085</v>
      </c>
      <c r="F75" s="27">
        <v>34022761</v>
      </c>
      <c r="G75" s="36">
        <f t="shared" si="9"/>
        <v>0.1549785353698982</v>
      </c>
      <c r="H75" s="26">
        <v>8708476</v>
      </c>
      <c r="I75" s="27">
        <v>10159491</v>
      </c>
      <c r="J75" s="27">
        <v>15154794</v>
      </c>
      <c r="K75" s="26">
        <v>34022761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>
      <c r="A76" s="18"/>
      <c r="B76" s="19" t="s">
        <v>150</v>
      </c>
      <c r="C76" s="20"/>
      <c r="D76" s="28">
        <f>SUM(D69:D75)</f>
        <v>4296005328</v>
      </c>
      <c r="E76" s="29">
        <f>SUM(E69:E75)</f>
        <v>4296005328</v>
      </c>
      <c r="F76" s="29">
        <f>SUM(F69:F75)</f>
        <v>455712174</v>
      </c>
      <c r="G76" s="37">
        <f t="shared" si="9"/>
        <v>0.10607812123272116</v>
      </c>
      <c r="H76" s="28">
        <f aca="true" t="shared" si="13" ref="H76:W76">SUM(H69:H75)</f>
        <v>154475269</v>
      </c>
      <c r="I76" s="29">
        <f t="shared" si="13"/>
        <v>137899192</v>
      </c>
      <c r="J76" s="29">
        <f t="shared" si="13"/>
        <v>163337713</v>
      </c>
      <c r="K76" s="28">
        <f t="shared" si="13"/>
        <v>455712174</v>
      </c>
      <c r="L76" s="28">
        <f t="shared" si="13"/>
        <v>0</v>
      </c>
      <c r="M76" s="29">
        <f t="shared" si="13"/>
        <v>0</v>
      </c>
      <c r="N76" s="29">
        <f t="shared" si="13"/>
        <v>0</v>
      </c>
      <c r="O76" s="28">
        <f t="shared" si="13"/>
        <v>0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3">
        <f t="shared" si="13"/>
        <v>0</v>
      </c>
    </row>
    <row r="77" spans="1:23" ht="12.75">
      <c r="A77" s="15" t="s">
        <v>28</v>
      </c>
      <c r="B77" s="16" t="s">
        <v>151</v>
      </c>
      <c r="C77" s="17" t="s">
        <v>152</v>
      </c>
      <c r="D77" s="26">
        <v>775017965</v>
      </c>
      <c r="E77" s="27">
        <v>775017965</v>
      </c>
      <c r="F77" s="27">
        <v>102782468</v>
      </c>
      <c r="G77" s="36">
        <f t="shared" si="9"/>
        <v>0.13261946515007558</v>
      </c>
      <c r="H77" s="26">
        <v>25219523</v>
      </c>
      <c r="I77" s="27">
        <v>32622289</v>
      </c>
      <c r="J77" s="27">
        <v>44940656</v>
      </c>
      <c r="K77" s="26">
        <v>102782468</v>
      </c>
      <c r="L77" s="26">
        <v>0</v>
      </c>
      <c r="M77" s="27">
        <v>0</v>
      </c>
      <c r="N77" s="27">
        <v>0</v>
      </c>
      <c r="O77" s="26">
        <v>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2">
        <v>0</v>
      </c>
    </row>
    <row r="78" spans="1:23" ht="12.75">
      <c r="A78" s="15" t="s">
        <v>28</v>
      </c>
      <c r="B78" s="16" t="s">
        <v>153</v>
      </c>
      <c r="C78" s="17" t="s">
        <v>154</v>
      </c>
      <c r="D78" s="26">
        <v>785070584</v>
      </c>
      <c r="E78" s="27">
        <v>785070584</v>
      </c>
      <c r="F78" s="27">
        <v>42107050</v>
      </c>
      <c r="G78" s="36">
        <f t="shared" si="9"/>
        <v>0.05363473152370717</v>
      </c>
      <c r="H78" s="26">
        <v>12385295</v>
      </c>
      <c r="I78" s="27">
        <v>10156685</v>
      </c>
      <c r="J78" s="27">
        <v>19565070</v>
      </c>
      <c r="K78" s="26">
        <v>42107050</v>
      </c>
      <c r="L78" s="26">
        <v>0</v>
      </c>
      <c r="M78" s="27">
        <v>0</v>
      </c>
      <c r="N78" s="27">
        <v>0</v>
      </c>
      <c r="O78" s="26">
        <v>0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2">
        <v>0</v>
      </c>
    </row>
    <row r="79" spans="1:23" ht="12.75">
      <c r="A79" s="15" t="s">
        <v>28</v>
      </c>
      <c r="B79" s="16" t="s">
        <v>155</v>
      </c>
      <c r="C79" s="17" t="s">
        <v>156</v>
      </c>
      <c r="D79" s="26">
        <v>1073345310</v>
      </c>
      <c r="E79" s="27">
        <v>1073345310</v>
      </c>
      <c r="F79" s="27">
        <v>206367231</v>
      </c>
      <c r="G79" s="36">
        <f t="shared" si="9"/>
        <v>0.19226546114968351</v>
      </c>
      <c r="H79" s="26">
        <v>12067395</v>
      </c>
      <c r="I79" s="27">
        <v>72000643</v>
      </c>
      <c r="J79" s="27">
        <v>122299193</v>
      </c>
      <c r="K79" s="26">
        <v>206367231</v>
      </c>
      <c r="L79" s="26">
        <v>0</v>
      </c>
      <c r="M79" s="27">
        <v>0</v>
      </c>
      <c r="N79" s="27">
        <v>0</v>
      </c>
      <c r="O79" s="26">
        <v>0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2">
        <v>0</v>
      </c>
    </row>
    <row r="80" spans="1:23" ht="12.75">
      <c r="A80" s="15" t="s">
        <v>28</v>
      </c>
      <c r="B80" s="16" t="s">
        <v>157</v>
      </c>
      <c r="C80" s="17" t="s">
        <v>158</v>
      </c>
      <c r="D80" s="26">
        <v>213531008</v>
      </c>
      <c r="E80" s="27">
        <v>213531008</v>
      </c>
      <c r="F80" s="27">
        <v>42447468</v>
      </c>
      <c r="G80" s="36">
        <f t="shared" si="9"/>
        <v>0.19878830900287794</v>
      </c>
      <c r="H80" s="26">
        <v>21563634</v>
      </c>
      <c r="I80" s="27">
        <v>10169696</v>
      </c>
      <c r="J80" s="27">
        <v>10714138</v>
      </c>
      <c r="K80" s="26">
        <v>42447468</v>
      </c>
      <c r="L80" s="26">
        <v>0</v>
      </c>
      <c r="M80" s="27">
        <v>0</v>
      </c>
      <c r="N80" s="27">
        <v>0</v>
      </c>
      <c r="O80" s="26">
        <v>0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2">
        <v>0</v>
      </c>
    </row>
    <row r="81" spans="1:23" ht="12.75">
      <c r="A81" s="15" t="s">
        <v>43</v>
      </c>
      <c r="B81" s="16" t="s">
        <v>159</v>
      </c>
      <c r="C81" s="17" t="s">
        <v>160</v>
      </c>
      <c r="D81" s="26">
        <v>154682000</v>
      </c>
      <c r="E81" s="27">
        <v>154682000</v>
      </c>
      <c r="F81" s="27">
        <v>14796293</v>
      </c>
      <c r="G81" s="36">
        <f t="shared" si="9"/>
        <v>0.09565620434181094</v>
      </c>
      <c r="H81" s="26">
        <v>1339284</v>
      </c>
      <c r="I81" s="27">
        <v>1339284</v>
      </c>
      <c r="J81" s="27">
        <v>12117725</v>
      </c>
      <c r="K81" s="26">
        <v>14796293</v>
      </c>
      <c r="L81" s="26">
        <v>0</v>
      </c>
      <c r="M81" s="27">
        <v>0</v>
      </c>
      <c r="N81" s="27">
        <v>0</v>
      </c>
      <c r="O81" s="26">
        <v>0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2">
        <v>0</v>
      </c>
    </row>
    <row r="82" spans="1:23" ht="16.5">
      <c r="A82" s="18"/>
      <c r="B82" s="19" t="s">
        <v>161</v>
      </c>
      <c r="C82" s="20"/>
      <c r="D82" s="28">
        <f>SUM(D77:D81)</f>
        <v>3001646867</v>
      </c>
      <c r="E82" s="29">
        <f>SUM(E77:E81)</f>
        <v>3001646867</v>
      </c>
      <c r="F82" s="29">
        <f>SUM(F77:F81)</f>
        <v>408500510</v>
      </c>
      <c r="G82" s="37">
        <f t="shared" si="9"/>
        <v>0.1360921281217455</v>
      </c>
      <c r="H82" s="28">
        <f aca="true" t="shared" si="14" ref="H82:W82">SUM(H77:H81)</f>
        <v>72575131</v>
      </c>
      <c r="I82" s="29">
        <f t="shared" si="14"/>
        <v>126288597</v>
      </c>
      <c r="J82" s="29">
        <f t="shared" si="14"/>
        <v>209636782</v>
      </c>
      <c r="K82" s="28">
        <f t="shared" si="14"/>
        <v>408500510</v>
      </c>
      <c r="L82" s="28">
        <f t="shared" si="14"/>
        <v>0</v>
      </c>
      <c r="M82" s="29">
        <f t="shared" si="14"/>
        <v>0</v>
      </c>
      <c r="N82" s="29">
        <f t="shared" si="14"/>
        <v>0</v>
      </c>
      <c r="O82" s="28">
        <f t="shared" si="14"/>
        <v>0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3">
        <f t="shared" si="14"/>
        <v>0</v>
      </c>
    </row>
    <row r="83" spans="1:23" ht="16.5">
      <c r="A83" s="18"/>
      <c r="B83" s="19" t="s">
        <v>162</v>
      </c>
      <c r="C83" s="20"/>
      <c r="D83" s="28">
        <f>SUM(D55,D57:D60,D62:D67,D69:D75,D77:D81)</f>
        <v>17549597232</v>
      </c>
      <c r="E83" s="29">
        <f>SUM(E55,E57:E60,E62:E67,E69:E75,E77:E81)</f>
        <v>17549597232</v>
      </c>
      <c r="F83" s="29">
        <f>SUM(F55,F57:F60,F62:F67,F69:F75,F77:F81)</f>
        <v>2674739829</v>
      </c>
      <c r="G83" s="37">
        <f t="shared" si="9"/>
        <v>0.15241032564114176</v>
      </c>
      <c r="H83" s="28">
        <f aca="true" t="shared" si="15" ref="H83:W83">SUM(H55,H57:H60,H62:H67,H69:H75,H77:H81)</f>
        <v>911712822</v>
      </c>
      <c r="I83" s="29">
        <f t="shared" si="15"/>
        <v>736354266</v>
      </c>
      <c r="J83" s="29">
        <f t="shared" si="15"/>
        <v>1026672741</v>
      </c>
      <c r="K83" s="28">
        <f t="shared" si="15"/>
        <v>2674739829</v>
      </c>
      <c r="L83" s="28">
        <f t="shared" si="15"/>
        <v>0</v>
      </c>
      <c r="M83" s="29">
        <f t="shared" si="15"/>
        <v>0</v>
      </c>
      <c r="N83" s="29">
        <f t="shared" si="15"/>
        <v>0</v>
      </c>
      <c r="O83" s="28">
        <f t="shared" si="15"/>
        <v>0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3">
        <f t="shared" si="15"/>
        <v>0</v>
      </c>
    </row>
    <row r="84" spans="1:23" ht="16.5">
      <c r="A84" s="10"/>
      <c r="B84" s="11" t="s">
        <v>606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6.5">
      <c r="A85" s="14"/>
      <c r="B85" s="11" t="s">
        <v>163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ht="12.75">
      <c r="A86" s="15" t="s">
        <v>22</v>
      </c>
      <c r="B86" s="16" t="s">
        <v>164</v>
      </c>
      <c r="C86" s="17" t="s">
        <v>165</v>
      </c>
      <c r="D86" s="26">
        <v>32773094191</v>
      </c>
      <c r="E86" s="27">
        <v>32773094191</v>
      </c>
      <c r="F86" s="27">
        <v>7113016232</v>
      </c>
      <c r="G86" s="36">
        <f aca="true" t="shared" si="16" ref="G86:G99">IF($D86=0,0,$F86/$D86)</f>
        <v>0.21703828727753588</v>
      </c>
      <c r="H86" s="26">
        <v>2098935747</v>
      </c>
      <c r="I86" s="27">
        <v>2475528017</v>
      </c>
      <c r="J86" s="27">
        <v>2538552468</v>
      </c>
      <c r="K86" s="26">
        <v>7113016232</v>
      </c>
      <c r="L86" s="26">
        <v>0</v>
      </c>
      <c r="M86" s="27">
        <v>0</v>
      </c>
      <c r="N86" s="27">
        <v>0</v>
      </c>
      <c r="O86" s="26">
        <v>0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2">
        <v>0</v>
      </c>
    </row>
    <row r="87" spans="1:23" ht="12.75">
      <c r="A87" s="15" t="s">
        <v>22</v>
      </c>
      <c r="B87" s="16" t="s">
        <v>166</v>
      </c>
      <c r="C87" s="17" t="s">
        <v>167</v>
      </c>
      <c r="D87" s="26">
        <v>47740116608</v>
      </c>
      <c r="E87" s="27">
        <v>47740116608</v>
      </c>
      <c r="F87" s="27">
        <v>11529981237</v>
      </c>
      <c r="G87" s="36">
        <f t="shared" si="16"/>
        <v>0.2415155650262462</v>
      </c>
      <c r="H87" s="26">
        <v>4315631690</v>
      </c>
      <c r="I87" s="27">
        <v>3527866948</v>
      </c>
      <c r="J87" s="27">
        <v>3686482599</v>
      </c>
      <c r="K87" s="26">
        <v>11529981237</v>
      </c>
      <c r="L87" s="26">
        <v>0</v>
      </c>
      <c r="M87" s="27">
        <v>0</v>
      </c>
      <c r="N87" s="27">
        <v>0</v>
      </c>
      <c r="O87" s="26">
        <v>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2">
        <v>0</v>
      </c>
    </row>
    <row r="88" spans="1:23" ht="12.75">
      <c r="A88" s="15" t="s">
        <v>22</v>
      </c>
      <c r="B88" s="16" t="s">
        <v>168</v>
      </c>
      <c r="C88" s="17" t="s">
        <v>169</v>
      </c>
      <c r="D88" s="26">
        <v>29995329349</v>
      </c>
      <c r="E88" s="27">
        <v>29995329349</v>
      </c>
      <c r="F88" s="27">
        <v>6341959622</v>
      </c>
      <c r="G88" s="36">
        <f t="shared" si="16"/>
        <v>0.21143157150269568</v>
      </c>
      <c r="H88" s="26">
        <v>1073429289</v>
      </c>
      <c r="I88" s="27">
        <v>2508569097</v>
      </c>
      <c r="J88" s="27">
        <v>2759961236</v>
      </c>
      <c r="K88" s="26">
        <v>6341959622</v>
      </c>
      <c r="L88" s="26">
        <v>0</v>
      </c>
      <c r="M88" s="27">
        <v>0</v>
      </c>
      <c r="N88" s="27">
        <v>0</v>
      </c>
      <c r="O88" s="26">
        <v>0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2">
        <v>0</v>
      </c>
    </row>
    <row r="89" spans="1:23" ht="16.5">
      <c r="A89" s="18"/>
      <c r="B89" s="19" t="s">
        <v>27</v>
      </c>
      <c r="C89" s="20"/>
      <c r="D89" s="28">
        <f>SUM(D86:D88)</f>
        <v>110508540148</v>
      </c>
      <c r="E89" s="29">
        <f>SUM(E86:E88)</f>
        <v>110508540148</v>
      </c>
      <c r="F89" s="29">
        <f>SUM(F86:F88)</f>
        <v>24984957091</v>
      </c>
      <c r="G89" s="37">
        <f t="shared" si="16"/>
        <v>0.22609073522768983</v>
      </c>
      <c r="H89" s="28">
        <f aca="true" t="shared" si="17" ref="H89:W89">SUM(H86:H88)</f>
        <v>7487996726</v>
      </c>
      <c r="I89" s="29">
        <f t="shared" si="17"/>
        <v>8511964062</v>
      </c>
      <c r="J89" s="29">
        <f t="shared" si="17"/>
        <v>8984996303</v>
      </c>
      <c r="K89" s="28">
        <f t="shared" si="17"/>
        <v>24984957091</v>
      </c>
      <c r="L89" s="28">
        <f t="shared" si="17"/>
        <v>0</v>
      </c>
      <c r="M89" s="29">
        <f t="shared" si="17"/>
        <v>0</v>
      </c>
      <c r="N89" s="29">
        <f t="shared" si="17"/>
        <v>0</v>
      </c>
      <c r="O89" s="28">
        <f t="shared" si="17"/>
        <v>0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3">
        <f t="shared" si="17"/>
        <v>0</v>
      </c>
    </row>
    <row r="90" spans="1:23" ht="12.75">
      <c r="A90" s="15" t="s">
        <v>28</v>
      </c>
      <c r="B90" s="16" t="s">
        <v>170</v>
      </c>
      <c r="C90" s="17" t="s">
        <v>171</v>
      </c>
      <c r="D90" s="26">
        <v>5864496212</v>
      </c>
      <c r="E90" s="27">
        <v>5864496212</v>
      </c>
      <c r="F90" s="27">
        <v>462025282</v>
      </c>
      <c r="G90" s="36">
        <f t="shared" si="16"/>
        <v>0.07878345646376214</v>
      </c>
      <c r="H90" s="26">
        <v>571317</v>
      </c>
      <c r="I90" s="27">
        <v>344397558</v>
      </c>
      <c r="J90" s="27">
        <v>117056407</v>
      </c>
      <c r="K90" s="26">
        <v>462025282</v>
      </c>
      <c r="L90" s="26">
        <v>0</v>
      </c>
      <c r="M90" s="27">
        <v>0</v>
      </c>
      <c r="N90" s="27">
        <v>0</v>
      </c>
      <c r="O90" s="26">
        <v>0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2">
        <v>0</v>
      </c>
    </row>
    <row r="91" spans="1:23" ht="12.75">
      <c r="A91" s="15" t="s">
        <v>28</v>
      </c>
      <c r="B91" s="16" t="s">
        <v>172</v>
      </c>
      <c r="C91" s="17" t="s">
        <v>173</v>
      </c>
      <c r="D91" s="26">
        <v>1025162776</v>
      </c>
      <c r="E91" s="27">
        <v>1023492778</v>
      </c>
      <c r="F91" s="27">
        <v>157031775</v>
      </c>
      <c r="G91" s="36">
        <f t="shared" si="16"/>
        <v>0.15317740623855816</v>
      </c>
      <c r="H91" s="26">
        <v>7322089</v>
      </c>
      <c r="I91" s="27">
        <v>57319064</v>
      </c>
      <c r="J91" s="27">
        <v>92390622</v>
      </c>
      <c r="K91" s="26">
        <v>157031775</v>
      </c>
      <c r="L91" s="26">
        <v>0</v>
      </c>
      <c r="M91" s="27">
        <v>0</v>
      </c>
      <c r="N91" s="27">
        <v>0</v>
      </c>
      <c r="O91" s="26">
        <v>0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2">
        <v>0</v>
      </c>
    </row>
    <row r="92" spans="1:23" ht="12.75">
      <c r="A92" s="15" t="s">
        <v>28</v>
      </c>
      <c r="B92" s="16" t="s">
        <v>174</v>
      </c>
      <c r="C92" s="17" t="s">
        <v>175</v>
      </c>
      <c r="D92" s="26">
        <v>730986505</v>
      </c>
      <c r="E92" s="27">
        <v>730986505</v>
      </c>
      <c r="F92" s="27">
        <v>198280894</v>
      </c>
      <c r="G92" s="36">
        <f t="shared" si="16"/>
        <v>0.2712511005931635</v>
      </c>
      <c r="H92" s="26">
        <v>17465956</v>
      </c>
      <c r="I92" s="27">
        <v>55623538</v>
      </c>
      <c r="J92" s="27">
        <v>125191400</v>
      </c>
      <c r="K92" s="26">
        <v>198280894</v>
      </c>
      <c r="L92" s="26">
        <v>0</v>
      </c>
      <c r="M92" s="27">
        <v>0</v>
      </c>
      <c r="N92" s="27">
        <v>0</v>
      </c>
      <c r="O92" s="26">
        <v>0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2">
        <v>0</v>
      </c>
    </row>
    <row r="93" spans="1:23" ht="12.75">
      <c r="A93" s="15" t="s">
        <v>43</v>
      </c>
      <c r="B93" s="16" t="s">
        <v>176</v>
      </c>
      <c r="C93" s="17" t="s">
        <v>177</v>
      </c>
      <c r="D93" s="26">
        <v>385892329</v>
      </c>
      <c r="E93" s="27">
        <v>385892329</v>
      </c>
      <c r="F93" s="27">
        <v>90212791</v>
      </c>
      <c r="G93" s="36">
        <f t="shared" si="16"/>
        <v>0.23377710366458204</v>
      </c>
      <c r="H93" s="26">
        <v>6390278</v>
      </c>
      <c r="I93" s="27">
        <v>50377188</v>
      </c>
      <c r="J93" s="27">
        <v>33445325</v>
      </c>
      <c r="K93" s="26">
        <v>90212791</v>
      </c>
      <c r="L93" s="26">
        <v>0</v>
      </c>
      <c r="M93" s="27">
        <v>0</v>
      </c>
      <c r="N93" s="27">
        <v>0</v>
      </c>
      <c r="O93" s="26">
        <v>0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2">
        <v>0</v>
      </c>
    </row>
    <row r="94" spans="1:23" ht="16.5">
      <c r="A94" s="18"/>
      <c r="B94" s="19" t="s">
        <v>178</v>
      </c>
      <c r="C94" s="20"/>
      <c r="D94" s="28">
        <f>SUM(D90:D93)</f>
        <v>8006537822</v>
      </c>
      <c r="E94" s="29">
        <f>SUM(E90:E93)</f>
        <v>8004867824</v>
      </c>
      <c r="F94" s="29">
        <f>SUM(F90:F93)</f>
        <v>907550742</v>
      </c>
      <c r="G94" s="37">
        <f t="shared" si="16"/>
        <v>0.113351208996512</v>
      </c>
      <c r="H94" s="28">
        <f aca="true" t="shared" si="18" ref="H94:W94">SUM(H90:H93)</f>
        <v>31749640</v>
      </c>
      <c r="I94" s="29">
        <f t="shared" si="18"/>
        <v>507717348</v>
      </c>
      <c r="J94" s="29">
        <f t="shared" si="18"/>
        <v>368083754</v>
      </c>
      <c r="K94" s="28">
        <f t="shared" si="18"/>
        <v>907550742</v>
      </c>
      <c r="L94" s="28">
        <f t="shared" si="18"/>
        <v>0</v>
      </c>
      <c r="M94" s="29">
        <f t="shared" si="18"/>
        <v>0</v>
      </c>
      <c r="N94" s="29">
        <f t="shared" si="18"/>
        <v>0</v>
      </c>
      <c r="O94" s="28">
        <f t="shared" si="18"/>
        <v>0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3">
        <f t="shared" si="18"/>
        <v>0</v>
      </c>
    </row>
    <row r="95" spans="1:23" ht="12.75">
      <c r="A95" s="15" t="s">
        <v>28</v>
      </c>
      <c r="B95" s="16" t="s">
        <v>179</v>
      </c>
      <c r="C95" s="17" t="s">
        <v>180</v>
      </c>
      <c r="D95" s="26">
        <v>2519890275</v>
      </c>
      <c r="E95" s="27">
        <v>2519890275</v>
      </c>
      <c r="F95" s="27">
        <v>607177174</v>
      </c>
      <c r="G95" s="36">
        <f t="shared" si="16"/>
        <v>0.24095381454654807</v>
      </c>
      <c r="H95" s="26">
        <v>214106603</v>
      </c>
      <c r="I95" s="27">
        <v>200785063</v>
      </c>
      <c r="J95" s="27">
        <v>192285508</v>
      </c>
      <c r="K95" s="26">
        <v>607177174</v>
      </c>
      <c r="L95" s="26">
        <v>0</v>
      </c>
      <c r="M95" s="27">
        <v>0</v>
      </c>
      <c r="N95" s="27">
        <v>0</v>
      </c>
      <c r="O95" s="26">
        <v>0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2">
        <v>0</v>
      </c>
    </row>
    <row r="96" spans="1:23" ht="12.75">
      <c r="A96" s="15" t="s">
        <v>28</v>
      </c>
      <c r="B96" s="16" t="s">
        <v>181</v>
      </c>
      <c r="C96" s="17" t="s">
        <v>182</v>
      </c>
      <c r="D96" s="26">
        <v>1404220000</v>
      </c>
      <c r="E96" s="27">
        <v>1404220000</v>
      </c>
      <c r="F96" s="27">
        <v>267493714</v>
      </c>
      <c r="G96" s="36">
        <f t="shared" si="16"/>
        <v>0.19049273902949682</v>
      </c>
      <c r="H96" s="26">
        <v>55819159</v>
      </c>
      <c r="I96" s="27">
        <v>108507793</v>
      </c>
      <c r="J96" s="27">
        <v>103166762</v>
      </c>
      <c r="K96" s="26">
        <v>267493714</v>
      </c>
      <c r="L96" s="26">
        <v>0</v>
      </c>
      <c r="M96" s="27">
        <v>0</v>
      </c>
      <c r="N96" s="27">
        <v>0</v>
      </c>
      <c r="O96" s="26">
        <v>0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2">
        <v>0</v>
      </c>
    </row>
    <row r="97" spans="1:23" ht="12.75">
      <c r="A97" s="15" t="s">
        <v>28</v>
      </c>
      <c r="B97" s="16" t="s">
        <v>183</v>
      </c>
      <c r="C97" s="17" t="s">
        <v>184</v>
      </c>
      <c r="D97" s="26">
        <v>1548844520</v>
      </c>
      <c r="E97" s="27">
        <v>1548844520</v>
      </c>
      <c r="F97" s="27">
        <v>333000922</v>
      </c>
      <c r="G97" s="36">
        <f t="shared" si="16"/>
        <v>0.21499958046143974</v>
      </c>
      <c r="H97" s="26">
        <v>107354473</v>
      </c>
      <c r="I97" s="27">
        <v>120364420</v>
      </c>
      <c r="J97" s="27">
        <v>105282029</v>
      </c>
      <c r="K97" s="26">
        <v>333000922</v>
      </c>
      <c r="L97" s="26">
        <v>0</v>
      </c>
      <c r="M97" s="27">
        <v>0</v>
      </c>
      <c r="N97" s="27">
        <v>0</v>
      </c>
      <c r="O97" s="26">
        <v>0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2">
        <v>0</v>
      </c>
    </row>
    <row r="98" spans="1:23" ht="12.75">
      <c r="A98" s="15" t="s">
        <v>43</v>
      </c>
      <c r="B98" s="16" t="s">
        <v>185</v>
      </c>
      <c r="C98" s="17" t="s">
        <v>186</v>
      </c>
      <c r="D98" s="26">
        <v>522660971</v>
      </c>
      <c r="E98" s="27">
        <v>522660971</v>
      </c>
      <c r="F98" s="27">
        <v>65591964</v>
      </c>
      <c r="G98" s="36">
        <f t="shared" si="16"/>
        <v>0.12549619665402564</v>
      </c>
      <c r="H98" s="26">
        <v>19887012</v>
      </c>
      <c r="I98" s="27">
        <v>22520213</v>
      </c>
      <c r="J98" s="27">
        <v>23184739</v>
      </c>
      <c r="K98" s="26">
        <v>65591964</v>
      </c>
      <c r="L98" s="26">
        <v>0</v>
      </c>
      <c r="M98" s="27">
        <v>0</v>
      </c>
      <c r="N98" s="27">
        <v>0</v>
      </c>
      <c r="O98" s="26">
        <v>0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2">
        <v>0</v>
      </c>
    </row>
    <row r="99" spans="1:23" ht="16.5">
      <c r="A99" s="18"/>
      <c r="B99" s="19" t="s">
        <v>187</v>
      </c>
      <c r="C99" s="20"/>
      <c r="D99" s="28">
        <f>SUM(D95:D98)</f>
        <v>5995615766</v>
      </c>
      <c r="E99" s="29">
        <f>SUM(E95:E98)</f>
        <v>5995615766</v>
      </c>
      <c r="F99" s="29">
        <f>SUM(F95:F98)</f>
        <v>1273263774</v>
      </c>
      <c r="G99" s="37">
        <f t="shared" si="16"/>
        <v>0.21236580589777573</v>
      </c>
      <c r="H99" s="28">
        <f aca="true" t="shared" si="19" ref="H99:W99">SUM(H95:H98)</f>
        <v>397167247</v>
      </c>
      <c r="I99" s="29">
        <f t="shared" si="19"/>
        <v>452177489</v>
      </c>
      <c r="J99" s="29">
        <f t="shared" si="19"/>
        <v>423919038</v>
      </c>
      <c r="K99" s="28">
        <f t="shared" si="19"/>
        <v>1273263774</v>
      </c>
      <c r="L99" s="28">
        <f t="shared" si="19"/>
        <v>0</v>
      </c>
      <c r="M99" s="29">
        <f t="shared" si="19"/>
        <v>0</v>
      </c>
      <c r="N99" s="29">
        <f t="shared" si="19"/>
        <v>0</v>
      </c>
      <c r="O99" s="28">
        <f t="shared" si="19"/>
        <v>0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3">
        <f t="shared" si="19"/>
        <v>0</v>
      </c>
    </row>
    <row r="100" spans="1:23" ht="16.5">
      <c r="A100" s="18"/>
      <c r="B100" s="19" t="s">
        <v>188</v>
      </c>
      <c r="C100" s="20"/>
      <c r="D100" s="28">
        <f>SUM(D86:D88,D90:D93,D95:D98)</f>
        <v>124510693736</v>
      </c>
      <c r="E100" s="29">
        <f>SUM(E86:E88,E90:E93,E95:E98)</f>
        <v>124509023738</v>
      </c>
      <c r="F100" s="29">
        <f>SUM(F86:F88,F90:F93,F95:F98)</f>
        <v>27165771607</v>
      </c>
      <c r="G100" s="37">
        <f>IF($D100=0,0,$F100/$D100)</f>
        <v>0.21818022847579324</v>
      </c>
      <c r="H100" s="28">
        <f aca="true" t="shared" si="20" ref="H100:W100">SUM(H86:H88,H90:H93,H95:H98)</f>
        <v>7916913613</v>
      </c>
      <c r="I100" s="29">
        <f t="shared" si="20"/>
        <v>9471858899</v>
      </c>
      <c r="J100" s="29">
        <f t="shared" si="20"/>
        <v>9776999095</v>
      </c>
      <c r="K100" s="28">
        <f t="shared" si="20"/>
        <v>27165771607</v>
      </c>
      <c r="L100" s="28">
        <f t="shared" si="20"/>
        <v>0</v>
      </c>
      <c r="M100" s="29">
        <f t="shared" si="20"/>
        <v>0</v>
      </c>
      <c r="N100" s="29">
        <f t="shared" si="20"/>
        <v>0</v>
      </c>
      <c r="O100" s="28">
        <f t="shared" si="20"/>
        <v>0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3">
        <f t="shared" si="20"/>
        <v>0</v>
      </c>
    </row>
    <row r="101" spans="1:23" ht="16.5">
      <c r="A101" s="10"/>
      <c r="B101" s="11" t="s">
        <v>606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16.5">
      <c r="A102" s="14"/>
      <c r="B102" s="11" t="s">
        <v>189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ht="12.75">
      <c r="A103" s="15" t="s">
        <v>22</v>
      </c>
      <c r="B103" s="16" t="s">
        <v>190</v>
      </c>
      <c r="C103" s="17" t="s">
        <v>191</v>
      </c>
      <c r="D103" s="26">
        <v>32697270950</v>
      </c>
      <c r="E103" s="27">
        <v>32697270950</v>
      </c>
      <c r="F103" s="27">
        <v>7861077671</v>
      </c>
      <c r="G103" s="36">
        <f aca="true" t="shared" si="21" ref="G103:G134">IF($D103=0,0,$F103/$D103)</f>
        <v>0.24041999355300936</v>
      </c>
      <c r="H103" s="26">
        <v>2332677175</v>
      </c>
      <c r="I103" s="27">
        <v>2869580205</v>
      </c>
      <c r="J103" s="27">
        <v>2658820291</v>
      </c>
      <c r="K103" s="26">
        <v>7861077671</v>
      </c>
      <c r="L103" s="26">
        <v>0</v>
      </c>
      <c r="M103" s="27">
        <v>0</v>
      </c>
      <c r="N103" s="27">
        <v>0</v>
      </c>
      <c r="O103" s="26">
        <v>0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2">
        <v>0</v>
      </c>
    </row>
    <row r="104" spans="1:23" ht="16.5">
      <c r="A104" s="18"/>
      <c r="B104" s="19" t="s">
        <v>27</v>
      </c>
      <c r="C104" s="20"/>
      <c r="D104" s="28">
        <f>D103</f>
        <v>32697270950</v>
      </c>
      <c r="E104" s="29">
        <f>E103</f>
        <v>32697270950</v>
      </c>
      <c r="F104" s="29">
        <f>F103</f>
        <v>7861077671</v>
      </c>
      <c r="G104" s="37">
        <f t="shared" si="21"/>
        <v>0.24041999355300936</v>
      </c>
      <c r="H104" s="28">
        <f aca="true" t="shared" si="22" ref="H104:W104">H103</f>
        <v>2332677175</v>
      </c>
      <c r="I104" s="29">
        <f t="shared" si="22"/>
        <v>2869580205</v>
      </c>
      <c r="J104" s="29">
        <f t="shared" si="22"/>
        <v>2658820291</v>
      </c>
      <c r="K104" s="28">
        <f t="shared" si="22"/>
        <v>7861077671</v>
      </c>
      <c r="L104" s="28">
        <f t="shared" si="22"/>
        <v>0</v>
      </c>
      <c r="M104" s="29">
        <f t="shared" si="22"/>
        <v>0</v>
      </c>
      <c r="N104" s="29">
        <f t="shared" si="22"/>
        <v>0</v>
      </c>
      <c r="O104" s="28">
        <f t="shared" si="22"/>
        <v>0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3">
        <f t="shared" si="22"/>
        <v>0</v>
      </c>
    </row>
    <row r="105" spans="1:23" ht="12.75">
      <c r="A105" s="15" t="s">
        <v>28</v>
      </c>
      <c r="B105" s="16" t="s">
        <v>192</v>
      </c>
      <c r="C105" s="17" t="s">
        <v>193</v>
      </c>
      <c r="D105" s="26">
        <v>266829114</v>
      </c>
      <c r="E105" s="27">
        <v>266829114</v>
      </c>
      <c r="F105" s="27">
        <v>19198217</v>
      </c>
      <c r="G105" s="36">
        <f t="shared" si="21"/>
        <v>0.07194948374336692</v>
      </c>
      <c r="H105" s="26">
        <v>10123728</v>
      </c>
      <c r="I105" s="27">
        <v>4867045</v>
      </c>
      <c r="J105" s="27">
        <v>4207444</v>
      </c>
      <c r="K105" s="26">
        <v>19198217</v>
      </c>
      <c r="L105" s="26">
        <v>0</v>
      </c>
      <c r="M105" s="27">
        <v>0</v>
      </c>
      <c r="N105" s="27">
        <v>0</v>
      </c>
      <c r="O105" s="26">
        <v>0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2">
        <v>0</v>
      </c>
    </row>
    <row r="106" spans="1:23" ht="12.75">
      <c r="A106" s="15" t="s">
        <v>28</v>
      </c>
      <c r="B106" s="16" t="s">
        <v>194</v>
      </c>
      <c r="C106" s="17" t="s">
        <v>195</v>
      </c>
      <c r="D106" s="26">
        <v>193456203</v>
      </c>
      <c r="E106" s="27">
        <v>193456203</v>
      </c>
      <c r="F106" s="27">
        <v>36299691</v>
      </c>
      <c r="G106" s="36">
        <f t="shared" si="21"/>
        <v>0.1876377724626385</v>
      </c>
      <c r="H106" s="26">
        <v>10109492</v>
      </c>
      <c r="I106" s="27">
        <v>12439592</v>
      </c>
      <c r="J106" s="27">
        <v>13750607</v>
      </c>
      <c r="K106" s="26">
        <v>36299691</v>
      </c>
      <c r="L106" s="26">
        <v>0</v>
      </c>
      <c r="M106" s="27">
        <v>0</v>
      </c>
      <c r="N106" s="27">
        <v>0</v>
      </c>
      <c r="O106" s="26">
        <v>0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2">
        <v>0</v>
      </c>
    </row>
    <row r="107" spans="1:23" ht="12.75">
      <c r="A107" s="15" t="s">
        <v>28</v>
      </c>
      <c r="B107" s="16" t="s">
        <v>196</v>
      </c>
      <c r="C107" s="17" t="s">
        <v>197</v>
      </c>
      <c r="D107" s="26">
        <v>161345000</v>
      </c>
      <c r="E107" s="27">
        <v>161345000</v>
      </c>
      <c r="F107" s="27">
        <v>52655679</v>
      </c>
      <c r="G107" s="36">
        <f t="shared" si="21"/>
        <v>0.326354575598872</v>
      </c>
      <c r="H107" s="26">
        <v>16765332</v>
      </c>
      <c r="I107" s="27">
        <v>22972384</v>
      </c>
      <c r="J107" s="27">
        <v>12917963</v>
      </c>
      <c r="K107" s="26">
        <v>52655679</v>
      </c>
      <c r="L107" s="26">
        <v>0</v>
      </c>
      <c r="M107" s="27">
        <v>0</v>
      </c>
      <c r="N107" s="27">
        <v>0</v>
      </c>
      <c r="O107" s="26">
        <v>0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2">
        <v>0</v>
      </c>
    </row>
    <row r="108" spans="1:23" ht="12.75">
      <c r="A108" s="15" t="s">
        <v>28</v>
      </c>
      <c r="B108" s="16" t="s">
        <v>198</v>
      </c>
      <c r="C108" s="17" t="s">
        <v>199</v>
      </c>
      <c r="D108" s="26">
        <v>928646237</v>
      </c>
      <c r="E108" s="27">
        <v>928646237</v>
      </c>
      <c r="F108" s="27">
        <v>191466283</v>
      </c>
      <c r="G108" s="36">
        <f t="shared" si="21"/>
        <v>0.20617784832524982</v>
      </c>
      <c r="H108" s="26">
        <v>80597148</v>
      </c>
      <c r="I108" s="27">
        <v>49813861</v>
      </c>
      <c r="J108" s="27">
        <v>61055274</v>
      </c>
      <c r="K108" s="26">
        <v>191466283</v>
      </c>
      <c r="L108" s="26">
        <v>0</v>
      </c>
      <c r="M108" s="27">
        <v>0</v>
      </c>
      <c r="N108" s="27">
        <v>0</v>
      </c>
      <c r="O108" s="26">
        <v>0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2">
        <v>0</v>
      </c>
    </row>
    <row r="109" spans="1:23" ht="12.75">
      <c r="A109" s="15" t="s">
        <v>43</v>
      </c>
      <c r="B109" s="16" t="s">
        <v>200</v>
      </c>
      <c r="C109" s="17" t="s">
        <v>201</v>
      </c>
      <c r="D109" s="26">
        <v>913431099</v>
      </c>
      <c r="E109" s="27">
        <v>913431099</v>
      </c>
      <c r="F109" s="27">
        <v>199656989</v>
      </c>
      <c r="G109" s="36">
        <f t="shared" si="21"/>
        <v>0.2185791453986832</v>
      </c>
      <c r="H109" s="26">
        <v>76413954</v>
      </c>
      <c r="I109" s="27">
        <v>66441631</v>
      </c>
      <c r="J109" s="27">
        <v>56801404</v>
      </c>
      <c r="K109" s="26">
        <v>199656989</v>
      </c>
      <c r="L109" s="26">
        <v>0</v>
      </c>
      <c r="M109" s="27">
        <v>0</v>
      </c>
      <c r="N109" s="27">
        <v>0</v>
      </c>
      <c r="O109" s="26">
        <v>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2">
        <v>0</v>
      </c>
    </row>
    <row r="110" spans="1:23" ht="16.5">
      <c r="A110" s="18"/>
      <c r="B110" s="19" t="s">
        <v>202</v>
      </c>
      <c r="C110" s="20"/>
      <c r="D110" s="28">
        <f>SUM(D105:D109)</f>
        <v>2463707653</v>
      </c>
      <c r="E110" s="29">
        <f>SUM(E105:E109)</f>
        <v>2463707653</v>
      </c>
      <c r="F110" s="29">
        <f>SUM(F105:F109)</f>
        <v>499276859</v>
      </c>
      <c r="G110" s="37">
        <f t="shared" si="21"/>
        <v>0.20265263956624158</v>
      </c>
      <c r="H110" s="28">
        <f aca="true" t="shared" si="23" ref="H110:W110">SUM(H105:H109)</f>
        <v>194009654</v>
      </c>
      <c r="I110" s="29">
        <f t="shared" si="23"/>
        <v>156534513</v>
      </c>
      <c r="J110" s="29">
        <f t="shared" si="23"/>
        <v>148732692</v>
      </c>
      <c r="K110" s="28">
        <f t="shared" si="23"/>
        <v>499276859</v>
      </c>
      <c r="L110" s="28">
        <f t="shared" si="23"/>
        <v>0</v>
      </c>
      <c r="M110" s="29">
        <f t="shared" si="23"/>
        <v>0</v>
      </c>
      <c r="N110" s="29">
        <f t="shared" si="23"/>
        <v>0</v>
      </c>
      <c r="O110" s="28">
        <f t="shared" si="23"/>
        <v>0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3">
        <f t="shared" si="23"/>
        <v>0</v>
      </c>
    </row>
    <row r="111" spans="1:23" ht="12.75">
      <c r="A111" s="15" t="s">
        <v>28</v>
      </c>
      <c r="B111" s="16" t="s">
        <v>203</v>
      </c>
      <c r="C111" s="17" t="s">
        <v>204</v>
      </c>
      <c r="D111" s="26">
        <v>138411000</v>
      </c>
      <c r="E111" s="27">
        <v>138411000</v>
      </c>
      <c r="F111" s="27">
        <v>26096886</v>
      </c>
      <c r="G111" s="36">
        <f t="shared" si="21"/>
        <v>0.18854632941023475</v>
      </c>
      <c r="H111" s="26">
        <v>10130188</v>
      </c>
      <c r="I111" s="27">
        <v>8508393</v>
      </c>
      <c r="J111" s="27">
        <v>7458305</v>
      </c>
      <c r="K111" s="26">
        <v>26096886</v>
      </c>
      <c r="L111" s="26">
        <v>0</v>
      </c>
      <c r="M111" s="27">
        <v>0</v>
      </c>
      <c r="N111" s="27">
        <v>0</v>
      </c>
      <c r="O111" s="26">
        <v>0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2">
        <v>0</v>
      </c>
    </row>
    <row r="112" spans="1:23" ht="12.75">
      <c r="A112" s="15" t="s">
        <v>28</v>
      </c>
      <c r="B112" s="16" t="s">
        <v>205</v>
      </c>
      <c r="C112" s="17" t="s">
        <v>206</v>
      </c>
      <c r="D112" s="26">
        <v>428244476</v>
      </c>
      <c r="E112" s="27">
        <v>428244476</v>
      </c>
      <c r="F112" s="27">
        <v>82089411</v>
      </c>
      <c r="G112" s="36">
        <f t="shared" si="21"/>
        <v>0.19168819587996275</v>
      </c>
      <c r="H112" s="26">
        <v>15560428</v>
      </c>
      <c r="I112" s="27">
        <v>36215332</v>
      </c>
      <c r="J112" s="27">
        <v>30313651</v>
      </c>
      <c r="K112" s="26">
        <v>82089411</v>
      </c>
      <c r="L112" s="26">
        <v>0</v>
      </c>
      <c r="M112" s="27">
        <v>0</v>
      </c>
      <c r="N112" s="27">
        <v>0</v>
      </c>
      <c r="O112" s="26">
        <v>0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2">
        <v>0</v>
      </c>
    </row>
    <row r="113" spans="1:23" ht="12.75">
      <c r="A113" s="15" t="s">
        <v>28</v>
      </c>
      <c r="B113" s="16" t="s">
        <v>207</v>
      </c>
      <c r="C113" s="17" t="s">
        <v>208</v>
      </c>
      <c r="D113" s="26">
        <v>154886366</v>
      </c>
      <c r="E113" s="27">
        <v>154886366</v>
      </c>
      <c r="F113" s="27">
        <v>35111537</v>
      </c>
      <c r="G113" s="36">
        <f t="shared" si="21"/>
        <v>0.2266922383600891</v>
      </c>
      <c r="H113" s="26">
        <v>27566790</v>
      </c>
      <c r="I113" s="27">
        <v>7544747</v>
      </c>
      <c r="J113" s="27">
        <v>0</v>
      </c>
      <c r="K113" s="26">
        <v>35111537</v>
      </c>
      <c r="L113" s="26">
        <v>0</v>
      </c>
      <c r="M113" s="27">
        <v>0</v>
      </c>
      <c r="N113" s="27">
        <v>0</v>
      </c>
      <c r="O113" s="26">
        <v>0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2">
        <v>0</v>
      </c>
    </row>
    <row r="114" spans="1:23" ht="12.75">
      <c r="A114" s="15" t="s">
        <v>28</v>
      </c>
      <c r="B114" s="16" t="s">
        <v>209</v>
      </c>
      <c r="C114" s="17" t="s">
        <v>210</v>
      </c>
      <c r="D114" s="26">
        <v>54105149</v>
      </c>
      <c r="E114" s="27">
        <v>54105149</v>
      </c>
      <c r="F114" s="27">
        <v>9232871</v>
      </c>
      <c r="G114" s="36">
        <f t="shared" si="21"/>
        <v>0.17064680849506578</v>
      </c>
      <c r="H114" s="26">
        <v>184659</v>
      </c>
      <c r="I114" s="27">
        <v>1251108</v>
      </c>
      <c r="J114" s="27">
        <v>7797104</v>
      </c>
      <c r="K114" s="26">
        <v>9232871</v>
      </c>
      <c r="L114" s="26">
        <v>0</v>
      </c>
      <c r="M114" s="27">
        <v>0</v>
      </c>
      <c r="N114" s="27">
        <v>0</v>
      </c>
      <c r="O114" s="26">
        <v>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2">
        <v>0</v>
      </c>
    </row>
    <row r="115" spans="1:23" ht="12.75">
      <c r="A115" s="15" t="s">
        <v>28</v>
      </c>
      <c r="B115" s="16" t="s">
        <v>211</v>
      </c>
      <c r="C115" s="17" t="s">
        <v>212</v>
      </c>
      <c r="D115" s="26">
        <v>4904829221</v>
      </c>
      <c r="E115" s="27">
        <v>4904829221</v>
      </c>
      <c r="F115" s="27">
        <v>1088615116</v>
      </c>
      <c r="G115" s="36">
        <f t="shared" si="21"/>
        <v>0.22194760856078335</v>
      </c>
      <c r="H115" s="26">
        <v>317644904</v>
      </c>
      <c r="I115" s="27">
        <v>410131943</v>
      </c>
      <c r="J115" s="27">
        <v>360838269</v>
      </c>
      <c r="K115" s="26">
        <v>1088615116</v>
      </c>
      <c r="L115" s="26">
        <v>0</v>
      </c>
      <c r="M115" s="27">
        <v>0</v>
      </c>
      <c r="N115" s="27">
        <v>0</v>
      </c>
      <c r="O115" s="26">
        <v>0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2">
        <v>0</v>
      </c>
    </row>
    <row r="116" spans="1:23" ht="12.75">
      <c r="A116" s="15" t="s">
        <v>28</v>
      </c>
      <c r="B116" s="16" t="s">
        <v>213</v>
      </c>
      <c r="C116" s="17" t="s">
        <v>214</v>
      </c>
      <c r="D116" s="26">
        <v>86760565</v>
      </c>
      <c r="E116" s="27">
        <v>86760565</v>
      </c>
      <c r="F116" s="27">
        <v>10287569</v>
      </c>
      <c r="G116" s="36">
        <f t="shared" si="21"/>
        <v>0.11857425087077292</v>
      </c>
      <c r="H116" s="26">
        <v>3589407</v>
      </c>
      <c r="I116" s="27">
        <v>4319321</v>
      </c>
      <c r="J116" s="27">
        <v>2378841</v>
      </c>
      <c r="K116" s="26">
        <v>10287569</v>
      </c>
      <c r="L116" s="26">
        <v>0</v>
      </c>
      <c r="M116" s="27">
        <v>0</v>
      </c>
      <c r="N116" s="27">
        <v>0</v>
      </c>
      <c r="O116" s="26">
        <v>0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2">
        <v>0</v>
      </c>
    </row>
    <row r="117" spans="1:23" ht="12.75">
      <c r="A117" s="15" t="s">
        <v>28</v>
      </c>
      <c r="B117" s="16" t="s">
        <v>215</v>
      </c>
      <c r="C117" s="17" t="s">
        <v>216</v>
      </c>
      <c r="D117" s="26">
        <v>104546697</v>
      </c>
      <c r="E117" s="27">
        <v>104546697</v>
      </c>
      <c r="F117" s="27">
        <v>21703594</v>
      </c>
      <c r="G117" s="36">
        <f t="shared" si="21"/>
        <v>0.2075971276261363</v>
      </c>
      <c r="H117" s="26">
        <v>1243627</v>
      </c>
      <c r="I117" s="27">
        <v>10502760</v>
      </c>
      <c r="J117" s="27">
        <v>9957207</v>
      </c>
      <c r="K117" s="26">
        <v>21703594</v>
      </c>
      <c r="L117" s="26">
        <v>0</v>
      </c>
      <c r="M117" s="27">
        <v>0</v>
      </c>
      <c r="N117" s="27">
        <v>0</v>
      </c>
      <c r="O117" s="26">
        <v>0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2">
        <v>0</v>
      </c>
    </row>
    <row r="118" spans="1:23" ht="12.75">
      <c r="A118" s="15" t="s">
        <v>43</v>
      </c>
      <c r="B118" s="16" t="s">
        <v>217</v>
      </c>
      <c r="C118" s="17" t="s">
        <v>218</v>
      </c>
      <c r="D118" s="26">
        <v>738350950</v>
      </c>
      <c r="E118" s="27">
        <v>738350950</v>
      </c>
      <c r="F118" s="27">
        <v>158589656</v>
      </c>
      <c r="G118" s="36">
        <f t="shared" si="21"/>
        <v>0.21478899160351864</v>
      </c>
      <c r="H118" s="26">
        <v>53849421</v>
      </c>
      <c r="I118" s="27">
        <v>59150471</v>
      </c>
      <c r="J118" s="27">
        <v>45589764</v>
      </c>
      <c r="K118" s="26">
        <v>158589656</v>
      </c>
      <c r="L118" s="26">
        <v>0</v>
      </c>
      <c r="M118" s="27">
        <v>0</v>
      </c>
      <c r="N118" s="27">
        <v>0</v>
      </c>
      <c r="O118" s="26">
        <v>0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2">
        <v>0</v>
      </c>
    </row>
    <row r="119" spans="1:23" ht="16.5">
      <c r="A119" s="18"/>
      <c r="B119" s="19" t="s">
        <v>219</v>
      </c>
      <c r="C119" s="20"/>
      <c r="D119" s="28">
        <f>SUM(D111:D118)</f>
        <v>6610134424</v>
      </c>
      <c r="E119" s="29">
        <f>SUM(E111:E118)</f>
        <v>6610134424</v>
      </c>
      <c r="F119" s="29">
        <f>SUM(F111:F118)</f>
        <v>1431726640</v>
      </c>
      <c r="G119" s="37">
        <f t="shared" si="21"/>
        <v>0.2165956920333879</v>
      </c>
      <c r="H119" s="28">
        <f aca="true" t="shared" si="24" ref="H119:W119">SUM(H111:H118)</f>
        <v>429769424</v>
      </c>
      <c r="I119" s="29">
        <f t="shared" si="24"/>
        <v>537624075</v>
      </c>
      <c r="J119" s="29">
        <f t="shared" si="24"/>
        <v>464333141</v>
      </c>
      <c r="K119" s="28">
        <f t="shared" si="24"/>
        <v>1431726640</v>
      </c>
      <c r="L119" s="28">
        <f t="shared" si="24"/>
        <v>0</v>
      </c>
      <c r="M119" s="29">
        <f t="shared" si="24"/>
        <v>0</v>
      </c>
      <c r="N119" s="29">
        <f t="shared" si="24"/>
        <v>0</v>
      </c>
      <c r="O119" s="28">
        <f t="shared" si="24"/>
        <v>0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3">
        <f t="shared" si="24"/>
        <v>0</v>
      </c>
    </row>
    <row r="120" spans="1:23" ht="12.75">
      <c r="A120" s="15" t="s">
        <v>28</v>
      </c>
      <c r="B120" s="16" t="s">
        <v>220</v>
      </c>
      <c r="C120" s="17" t="s">
        <v>221</v>
      </c>
      <c r="D120" s="26">
        <v>170405487</v>
      </c>
      <c r="E120" s="27">
        <v>170405487</v>
      </c>
      <c r="F120" s="27">
        <v>32559009</v>
      </c>
      <c r="G120" s="36">
        <f t="shared" si="21"/>
        <v>0.1910678439597429</v>
      </c>
      <c r="H120" s="26">
        <v>11428945</v>
      </c>
      <c r="I120" s="27">
        <v>10236748</v>
      </c>
      <c r="J120" s="27">
        <v>10893316</v>
      </c>
      <c r="K120" s="26">
        <v>32559009</v>
      </c>
      <c r="L120" s="26">
        <v>0</v>
      </c>
      <c r="M120" s="27">
        <v>0</v>
      </c>
      <c r="N120" s="27">
        <v>0</v>
      </c>
      <c r="O120" s="26">
        <v>0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2">
        <v>0</v>
      </c>
    </row>
    <row r="121" spans="1:23" ht="12.75">
      <c r="A121" s="15" t="s">
        <v>28</v>
      </c>
      <c r="B121" s="16" t="s">
        <v>222</v>
      </c>
      <c r="C121" s="17" t="s">
        <v>223</v>
      </c>
      <c r="D121" s="26">
        <v>490230626</v>
      </c>
      <c r="E121" s="27">
        <v>490230626</v>
      </c>
      <c r="F121" s="27">
        <v>131971221</v>
      </c>
      <c r="G121" s="36">
        <f t="shared" si="21"/>
        <v>0.26920231825744806</v>
      </c>
      <c r="H121" s="26">
        <v>15651961</v>
      </c>
      <c r="I121" s="27">
        <v>82056593</v>
      </c>
      <c r="J121" s="27">
        <v>34262667</v>
      </c>
      <c r="K121" s="26">
        <v>131971221</v>
      </c>
      <c r="L121" s="26">
        <v>0</v>
      </c>
      <c r="M121" s="27">
        <v>0</v>
      </c>
      <c r="N121" s="27">
        <v>0</v>
      </c>
      <c r="O121" s="26">
        <v>0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2">
        <v>0</v>
      </c>
    </row>
    <row r="122" spans="1:23" ht="12.75">
      <c r="A122" s="15" t="s">
        <v>28</v>
      </c>
      <c r="B122" s="16" t="s">
        <v>224</v>
      </c>
      <c r="C122" s="17" t="s">
        <v>225</v>
      </c>
      <c r="D122" s="26">
        <v>774619100</v>
      </c>
      <c r="E122" s="27">
        <v>774619100</v>
      </c>
      <c r="F122" s="27">
        <v>154034609</v>
      </c>
      <c r="G122" s="36">
        <f t="shared" si="21"/>
        <v>0.19885206677707792</v>
      </c>
      <c r="H122" s="26">
        <v>57901469</v>
      </c>
      <c r="I122" s="27">
        <v>56404942</v>
      </c>
      <c r="J122" s="27">
        <v>39728198</v>
      </c>
      <c r="K122" s="26">
        <v>154034609</v>
      </c>
      <c r="L122" s="26">
        <v>0</v>
      </c>
      <c r="M122" s="27">
        <v>0</v>
      </c>
      <c r="N122" s="27">
        <v>0</v>
      </c>
      <c r="O122" s="26">
        <v>0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2">
        <v>0</v>
      </c>
    </row>
    <row r="123" spans="1:23" ht="12.75">
      <c r="A123" s="15" t="s">
        <v>43</v>
      </c>
      <c r="B123" s="16" t="s">
        <v>226</v>
      </c>
      <c r="C123" s="17" t="s">
        <v>227</v>
      </c>
      <c r="D123" s="26">
        <v>599410314</v>
      </c>
      <c r="E123" s="27">
        <v>599410314</v>
      </c>
      <c r="F123" s="27">
        <v>117862354</v>
      </c>
      <c r="G123" s="36">
        <f t="shared" si="21"/>
        <v>0.19663050709534505</v>
      </c>
      <c r="H123" s="26">
        <v>23808314</v>
      </c>
      <c r="I123" s="27">
        <v>36810040</v>
      </c>
      <c r="J123" s="27">
        <v>57244000</v>
      </c>
      <c r="K123" s="26">
        <v>117862354</v>
      </c>
      <c r="L123" s="26">
        <v>0</v>
      </c>
      <c r="M123" s="27">
        <v>0</v>
      </c>
      <c r="N123" s="27">
        <v>0</v>
      </c>
      <c r="O123" s="26">
        <v>0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2">
        <v>0</v>
      </c>
    </row>
    <row r="124" spans="1:23" ht="16.5">
      <c r="A124" s="18"/>
      <c r="B124" s="19" t="s">
        <v>228</v>
      </c>
      <c r="C124" s="20"/>
      <c r="D124" s="28">
        <f>SUM(D120:D123)</f>
        <v>2034665527</v>
      </c>
      <c r="E124" s="29">
        <f>SUM(E120:E123)</f>
        <v>2034665527</v>
      </c>
      <c r="F124" s="29">
        <f>SUM(F120:F123)</f>
        <v>436427193</v>
      </c>
      <c r="G124" s="37">
        <f t="shared" si="21"/>
        <v>0.21449579167121752</v>
      </c>
      <c r="H124" s="28">
        <f aca="true" t="shared" si="25" ref="H124:W124">SUM(H120:H123)</f>
        <v>108790689</v>
      </c>
      <c r="I124" s="29">
        <f t="shared" si="25"/>
        <v>185508323</v>
      </c>
      <c r="J124" s="29">
        <f t="shared" si="25"/>
        <v>142128181</v>
      </c>
      <c r="K124" s="28">
        <f t="shared" si="25"/>
        <v>436427193</v>
      </c>
      <c r="L124" s="28">
        <f t="shared" si="25"/>
        <v>0</v>
      </c>
      <c r="M124" s="29">
        <f t="shared" si="25"/>
        <v>0</v>
      </c>
      <c r="N124" s="29">
        <f t="shared" si="25"/>
        <v>0</v>
      </c>
      <c r="O124" s="28">
        <f t="shared" si="25"/>
        <v>0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3">
        <f t="shared" si="25"/>
        <v>0</v>
      </c>
    </row>
    <row r="125" spans="1:23" ht="12.75">
      <c r="A125" s="15" t="s">
        <v>28</v>
      </c>
      <c r="B125" s="16" t="s">
        <v>229</v>
      </c>
      <c r="C125" s="17" t="s">
        <v>230</v>
      </c>
      <c r="D125" s="26">
        <v>298224009</v>
      </c>
      <c r="E125" s="27">
        <v>298224009</v>
      </c>
      <c r="F125" s="27">
        <v>63592049</v>
      </c>
      <c r="G125" s="36">
        <f t="shared" si="21"/>
        <v>0.21323584648075736</v>
      </c>
      <c r="H125" s="26">
        <v>13406578</v>
      </c>
      <c r="I125" s="27">
        <v>24738187</v>
      </c>
      <c r="J125" s="27">
        <v>25447284</v>
      </c>
      <c r="K125" s="26">
        <v>63592049</v>
      </c>
      <c r="L125" s="26">
        <v>0</v>
      </c>
      <c r="M125" s="27">
        <v>0</v>
      </c>
      <c r="N125" s="27">
        <v>0</v>
      </c>
      <c r="O125" s="26">
        <v>0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2">
        <v>0</v>
      </c>
    </row>
    <row r="126" spans="1:23" ht="12.75">
      <c r="A126" s="15" t="s">
        <v>28</v>
      </c>
      <c r="B126" s="16" t="s">
        <v>231</v>
      </c>
      <c r="C126" s="17" t="s">
        <v>232</v>
      </c>
      <c r="D126" s="26">
        <v>159553983</v>
      </c>
      <c r="E126" s="27">
        <v>159553983</v>
      </c>
      <c r="F126" s="27">
        <v>27620765</v>
      </c>
      <c r="G126" s="36">
        <f t="shared" si="21"/>
        <v>0.1731123503197034</v>
      </c>
      <c r="H126" s="26">
        <v>7468320</v>
      </c>
      <c r="I126" s="27">
        <v>9910568</v>
      </c>
      <c r="J126" s="27">
        <v>10241877</v>
      </c>
      <c r="K126" s="26">
        <v>27620765</v>
      </c>
      <c r="L126" s="26">
        <v>0</v>
      </c>
      <c r="M126" s="27">
        <v>0</v>
      </c>
      <c r="N126" s="27">
        <v>0</v>
      </c>
      <c r="O126" s="26">
        <v>0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2">
        <v>0</v>
      </c>
    </row>
    <row r="127" spans="1:23" ht="12.75">
      <c r="A127" s="15" t="s">
        <v>28</v>
      </c>
      <c r="B127" s="16" t="s">
        <v>233</v>
      </c>
      <c r="C127" s="17" t="s">
        <v>234</v>
      </c>
      <c r="D127" s="26">
        <v>211528011</v>
      </c>
      <c r="E127" s="27">
        <v>211528011</v>
      </c>
      <c r="F127" s="27">
        <v>29722484</v>
      </c>
      <c r="G127" s="36">
        <f t="shared" si="21"/>
        <v>0.14051322971121777</v>
      </c>
      <c r="H127" s="26">
        <v>4446623</v>
      </c>
      <c r="I127" s="27">
        <v>10270796</v>
      </c>
      <c r="J127" s="27">
        <v>15005065</v>
      </c>
      <c r="K127" s="26">
        <v>29722484</v>
      </c>
      <c r="L127" s="26">
        <v>0</v>
      </c>
      <c r="M127" s="27">
        <v>0</v>
      </c>
      <c r="N127" s="27">
        <v>0</v>
      </c>
      <c r="O127" s="26">
        <v>0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2">
        <v>0</v>
      </c>
    </row>
    <row r="128" spans="1:23" ht="12.75">
      <c r="A128" s="15" t="s">
        <v>28</v>
      </c>
      <c r="B128" s="16" t="s">
        <v>235</v>
      </c>
      <c r="C128" s="17" t="s">
        <v>236</v>
      </c>
      <c r="D128" s="26">
        <v>346151886</v>
      </c>
      <c r="E128" s="27">
        <v>346151886</v>
      </c>
      <c r="F128" s="27">
        <v>45444782</v>
      </c>
      <c r="G128" s="36">
        <f t="shared" si="21"/>
        <v>0.1312856692047606</v>
      </c>
      <c r="H128" s="26">
        <v>9921743</v>
      </c>
      <c r="I128" s="27">
        <v>17895743</v>
      </c>
      <c r="J128" s="27">
        <v>17627296</v>
      </c>
      <c r="K128" s="26">
        <v>45444782</v>
      </c>
      <c r="L128" s="26">
        <v>0</v>
      </c>
      <c r="M128" s="27">
        <v>0</v>
      </c>
      <c r="N128" s="27">
        <v>0</v>
      </c>
      <c r="O128" s="26">
        <v>0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2">
        <v>0</v>
      </c>
    </row>
    <row r="129" spans="1:23" ht="12.75">
      <c r="A129" s="15" t="s">
        <v>43</v>
      </c>
      <c r="B129" s="16" t="s">
        <v>237</v>
      </c>
      <c r="C129" s="17" t="s">
        <v>238</v>
      </c>
      <c r="D129" s="26">
        <v>366295147</v>
      </c>
      <c r="E129" s="27">
        <v>366295147</v>
      </c>
      <c r="F129" s="27">
        <v>52587970</v>
      </c>
      <c r="G129" s="36">
        <f t="shared" si="21"/>
        <v>0.14356720374458032</v>
      </c>
      <c r="H129" s="26">
        <v>14389423</v>
      </c>
      <c r="I129" s="27">
        <v>6258973</v>
      </c>
      <c r="J129" s="27">
        <v>31939574</v>
      </c>
      <c r="K129" s="26">
        <v>52587970</v>
      </c>
      <c r="L129" s="26">
        <v>0</v>
      </c>
      <c r="M129" s="27">
        <v>0</v>
      </c>
      <c r="N129" s="27">
        <v>0</v>
      </c>
      <c r="O129" s="26">
        <v>0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2">
        <v>0</v>
      </c>
    </row>
    <row r="130" spans="1:23" ht="16.5">
      <c r="A130" s="18"/>
      <c r="B130" s="19" t="s">
        <v>239</v>
      </c>
      <c r="C130" s="20"/>
      <c r="D130" s="28">
        <f>SUM(D125:D129)</f>
        <v>1381753036</v>
      </c>
      <c r="E130" s="29">
        <f>SUM(E125:E129)</f>
        <v>1381753036</v>
      </c>
      <c r="F130" s="29">
        <f>SUM(F125:F129)</f>
        <v>218968050</v>
      </c>
      <c r="G130" s="37">
        <f t="shared" si="21"/>
        <v>0.158471191519061</v>
      </c>
      <c r="H130" s="28">
        <f aca="true" t="shared" si="26" ref="H130:W130">SUM(H125:H129)</f>
        <v>49632687</v>
      </c>
      <c r="I130" s="29">
        <f t="shared" si="26"/>
        <v>69074267</v>
      </c>
      <c r="J130" s="29">
        <f t="shared" si="26"/>
        <v>100261096</v>
      </c>
      <c r="K130" s="28">
        <f t="shared" si="26"/>
        <v>218968050</v>
      </c>
      <c r="L130" s="28">
        <f t="shared" si="26"/>
        <v>0</v>
      </c>
      <c r="M130" s="29">
        <f t="shared" si="26"/>
        <v>0</v>
      </c>
      <c r="N130" s="29">
        <f t="shared" si="26"/>
        <v>0</v>
      </c>
      <c r="O130" s="28">
        <f t="shared" si="26"/>
        <v>0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3">
        <f t="shared" si="26"/>
        <v>0</v>
      </c>
    </row>
    <row r="131" spans="1:23" ht="12.75">
      <c r="A131" s="15" t="s">
        <v>28</v>
      </c>
      <c r="B131" s="16" t="s">
        <v>240</v>
      </c>
      <c r="C131" s="17" t="s">
        <v>241</v>
      </c>
      <c r="D131" s="26">
        <v>1816268586</v>
      </c>
      <c r="E131" s="27">
        <v>1816268586</v>
      </c>
      <c r="F131" s="27">
        <v>463322630</v>
      </c>
      <c r="G131" s="36">
        <f t="shared" si="21"/>
        <v>0.255095878203996</v>
      </c>
      <c r="H131" s="26">
        <v>111809839</v>
      </c>
      <c r="I131" s="27">
        <v>187758678</v>
      </c>
      <c r="J131" s="27">
        <v>163754113</v>
      </c>
      <c r="K131" s="26">
        <v>463322630</v>
      </c>
      <c r="L131" s="26">
        <v>0</v>
      </c>
      <c r="M131" s="27">
        <v>0</v>
      </c>
      <c r="N131" s="27">
        <v>0</v>
      </c>
      <c r="O131" s="26">
        <v>0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2">
        <v>0</v>
      </c>
    </row>
    <row r="132" spans="1:23" ht="12.75">
      <c r="A132" s="15" t="s">
        <v>28</v>
      </c>
      <c r="B132" s="16" t="s">
        <v>242</v>
      </c>
      <c r="C132" s="17" t="s">
        <v>243</v>
      </c>
      <c r="D132" s="26">
        <v>77026403</v>
      </c>
      <c r="E132" s="27">
        <v>77026403</v>
      </c>
      <c r="F132" s="27">
        <v>10250956</v>
      </c>
      <c r="G132" s="36">
        <f t="shared" si="21"/>
        <v>0.1330836648311359</v>
      </c>
      <c r="H132" s="26">
        <v>3168429</v>
      </c>
      <c r="I132" s="27">
        <v>2269790</v>
      </c>
      <c r="J132" s="27">
        <v>4812737</v>
      </c>
      <c r="K132" s="26">
        <v>10250956</v>
      </c>
      <c r="L132" s="26">
        <v>0</v>
      </c>
      <c r="M132" s="27">
        <v>0</v>
      </c>
      <c r="N132" s="27">
        <v>0</v>
      </c>
      <c r="O132" s="26">
        <v>0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2">
        <v>0</v>
      </c>
    </row>
    <row r="133" spans="1:23" ht="12.75">
      <c r="A133" s="15" t="s">
        <v>28</v>
      </c>
      <c r="B133" s="16" t="s">
        <v>244</v>
      </c>
      <c r="C133" s="17" t="s">
        <v>245</v>
      </c>
      <c r="D133" s="26">
        <v>117442471</v>
      </c>
      <c r="E133" s="27">
        <v>117442471</v>
      </c>
      <c r="F133" s="27">
        <v>7902479</v>
      </c>
      <c r="G133" s="36">
        <f t="shared" si="21"/>
        <v>0.06728808524473229</v>
      </c>
      <c r="H133" s="26">
        <v>0</v>
      </c>
      <c r="I133" s="27">
        <v>3447180</v>
      </c>
      <c r="J133" s="27">
        <v>4455299</v>
      </c>
      <c r="K133" s="26">
        <v>7902479</v>
      </c>
      <c r="L133" s="26">
        <v>0</v>
      </c>
      <c r="M133" s="27">
        <v>0</v>
      </c>
      <c r="N133" s="27">
        <v>0</v>
      </c>
      <c r="O133" s="26">
        <v>0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2">
        <v>0</v>
      </c>
    </row>
    <row r="134" spans="1:23" ht="12.75">
      <c r="A134" s="15" t="s">
        <v>43</v>
      </c>
      <c r="B134" s="16" t="s">
        <v>246</v>
      </c>
      <c r="C134" s="17" t="s">
        <v>247</v>
      </c>
      <c r="D134" s="26">
        <v>208879084</v>
      </c>
      <c r="E134" s="27">
        <v>208879084</v>
      </c>
      <c r="F134" s="27">
        <v>30763727</v>
      </c>
      <c r="G134" s="36">
        <f t="shared" si="21"/>
        <v>0.1472800742462084</v>
      </c>
      <c r="H134" s="26">
        <v>8519990</v>
      </c>
      <c r="I134" s="27">
        <v>12438675</v>
      </c>
      <c r="J134" s="27">
        <v>9805062</v>
      </c>
      <c r="K134" s="26">
        <v>30763727</v>
      </c>
      <c r="L134" s="26">
        <v>0</v>
      </c>
      <c r="M134" s="27">
        <v>0</v>
      </c>
      <c r="N134" s="27">
        <v>0</v>
      </c>
      <c r="O134" s="26">
        <v>0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2">
        <v>0</v>
      </c>
    </row>
    <row r="135" spans="1:23" ht="16.5">
      <c r="A135" s="18"/>
      <c r="B135" s="19" t="s">
        <v>248</v>
      </c>
      <c r="C135" s="20"/>
      <c r="D135" s="28">
        <f>SUM(D131:D134)</f>
        <v>2219616544</v>
      </c>
      <c r="E135" s="29">
        <f>SUM(E131:E134)</f>
        <v>2219616544</v>
      </c>
      <c r="F135" s="29">
        <f>SUM(F131:F134)</f>
        <v>512239792</v>
      </c>
      <c r="G135" s="37">
        <f aca="true" t="shared" si="27" ref="G135:G168">IF($D135=0,0,$F135/$D135)</f>
        <v>0.2307785069383588</v>
      </c>
      <c r="H135" s="28">
        <f aca="true" t="shared" si="28" ref="H135:W135">SUM(H131:H134)</f>
        <v>123498258</v>
      </c>
      <c r="I135" s="29">
        <f t="shared" si="28"/>
        <v>205914323</v>
      </c>
      <c r="J135" s="29">
        <f t="shared" si="28"/>
        <v>182827211</v>
      </c>
      <c r="K135" s="28">
        <f t="shared" si="28"/>
        <v>512239792</v>
      </c>
      <c r="L135" s="28">
        <f t="shared" si="28"/>
        <v>0</v>
      </c>
      <c r="M135" s="29">
        <f t="shared" si="28"/>
        <v>0</v>
      </c>
      <c r="N135" s="29">
        <f t="shared" si="28"/>
        <v>0</v>
      </c>
      <c r="O135" s="28">
        <f t="shared" si="28"/>
        <v>0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3">
        <f t="shared" si="28"/>
        <v>0</v>
      </c>
    </row>
    <row r="136" spans="1:23" ht="12.75">
      <c r="A136" s="15" t="s">
        <v>28</v>
      </c>
      <c r="B136" s="16" t="s">
        <v>249</v>
      </c>
      <c r="C136" s="17" t="s">
        <v>250</v>
      </c>
      <c r="D136" s="26">
        <v>117912362</v>
      </c>
      <c r="E136" s="27">
        <v>117912362</v>
      </c>
      <c r="F136" s="27">
        <v>9970603</v>
      </c>
      <c r="G136" s="36">
        <f t="shared" si="27"/>
        <v>0.08455943745745675</v>
      </c>
      <c r="H136" s="26">
        <v>1081243</v>
      </c>
      <c r="I136" s="27">
        <v>540503</v>
      </c>
      <c r="J136" s="27">
        <v>8348857</v>
      </c>
      <c r="K136" s="26">
        <v>9970603</v>
      </c>
      <c r="L136" s="26">
        <v>0</v>
      </c>
      <c r="M136" s="27">
        <v>0</v>
      </c>
      <c r="N136" s="27">
        <v>0</v>
      </c>
      <c r="O136" s="26">
        <v>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2">
        <v>0</v>
      </c>
    </row>
    <row r="137" spans="1:23" ht="12.75">
      <c r="A137" s="15" t="s">
        <v>28</v>
      </c>
      <c r="B137" s="16" t="s">
        <v>251</v>
      </c>
      <c r="C137" s="17" t="s">
        <v>252</v>
      </c>
      <c r="D137" s="26">
        <v>218296437</v>
      </c>
      <c r="E137" s="27">
        <v>218296437</v>
      </c>
      <c r="F137" s="27">
        <v>55182299</v>
      </c>
      <c r="G137" s="36">
        <f t="shared" si="27"/>
        <v>0.2527860727291669</v>
      </c>
      <c r="H137" s="26">
        <v>15974233</v>
      </c>
      <c r="I137" s="27">
        <v>19171034</v>
      </c>
      <c r="J137" s="27">
        <v>20037032</v>
      </c>
      <c r="K137" s="26">
        <v>55182299</v>
      </c>
      <c r="L137" s="26">
        <v>0</v>
      </c>
      <c r="M137" s="27">
        <v>0</v>
      </c>
      <c r="N137" s="27">
        <v>0</v>
      </c>
      <c r="O137" s="26">
        <v>0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2">
        <v>0</v>
      </c>
    </row>
    <row r="138" spans="1:23" ht="12.75">
      <c r="A138" s="15" t="s">
        <v>28</v>
      </c>
      <c r="B138" s="16" t="s">
        <v>253</v>
      </c>
      <c r="C138" s="17" t="s">
        <v>254</v>
      </c>
      <c r="D138" s="26">
        <v>592774516</v>
      </c>
      <c r="E138" s="27">
        <v>592774516</v>
      </c>
      <c r="F138" s="27">
        <v>118074254</v>
      </c>
      <c r="G138" s="36">
        <f t="shared" si="27"/>
        <v>0.19918915340145965</v>
      </c>
      <c r="H138" s="26">
        <v>97389764</v>
      </c>
      <c r="I138" s="27">
        <v>13573730</v>
      </c>
      <c r="J138" s="27">
        <v>7110760</v>
      </c>
      <c r="K138" s="26">
        <v>118074254</v>
      </c>
      <c r="L138" s="26">
        <v>0</v>
      </c>
      <c r="M138" s="27">
        <v>0</v>
      </c>
      <c r="N138" s="27">
        <v>0</v>
      </c>
      <c r="O138" s="26">
        <v>0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2">
        <v>0</v>
      </c>
    </row>
    <row r="139" spans="1:23" ht="12.75">
      <c r="A139" s="15" t="s">
        <v>28</v>
      </c>
      <c r="B139" s="16" t="s">
        <v>255</v>
      </c>
      <c r="C139" s="17" t="s">
        <v>256</v>
      </c>
      <c r="D139" s="26">
        <v>157251943</v>
      </c>
      <c r="E139" s="27">
        <v>157251943</v>
      </c>
      <c r="F139" s="27">
        <v>40154997</v>
      </c>
      <c r="G139" s="36">
        <f t="shared" si="27"/>
        <v>0.25535453638242167</v>
      </c>
      <c r="H139" s="26">
        <v>12065310</v>
      </c>
      <c r="I139" s="27">
        <v>15256950</v>
      </c>
      <c r="J139" s="27">
        <v>12832737</v>
      </c>
      <c r="K139" s="26">
        <v>40154997</v>
      </c>
      <c r="L139" s="26">
        <v>0</v>
      </c>
      <c r="M139" s="27">
        <v>0</v>
      </c>
      <c r="N139" s="27">
        <v>0</v>
      </c>
      <c r="O139" s="26">
        <v>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2">
        <v>0</v>
      </c>
    </row>
    <row r="140" spans="1:23" ht="12.75">
      <c r="A140" s="15" t="s">
        <v>28</v>
      </c>
      <c r="B140" s="16" t="s">
        <v>257</v>
      </c>
      <c r="C140" s="17" t="s">
        <v>258</v>
      </c>
      <c r="D140" s="26">
        <v>291853824</v>
      </c>
      <c r="E140" s="27">
        <v>291853824</v>
      </c>
      <c r="F140" s="27">
        <v>60872289</v>
      </c>
      <c r="G140" s="36">
        <f t="shared" si="27"/>
        <v>0.20857115444202642</v>
      </c>
      <c r="H140" s="26">
        <v>16920263</v>
      </c>
      <c r="I140" s="27">
        <v>22735027</v>
      </c>
      <c r="J140" s="27">
        <v>21216999</v>
      </c>
      <c r="K140" s="26">
        <v>60872289</v>
      </c>
      <c r="L140" s="26">
        <v>0</v>
      </c>
      <c r="M140" s="27">
        <v>0</v>
      </c>
      <c r="N140" s="27">
        <v>0</v>
      </c>
      <c r="O140" s="26">
        <v>0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2">
        <v>0</v>
      </c>
    </row>
    <row r="141" spans="1:23" ht="12.75">
      <c r="A141" s="15" t="s">
        <v>43</v>
      </c>
      <c r="B141" s="16" t="s">
        <v>259</v>
      </c>
      <c r="C141" s="17" t="s">
        <v>260</v>
      </c>
      <c r="D141" s="26">
        <v>537904986</v>
      </c>
      <c r="E141" s="27">
        <v>537904986</v>
      </c>
      <c r="F141" s="27">
        <v>106740549</v>
      </c>
      <c r="G141" s="36">
        <f t="shared" si="27"/>
        <v>0.1984375526870465</v>
      </c>
      <c r="H141" s="26">
        <v>9412660</v>
      </c>
      <c r="I141" s="27">
        <v>54290769</v>
      </c>
      <c r="J141" s="27">
        <v>43037120</v>
      </c>
      <c r="K141" s="26">
        <v>106740549</v>
      </c>
      <c r="L141" s="26">
        <v>0</v>
      </c>
      <c r="M141" s="27">
        <v>0</v>
      </c>
      <c r="N141" s="27">
        <v>0</v>
      </c>
      <c r="O141" s="26">
        <v>0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2">
        <v>0</v>
      </c>
    </row>
    <row r="142" spans="1:23" ht="16.5">
      <c r="A142" s="18"/>
      <c r="B142" s="19" t="s">
        <v>261</v>
      </c>
      <c r="C142" s="20"/>
      <c r="D142" s="28">
        <f>SUM(D136:D141)</f>
        <v>1915994068</v>
      </c>
      <c r="E142" s="29">
        <f>SUM(E136:E141)</f>
        <v>1915994068</v>
      </c>
      <c r="F142" s="29">
        <f>SUM(F136:F141)</f>
        <v>390994991</v>
      </c>
      <c r="G142" s="37">
        <f t="shared" si="27"/>
        <v>0.20406899871466616</v>
      </c>
      <c r="H142" s="28">
        <f aca="true" t="shared" si="29" ref="H142:W142">SUM(H136:H141)</f>
        <v>152843473</v>
      </c>
      <c r="I142" s="29">
        <f t="shared" si="29"/>
        <v>125568013</v>
      </c>
      <c r="J142" s="29">
        <f t="shared" si="29"/>
        <v>112583505</v>
      </c>
      <c r="K142" s="28">
        <f t="shared" si="29"/>
        <v>390994991</v>
      </c>
      <c r="L142" s="28">
        <f t="shared" si="29"/>
        <v>0</v>
      </c>
      <c r="M142" s="29">
        <f t="shared" si="29"/>
        <v>0</v>
      </c>
      <c r="N142" s="29">
        <f t="shared" si="29"/>
        <v>0</v>
      </c>
      <c r="O142" s="28">
        <f t="shared" si="29"/>
        <v>0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3">
        <f t="shared" si="29"/>
        <v>0</v>
      </c>
    </row>
    <row r="143" spans="1:23" ht="12.75">
      <c r="A143" s="15" t="s">
        <v>28</v>
      </c>
      <c r="B143" s="16" t="s">
        <v>262</v>
      </c>
      <c r="C143" s="17" t="s">
        <v>263</v>
      </c>
      <c r="D143" s="26">
        <v>175092979</v>
      </c>
      <c r="E143" s="27">
        <v>175092979</v>
      </c>
      <c r="F143" s="27">
        <v>29627604</v>
      </c>
      <c r="G143" s="36">
        <f t="shared" si="27"/>
        <v>0.16921069119510498</v>
      </c>
      <c r="H143" s="26">
        <v>9588537</v>
      </c>
      <c r="I143" s="27">
        <v>9966253</v>
      </c>
      <c r="J143" s="27">
        <v>10072814</v>
      </c>
      <c r="K143" s="26">
        <v>29627604</v>
      </c>
      <c r="L143" s="26">
        <v>0</v>
      </c>
      <c r="M143" s="27">
        <v>0</v>
      </c>
      <c r="N143" s="27">
        <v>0</v>
      </c>
      <c r="O143" s="26">
        <v>0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2">
        <v>0</v>
      </c>
    </row>
    <row r="144" spans="1:23" ht="12.75">
      <c r="A144" s="15" t="s">
        <v>28</v>
      </c>
      <c r="B144" s="16" t="s">
        <v>264</v>
      </c>
      <c r="C144" s="17" t="s">
        <v>265</v>
      </c>
      <c r="D144" s="26">
        <v>198405358</v>
      </c>
      <c r="E144" s="27">
        <v>198405358</v>
      </c>
      <c r="F144" s="27">
        <v>40351848</v>
      </c>
      <c r="G144" s="36">
        <f t="shared" si="27"/>
        <v>0.20338083813240568</v>
      </c>
      <c r="H144" s="26">
        <v>10838433</v>
      </c>
      <c r="I144" s="27">
        <v>14797750</v>
      </c>
      <c r="J144" s="27">
        <v>14715665</v>
      </c>
      <c r="K144" s="26">
        <v>40351848</v>
      </c>
      <c r="L144" s="26">
        <v>0</v>
      </c>
      <c r="M144" s="27">
        <v>0</v>
      </c>
      <c r="N144" s="27">
        <v>0</v>
      </c>
      <c r="O144" s="26">
        <v>0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2">
        <v>0</v>
      </c>
    </row>
    <row r="145" spans="1:23" ht="12.75">
      <c r="A145" s="15" t="s">
        <v>28</v>
      </c>
      <c r="B145" s="16" t="s">
        <v>266</v>
      </c>
      <c r="C145" s="17" t="s">
        <v>267</v>
      </c>
      <c r="D145" s="26">
        <v>192404294</v>
      </c>
      <c r="E145" s="27">
        <v>192404294</v>
      </c>
      <c r="F145" s="27">
        <v>61928246</v>
      </c>
      <c r="G145" s="36">
        <f t="shared" si="27"/>
        <v>0.3218651970418082</v>
      </c>
      <c r="H145" s="26">
        <v>39257655</v>
      </c>
      <c r="I145" s="27">
        <v>9998709</v>
      </c>
      <c r="J145" s="27">
        <v>12671882</v>
      </c>
      <c r="K145" s="26">
        <v>61928246</v>
      </c>
      <c r="L145" s="26">
        <v>0</v>
      </c>
      <c r="M145" s="27">
        <v>0</v>
      </c>
      <c r="N145" s="27">
        <v>0</v>
      </c>
      <c r="O145" s="26">
        <v>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2">
        <v>0</v>
      </c>
    </row>
    <row r="146" spans="1:23" ht="12.75">
      <c r="A146" s="15" t="s">
        <v>28</v>
      </c>
      <c r="B146" s="16" t="s">
        <v>268</v>
      </c>
      <c r="C146" s="17" t="s">
        <v>269</v>
      </c>
      <c r="D146" s="26">
        <v>132983000</v>
      </c>
      <c r="E146" s="27">
        <v>132983000</v>
      </c>
      <c r="F146" s="27">
        <v>19890365</v>
      </c>
      <c r="G146" s="36">
        <f t="shared" si="27"/>
        <v>0.1495707346051751</v>
      </c>
      <c r="H146" s="26">
        <v>5137108</v>
      </c>
      <c r="I146" s="27">
        <v>5137108</v>
      </c>
      <c r="J146" s="27">
        <v>9616149</v>
      </c>
      <c r="K146" s="26">
        <v>19890365</v>
      </c>
      <c r="L146" s="26">
        <v>0</v>
      </c>
      <c r="M146" s="27">
        <v>0</v>
      </c>
      <c r="N146" s="27">
        <v>0</v>
      </c>
      <c r="O146" s="26">
        <v>0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2">
        <v>0</v>
      </c>
    </row>
    <row r="147" spans="1:23" ht="12.75">
      <c r="A147" s="15" t="s">
        <v>43</v>
      </c>
      <c r="B147" s="16" t="s">
        <v>270</v>
      </c>
      <c r="C147" s="17" t="s">
        <v>271</v>
      </c>
      <c r="D147" s="26">
        <v>398456470</v>
      </c>
      <c r="E147" s="27">
        <v>398456470</v>
      </c>
      <c r="F147" s="27">
        <v>63613768</v>
      </c>
      <c r="G147" s="36">
        <f t="shared" si="27"/>
        <v>0.159650483276128</v>
      </c>
      <c r="H147" s="26">
        <v>15805291</v>
      </c>
      <c r="I147" s="27">
        <v>30459967</v>
      </c>
      <c r="J147" s="27">
        <v>17348510</v>
      </c>
      <c r="K147" s="26">
        <v>63613768</v>
      </c>
      <c r="L147" s="26">
        <v>0</v>
      </c>
      <c r="M147" s="27">
        <v>0</v>
      </c>
      <c r="N147" s="27">
        <v>0</v>
      </c>
      <c r="O147" s="26">
        <v>0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2">
        <v>0</v>
      </c>
    </row>
    <row r="148" spans="1:23" ht="16.5">
      <c r="A148" s="18"/>
      <c r="B148" s="19" t="s">
        <v>272</v>
      </c>
      <c r="C148" s="20"/>
      <c r="D148" s="28">
        <f>SUM(D143:D147)</f>
        <v>1097342101</v>
      </c>
      <c r="E148" s="29">
        <f>SUM(E143:E147)</f>
        <v>1097342101</v>
      </c>
      <c r="F148" s="29">
        <f>SUM(F143:F147)</f>
        <v>215411831</v>
      </c>
      <c r="G148" s="37">
        <f t="shared" si="27"/>
        <v>0.19630325930600562</v>
      </c>
      <c r="H148" s="28">
        <f aca="true" t="shared" si="30" ref="H148:W148">SUM(H143:H147)</f>
        <v>80627024</v>
      </c>
      <c r="I148" s="29">
        <f t="shared" si="30"/>
        <v>70359787</v>
      </c>
      <c r="J148" s="29">
        <f t="shared" si="30"/>
        <v>64425020</v>
      </c>
      <c r="K148" s="28">
        <f t="shared" si="30"/>
        <v>215411831</v>
      </c>
      <c r="L148" s="28">
        <f t="shared" si="30"/>
        <v>0</v>
      </c>
      <c r="M148" s="29">
        <f t="shared" si="30"/>
        <v>0</v>
      </c>
      <c r="N148" s="29">
        <f t="shared" si="30"/>
        <v>0</v>
      </c>
      <c r="O148" s="28">
        <f t="shared" si="30"/>
        <v>0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3">
        <f t="shared" si="30"/>
        <v>0</v>
      </c>
    </row>
    <row r="149" spans="1:23" ht="12.75">
      <c r="A149" s="15" t="s">
        <v>28</v>
      </c>
      <c r="B149" s="16" t="s">
        <v>273</v>
      </c>
      <c r="C149" s="17" t="s">
        <v>274</v>
      </c>
      <c r="D149" s="26">
        <v>120000000</v>
      </c>
      <c r="E149" s="27">
        <v>120000000</v>
      </c>
      <c r="F149" s="27">
        <v>39793392</v>
      </c>
      <c r="G149" s="36">
        <f t="shared" si="27"/>
        <v>0.3316116</v>
      </c>
      <c r="H149" s="26">
        <v>6876554</v>
      </c>
      <c r="I149" s="27">
        <v>22095517</v>
      </c>
      <c r="J149" s="27">
        <v>10821321</v>
      </c>
      <c r="K149" s="26">
        <v>39793392</v>
      </c>
      <c r="L149" s="26">
        <v>0</v>
      </c>
      <c r="M149" s="27">
        <v>0</v>
      </c>
      <c r="N149" s="27">
        <v>0</v>
      </c>
      <c r="O149" s="26">
        <v>0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2">
        <v>0</v>
      </c>
    </row>
    <row r="150" spans="1:23" ht="12.75">
      <c r="A150" s="15" t="s">
        <v>28</v>
      </c>
      <c r="B150" s="16" t="s">
        <v>275</v>
      </c>
      <c r="C150" s="17" t="s">
        <v>276</v>
      </c>
      <c r="D150" s="26">
        <v>2882743500</v>
      </c>
      <c r="E150" s="27">
        <v>2882743500</v>
      </c>
      <c r="F150" s="27">
        <v>772443974</v>
      </c>
      <c r="G150" s="36">
        <f t="shared" si="27"/>
        <v>0.2679544586606474</v>
      </c>
      <c r="H150" s="26">
        <v>243934290</v>
      </c>
      <c r="I150" s="27">
        <v>254831434</v>
      </c>
      <c r="J150" s="27">
        <v>273678250</v>
      </c>
      <c r="K150" s="26">
        <v>772443974</v>
      </c>
      <c r="L150" s="26">
        <v>0</v>
      </c>
      <c r="M150" s="27">
        <v>0</v>
      </c>
      <c r="N150" s="27">
        <v>0</v>
      </c>
      <c r="O150" s="26">
        <v>0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2">
        <v>0</v>
      </c>
    </row>
    <row r="151" spans="1:23" ht="12.75">
      <c r="A151" s="15" t="s">
        <v>28</v>
      </c>
      <c r="B151" s="16" t="s">
        <v>277</v>
      </c>
      <c r="C151" s="17" t="s">
        <v>278</v>
      </c>
      <c r="D151" s="26">
        <v>384840230</v>
      </c>
      <c r="E151" s="27">
        <v>384840230</v>
      </c>
      <c r="F151" s="27">
        <v>81041017</v>
      </c>
      <c r="G151" s="36">
        <f t="shared" si="27"/>
        <v>0.21058353748515327</v>
      </c>
      <c r="H151" s="26">
        <v>30984838</v>
      </c>
      <c r="I151" s="27">
        <v>29992037</v>
      </c>
      <c r="J151" s="27">
        <v>20064142</v>
      </c>
      <c r="K151" s="26">
        <v>81041017</v>
      </c>
      <c r="L151" s="26">
        <v>0</v>
      </c>
      <c r="M151" s="27">
        <v>0</v>
      </c>
      <c r="N151" s="27">
        <v>0</v>
      </c>
      <c r="O151" s="26">
        <v>0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2">
        <v>0</v>
      </c>
    </row>
    <row r="152" spans="1:23" ht="12.75">
      <c r="A152" s="15" t="s">
        <v>28</v>
      </c>
      <c r="B152" s="16" t="s">
        <v>279</v>
      </c>
      <c r="C152" s="17" t="s">
        <v>280</v>
      </c>
      <c r="D152" s="26">
        <v>121934711</v>
      </c>
      <c r="E152" s="27">
        <v>121934711</v>
      </c>
      <c r="F152" s="27">
        <v>33647967</v>
      </c>
      <c r="G152" s="36">
        <f t="shared" si="27"/>
        <v>0.27595068478900975</v>
      </c>
      <c r="H152" s="26">
        <v>8825239</v>
      </c>
      <c r="I152" s="27">
        <v>11784574</v>
      </c>
      <c r="J152" s="27">
        <v>13038154</v>
      </c>
      <c r="K152" s="26">
        <v>33647967</v>
      </c>
      <c r="L152" s="26">
        <v>0</v>
      </c>
      <c r="M152" s="27">
        <v>0</v>
      </c>
      <c r="N152" s="27">
        <v>0</v>
      </c>
      <c r="O152" s="26">
        <v>0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2">
        <v>0</v>
      </c>
    </row>
    <row r="153" spans="1:23" ht="12.75">
      <c r="A153" s="15" t="s">
        <v>28</v>
      </c>
      <c r="B153" s="16" t="s">
        <v>281</v>
      </c>
      <c r="C153" s="17" t="s">
        <v>282</v>
      </c>
      <c r="D153" s="26">
        <v>122787555</v>
      </c>
      <c r="E153" s="27">
        <v>122787555</v>
      </c>
      <c r="F153" s="27">
        <v>26715888</v>
      </c>
      <c r="G153" s="36">
        <f t="shared" si="27"/>
        <v>0.21757814136782835</v>
      </c>
      <c r="H153" s="26">
        <v>5232380</v>
      </c>
      <c r="I153" s="27">
        <v>11026757</v>
      </c>
      <c r="J153" s="27">
        <v>10456751</v>
      </c>
      <c r="K153" s="26">
        <v>26715888</v>
      </c>
      <c r="L153" s="26">
        <v>0</v>
      </c>
      <c r="M153" s="27">
        <v>0</v>
      </c>
      <c r="N153" s="27">
        <v>0</v>
      </c>
      <c r="O153" s="26">
        <v>0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2">
        <v>0</v>
      </c>
    </row>
    <row r="154" spans="1:23" ht="12.75">
      <c r="A154" s="15" t="s">
        <v>43</v>
      </c>
      <c r="B154" s="16" t="s">
        <v>283</v>
      </c>
      <c r="C154" s="17" t="s">
        <v>284</v>
      </c>
      <c r="D154" s="26">
        <v>776194721</v>
      </c>
      <c r="E154" s="27">
        <v>776194721</v>
      </c>
      <c r="F154" s="27">
        <v>196567599</v>
      </c>
      <c r="G154" s="36">
        <f t="shared" si="27"/>
        <v>0.2532452149980546</v>
      </c>
      <c r="H154" s="26">
        <v>51735636</v>
      </c>
      <c r="I154" s="27">
        <v>54592825</v>
      </c>
      <c r="J154" s="27">
        <v>90239138</v>
      </c>
      <c r="K154" s="26">
        <v>196567599</v>
      </c>
      <c r="L154" s="26">
        <v>0</v>
      </c>
      <c r="M154" s="27">
        <v>0</v>
      </c>
      <c r="N154" s="27">
        <v>0</v>
      </c>
      <c r="O154" s="26">
        <v>0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2">
        <v>0</v>
      </c>
    </row>
    <row r="155" spans="1:23" ht="16.5">
      <c r="A155" s="18"/>
      <c r="B155" s="19" t="s">
        <v>285</v>
      </c>
      <c r="C155" s="20"/>
      <c r="D155" s="28">
        <f>SUM(D149:D154)</f>
        <v>4408500717</v>
      </c>
      <c r="E155" s="29">
        <f>SUM(E149:E154)</f>
        <v>4408500717</v>
      </c>
      <c r="F155" s="29">
        <f>SUM(F149:F154)</f>
        <v>1150209837</v>
      </c>
      <c r="G155" s="37">
        <f t="shared" si="27"/>
        <v>0.260907258688782</v>
      </c>
      <c r="H155" s="28">
        <f aca="true" t="shared" si="31" ref="H155:W155">SUM(H149:H154)</f>
        <v>347588937</v>
      </c>
      <c r="I155" s="29">
        <f t="shared" si="31"/>
        <v>384323144</v>
      </c>
      <c r="J155" s="29">
        <f t="shared" si="31"/>
        <v>418297756</v>
      </c>
      <c r="K155" s="28">
        <f t="shared" si="31"/>
        <v>1150209837</v>
      </c>
      <c r="L155" s="28">
        <f t="shared" si="31"/>
        <v>0</v>
      </c>
      <c r="M155" s="29">
        <f t="shared" si="31"/>
        <v>0</v>
      </c>
      <c r="N155" s="29">
        <f t="shared" si="31"/>
        <v>0</v>
      </c>
      <c r="O155" s="28">
        <f t="shared" si="31"/>
        <v>0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3">
        <f t="shared" si="31"/>
        <v>0</v>
      </c>
    </row>
    <row r="156" spans="1:23" ht="12.75">
      <c r="A156" s="15" t="s">
        <v>28</v>
      </c>
      <c r="B156" s="16" t="s">
        <v>286</v>
      </c>
      <c r="C156" s="17" t="s">
        <v>287</v>
      </c>
      <c r="D156" s="26">
        <v>218703940</v>
      </c>
      <c r="E156" s="27">
        <v>218703940</v>
      </c>
      <c r="F156" s="27">
        <v>34079140</v>
      </c>
      <c r="G156" s="36">
        <f t="shared" si="27"/>
        <v>0.15582316441121272</v>
      </c>
      <c r="H156" s="26">
        <v>7290319</v>
      </c>
      <c r="I156" s="27">
        <v>11207717</v>
      </c>
      <c r="J156" s="27">
        <v>15581104</v>
      </c>
      <c r="K156" s="26">
        <v>34079140</v>
      </c>
      <c r="L156" s="26">
        <v>0</v>
      </c>
      <c r="M156" s="27">
        <v>0</v>
      </c>
      <c r="N156" s="27">
        <v>0</v>
      </c>
      <c r="O156" s="26">
        <v>0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2">
        <v>0</v>
      </c>
    </row>
    <row r="157" spans="1:23" ht="12.75">
      <c r="A157" s="15" t="s">
        <v>28</v>
      </c>
      <c r="B157" s="16" t="s">
        <v>288</v>
      </c>
      <c r="C157" s="17" t="s">
        <v>289</v>
      </c>
      <c r="D157" s="26">
        <v>1453584162</v>
      </c>
      <c r="E157" s="27">
        <v>1453584162</v>
      </c>
      <c r="F157" s="27">
        <v>335207574</v>
      </c>
      <c r="G157" s="36">
        <f t="shared" si="27"/>
        <v>0.23060761307331856</v>
      </c>
      <c r="H157" s="26">
        <v>109088345</v>
      </c>
      <c r="I157" s="27">
        <v>120949073</v>
      </c>
      <c r="J157" s="27">
        <v>105170156</v>
      </c>
      <c r="K157" s="26">
        <v>335207574</v>
      </c>
      <c r="L157" s="26">
        <v>0</v>
      </c>
      <c r="M157" s="27">
        <v>0</v>
      </c>
      <c r="N157" s="27">
        <v>0</v>
      </c>
      <c r="O157" s="26">
        <v>0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2">
        <v>0</v>
      </c>
    </row>
    <row r="158" spans="1:23" ht="12.75">
      <c r="A158" s="15" t="s">
        <v>28</v>
      </c>
      <c r="B158" s="16" t="s">
        <v>290</v>
      </c>
      <c r="C158" s="17" t="s">
        <v>291</v>
      </c>
      <c r="D158" s="26">
        <v>142556751</v>
      </c>
      <c r="E158" s="27">
        <v>142556751</v>
      </c>
      <c r="F158" s="27">
        <v>13673769</v>
      </c>
      <c r="G158" s="36">
        <f t="shared" si="27"/>
        <v>0.09591807405880062</v>
      </c>
      <c r="H158" s="26">
        <v>4565181</v>
      </c>
      <c r="I158" s="27">
        <v>7369316</v>
      </c>
      <c r="J158" s="27">
        <v>1739272</v>
      </c>
      <c r="K158" s="26">
        <v>13673769</v>
      </c>
      <c r="L158" s="26">
        <v>0</v>
      </c>
      <c r="M158" s="27">
        <v>0</v>
      </c>
      <c r="N158" s="27">
        <v>0</v>
      </c>
      <c r="O158" s="26">
        <v>0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2">
        <v>0</v>
      </c>
    </row>
    <row r="159" spans="1:23" ht="12.75">
      <c r="A159" s="15" t="s">
        <v>28</v>
      </c>
      <c r="B159" s="16" t="s">
        <v>292</v>
      </c>
      <c r="C159" s="17" t="s">
        <v>293</v>
      </c>
      <c r="D159" s="26">
        <v>116576451</v>
      </c>
      <c r="E159" s="27">
        <v>116576451</v>
      </c>
      <c r="F159" s="27">
        <v>22416855</v>
      </c>
      <c r="G159" s="36">
        <f t="shared" si="27"/>
        <v>0.19229316733960275</v>
      </c>
      <c r="H159" s="26">
        <v>8427478</v>
      </c>
      <c r="I159" s="27">
        <v>7697386</v>
      </c>
      <c r="J159" s="27">
        <v>6291991</v>
      </c>
      <c r="K159" s="26">
        <v>22416855</v>
      </c>
      <c r="L159" s="26">
        <v>0</v>
      </c>
      <c r="M159" s="27">
        <v>0</v>
      </c>
      <c r="N159" s="27">
        <v>0</v>
      </c>
      <c r="O159" s="26">
        <v>0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2">
        <v>0</v>
      </c>
    </row>
    <row r="160" spans="1:23" ht="12.75">
      <c r="A160" s="15" t="s">
        <v>43</v>
      </c>
      <c r="B160" s="16" t="s">
        <v>294</v>
      </c>
      <c r="C160" s="17" t="s">
        <v>295</v>
      </c>
      <c r="D160" s="26">
        <v>641946795</v>
      </c>
      <c r="E160" s="27">
        <v>641946795</v>
      </c>
      <c r="F160" s="27">
        <v>126510919</v>
      </c>
      <c r="G160" s="36">
        <f t="shared" si="27"/>
        <v>0.1970738384946684</v>
      </c>
      <c r="H160" s="26">
        <v>31497420</v>
      </c>
      <c r="I160" s="27">
        <v>39941421</v>
      </c>
      <c r="J160" s="27">
        <v>55072078</v>
      </c>
      <c r="K160" s="26">
        <v>126510919</v>
      </c>
      <c r="L160" s="26">
        <v>0</v>
      </c>
      <c r="M160" s="27">
        <v>0</v>
      </c>
      <c r="N160" s="27">
        <v>0</v>
      </c>
      <c r="O160" s="26">
        <v>0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2">
        <v>0</v>
      </c>
    </row>
    <row r="161" spans="1:23" ht="16.5">
      <c r="A161" s="18"/>
      <c r="B161" s="19" t="s">
        <v>296</v>
      </c>
      <c r="C161" s="20"/>
      <c r="D161" s="28">
        <f>SUM(D156:D160)</f>
        <v>2573368099</v>
      </c>
      <c r="E161" s="29">
        <f>SUM(E156:E160)</f>
        <v>2573368099</v>
      </c>
      <c r="F161" s="29">
        <f>SUM(F156:F160)</f>
        <v>531888257</v>
      </c>
      <c r="G161" s="37">
        <f t="shared" si="27"/>
        <v>0.20668953547947125</v>
      </c>
      <c r="H161" s="28">
        <f aca="true" t="shared" si="32" ref="H161:W161">SUM(H156:H160)</f>
        <v>160868743</v>
      </c>
      <c r="I161" s="29">
        <f t="shared" si="32"/>
        <v>187164913</v>
      </c>
      <c r="J161" s="29">
        <f t="shared" si="32"/>
        <v>183854601</v>
      </c>
      <c r="K161" s="28">
        <f t="shared" si="32"/>
        <v>531888257</v>
      </c>
      <c r="L161" s="28">
        <f t="shared" si="32"/>
        <v>0</v>
      </c>
      <c r="M161" s="29">
        <f t="shared" si="32"/>
        <v>0</v>
      </c>
      <c r="N161" s="29">
        <f t="shared" si="32"/>
        <v>0</v>
      </c>
      <c r="O161" s="28">
        <f t="shared" si="32"/>
        <v>0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3">
        <f t="shared" si="32"/>
        <v>0</v>
      </c>
    </row>
    <row r="162" spans="1:23" ht="12.75">
      <c r="A162" s="15" t="s">
        <v>28</v>
      </c>
      <c r="B162" s="16" t="s">
        <v>297</v>
      </c>
      <c r="C162" s="17" t="s">
        <v>298</v>
      </c>
      <c r="D162" s="26">
        <v>370110920</v>
      </c>
      <c r="E162" s="27">
        <v>370110920</v>
      </c>
      <c r="F162" s="27">
        <v>74040178</v>
      </c>
      <c r="G162" s="36">
        <f t="shared" si="27"/>
        <v>0.20004861785758712</v>
      </c>
      <c r="H162" s="26">
        <v>19262259</v>
      </c>
      <c r="I162" s="27">
        <v>30314686</v>
      </c>
      <c r="J162" s="27">
        <v>24463233</v>
      </c>
      <c r="K162" s="26">
        <v>74040178</v>
      </c>
      <c r="L162" s="26">
        <v>0</v>
      </c>
      <c r="M162" s="27">
        <v>0</v>
      </c>
      <c r="N162" s="27">
        <v>0</v>
      </c>
      <c r="O162" s="26">
        <v>0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2">
        <v>0</v>
      </c>
    </row>
    <row r="163" spans="1:23" ht="12.75">
      <c r="A163" s="15" t="s">
        <v>28</v>
      </c>
      <c r="B163" s="16" t="s">
        <v>299</v>
      </c>
      <c r="C163" s="17" t="s">
        <v>300</v>
      </c>
      <c r="D163" s="26">
        <v>145083724</v>
      </c>
      <c r="E163" s="27">
        <v>145083724</v>
      </c>
      <c r="F163" s="27">
        <v>18221661</v>
      </c>
      <c r="G163" s="36">
        <f t="shared" si="27"/>
        <v>0.12559410868168783</v>
      </c>
      <c r="H163" s="26">
        <v>209681</v>
      </c>
      <c r="I163" s="27">
        <v>4410222</v>
      </c>
      <c r="J163" s="27">
        <v>13601758</v>
      </c>
      <c r="K163" s="26">
        <v>18221661</v>
      </c>
      <c r="L163" s="26">
        <v>0</v>
      </c>
      <c r="M163" s="27">
        <v>0</v>
      </c>
      <c r="N163" s="27">
        <v>0</v>
      </c>
      <c r="O163" s="26">
        <v>0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2">
        <v>0</v>
      </c>
    </row>
    <row r="164" spans="1:23" ht="12.75">
      <c r="A164" s="15" t="s">
        <v>28</v>
      </c>
      <c r="B164" s="16" t="s">
        <v>301</v>
      </c>
      <c r="C164" s="17" t="s">
        <v>302</v>
      </c>
      <c r="D164" s="26">
        <v>232615989</v>
      </c>
      <c r="E164" s="27">
        <v>232615989</v>
      </c>
      <c r="F164" s="27">
        <v>45515461</v>
      </c>
      <c r="G164" s="36">
        <f t="shared" si="27"/>
        <v>0.19566780940410763</v>
      </c>
      <c r="H164" s="26">
        <v>10983660</v>
      </c>
      <c r="I164" s="27">
        <v>20583604</v>
      </c>
      <c r="J164" s="27">
        <v>13948197</v>
      </c>
      <c r="K164" s="26">
        <v>45515461</v>
      </c>
      <c r="L164" s="26">
        <v>0</v>
      </c>
      <c r="M164" s="27">
        <v>0</v>
      </c>
      <c r="N164" s="27">
        <v>0</v>
      </c>
      <c r="O164" s="26">
        <v>0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2">
        <v>0</v>
      </c>
    </row>
    <row r="165" spans="1:23" ht="12.75">
      <c r="A165" s="15" t="s">
        <v>28</v>
      </c>
      <c r="B165" s="16" t="s">
        <v>303</v>
      </c>
      <c r="C165" s="17" t="s">
        <v>304</v>
      </c>
      <c r="D165" s="26">
        <v>151131155</v>
      </c>
      <c r="E165" s="27">
        <v>151131155</v>
      </c>
      <c r="F165" s="27">
        <v>26185503</v>
      </c>
      <c r="G165" s="36">
        <f t="shared" si="27"/>
        <v>0.17326343466375282</v>
      </c>
      <c r="H165" s="26">
        <v>5556601</v>
      </c>
      <c r="I165" s="27">
        <v>6307236</v>
      </c>
      <c r="J165" s="27">
        <v>14321666</v>
      </c>
      <c r="K165" s="26">
        <v>26185503</v>
      </c>
      <c r="L165" s="26">
        <v>0</v>
      </c>
      <c r="M165" s="27">
        <v>0</v>
      </c>
      <c r="N165" s="27">
        <v>0</v>
      </c>
      <c r="O165" s="26">
        <v>0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2">
        <v>0</v>
      </c>
    </row>
    <row r="166" spans="1:23" ht="12.75">
      <c r="A166" s="15" t="s">
        <v>43</v>
      </c>
      <c r="B166" s="16" t="s">
        <v>305</v>
      </c>
      <c r="C166" s="17" t="s">
        <v>306</v>
      </c>
      <c r="D166" s="26">
        <v>387112065</v>
      </c>
      <c r="E166" s="27">
        <v>387112065</v>
      </c>
      <c r="F166" s="27">
        <v>70180491</v>
      </c>
      <c r="G166" s="36">
        <f t="shared" si="27"/>
        <v>0.1812924404719858</v>
      </c>
      <c r="H166" s="26">
        <v>23332939</v>
      </c>
      <c r="I166" s="27">
        <v>19253507</v>
      </c>
      <c r="J166" s="27">
        <v>27594045</v>
      </c>
      <c r="K166" s="26">
        <v>70180491</v>
      </c>
      <c r="L166" s="26">
        <v>0</v>
      </c>
      <c r="M166" s="27">
        <v>0</v>
      </c>
      <c r="N166" s="27">
        <v>0</v>
      </c>
      <c r="O166" s="26">
        <v>0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2">
        <v>0</v>
      </c>
    </row>
    <row r="167" spans="1:23" ht="16.5">
      <c r="A167" s="18"/>
      <c r="B167" s="19" t="s">
        <v>307</v>
      </c>
      <c r="C167" s="20"/>
      <c r="D167" s="28">
        <f>SUM(D162:D166)</f>
        <v>1286053853</v>
      </c>
      <c r="E167" s="29">
        <f>SUM(E162:E166)</f>
        <v>1286053853</v>
      </c>
      <c r="F167" s="29">
        <f>SUM(F162:F166)</f>
        <v>234143294</v>
      </c>
      <c r="G167" s="37">
        <f t="shared" si="27"/>
        <v>0.18206336651751395</v>
      </c>
      <c r="H167" s="28">
        <f aca="true" t="shared" si="33" ref="H167:W167">SUM(H162:H166)</f>
        <v>59345140</v>
      </c>
      <c r="I167" s="29">
        <f t="shared" si="33"/>
        <v>80869255</v>
      </c>
      <c r="J167" s="29">
        <f t="shared" si="33"/>
        <v>93928899</v>
      </c>
      <c r="K167" s="28">
        <f t="shared" si="33"/>
        <v>234143294</v>
      </c>
      <c r="L167" s="28">
        <f t="shared" si="33"/>
        <v>0</v>
      </c>
      <c r="M167" s="29">
        <f t="shared" si="33"/>
        <v>0</v>
      </c>
      <c r="N167" s="29">
        <f t="shared" si="33"/>
        <v>0</v>
      </c>
      <c r="O167" s="28">
        <f t="shared" si="33"/>
        <v>0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3">
        <f t="shared" si="33"/>
        <v>0</v>
      </c>
    </row>
    <row r="168" spans="1:23" ht="16.5">
      <c r="A168" s="18"/>
      <c r="B168" s="19" t="s">
        <v>308</v>
      </c>
      <c r="C168" s="20"/>
      <c r="D168" s="28">
        <f>SUM(D103,D105:D109,D111:D118,D120:D123,D125:D129,D131:D134,D136:D141,D143:D147,D149:D154,D156:D160,D162:D166)</f>
        <v>58688406972</v>
      </c>
      <c r="E168" s="29">
        <f>SUM(E103,E105:E109,E111:E118,E120:E123,E125:E129,E131:E134,E136:E141,E143:E147,E149:E154,E156:E160,E162:E166)</f>
        <v>58688406972</v>
      </c>
      <c r="F168" s="29">
        <f>SUM(F103,F105:F109,F111:F118,F120:F123,F125:F129,F131:F134,F136:F141,F143:F147,F149:F154,F156:F160,F162:F166)</f>
        <v>13482364415</v>
      </c>
      <c r="G168" s="37">
        <f t="shared" si="27"/>
        <v>0.22972789875575225</v>
      </c>
      <c r="H168" s="28">
        <f aca="true" t="shared" si="34" ref="H168:W168">SUM(H103,H105:H109,H111:H118,H120:H123,H125:H129,H131:H134,H136:H141,H143:H147,H149:H154,H156:H160,H162:H166)</f>
        <v>4039651204</v>
      </c>
      <c r="I168" s="29">
        <f t="shared" si="34"/>
        <v>4872520818</v>
      </c>
      <c r="J168" s="29">
        <f t="shared" si="34"/>
        <v>4570192393</v>
      </c>
      <c r="K168" s="28">
        <f t="shared" si="34"/>
        <v>13482364415</v>
      </c>
      <c r="L168" s="28">
        <f t="shared" si="34"/>
        <v>0</v>
      </c>
      <c r="M168" s="29">
        <f t="shared" si="34"/>
        <v>0</v>
      </c>
      <c r="N168" s="29">
        <f t="shared" si="34"/>
        <v>0</v>
      </c>
      <c r="O168" s="28">
        <f t="shared" si="34"/>
        <v>0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3">
        <f t="shared" si="34"/>
        <v>0</v>
      </c>
    </row>
    <row r="169" spans="1:23" ht="16.5">
      <c r="A169" s="10"/>
      <c r="B169" s="11" t="s">
        <v>606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6.5">
      <c r="A170" s="14"/>
      <c r="B170" s="11" t="s">
        <v>309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ht="12.75">
      <c r="A171" s="15" t="s">
        <v>28</v>
      </c>
      <c r="B171" s="16" t="s">
        <v>310</v>
      </c>
      <c r="C171" s="17" t="s">
        <v>311</v>
      </c>
      <c r="D171" s="26">
        <v>301312410</v>
      </c>
      <c r="E171" s="27">
        <v>301312410</v>
      </c>
      <c r="F171" s="27">
        <v>53622944</v>
      </c>
      <c r="G171" s="36">
        <f aca="true" t="shared" si="35" ref="G171:G203">IF($D171=0,0,$F171/$D171)</f>
        <v>0.17796460490956878</v>
      </c>
      <c r="H171" s="26">
        <v>14342692</v>
      </c>
      <c r="I171" s="27">
        <v>17627245</v>
      </c>
      <c r="J171" s="27">
        <v>21653007</v>
      </c>
      <c r="K171" s="26">
        <v>53622944</v>
      </c>
      <c r="L171" s="26">
        <v>0</v>
      </c>
      <c r="M171" s="27">
        <v>0</v>
      </c>
      <c r="N171" s="27">
        <v>0</v>
      </c>
      <c r="O171" s="26">
        <v>0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2">
        <v>0</v>
      </c>
    </row>
    <row r="172" spans="1:23" ht="12.75">
      <c r="A172" s="15" t="s">
        <v>28</v>
      </c>
      <c r="B172" s="16" t="s">
        <v>312</v>
      </c>
      <c r="C172" s="17" t="s">
        <v>313</v>
      </c>
      <c r="D172" s="26">
        <v>218201390</v>
      </c>
      <c r="E172" s="27">
        <v>218201390</v>
      </c>
      <c r="F172" s="27">
        <v>46871889</v>
      </c>
      <c r="G172" s="36">
        <f t="shared" si="35"/>
        <v>0.21481022187805496</v>
      </c>
      <c r="H172" s="26">
        <v>14059905</v>
      </c>
      <c r="I172" s="27">
        <v>13889053</v>
      </c>
      <c r="J172" s="27">
        <v>18922931</v>
      </c>
      <c r="K172" s="26">
        <v>46871889</v>
      </c>
      <c r="L172" s="26">
        <v>0</v>
      </c>
      <c r="M172" s="27">
        <v>0</v>
      </c>
      <c r="N172" s="27">
        <v>0</v>
      </c>
      <c r="O172" s="26">
        <v>0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2">
        <v>0</v>
      </c>
    </row>
    <row r="173" spans="1:23" ht="12.75">
      <c r="A173" s="15" t="s">
        <v>28</v>
      </c>
      <c r="B173" s="16" t="s">
        <v>314</v>
      </c>
      <c r="C173" s="17" t="s">
        <v>315</v>
      </c>
      <c r="D173" s="26">
        <v>1104879328</v>
      </c>
      <c r="E173" s="27">
        <v>1104879328</v>
      </c>
      <c r="F173" s="27">
        <v>174380495</v>
      </c>
      <c r="G173" s="36">
        <f t="shared" si="35"/>
        <v>0.15782763835002261</v>
      </c>
      <c r="H173" s="26">
        <v>41203372</v>
      </c>
      <c r="I173" s="27">
        <v>89620337</v>
      </c>
      <c r="J173" s="27">
        <v>43556786</v>
      </c>
      <c r="K173" s="26">
        <v>174380495</v>
      </c>
      <c r="L173" s="26">
        <v>0</v>
      </c>
      <c r="M173" s="27">
        <v>0</v>
      </c>
      <c r="N173" s="27">
        <v>0</v>
      </c>
      <c r="O173" s="26">
        <v>0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2">
        <v>0</v>
      </c>
    </row>
    <row r="174" spans="1:23" ht="12.75">
      <c r="A174" s="15" t="s">
        <v>28</v>
      </c>
      <c r="B174" s="16" t="s">
        <v>316</v>
      </c>
      <c r="C174" s="17" t="s">
        <v>317</v>
      </c>
      <c r="D174" s="26">
        <v>506386742</v>
      </c>
      <c r="E174" s="27">
        <v>506386742</v>
      </c>
      <c r="F174" s="27">
        <v>84834464</v>
      </c>
      <c r="G174" s="36">
        <f t="shared" si="35"/>
        <v>0.16752899901158944</v>
      </c>
      <c r="H174" s="26">
        <v>27103522</v>
      </c>
      <c r="I174" s="27">
        <v>30375284</v>
      </c>
      <c r="J174" s="27">
        <v>27355658</v>
      </c>
      <c r="K174" s="26">
        <v>84834464</v>
      </c>
      <c r="L174" s="26">
        <v>0</v>
      </c>
      <c r="M174" s="27">
        <v>0</v>
      </c>
      <c r="N174" s="27">
        <v>0</v>
      </c>
      <c r="O174" s="26">
        <v>0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2">
        <v>0</v>
      </c>
    </row>
    <row r="175" spans="1:23" ht="12.75">
      <c r="A175" s="15" t="s">
        <v>28</v>
      </c>
      <c r="B175" s="16" t="s">
        <v>318</v>
      </c>
      <c r="C175" s="17" t="s">
        <v>319</v>
      </c>
      <c r="D175" s="26">
        <v>189747769</v>
      </c>
      <c r="E175" s="27">
        <v>189747769</v>
      </c>
      <c r="F175" s="27">
        <v>30032789</v>
      </c>
      <c r="G175" s="36">
        <f t="shared" si="35"/>
        <v>0.1582774288112974</v>
      </c>
      <c r="H175" s="26">
        <v>6822092</v>
      </c>
      <c r="I175" s="27">
        <v>8979466</v>
      </c>
      <c r="J175" s="27">
        <v>14231231</v>
      </c>
      <c r="K175" s="26">
        <v>30032789</v>
      </c>
      <c r="L175" s="26">
        <v>0</v>
      </c>
      <c r="M175" s="27">
        <v>0</v>
      </c>
      <c r="N175" s="27">
        <v>0</v>
      </c>
      <c r="O175" s="26">
        <v>0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2">
        <v>0</v>
      </c>
    </row>
    <row r="176" spans="1:23" ht="12.75">
      <c r="A176" s="15" t="s">
        <v>43</v>
      </c>
      <c r="B176" s="16" t="s">
        <v>320</v>
      </c>
      <c r="C176" s="17" t="s">
        <v>321</v>
      </c>
      <c r="D176" s="26">
        <v>1035314097</v>
      </c>
      <c r="E176" s="27">
        <v>1035314097</v>
      </c>
      <c r="F176" s="27">
        <v>118915124</v>
      </c>
      <c r="G176" s="36">
        <f t="shared" si="35"/>
        <v>0.11485898274212333</v>
      </c>
      <c r="H176" s="26">
        <v>40931608</v>
      </c>
      <c r="I176" s="27">
        <v>38991758</v>
      </c>
      <c r="J176" s="27">
        <v>38991758</v>
      </c>
      <c r="K176" s="26">
        <v>118915124</v>
      </c>
      <c r="L176" s="26">
        <v>0</v>
      </c>
      <c r="M176" s="27">
        <v>0</v>
      </c>
      <c r="N176" s="27">
        <v>0</v>
      </c>
      <c r="O176" s="26">
        <v>0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2">
        <v>0</v>
      </c>
    </row>
    <row r="177" spans="1:23" ht="16.5">
      <c r="A177" s="18"/>
      <c r="B177" s="19" t="s">
        <v>322</v>
      </c>
      <c r="C177" s="20"/>
      <c r="D177" s="28">
        <f>SUM(D171:D176)</f>
        <v>3355841736</v>
      </c>
      <c r="E177" s="29">
        <f>SUM(E171:E176)</f>
        <v>3355841736</v>
      </c>
      <c r="F177" s="29">
        <f>SUM(F171:F176)</f>
        <v>508657705</v>
      </c>
      <c r="G177" s="37">
        <f t="shared" si="35"/>
        <v>0.15157380622075917</v>
      </c>
      <c r="H177" s="28">
        <f aca="true" t="shared" si="36" ref="H177:W177">SUM(H171:H176)</f>
        <v>144463191</v>
      </c>
      <c r="I177" s="29">
        <f t="shared" si="36"/>
        <v>199483143</v>
      </c>
      <c r="J177" s="29">
        <f t="shared" si="36"/>
        <v>164711371</v>
      </c>
      <c r="K177" s="28">
        <f t="shared" si="36"/>
        <v>508657705</v>
      </c>
      <c r="L177" s="28">
        <f t="shared" si="36"/>
        <v>0</v>
      </c>
      <c r="M177" s="29">
        <f t="shared" si="36"/>
        <v>0</v>
      </c>
      <c r="N177" s="29">
        <f t="shared" si="36"/>
        <v>0</v>
      </c>
      <c r="O177" s="28">
        <f t="shared" si="36"/>
        <v>0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3">
        <f t="shared" si="36"/>
        <v>0</v>
      </c>
    </row>
    <row r="178" spans="1:23" ht="12.75">
      <c r="A178" s="15" t="s">
        <v>28</v>
      </c>
      <c r="B178" s="16" t="s">
        <v>323</v>
      </c>
      <c r="C178" s="17" t="s">
        <v>324</v>
      </c>
      <c r="D178" s="26">
        <v>296066151</v>
      </c>
      <c r="E178" s="27">
        <v>296066151</v>
      </c>
      <c r="F178" s="27">
        <v>73777213</v>
      </c>
      <c r="G178" s="36">
        <f t="shared" si="35"/>
        <v>0.2491916510915157</v>
      </c>
      <c r="H178" s="26">
        <v>18897761</v>
      </c>
      <c r="I178" s="27">
        <v>34780697</v>
      </c>
      <c r="J178" s="27">
        <v>20098755</v>
      </c>
      <c r="K178" s="26">
        <v>73777213</v>
      </c>
      <c r="L178" s="26">
        <v>0</v>
      </c>
      <c r="M178" s="27">
        <v>0</v>
      </c>
      <c r="N178" s="27">
        <v>0</v>
      </c>
      <c r="O178" s="26">
        <v>0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2">
        <v>0</v>
      </c>
    </row>
    <row r="179" spans="1:23" ht="12.75">
      <c r="A179" s="15" t="s">
        <v>28</v>
      </c>
      <c r="B179" s="16" t="s">
        <v>325</v>
      </c>
      <c r="C179" s="17" t="s">
        <v>326</v>
      </c>
      <c r="D179" s="26">
        <v>631888723</v>
      </c>
      <c r="E179" s="27">
        <v>631888723</v>
      </c>
      <c r="F179" s="27">
        <v>95018971</v>
      </c>
      <c r="G179" s="36">
        <f t="shared" si="35"/>
        <v>0.15037294944730323</v>
      </c>
      <c r="H179" s="26">
        <v>31959901</v>
      </c>
      <c r="I179" s="27">
        <v>31374433</v>
      </c>
      <c r="J179" s="27">
        <v>31684637</v>
      </c>
      <c r="K179" s="26">
        <v>95018971</v>
      </c>
      <c r="L179" s="26">
        <v>0</v>
      </c>
      <c r="M179" s="27">
        <v>0</v>
      </c>
      <c r="N179" s="27">
        <v>0</v>
      </c>
      <c r="O179" s="26">
        <v>0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2">
        <v>0</v>
      </c>
    </row>
    <row r="180" spans="1:23" ht="12.75">
      <c r="A180" s="15" t="s">
        <v>28</v>
      </c>
      <c r="B180" s="16" t="s">
        <v>327</v>
      </c>
      <c r="C180" s="17" t="s">
        <v>328</v>
      </c>
      <c r="D180" s="26">
        <v>841501323</v>
      </c>
      <c r="E180" s="27">
        <v>841501323</v>
      </c>
      <c r="F180" s="27">
        <v>134729116</v>
      </c>
      <c r="G180" s="36">
        <f t="shared" si="35"/>
        <v>0.16010564964970353</v>
      </c>
      <c r="H180" s="26">
        <v>50774124</v>
      </c>
      <c r="I180" s="27">
        <v>48302400</v>
      </c>
      <c r="J180" s="27">
        <v>35652592</v>
      </c>
      <c r="K180" s="26">
        <v>134729116</v>
      </c>
      <c r="L180" s="26">
        <v>0</v>
      </c>
      <c r="M180" s="27">
        <v>0</v>
      </c>
      <c r="N180" s="27">
        <v>0</v>
      </c>
      <c r="O180" s="26">
        <v>0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2">
        <v>0</v>
      </c>
    </row>
    <row r="181" spans="1:23" ht="12.75">
      <c r="A181" s="15" t="s">
        <v>28</v>
      </c>
      <c r="B181" s="16" t="s">
        <v>329</v>
      </c>
      <c r="C181" s="17" t="s">
        <v>330</v>
      </c>
      <c r="D181" s="26">
        <v>265721234</v>
      </c>
      <c r="E181" s="27">
        <v>265721234</v>
      </c>
      <c r="F181" s="27">
        <v>11188366</v>
      </c>
      <c r="G181" s="36">
        <f t="shared" si="35"/>
        <v>0.04210565272325959</v>
      </c>
      <c r="H181" s="26">
        <v>11188366</v>
      </c>
      <c r="I181" s="27">
        <v>0</v>
      </c>
      <c r="J181" s="27">
        <v>0</v>
      </c>
      <c r="K181" s="26">
        <v>11188366</v>
      </c>
      <c r="L181" s="26">
        <v>0</v>
      </c>
      <c r="M181" s="27">
        <v>0</v>
      </c>
      <c r="N181" s="27">
        <v>0</v>
      </c>
      <c r="O181" s="26">
        <v>0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2">
        <v>0</v>
      </c>
    </row>
    <row r="182" spans="1:23" ht="12.75">
      <c r="A182" s="15" t="s">
        <v>43</v>
      </c>
      <c r="B182" s="16" t="s">
        <v>331</v>
      </c>
      <c r="C182" s="17" t="s">
        <v>332</v>
      </c>
      <c r="D182" s="26">
        <v>780848695</v>
      </c>
      <c r="E182" s="27">
        <v>780848695</v>
      </c>
      <c r="F182" s="27">
        <v>118735156</v>
      </c>
      <c r="G182" s="36">
        <f t="shared" si="35"/>
        <v>0.15205910794280061</v>
      </c>
      <c r="H182" s="26">
        <v>35333049</v>
      </c>
      <c r="I182" s="27">
        <v>33752063</v>
      </c>
      <c r="J182" s="27">
        <v>49650044</v>
      </c>
      <c r="K182" s="26">
        <v>118735156</v>
      </c>
      <c r="L182" s="26">
        <v>0</v>
      </c>
      <c r="M182" s="27">
        <v>0</v>
      </c>
      <c r="N182" s="27">
        <v>0</v>
      </c>
      <c r="O182" s="26">
        <v>0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2">
        <v>0</v>
      </c>
    </row>
    <row r="183" spans="1:23" ht="16.5">
      <c r="A183" s="18"/>
      <c r="B183" s="19" t="s">
        <v>333</v>
      </c>
      <c r="C183" s="20"/>
      <c r="D183" s="28">
        <f>SUM(D178:D182)</f>
        <v>2816026126</v>
      </c>
      <c r="E183" s="29">
        <f>SUM(E178:E182)</f>
        <v>2816026126</v>
      </c>
      <c r="F183" s="29">
        <f>SUM(F178:F182)</f>
        <v>433448822</v>
      </c>
      <c r="G183" s="37">
        <f t="shared" si="35"/>
        <v>0.15392215931451197</v>
      </c>
      <c r="H183" s="28">
        <f aca="true" t="shared" si="37" ref="H183:W183">SUM(H178:H182)</f>
        <v>148153201</v>
      </c>
      <c r="I183" s="29">
        <f t="shared" si="37"/>
        <v>148209593</v>
      </c>
      <c r="J183" s="29">
        <f t="shared" si="37"/>
        <v>137086028</v>
      </c>
      <c r="K183" s="28">
        <f t="shared" si="37"/>
        <v>433448822</v>
      </c>
      <c r="L183" s="28">
        <f t="shared" si="37"/>
        <v>0</v>
      </c>
      <c r="M183" s="29">
        <f t="shared" si="37"/>
        <v>0</v>
      </c>
      <c r="N183" s="29">
        <f t="shared" si="37"/>
        <v>0</v>
      </c>
      <c r="O183" s="28">
        <f t="shared" si="37"/>
        <v>0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3">
        <f t="shared" si="37"/>
        <v>0</v>
      </c>
    </row>
    <row r="184" spans="1:23" ht="12.75">
      <c r="A184" s="15" t="s">
        <v>28</v>
      </c>
      <c r="B184" s="16" t="s">
        <v>334</v>
      </c>
      <c r="C184" s="17" t="s">
        <v>335</v>
      </c>
      <c r="D184" s="26">
        <v>294519993</v>
      </c>
      <c r="E184" s="27">
        <v>294519993</v>
      </c>
      <c r="F184" s="27">
        <v>70499153</v>
      </c>
      <c r="G184" s="36">
        <f t="shared" si="35"/>
        <v>0.23936966819091293</v>
      </c>
      <c r="H184" s="26">
        <v>11116424</v>
      </c>
      <c r="I184" s="27">
        <v>29879493</v>
      </c>
      <c r="J184" s="27">
        <v>29503236</v>
      </c>
      <c r="K184" s="26">
        <v>70499153</v>
      </c>
      <c r="L184" s="26">
        <v>0</v>
      </c>
      <c r="M184" s="27">
        <v>0</v>
      </c>
      <c r="N184" s="27">
        <v>0</v>
      </c>
      <c r="O184" s="26">
        <v>0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2">
        <v>0</v>
      </c>
    </row>
    <row r="185" spans="1:23" ht="12.75">
      <c r="A185" s="15" t="s">
        <v>28</v>
      </c>
      <c r="B185" s="16" t="s">
        <v>336</v>
      </c>
      <c r="C185" s="17" t="s">
        <v>337</v>
      </c>
      <c r="D185" s="26">
        <v>166560061</v>
      </c>
      <c r="E185" s="27">
        <v>166560061</v>
      </c>
      <c r="F185" s="27">
        <v>30162018</v>
      </c>
      <c r="G185" s="36">
        <f t="shared" si="35"/>
        <v>0.18108793800213605</v>
      </c>
      <c r="H185" s="26">
        <v>7665079</v>
      </c>
      <c r="I185" s="27">
        <v>6775040</v>
      </c>
      <c r="J185" s="27">
        <v>15721899</v>
      </c>
      <c r="K185" s="26">
        <v>30162018</v>
      </c>
      <c r="L185" s="26">
        <v>0</v>
      </c>
      <c r="M185" s="27">
        <v>0</v>
      </c>
      <c r="N185" s="27">
        <v>0</v>
      </c>
      <c r="O185" s="26">
        <v>0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2">
        <v>0</v>
      </c>
    </row>
    <row r="186" spans="1:23" ht="12.75">
      <c r="A186" s="15" t="s">
        <v>28</v>
      </c>
      <c r="B186" s="16" t="s">
        <v>338</v>
      </c>
      <c r="C186" s="17" t="s">
        <v>339</v>
      </c>
      <c r="D186" s="26">
        <v>2902257718</v>
      </c>
      <c r="E186" s="27">
        <v>2902257718</v>
      </c>
      <c r="F186" s="27">
        <v>663867993</v>
      </c>
      <c r="G186" s="36">
        <f t="shared" si="35"/>
        <v>0.2287419166404987</v>
      </c>
      <c r="H186" s="26">
        <v>272379251</v>
      </c>
      <c r="I186" s="27">
        <v>223849915</v>
      </c>
      <c r="J186" s="27">
        <v>167638827</v>
      </c>
      <c r="K186" s="26">
        <v>663867993</v>
      </c>
      <c r="L186" s="26">
        <v>0</v>
      </c>
      <c r="M186" s="27">
        <v>0</v>
      </c>
      <c r="N186" s="27">
        <v>0</v>
      </c>
      <c r="O186" s="26">
        <v>0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2">
        <v>0</v>
      </c>
    </row>
    <row r="187" spans="1:23" ht="12.75">
      <c r="A187" s="15" t="s">
        <v>28</v>
      </c>
      <c r="B187" s="16" t="s">
        <v>340</v>
      </c>
      <c r="C187" s="17" t="s">
        <v>341</v>
      </c>
      <c r="D187" s="26">
        <v>326133519</v>
      </c>
      <c r="E187" s="27">
        <v>326133519</v>
      </c>
      <c r="F187" s="27">
        <v>52104032</v>
      </c>
      <c r="G187" s="36">
        <f t="shared" si="35"/>
        <v>0.15976288533531569</v>
      </c>
      <c r="H187" s="26">
        <v>10181782</v>
      </c>
      <c r="I187" s="27">
        <v>17889942</v>
      </c>
      <c r="J187" s="27">
        <v>24032308</v>
      </c>
      <c r="K187" s="26">
        <v>52104032</v>
      </c>
      <c r="L187" s="26">
        <v>0</v>
      </c>
      <c r="M187" s="27">
        <v>0</v>
      </c>
      <c r="N187" s="27">
        <v>0</v>
      </c>
      <c r="O187" s="26">
        <v>0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2">
        <v>0</v>
      </c>
    </row>
    <row r="188" spans="1:23" ht="12.75">
      <c r="A188" s="15" t="s">
        <v>43</v>
      </c>
      <c r="B188" s="16" t="s">
        <v>342</v>
      </c>
      <c r="C188" s="17" t="s">
        <v>343</v>
      </c>
      <c r="D188" s="26">
        <v>755056000</v>
      </c>
      <c r="E188" s="27">
        <v>755056000</v>
      </c>
      <c r="F188" s="27">
        <v>109518859</v>
      </c>
      <c r="G188" s="36">
        <f t="shared" si="35"/>
        <v>0.14504733291305547</v>
      </c>
      <c r="H188" s="26">
        <v>23223756</v>
      </c>
      <c r="I188" s="27">
        <v>36285990</v>
      </c>
      <c r="J188" s="27">
        <v>50009113</v>
      </c>
      <c r="K188" s="26">
        <v>109518859</v>
      </c>
      <c r="L188" s="26">
        <v>0</v>
      </c>
      <c r="M188" s="27">
        <v>0</v>
      </c>
      <c r="N188" s="27">
        <v>0</v>
      </c>
      <c r="O188" s="26">
        <v>0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2">
        <v>0</v>
      </c>
    </row>
    <row r="189" spans="1:23" ht="16.5">
      <c r="A189" s="18"/>
      <c r="B189" s="19" t="s">
        <v>344</v>
      </c>
      <c r="C189" s="20"/>
      <c r="D189" s="28">
        <f>SUM(D184:D188)</f>
        <v>4444527291</v>
      </c>
      <c r="E189" s="29">
        <f>SUM(E184:E188)</f>
        <v>4444527291</v>
      </c>
      <c r="F189" s="29">
        <f>SUM(F184:F188)</f>
        <v>926152055</v>
      </c>
      <c r="G189" s="37">
        <f t="shared" si="35"/>
        <v>0.20838032806670417</v>
      </c>
      <c r="H189" s="28">
        <f aca="true" t="shared" si="38" ref="H189:W189">SUM(H184:H188)</f>
        <v>324566292</v>
      </c>
      <c r="I189" s="29">
        <f t="shared" si="38"/>
        <v>314680380</v>
      </c>
      <c r="J189" s="29">
        <f t="shared" si="38"/>
        <v>286905383</v>
      </c>
      <c r="K189" s="28">
        <f t="shared" si="38"/>
        <v>926152055</v>
      </c>
      <c r="L189" s="28">
        <f t="shared" si="38"/>
        <v>0</v>
      </c>
      <c r="M189" s="29">
        <f t="shared" si="38"/>
        <v>0</v>
      </c>
      <c r="N189" s="29">
        <f t="shared" si="38"/>
        <v>0</v>
      </c>
      <c r="O189" s="28">
        <f t="shared" si="38"/>
        <v>0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3">
        <f t="shared" si="38"/>
        <v>0</v>
      </c>
    </row>
    <row r="190" spans="1:23" ht="12.75">
      <c r="A190" s="15" t="s">
        <v>28</v>
      </c>
      <c r="B190" s="16" t="s">
        <v>345</v>
      </c>
      <c r="C190" s="17" t="s">
        <v>346</v>
      </c>
      <c r="D190" s="26">
        <v>285813610</v>
      </c>
      <c r="E190" s="27">
        <v>285813610</v>
      </c>
      <c r="F190" s="27">
        <v>37477809</v>
      </c>
      <c r="G190" s="36">
        <f t="shared" si="35"/>
        <v>0.13112674725321863</v>
      </c>
      <c r="H190" s="26">
        <v>12271503</v>
      </c>
      <c r="I190" s="27">
        <v>12598527</v>
      </c>
      <c r="J190" s="27">
        <v>12607779</v>
      </c>
      <c r="K190" s="26">
        <v>37477809</v>
      </c>
      <c r="L190" s="26">
        <v>0</v>
      </c>
      <c r="M190" s="27">
        <v>0</v>
      </c>
      <c r="N190" s="27">
        <v>0</v>
      </c>
      <c r="O190" s="26">
        <v>0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2">
        <v>0</v>
      </c>
    </row>
    <row r="191" spans="1:23" ht="12.75">
      <c r="A191" s="15" t="s">
        <v>28</v>
      </c>
      <c r="B191" s="16" t="s">
        <v>347</v>
      </c>
      <c r="C191" s="17" t="s">
        <v>348</v>
      </c>
      <c r="D191" s="26">
        <v>506273807</v>
      </c>
      <c r="E191" s="27">
        <v>506273807</v>
      </c>
      <c r="F191" s="27">
        <v>121307602</v>
      </c>
      <c r="G191" s="36">
        <f t="shared" si="35"/>
        <v>0.23960868668838717</v>
      </c>
      <c r="H191" s="26">
        <v>30816686</v>
      </c>
      <c r="I191" s="27">
        <v>42940560</v>
      </c>
      <c r="J191" s="27">
        <v>47550356</v>
      </c>
      <c r="K191" s="26">
        <v>121307602</v>
      </c>
      <c r="L191" s="26">
        <v>0</v>
      </c>
      <c r="M191" s="27">
        <v>0</v>
      </c>
      <c r="N191" s="27">
        <v>0</v>
      </c>
      <c r="O191" s="26">
        <v>0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2">
        <v>0</v>
      </c>
    </row>
    <row r="192" spans="1:23" ht="12.75">
      <c r="A192" s="15" t="s">
        <v>28</v>
      </c>
      <c r="B192" s="16" t="s">
        <v>349</v>
      </c>
      <c r="C192" s="17" t="s">
        <v>350</v>
      </c>
      <c r="D192" s="26">
        <v>393653181</v>
      </c>
      <c r="E192" s="27">
        <v>393653181</v>
      </c>
      <c r="F192" s="27">
        <v>100798303</v>
      </c>
      <c r="G192" s="36">
        <f t="shared" si="35"/>
        <v>0.2560586522988112</v>
      </c>
      <c r="H192" s="26">
        <v>45683532</v>
      </c>
      <c r="I192" s="27">
        <v>22491817</v>
      </c>
      <c r="J192" s="27">
        <v>32622954</v>
      </c>
      <c r="K192" s="26">
        <v>100798303</v>
      </c>
      <c r="L192" s="26">
        <v>0</v>
      </c>
      <c r="M192" s="27">
        <v>0</v>
      </c>
      <c r="N192" s="27">
        <v>0</v>
      </c>
      <c r="O192" s="26">
        <v>0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2">
        <v>0</v>
      </c>
    </row>
    <row r="193" spans="1:23" ht="12.75">
      <c r="A193" s="15" t="s">
        <v>28</v>
      </c>
      <c r="B193" s="16" t="s">
        <v>351</v>
      </c>
      <c r="C193" s="17" t="s">
        <v>352</v>
      </c>
      <c r="D193" s="26">
        <v>885064353</v>
      </c>
      <c r="E193" s="27">
        <v>885064353</v>
      </c>
      <c r="F193" s="27">
        <v>53874984</v>
      </c>
      <c r="G193" s="36">
        <f t="shared" si="35"/>
        <v>0.060871261866310866</v>
      </c>
      <c r="H193" s="26">
        <v>0</v>
      </c>
      <c r="I193" s="27">
        <v>53874984</v>
      </c>
      <c r="J193" s="27">
        <v>0</v>
      </c>
      <c r="K193" s="26">
        <v>53874984</v>
      </c>
      <c r="L193" s="26">
        <v>0</v>
      </c>
      <c r="M193" s="27">
        <v>0</v>
      </c>
      <c r="N193" s="27">
        <v>0</v>
      </c>
      <c r="O193" s="26">
        <v>0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2">
        <v>0</v>
      </c>
    </row>
    <row r="194" spans="1:23" ht="12.75">
      <c r="A194" s="15" t="s">
        <v>28</v>
      </c>
      <c r="B194" s="16" t="s">
        <v>353</v>
      </c>
      <c r="C194" s="17" t="s">
        <v>354</v>
      </c>
      <c r="D194" s="26">
        <v>573770676</v>
      </c>
      <c r="E194" s="27">
        <v>573770676</v>
      </c>
      <c r="F194" s="27">
        <v>9543757</v>
      </c>
      <c r="G194" s="36">
        <f t="shared" si="35"/>
        <v>0.016633399717346307</v>
      </c>
      <c r="H194" s="26">
        <v>59652</v>
      </c>
      <c r="I194" s="27">
        <v>4203916</v>
      </c>
      <c r="J194" s="27">
        <v>5280189</v>
      </c>
      <c r="K194" s="26">
        <v>9543757</v>
      </c>
      <c r="L194" s="26">
        <v>0</v>
      </c>
      <c r="M194" s="27">
        <v>0</v>
      </c>
      <c r="N194" s="27">
        <v>0</v>
      </c>
      <c r="O194" s="26">
        <v>0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2">
        <v>0</v>
      </c>
    </row>
    <row r="195" spans="1:23" ht="12.75">
      <c r="A195" s="15" t="s">
        <v>43</v>
      </c>
      <c r="B195" s="16" t="s">
        <v>355</v>
      </c>
      <c r="C195" s="17" t="s">
        <v>356</v>
      </c>
      <c r="D195" s="26">
        <v>161727705</v>
      </c>
      <c r="E195" s="27">
        <v>161727705</v>
      </c>
      <c r="F195" s="27">
        <v>29662639</v>
      </c>
      <c r="G195" s="36">
        <f t="shared" si="35"/>
        <v>0.18341099318759269</v>
      </c>
      <c r="H195" s="26">
        <v>8087606</v>
      </c>
      <c r="I195" s="27">
        <v>10044933</v>
      </c>
      <c r="J195" s="27">
        <v>11530100</v>
      </c>
      <c r="K195" s="26">
        <v>29662639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2">
        <v>0</v>
      </c>
    </row>
    <row r="196" spans="1:23" ht="16.5">
      <c r="A196" s="18"/>
      <c r="B196" s="19" t="s">
        <v>357</v>
      </c>
      <c r="C196" s="20"/>
      <c r="D196" s="28">
        <f>SUM(D190:D195)</f>
        <v>2806303332</v>
      </c>
      <c r="E196" s="29">
        <f>SUM(E190:E195)</f>
        <v>2806303332</v>
      </c>
      <c r="F196" s="29">
        <f>SUM(F190:F195)</f>
        <v>352665094</v>
      </c>
      <c r="G196" s="37">
        <f t="shared" si="35"/>
        <v>0.12566891468167204</v>
      </c>
      <c r="H196" s="28">
        <f aca="true" t="shared" si="39" ref="H196:W196">SUM(H190:H195)</f>
        <v>96918979</v>
      </c>
      <c r="I196" s="29">
        <f t="shared" si="39"/>
        <v>146154737</v>
      </c>
      <c r="J196" s="29">
        <f t="shared" si="39"/>
        <v>109591378</v>
      </c>
      <c r="K196" s="28">
        <f t="shared" si="39"/>
        <v>352665094</v>
      </c>
      <c r="L196" s="28">
        <f t="shared" si="39"/>
        <v>0</v>
      </c>
      <c r="M196" s="29">
        <f t="shared" si="39"/>
        <v>0</v>
      </c>
      <c r="N196" s="29">
        <f t="shared" si="39"/>
        <v>0</v>
      </c>
      <c r="O196" s="28">
        <f t="shared" si="39"/>
        <v>0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3">
        <f t="shared" si="39"/>
        <v>0</v>
      </c>
    </row>
    <row r="197" spans="1:23" ht="12.75">
      <c r="A197" s="15" t="s">
        <v>28</v>
      </c>
      <c r="B197" s="16" t="s">
        <v>358</v>
      </c>
      <c r="C197" s="17" t="s">
        <v>359</v>
      </c>
      <c r="D197" s="26">
        <v>270153546</v>
      </c>
      <c r="E197" s="27">
        <v>270153546</v>
      </c>
      <c r="F197" s="27">
        <v>87762865</v>
      </c>
      <c r="G197" s="36">
        <f t="shared" si="35"/>
        <v>0.32486290222524045</v>
      </c>
      <c r="H197" s="26">
        <v>7350194</v>
      </c>
      <c r="I197" s="27">
        <v>10304333</v>
      </c>
      <c r="J197" s="27">
        <v>70108338</v>
      </c>
      <c r="K197" s="26">
        <v>87762865</v>
      </c>
      <c r="L197" s="26">
        <v>0</v>
      </c>
      <c r="M197" s="27">
        <v>0</v>
      </c>
      <c r="N197" s="27">
        <v>0</v>
      </c>
      <c r="O197" s="26">
        <v>0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2">
        <v>0</v>
      </c>
    </row>
    <row r="198" spans="1:23" ht="12.75">
      <c r="A198" s="15" t="s">
        <v>28</v>
      </c>
      <c r="B198" s="16" t="s">
        <v>360</v>
      </c>
      <c r="C198" s="17" t="s">
        <v>361</v>
      </c>
      <c r="D198" s="26">
        <v>386388134</v>
      </c>
      <c r="E198" s="27">
        <v>386388134</v>
      </c>
      <c r="F198" s="27">
        <v>79840147</v>
      </c>
      <c r="G198" s="36">
        <f t="shared" si="35"/>
        <v>0.20663198471824706</v>
      </c>
      <c r="H198" s="26">
        <v>34387539</v>
      </c>
      <c r="I198" s="27">
        <v>24544110</v>
      </c>
      <c r="J198" s="27">
        <v>20908498</v>
      </c>
      <c r="K198" s="26">
        <v>79840147</v>
      </c>
      <c r="L198" s="26">
        <v>0</v>
      </c>
      <c r="M198" s="27">
        <v>0</v>
      </c>
      <c r="N198" s="27">
        <v>0</v>
      </c>
      <c r="O198" s="26">
        <v>0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2">
        <v>0</v>
      </c>
    </row>
    <row r="199" spans="1:23" ht="12.75">
      <c r="A199" s="15" t="s">
        <v>28</v>
      </c>
      <c r="B199" s="16" t="s">
        <v>362</v>
      </c>
      <c r="C199" s="17" t="s">
        <v>363</v>
      </c>
      <c r="D199" s="26">
        <v>268816551</v>
      </c>
      <c r="E199" s="27">
        <v>268816551</v>
      </c>
      <c r="F199" s="27">
        <v>68977132</v>
      </c>
      <c r="G199" s="36">
        <f t="shared" si="35"/>
        <v>0.25659555463904454</v>
      </c>
      <c r="H199" s="26">
        <v>19179365</v>
      </c>
      <c r="I199" s="27">
        <v>23519648</v>
      </c>
      <c r="J199" s="27">
        <v>26278119</v>
      </c>
      <c r="K199" s="26">
        <v>68977132</v>
      </c>
      <c r="L199" s="26">
        <v>0</v>
      </c>
      <c r="M199" s="27">
        <v>0</v>
      </c>
      <c r="N199" s="27">
        <v>0</v>
      </c>
      <c r="O199" s="26">
        <v>0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2">
        <v>0</v>
      </c>
    </row>
    <row r="200" spans="1:23" ht="12.75">
      <c r="A200" s="15" t="s">
        <v>28</v>
      </c>
      <c r="B200" s="16" t="s">
        <v>364</v>
      </c>
      <c r="C200" s="17" t="s">
        <v>365</v>
      </c>
      <c r="D200" s="26">
        <v>584247118</v>
      </c>
      <c r="E200" s="27">
        <v>584247118</v>
      </c>
      <c r="F200" s="27">
        <v>109407562</v>
      </c>
      <c r="G200" s="36">
        <f t="shared" si="35"/>
        <v>0.1872624761496898</v>
      </c>
      <c r="H200" s="26">
        <v>17459796</v>
      </c>
      <c r="I200" s="27">
        <v>25577017</v>
      </c>
      <c r="J200" s="27">
        <v>66370749</v>
      </c>
      <c r="K200" s="26">
        <v>109407562</v>
      </c>
      <c r="L200" s="26">
        <v>0</v>
      </c>
      <c r="M200" s="27">
        <v>0</v>
      </c>
      <c r="N200" s="27">
        <v>0</v>
      </c>
      <c r="O200" s="26">
        <v>0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2">
        <v>0</v>
      </c>
    </row>
    <row r="201" spans="1:23" ht="12.75">
      <c r="A201" s="15" t="s">
        <v>43</v>
      </c>
      <c r="B201" s="16" t="s">
        <v>366</v>
      </c>
      <c r="C201" s="17" t="s">
        <v>367</v>
      </c>
      <c r="D201" s="26">
        <v>866624000</v>
      </c>
      <c r="E201" s="27">
        <v>866624000</v>
      </c>
      <c r="F201" s="27">
        <v>181483339</v>
      </c>
      <c r="G201" s="36">
        <f t="shared" si="35"/>
        <v>0.20941416231260615</v>
      </c>
      <c r="H201" s="26">
        <v>39085093</v>
      </c>
      <c r="I201" s="27">
        <v>91811589</v>
      </c>
      <c r="J201" s="27">
        <v>50586657</v>
      </c>
      <c r="K201" s="26">
        <v>181483339</v>
      </c>
      <c r="L201" s="26">
        <v>0</v>
      </c>
      <c r="M201" s="27">
        <v>0</v>
      </c>
      <c r="N201" s="27">
        <v>0</v>
      </c>
      <c r="O201" s="26">
        <v>0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2">
        <v>0</v>
      </c>
    </row>
    <row r="202" spans="1:23" ht="16.5">
      <c r="A202" s="18"/>
      <c r="B202" s="19" t="s">
        <v>368</v>
      </c>
      <c r="C202" s="20"/>
      <c r="D202" s="28">
        <f>SUM(D197:D201)</f>
        <v>2376229349</v>
      </c>
      <c r="E202" s="29">
        <f>SUM(E197:E201)</f>
        <v>2376229349</v>
      </c>
      <c r="F202" s="29">
        <f>SUM(F197:F201)</f>
        <v>527471045</v>
      </c>
      <c r="G202" s="37">
        <f t="shared" si="35"/>
        <v>0.22197817109782697</v>
      </c>
      <c r="H202" s="28">
        <f aca="true" t="shared" si="40" ref="H202:W202">SUM(H197:H201)</f>
        <v>117461987</v>
      </c>
      <c r="I202" s="29">
        <f t="shared" si="40"/>
        <v>175756697</v>
      </c>
      <c r="J202" s="29">
        <f t="shared" si="40"/>
        <v>234252361</v>
      </c>
      <c r="K202" s="28">
        <f t="shared" si="40"/>
        <v>527471045</v>
      </c>
      <c r="L202" s="28">
        <f t="shared" si="40"/>
        <v>0</v>
      </c>
      <c r="M202" s="29">
        <f t="shared" si="40"/>
        <v>0</v>
      </c>
      <c r="N202" s="29">
        <f t="shared" si="40"/>
        <v>0</v>
      </c>
      <c r="O202" s="28">
        <f t="shared" si="40"/>
        <v>0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3">
        <f t="shared" si="40"/>
        <v>0</v>
      </c>
    </row>
    <row r="203" spans="1:23" ht="16.5">
      <c r="A203" s="18"/>
      <c r="B203" s="19" t="s">
        <v>369</v>
      </c>
      <c r="C203" s="20"/>
      <c r="D203" s="28">
        <f>SUM(D171:D176,D178:D182,D184:D188,D190:D195,D197:D201)</f>
        <v>15798927834</v>
      </c>
      <c r="E203" s="29">
        <f>SUM(E171:E176,E178:E182,E184:E188,E190:E195,E197:E201)</f>
        <v>15798927834</v>
      </c>
      <c r="F203" s="29">
        <f>SUM(F171:F176,F178:F182,F184:F188,F190:F195,F197:F201)</f>
        <v>2748394721</v>
      </c>
      <c r="G203" s="37">
        <f t="shared" si="35"/>
        <v>0.17396083771490692</v>
      </c>
      <c r="H203" s="28">
        <f aca="true" t="shared" si="41" ref="H203:W203">SUM(H171:H176,H178:H182,H184:H188,H190:H195,H197:H201)</f>
        <v>831563650</v>
      </c>
      <c r="I203" s="29">
        <f t="shared" si="41"/>
        <v>984284550</v>
      </c>
      <c r="J203" s="29">
        <f t="shared" si="41"/>
        <v>932546521</v>
      </c>
      <c r="K203" s="28">
        <f t="shared" si="41"/>
        <v>2748394721</v>
      </c>
      <c r="L203" s="28">
        <f t="shared" si="41"/>
        <v>0</v>
      </c>
      <c r="M203" s="29">
        <f t="shared" si="41"/>
        <v>0</v>
      </c>
      <c r="N203" s="29">
        <f t="shared" si="41"/>
        <v>0</v>
      </c>
      <c r="O203" s="28">
        <f t="shared" si="41"/>
        <v>0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3">
        <f t="shared" si="41"/>
        <v>0</v>
      </c>
    </row>
    <row r="204" spans="1:23" ht="16.5">
      <c r="A204" s="10"/>
      <c r="B204" s="11" t="s">
        <v>606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6.5">
      <c r="A205" s="14"/>
      <c r="B205" s="11" t="s">
        <v>370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ht="12.75">
      <c r="A206" s="15" t="s">
        <v>28</v>
      </c>
      <c r="B206" s="16" t="s">
        <v>371</v>
      </c>
      <c r="C206" s="17" t="s">
        <v>372</v>
      </c>
      <c r="D206" s="26">
        <v>406048357</v>
      </c>
      <c r="E206" s="27">
        <v>406048357</v>
      </c>
      <c r="F206" s="27">
        <v>58632998</v>
      </c>
      <c r="G206" s="36">
        <f aca="true" t="shared" si="42" ref="G206:G229">IF($D206=0,0,$F206/$D206)</f>
        <v>0.14439905245078974</v>
      </c>
      <c r="H206" s="26">
        <v>16883845</v>
      </c>
      <c r="I206" s="27">
        <v>24068993</v>
      </c>
      <c r="J206" s="27">
        <v>17680160</v>
      </c>
      <c r="K206" s="26">
        <v>58632998</v>
      </c>
      <c r="L206" s="26">
        <v>0</v>
      </c>
      <c r="M206" s="27">
        <v>0</v>
      </c>
      <c r="N206" s="27">
        <v>0</v>
      </c>
      <c r="O206" s="26">
        <v>0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2">
        <v>0</v>
      </c>
    </row>
    <row r="207" spans="1:23" ht="12.75">
      <c r="A207" s="15" t="s">
        <v>28</v>
      </c>
      <c r="B207" s="16" t="s">
        <v>373</v>
      </c>
      <c r="C207" s="17" t="s">
        <v>374</v>
      </c>
      <c r="D207" s="26">
        <v>791766890</v>
      </c>
      <c r="E207" s="27">
        <v>791766890</v>
      </c>
      <c r="F207" s="27">
        <v>129742885</v>
      </c>
      <c r="G207" s="36">
        <f t="shared" si="42"/>
        <v>0.1638650045090923</v>
      </c>
      <c r="H207" s="26">
        <v>21734815</v>
      </c>
      <c r="I207" s="27">
        <v>38342706</v>
      </c>
      <c r="J207" s="27">
        <v>69665364</v>
      </c>
      <c r="K207" s="26">
        <v>129742885</v>
      </c>
      <c r="L207" s="26">
        <v>0</v>
      </c>
      <c r="M207" s="27">
        <v>0</v>
      </c>
      <c r="N207" s="27">
        <v>0</v>
      </c>
      <c r="O207" s="26">
        <v>0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2">
        <v>0</v>
      </c>
    </row>
    <row r="208" spans="1:23" ht="12.75">
      <c r="A208" s="15" t="s">
        <v>28</v>
      </c>
      <c r="B208" s="16" t="s">
        <v>375</v>
      </c>
      <c r="C208" s="17" t="s">
        <v>376</v>
      </c>
      <c r="D208" s="26">
        <v>550839542</v>
      </c>
      <c r="E208" s="27">
        <v>550839542</v>
      </c>
      <c r="F208" s="27">
        <v>76468481</v>
      </c>
      <c r="G208" s="36">
        <f t="shared" si="42"/>
        <v>0.13882169882422857</v>
      </c>
      <c r="H208" s="26">
        <v>32382641</v>
      </c>
      <c r="I208" s="27">
        <v>20654531</v>
      </c>
      <c r="J208" s="27">
        <v>23431309</v>
      </c>
      <c r="K208" s="26">
        <v>76468481</v>
      </c>
      <c r="L208" s="26">
        <v>0</v>
      </c>
      <c r="M208" s="27">
        <v>0</v>
      </c>
      <c r="N208" s="27">
        <v>0</v>
      </c>
      <c r="O208" s="26">
        <v>0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2">
        <v>0</v>
      </c>
    </row>
    <row r="209" spans="1:23" ht="12.75">
      <c r="A209" s="15" t="s">
        <v>28</v>
      </c>
      <c r="B209" s="16" t="s">
        <v>377</v>
      </c>
      <c r="C209" s="17" t="s">
        <v>378</v>
      </c>
      <c r="D209" s="26">
        <v>307123340</v>
      </c>
      <c r="E209" s="27">
        <v>307123340</v>
      </c>
      <c r="F209" s="27">
        <v>43767964</v>
      </c>
      <c r="G209" s="36">
        <f t="shared" si="42"/>
        <v>0.14250940355102937</v>
      </c>
      <c r="H209" s="26">
        <v>9538074</v>
      </c>
      <c r="I209" s="27">
        <v>15894556</v>
      </c>
      <c r="J209" s="27">
        <v>18335334</v>
      </c>
      <c r="K209" s="26">
        <v>43767964</v>
      </c>
      <c r="L209" s="26">
        <v>0</v>
      </c>
      <c r="M209" s="27">
        <v>0</v>
      </c>
      <c r="N209" s="27">
        <v>0</v>
      </c>
      <c r="O209" s="26">
        <v>0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2">
        <v>0</v>
      </c>
    </row>
    <row r="210" spans="1:23" ht="12.75">
      <c r="A210" s="15" t="s">
        <v>28</v>
      </c>
      <c r="B210" s="16" t="s">
        <v>379</v>
      </c>
      <c r="C210" s="17" t="s">
        <v>380</v>
      </c>
      <c r="D210" s="26">
        <v>921119362</v>
      </c>
      <c r="E210" s="27">
        <v>921119362</v>
      </c>
      <c r="F210" s="27">
        <v>111757263</v>
      </c>
      <c r="G210" s="36">
        <f t="shared" si="42"/>
        <v>0.1213276667611727</v>
      </c>
      <c r="H210" s="26">
        <v>8740537</v>
      </c>
      <c r="I210" s="27">
        <v>48496668</v>
      </c>
      <c r="J210" s="27">
        <v>54520058</v>
      </c>
      <c r="K210" s="26">
        <v>111757263</v>
      </c>
      <c r="L210" s="26">
        <v>0</v>
      </c>
      <c r="M210" s="27">
        <v>0</v>
      </c>
      <c r="N210" s="27">
        <v>0</v>
      </c>
      <c r="O210" s="26">
        <v>0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2">
        <v>0</v>
      </c>
    </row>
    <row r="211" spans="1:23" ht="12.75">
      <c r="A211" s="15" t="s">
        <v>28</v>
      </c>
      <c r="B211" s="16" t="s">
        <v>381</v>
      </c>
      <c r="C211" s="17" t="s">
        <v>382</v>
      </c>
      <c r="D211" s="26">
        <v>213355063</v>
      </c>
      <c r="E211" s="27">
        <v>213355063</v>
      </c>
      <c r="F211" s="27">
        <v>51540384</v>
      </c>
      <c r="G211" s="36">
        <f t="shared" si="42"/>
        <v>0.2415709441120692</v>
      </c>
      <c r="H211" s="26">
        <v>28512229</v>
      </c>
      <c r="I211" s="27">
        <v>13234558</v>
      </c>
      <c r="J211" s="27">
        <v>9793597</v>
      </c>
      <c r="K211" s="26">
        <v>51540384</v>
      </c>
      <c r="L211" s="26">
        <v>0</v>
      </c>
      <c r="M211" s="27">
        <v>0</v>
      </c>
      <c r="N211" s="27">
        <v>0</v>
      </c>
      <c r="O211" s="26">
        <v>0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2">
        <v>0</v>
      </c>
    </row>
    <row r="212" spans="1:23" ht="12.75">
      <c r="A212" s="15" t="s">
        <v>28</v>
      </c>
      <c r="B212" s="16" t="s">
        <v>383</v>
      </c>
      <c r="C212" s="17" t="s">
        <v>384</v>
      </c>
      <c r="D212" s="26">
        <v>1655806577</v>
      </c>
      <c r="E212" s="27">
        <v>1655806577</v>
      </c>
      <c r="F212" s="27">
        <v>267162352</v>
      </c>
      <c r="G212" s="36">
        <f t="shared" si="42"/>
        <v>0.16134876845582188</v>
      </c>
      <c r="H212" s="26">
        <v>35547756</v>
      </c>
      <c r="I212" s="27">
        <v>59188502</v>
      </c>
      <c r="J212" s="27">
        <v>172426094</v>
      </c>
      <c r="K212" s="26">
        <v>267162352</v>
      </c>
      <c r="L212" s="26">
        <v>0</v>
      </c>
      <c r="M212" s="27">
        <v>0</v>
      </c>
      <c r="N212" s="27">
        <v>0</v>
      </c>
      <c r="O212" s="26">
        <v>0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2">
        <v>0</v>
      </c>
    </row>
    <row r="213" spans="1:23" ht="12.75">
      <c r="A213" s="15" t="s">
        <v>43</v>
      </c>
      <c r="B213" s="16" t="s">
        <v>385</v>
      </c>
      <c r="C213" s="17" t="s">
        <v>386</v>
      </c>
      <c r="D213" s="26">
        <v>482965355</v>
      </c>
      <c r="E213" s="27">
        <v>482965355</v>
      </c>
      <c r="F213" s="27">
        <v>59875310</v>
      </c>
      <c r="G213" s="36">
        <f t="shared" si="42"/>
        <v>0.12397433766237746</v>
      </c>
      <c r="H213" s="26">
        <v>15327243</v>
      </c>
      <c r="I213" s="27">
        <v>23040841</v>
      </c>
      <c r="J213" s="27">
        <v>21507226</v>
      </c>
      <c r="K213" s="26">
        <v>59875310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>
      <c r="A214" s="18"/>
      <c r="B214" s="19" t="s">
        <v>387</v>
      </c>
      <c r="C214" s="20"/>
      <c r="D214" s="28">
        <f>SUM(D206:D213)</f>
        <v>5329024486</v>
      </c>
      <c r="E214" s="29">
        <f>SUM(E206:E213)</f>
        <v>5329024486</v>
      </c>
      <c r="F214" s="29">
        <f>SUM(F206:F213)</f>
        <v>798947637</v>
      </c>
      <c r="G214" s="37">
        <f t="shared" si="42"/>
        <v>0.149923806711516</v>
      </c>
      <c r="H214" s="28">
        <f aca="true" t="shared" si="43" ref="H214:W214">SUM(H206:H213)</f>
        <v>168667140</v>
      </c>
      <c r="I214" s="29">
        <f t="shared" si="43"/>
        <v>242921355</v>
      </c>
      <c r="J214" s="29">
        <f t="shared" si="43"/>
        <v>387359142</v>
      </c>
      <c r="K214" s="28">
        <f t="shared" si="43"/>
        <v>798947637</v>
      </c>
      <c r="L214" s="28">
        <f t="shared" si="43"/>
        <v>0</v>
      </c>
      <c r="M214" s="29">
        <f t="shared" si="43"/>
        <v>0</v>
      </c>
      <c r="N214" s="29">
        <f t="shared" si="43"/>
        <v>0</v>
      </c>
      <c r="O214" s="28">
        <f t="shared" si="43"/>
        <v>0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3">
        <f t="shared" si="43"/>
        <v>0</v>
      </c>
    </row>
    <row r="215" spans="1:23" ht="12.75">
      <c r="A215" s="15" t="s">
        <v>28</v>
      </c>
      <c r="B215" s="16" t="s">
        <v>388</v>
      </c>
      <c r="C215" s="17" t="s">
        <v>389</v>
      </c>
      <c r="D215" s="26">
        <v>464982447</v>
      </c>
      <c r="E215" s="27">
        <v>464982447</v>
      </c>
      <c r="F215" s="27">
        <v>37591806</v>
      </c>
      <c r="G215" s="36">
        <f t="shared" si="42"/>
        <v>0.08084564534110251</v>
      </c>
      <c r="H215" s="26">
        <v>22418767</v>
      </c>
      <c r="I215" s="27">
        <v>0</v>
      </c>
      <c r="J215" s="27">
        <v>15173039</v>
      </c>
      <c r="K215" s="26">
        <v>37591806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2">
        <v>0</v>
      </c>
    </row>
    <row r="216" spans="1:23" ht="12.75">
      <c r="A216" s="15" t="s">
        <v>28</v>
      </c>
      <c r="B216" s="16" t="s">
        <v>390</v>
      </c>
      <c r="C216" s="17" t="s">
        <v>391</v>
      </c>
      <c r="D216" s="26">
        <v>3077034726</v>
      </c>
      <c r="E216" s="27">
        <v>3077034726</v>
      </c>
      <c r="F216" s="27">
        <v>212124647</v>
      </c>
      <c r="G216" s="36">
        <f t="shared" si="42"/>
        <v>0.0689380087938598</v>
      </c>
      <c r="H216" s="26">
        <v>63782784</v>
      </c>
      <c r="I216" s="27">
        <v>81294384</v>
      </c>
      <c r="J216" s="27">
        <v>67047479</v>
      </c>
      <c r="K216" s="26">
        <v>212124647</v>
      </c>
      <c r="L216" s="26">
        <v>0</v>
      </c>
      <c r="M216" s="27">
        <v>0</v>
      </c>
      <c r="N216" s="27">
        <v>0</v>
      </c>
      <c r="O216" s="26">
        <v>0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2">
        <v>0</v>
      </c>
    </row>
    <row r="217" spans="1:23" ht="12.75">
      <c r="A217" s="15" t="s">
        <v>28</v>
      </c>
      <c r="B217" s="16" t="s">
        <v>392</v>
      </c>
      <c r="C217" s="17" t="s">
        <v>393</v>
      </c>
      <c r="D217" s="26">
        <v>1421172405</v>
      </c>
      <c r="E217" s="27">
        <v>1421172405</v>
      </c>
      <c r="F217" s="27">
        <v>289481769</v>
      </c>
      <c r="G217" s="36">
        <f t="shared" si="42"/>
        <v>0.20369222480083266</v>
      </c>
      <c r="H217" s="26">
        <v>57658921</v>
      </c>
      <c r="I217" s="27">
        <v>111025815</v>
      </c>
      <c r="J217" s="27">
        <v>120797033</v>
      </c>
      <c r="K217" s="26">
        <v>289481769</v>
      </c>
      <c r="L217" s="26">
        <v>0</v>
      </c>
      <c r="M217" s="27">
        <v>0</v>
      </c>
      <c r="N217" s="27">
        <v>0</v>
      </c>
      <c r="O217" s="26">
        <v>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2">
        <v>0</v>
      </c>
    </row>
    <row r="218" spans="1:23" ht="12.75">
      <c r="A218" s="15" t="s">
        <v>28</v>
      </c>
      <c r="B218" s="16" t="s">
        <v>394</v>
      </c>
      <c r="C218" s="17" t="s">
        <v>395</v>
      </c>
      <c r="D218" s="26">
        <v>332104236</v>
      </c>
      <c r="E218" s="27">
        <v>332104236</v>
      </c>
      <c r="F218" s="27">
        <v>60712792</v>
      </c>
      <c r="G218" s="36">
        <f t="shared" si="42"/>
        <v>0.18281245891726597</v>
      </c>
      <c r="H218" s="26">
        <v>9477722</v>
      </c>
      <c r="I218" s="27">
        <v>14211708</v>
      </c>
      <c r="J218" s="27">
        <v>37023362</v>
      </c>
      <c r="K218" s="26">
        <v>60712792</v>
      </c>
      <c r="L218" s="26">
        <v>0</v>
      </c>
      <c r="M218" s="27">
        <v>0</v>
      </c>
      <c r="N218" s="27">
        <v>0</v>
      </c>
      <c r="O218" s="26">
        <v>0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2">
        <v>0</v>
      </c>
    </row>
    <row r="219" spans="1:23" ht="12.75">
      <c r="A219" s="15" t="s">
        <v>28</v>
      </c>
      <c r="B219" s="16" t="s">
        <v>396</v>
      </c>
      <c r="C219" s="17" t="s">
        <v>397</v>
      </c>
      <c r="D219" s="26">
        <v>807703836</v>
      </c>
      <c r="E219" s="27">
        <v>807703836</v>
      </c>
      <c r="F219" s="27">
        <v>76727335</v>
      </c>
      <c r="G219" s="36">
        <f t="shared" si="42"/>
        <v>0.09499439222670722</v>
      </c>
      <c r="H219" s="26">
        <v>13870460</v>
      </c>
      <c r="I219" s="27">
        <v>35302868</v>
      </c>
      <c r="J219" s="27">
        <v>27554007</v>
      </c>
      <c r="K219" s="26">
        <v>76727335</v>
      </c>
      <c r="L219" s="26">
        <v>0</v>
      </c>
      <c r="M219" s="27">
        <v>0</v>
      </c>
      <c r="N219" s="27">
        <v>0</v>
      </c>
      <c r="O219" s="26">
        <v>0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2">
        <v>0</v>
      </c>
    </row>
    <row r="220" spans="1:23" ht="12.75">
      <c r="A220" s="15" t="s">
        <v>28</v>
      </c>
      <c r="B220" s="16" t="s">
        <v>398</v>
      </c>
      <c r="C220" s="17" t="s">
        <v>399</v>
      </c>
      <c r="D220" s="26">
        <v>618303413</v>
      </c>
      <c r="E220" s="27">
        <v>618303413</v>
      </c>
      <c r="F220" s="27">
        <v>102158619</v>
      </c>
      <c r="G220" s="36">
        <f t="shared" si="42"/>
        <v>0.16522409039330338</v>
      </c>
      <c r="H220" s="26">
        <v>24625636</v>
      </c>
      <c r="I220" s="27">
        <v>47649929</v>
      </c>
      <c r="J220" s="27">
        <v>29883054</v>
      </c>
      <c r="K220" s="26">
        <v>102158619</v>
      </c>
      <c r="L220" s="26">
        <v>0</v>
      </c>
      <c r="M220" s="27">
        <v>0</v>
      </c>
      <c r="N220" s="27">
        <v>0</v>
      </c>
      <c r="O220" s="26">
        <v>0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2">
        <v>0</v>
      </c>
    </row>
    <row r="221" spans="1:23" ht="12.75">
      <c r="A221" s="15" t="s">
        <v>43</v>
      </c>
      <c r="B221" s="16" t="s">
        <v>400</v>
      </c>
      <c r="C221" s="17" t="s">
        <v>401</v>
      </c>
      <c r="D221" s="26">
        <v>371605714</v>
      </c>
      <c r="E221" s="27">
        <v>401695132</v>
      </c>
      <c r="F221" s="27">
        <v>81864068</v>
      </c>
      <c r="G221" s="36">
        <f t="shared" si="42"/>
        <v>0.22029819487651905</v>
      </c>
      <c r="H221" s="26">
        <v>24775477</v>
      </c>
      <c r="I221" s="27">
        <v>37556242</v>
      </c>
      <c r="J221" s="27">
        <v>19532349</v>
      </c>
      <c r="K221" s="26">
        <v>81864068</v>
      </c>
      <c r="L221" s="26">
        <v>0</v>
      </c>
      <c r="M221" s="27">
        <v>0</v>
      </c>
      <c r="N221" s="27">
        <v>0</v>
      </c>
      <c r="O221" s="26">
        <v>0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2">
        <v>0</v>
      </c>
    </row>
    <row r="222" spans="1:23" ht="16.5">
      <c r="A222" s="18"/>
      <c r="B222" s="19" t="s">
        <v>402</v>
      </c>
      <c r="C222" s="20"/>
      <c r="D222" s="28">
        <f>SUM(D215:D221)</f>
        <v>7092906777</v>
      </c>
      <c r="E222" s="29">
        <f>SUM(E215:E221)</f>
        <v>7122996195</v>
      </c>
      <c r="F222" s="29">
        <f>SUM(F215:F221)</f>
        <v>860661036</v>
      </c>
      <c r="G222" s="37">
        <f t="shared" si="42"/>
        <v>0.1213410894939216</v>
      </c>
      <c r="H222" s="28">
        <f aca="true" t="shared" si="44" ref="H222:W222">SUM(H215:H221)</f>
        <v>216609767</v>
      </c>
      <c r="I222" s="29">
        <f t="shared" si="44"/>
        <v>327040946</v>
      </c>
      <c r="J222" s="29">
        <f t="shared" si="44"/>
        <v>317010323</v>
      </c>
      <c r="K222" s="28">
        <f t="shared" si="44"/>
        <v>860661036</v>
      </c>
      <c r="L222" s="28">
        <f t="shared" si="44"/>
        <v>0</v>
      </c>
      <c r="M222" s="29">
        <f t="shared" si="44"/>
        <v>0</v>
      </c>
      <c r="N222" s="29">
        <f t="shared" si="44"/>
        <v>0</v>
      </c>
      <c r="O222" s="28">
        <f t="shared" si="44"/>
        <v>0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3">
        <f t="shared" si="44"/>
        <v>0</v>
      </c>
    </row>
    <row r="223" spans="1:23" ht="12.75">
      <c r="A223" s="15" t="s">
        <v>28</v>
      </c>
      <c r="B223" s="16" t="s">
        <v>403</v>
      </c>
      <c r="C223" s="17" t="s">
        <v>404</v>
      </c>
      <c r="D223" s="26">
        <v>675754588</v>
      </c>
      <c r="E223" s="27">
        <v>675754588</v>
      </c>
      <c r="F223" s="27">
        <v>158812830</v>
      </c>
      <c r="G223" s="36">
        <f t="shared" si="42"/>
        <v>0.23501554087857707</v>
      </c>
      <c r="H223" s="26">
        <v>75493217</v>
      </c>
      <c r="I223" s="27">
        <v>38601612</v>
      </c>
      <c r="J223" s="27">
        <v>44718001</v>
      </c>
      <c r="K223" s="26">
        <v>158812830</v>
      </c>
      <c r="L223" s="26">
        <v>0</v>
      </c>
      <c r="M223" s="27">
        <v>0</v>
      </c>
      <c r="N223" s="27">
        <v>0</v>
      </c>
      <c r="O223" s="26">
        <v>0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2">
        <v>0</v>
      </c>
    </row>
    <row r="224" spans="1:23" ht="12.75">
      <c r="A224" s="15" t="s">
        <v>28</v>
      </c>
      <c r="B224" s="16" t="s">
        <v>405</v>
      </c>
      <c r="C224" s="17" t="s">
        <v>406</v>
      </c>
      <c r="D224" s="26">
        <v>823193665</v>
      </c>
      <c r="E224" s="27">
        <v>823193665</v>
      </c>
      <c r="F224" s="27">
        <v>154525748</v>
      </c>
      <c r="G224" s="36">
        <f t="shared" si="42"/>
        <v>0.18771493825818011</v>
      </c>
      <c r="H224" s="26">
        <v>10854743</v>
      </c>
      <c r="I224" s="27">
        <v>100631605</v>
      </c>
      <c r="J224" s="27">
        <v>43039400</v>
      </c>
      <c r="K224" s="26">
        <v>154525748</v>
      </c>
      <c r="L224" s="26">
        <v>0</v>
      </c>
      <c r="M224" s="27">
        <v>0</v>
      </c>
      <c r="N224" s="27">
        <v>0</v>
      </c>
      <c r="O224" s="26">
        <v>0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2">
        <v>0</v>
      </c>
    </row>
    <row r="225" spans="1:23" ht="12.75">
      <c r="A225" s="15" t="s">
        <v>28</v>
      </c>
      <c r="B225" s="16" t="s">
        <v>407</v>
      </c>
      <c r="C225" s="17" t="s">
        <v>408</v>
      </c>
      <c r="D225" s="26">
        <v>1013532331</v>
      </c>
      <c r="E225" s="27">
        <v>1013532331</v>
      </c>
      <c r="F225" s="27">
        <v>108668753</v>
      </c>
      <c r="G225" s="36">
        <f t="shared" si="42"/>
        <v>0.10721784562391035</v>
      </c>
      <c r="H225" s="26">
        <v>36305259</v>
      </c>
      <c r="I225" s="27">
        <v>70696247</v>
      </c>
      <c r="J225" s="27">
        <v>1667247</v>
      </c>
      <c r="K225" s="26">
        <v>108668753</v>
      </c>
      <c r="L225" s="26">
        <v>0</v>
      </c>
      <c r="M225" s="27">
        <v>0</v>
      </c>
      <c r="N225" s="27">
        <v>0</v>
      </c>
      <c r="O225" s="26">
        <v>0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2">
        <v>0</v>
      </c>
    </row>
    <row r="226" spans="1:23" ht="12.75">
      <c r="A226" s="15" t="s">
        <v>28</v>
      </c>
      <c r="B226" s="16" t="s">
        <v>409</v>
      </c>
      <c r="C226" s="17" t="s">
        <v>410</v>
      </c>
      <c r="D226" s="26">
        <v>2682858290</v>
      </c>
      <c r="E226" s="27">
        <v>2682858290</v>
      </c>
      <c r="F226" s="27">
        <v>403682853</v>
      </c>
      <c r="G226" s="36">
        <f t="shared" si="42"/>
        <v>0.15046745275539694</v>
      </c>
      <c r="H226" s="26">
        <v>133066290</v>
      </c>
      <c r="I226" s="27">
        <v>141964801</v>
      </c>
      <c r="J226" s="27">
        <v>128651762</v>
      </c>
      <c r="K226" s="26">
        <v>403682853</v>
      </c>
      <c r="L226" s="26">
        <v>0</v>
      </c>
      <c r="M226" s="27">
        <v>0</v>
      </c>
      <c r="N226" s="27">
        <v>0</v>
      </c>
      <c r="O226" s="26">
        <v>0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2">
        <v>0</v>
      </c>
    </row>
    <row r="227" spans="1:23" ht="12.75">
      <c r="A227" s="15" t="s">
        <v>43</v>
      </c>
      <c r="B227" s="16" t="s">
        <v>411</v>
      </c>
      <c r="C227" s="17" t="s">
        <v>412</v>
      </c>
      <c r="D227" s="26">
        <v>233462000</v>
      </c>
      <c r="E227" s="27">
        <v>233462000</v>
      </c>
      <c r="F227" s="27">
        <v>44885748</v>
      </c>
      <c r="G227" s="36">
        <f t="shared" si="42"/>
        <v>0.1922614729591968</v>
      </c>
      <c r="H227" s="26">
        <v>9530874</v>
      </c>
      <c r="I227" s="27">
        <v>398617</v>
      </c>
      <c r="J227" s="27">
        <v>34956257</v>
      </c>
      <c r="K227" s="26">
        <v>44885748</v>
      </c>
      <c r="L227" s="26">
        <v>0</v>
      </c>
      <c r="M227" s="27">
        <v>0</v>
      </c>
      <c r="N227" s="27">
        <v>0</v>
      </c>
      <c r="O227" s="26">
        <v>0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2">
        <v>0</v>
      </c>
    </row>
    <row r="228" spans="1:23" ht="16.5">
      <c r="A228" s="18"/>
      <c r="B228" s="19" t="s">
        <v>413</v>
      </c>
      <c r="C228" s="20"/>
      <c r="D228" s="28">
        <f>SUM(D223:D227)</f>
        <v>5428800874</v>
      </c>
      <c r="E228" s="29">
        <f>SUM(E223:E227)</f>
        <v>5428800874</v>
      </c>
      <c r="F228" s="29">
        <f>SUM(F223:F227)</f>
        <v>870575932</v>
      </c>
      <c r="G228" s="37">
        <f t="shared" si="42"/>
        <v>0.16036247270910678</v>
      </c>
      <c r="H228" s="28">
        <f aca="true" t="shared" si="45" ref="H228:W228">SUM(H223:H227)</f>
        <v>265250383</v>
      </c>
      <c r="I228" s="29">
        <f t="shared" si="45"/>
        <v>352292882</v>
      </c>
      <c r="J228" s="29">
        <f t="shared" si="45"/>
        <v>253032667</v>
      </c>
      <c r="K228" s="28">
        <f t="shared" si="45"/>
        <v>870575932</v>
      </c>
      <c r="L228" s="28">
        <f t="shared" si="45"/>
        <v>0</v>
      </c>
      <c r="M228" s="29">
        <f t="shared" si="45"/>
        <v>0</v>
      </c>
      <c r="N228" s="29">
        <f t="shared" si="45"/>
        <v>0</v>
      </c>
      <c r="O228" s="28">
        <f t="shared" si="45"/>
        <v>0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3">
        <f t="shared" si="45"/>
        <v>0</v>
      </c>
    </row>
    <row r="229" spans="1:23" ht="16.5">
      <c r="A229" s="18"/>
      <c r="B229" s="19" t="s">
        <v>414</v>
      </c>
      <c r="C229" s="20"/>
      <c r="D229" s="28">
        <f>SUM(D206:D213,D215:D221,D223:D227)</f>
        <v>17850732137</v>
      </c>
      <c r="E229" s="29">
        <f>SUM(E206:E213,E215:E221,E223:E227)</f>
        <v>17880821555</v>
      </c>
      <c r="F229" s="29">
        <f>SUM(F206:F213,F215:F221,F223:F227)</f>
        <v>2530184605</v>
      </c>
      <c r="G229" s="37">
        <f t="shared" si="42"/>
        <v>0.1417412230255573</v>
      </c>
      <c r="H229" s="28">
        <f aca="true" t="shared" si="46" ref="H229:W229">SUM(H206:H213,H215:H221,H223:H227)</f>
        <v>650527290</v>
      </c>
      <c r="I229" s="29">
        <f t="shared" si="46"/>
        <v>922255183</v>
      </c>
      <c r="J229" s="29">
        <f t="shared" si="46"/>
        <v>957402132</v>
      </c>
      <c r="K229" s="28">
        <f t="shared" si="46"/>
        <v>2530184605</v>
      </c>
      <c r="L229" s="28">
        <f t="shared" si="46"/>
        <v>0</v>
      </c>
      <c r="M229" s="29">
        <f t="shared" si="46"/>
        <v>0</v>
      </c>
      <c r="N229" s="29">
        <f t="shared" si="46"/>
        <v>0</v>
      </c>
      <c r="O229" s="28">
        <f t="shared" si="46"/>
        <v>0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3">
        <f t="shared" si="46"/>
        <v>0</v>
      </c>
    </row>
    <row r="230" spans="1:23" ht="16.5">
      <c r="A230" s="10"/>
      <c r="B230" s="11" t="s">
        <v>606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6.5">
      <c r="A231" s="14"/>
      <c r="B231" s="11" t="s">
        <v>415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ht="12.75">
      <c r="A232" s="15" t="s">
        <v>28</v>
      </c>
      <c r="B232" s="16" t="s">
        <v>416</v>
      </c>
      <c r="C232" s="17" t="s">
        <v>417</v>
      </c>
      <c r="D232" s="26">
        <v>467713620</v>
      </c>
      <c r="E232" s="27">
        <v>467713620</v>
      </c>
      <c r="F232" s="27">
        <v>17296869</v>
      </c>
      <c r="G232" s="36">
        <f aca="true" t="shared" si="47" ref="G232:G258">IF($D232=0,0,$F232/$D232)</f>
        <v>0.03698175178221237</v>
      </c>
      <c r="H232" s="26">
        <v>9750</v>
      </c>
      <c r="I232" s="27">
        <v>12462111</v>
      </c>
      <c r="J232" s="27">
        <v>4825008</v>
      </c>
      <c r="K232" s="26">
        <v>17296869</v>
      </c>
      <c r="L232" s="26">
        <v>0</v>
      </c>
      <c r="M232" s="27">
        <v>0</v>
      </c>
      <c r="N232" s="27">
        <v>0</v>
      </c>
      <c r="O232" s="26">
        <v>0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2">
        <v>0</v>
      </c>
    </row>
    <row r="233" spans="1:23" ht="12.75">
      <c r="A233" s="15" t="s">
        <v>28</v>
      </c>
      <c r="B233" s="16" t="s">
        <v>418</v>
      </c>
      <c r="C233" s="17" t="s">
        <v>419</v>
      </c>
      <c r="D233" s="26">
        <v>2293154170</v>
      </c>
      <c r="E233" s="27">
        <v>2293154170</v>
      </c>
      <c r="F233" s="27">
        <v>245292690</v>
      </c>
      <c r="G233" s="36">
        <f t="shared" si="47"/>
        <v>0.10696737847329296</v>
      </c>
      <c r="H233" s="26">
        <v>56091992</v>
      </c>
      <c r="I233" s="27">
        <v>58983576</v>
      </c>
      <c r="J233" s="27">
        <v>130217122</v>
      </c>
      <c r="K233" s="26">
        <v>245292690</v>
      </c>
      <c r="L233" s="26">
        <v>0</v>
      </c>
      <c r="M233" s="27">
        <v>0</v>
      </c>
      <c r="N233" s="27">
        <v>0</v>
      </c>
      <c r="O233" s="26">
        <v>0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2">
        <v>0</v>
      </c>
    </row>
    <row r="234" spans="1:23" ht="12.75">
      <c r="A234" s="15" t="s">
        <v>28</v>
      </c>
      <c r="B234" s="16" t="s">
        <v>420</v>
      </c>
      <c r="C234" s="17" t="s">
        <v>421</v>
      </c>
      <c r="D234" s="26">
        <v>4627538058</v>
      </c>
      <c r="E234" s="27">
        <v>4627538058</v>
      </c>
      <c r="F234" s="27">
        <v>845087929</v>
      </c>
      <c r="G234" s="36">
        <f t="shared" si="47"/>
        <v>0.1826214973076295</v>
      </c>
      <c r="H234" s="26">
        <v>304940844</v>
      </c>
      <c r="I234" s="27">
        <v>274770965</v>
      </c>
      <c r="J234" s="27">
        <v>265376120</v>
      </c>
      <c r="K234" s="26">
        <v>845087929</v>
      </c>
      <c r="L234" s="26">
        <v>0</v>
      </c>
      <c r="M234" s="27">
        <v>0</v>
      </c>
      <c r="N234" s="27">
        <v>0</v>
      </c>
      <c r="O234" s="26">
        <v>0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2">
        <v>0</v>
      </c>
    </row>
    <row r="235" spans="1:23" ht="12.75">
      <c r="A235" s="15" t="s">
        <v>28</v>
      </c>
      <c r="B235" s="16" t="s">
        <v>422</v>
      </c>
      <c r="C235" s="17" t="s">
        <v>423</v>
      </c>
      <c r="D235" s="26">
        <v>185427600</v>
      </c>
      <c r="E235" s="27">
        <v>185427600</v>
      </c>
      <c r="F235" s="27">
        <v>854602</v>
      </c>
      <c r="G235" s="36">
        <f t="shared" si="47"/>
        <v>0.0046088176733129265</v>
      </c>
      <c r="H235" s="26">
        <v>362794</v>
      </c>
      <c r="I235" s="27">
        <v>0</v>
      </c>
      <c r="J235" s="27">
        <v>491808</v>
      </c>
      <c r="K235" s="26">
        <v>854602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2">
        <v>0</v>
      </c>
    </row>
    <row r="236" spans="1:23" ht="12.75">
      <c r="A236" s="15" t="s">
        <v>28</v>
      </c>
      <c r="B236" s="16" t="s">
        <v>424</v>
      </c>
      <c r="C236" s="17" t="s">
        <v>425</v>
      </c>
      <c r="D236" s="26">
        <v>853539870</v>
      </c>
      <c r="E236" s="27">
        <v>853539870</v>
      </c>
      <c r="F236" s="27">
        <v>172203705</v>
      </c>
      <c r="G236" s="36">
        <f t="shared" si="47"/>
        <v>0.20175238562669603</v>
      </c>
      <c r="H236" s="26">
        <v>30767596</v>
      </c>
      <c r="I236" s="27">
        <v>38183137</v>
      </c>
      <c r="J236" s="27">
        <v>103252972</v>
      </c>
      <c r="K236" s="26">
        <v>172203705</v>
      </c>
      <c r="L236" s="26">
        <v>0</v>
      </c>
      <c r="M236" s="27">
        <v>0</v>
      </c>
      <c r="N236" s="27">
        <v>0</v>
      </c>
      <c r="O236" s="26">
        <v>0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2">
        <v>0</v>
      </c>
    </row>
    <row r="237" spans="1:23" ht="12.75">
      <c r="A237" s="15" t="s">
        <v>43</v>
      </c>
      <c r="B237" s="16" t="s">
        <v>426</v>
      </c>
      <c r="C237" s="17" t="s">
        <v>427</v>
      </c>
      <c r="D237" s="26">
        <v>301223000</v>
      </c>
      <c r="E237" s="27">
        <v>301223000</v>
      </c>
      <c r="F237" s="27">
        <v>71714651</v>
      </c>
      <c r="G237" s="36">
        <f t="shared" si="47"/>
        <v>0.23807827091556755</v>
      </c>
      <c r="H237" s="26">
        <v>17794450</v>
      </c>
      <c r="I237" s="27">
        <v>28204718</v>
      </c>
      <c r="J237" s="27">
        <v>25715483</v>
      </c>
      <c r="K237" s="26">
        <v>71714651</v>
      </c>
      <c r="L237" s="26">
        <v>0</v>
      </c>
      <c r="M237" s="27">
        <v>0</v>
      </c>
      <c r="N237" s="27">
        <v>0</v>
      </c>
      <c r="O237" s="26">
        <v>0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2">
        <v>0</v>
      </c>
    </row>
    <row r="238" spans="1:23" ht="16.5">
      <c r="A238" s="18"/>
      <c r="B238" s="19" t="s">
        <v>428</v>
      </c>
      <c r="C238" s="20"/>
      <c r="D238" s="28">
        <f>SUM(D232:D237)</f>
        <v>8728596318</v>
      </c>
      <c r="E238" s="29">
        <f>SUM(E232:E237)</f>
        <v>8728596318</v>
      </c>
      <c r="F238" s="29">
        <f>SUM(F232:F237)</f>
        <v>1352450446</v>
      </c>
      <c r="G238" s="37">
        <f t="shared" si="47"/>
        <v>0.15494478112259516</v>
      </c>
      <c r="H238" s="28">
        <f aca="true" t="shared" si="48" ref="H238:W238">SUM(H232:H237)</f>
        <v>409967426</v>
      </c>
      <c r="I238" s="29">
        <f t="shared" si="48"/>
        <v>412604507</v>
      </c>
      <c r="J238" s="29">
        <f t="shared" si="48"/>
        <v>529878513</v>
      </c>
      <c r="K238" s="28">
        <f t="shared" si="48"/>
        <v>1352450446</v>
      </c>
      <c r="L238" s="28">
        <f t="shared" si="48"/>
        <v>0</v>
      </c>
      <c r="M238" s="29">
        <f t="shared" si="48"/>
        <v>0</v>
      </c>
      <c r="N238" s="29">
        <f t="shared" si="48"/>
        <v>0</v>
      </c>
      <c r="O238" s="28">
        <f t="shared" si="48"/>
        <v>0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3">
        <f t="shared" si="48"/>
        <v>0</v>
      </c>
    </row>
    <row r="239" spans="1:23" ht="12.75">
      <c r="A239" s="15" t="s">
        <v>28</v>
      </c>
      <c r="B239" s="16" t="s">
        <v>429</v>
      </c>
      <c r="C239" s="17" t="s">
        <v>430</v>
      </c>
      <c r="D239" s="26">
        <v>125281514</v>
      </c>
      <c r="E239" s="27">
        <v>125281514</v>
      </c>
      <c r="F239" s="27">
        <v>28009275</v>
      </c>
      <c r="G239" s="36">
        <f t="shared" si="47"/>
        <v>0.22357069375773986</v>
      </c>
      <c r="H239" s="26">
        <v>8667527</v>
      </c>
      <c r="I239" s="27">
        <v>8103656</v>
      </c>
      <c r="J239" s="27">
        <v>11238092</v>
      </c>
      <c r="K239" s="26">
        <v>28009275</v>
      </c>
      <c r="L239" s="26">
        <v>0</v>
      </c>
      <c r="M239" s="27">
        <v>0</v>
      </c>
      <c r="N239" s="27">
        <v>0</v>
      </c>
      <c r="O239" s="26">
        <v>0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2">
        <v>0</v>
      </c>
    </row>
    <row r="240" spans="1:23" ht="12.75">
      <c r="A240" s="15" t="s">
        <v>28</v>
      </c>
      <c r="B240" s="16" t="s">
        <v>431</v>
      </c>
      <c r="C240" s="17" t="s">
        <v>432</v>
      </c>
      <c r="D240" s="26">
        <v>180812277</v>
      </c>
      <c r="E240" s="27">
        <v>180812277</v>
      </c>
      <c r="F240" s="27">
        <v>60062775</v>
      </c>
      <c r="G240" s="36">
        <f t="shared" si="47"/>
        <v>0.33218305745909055</v>
      </c>
      <c r="H240" s="26">
        <v>7173084</v>
      </c>
      <c r="I240" s="27">
        <v>49723831</v>
      </c>
      <c r="J240" s="27">
        <v>3165860</v>
      </c>
      <c r="K240" s="26">
        <v>60062775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2">
        <v>0</v>
      </c>
    </row>
    <row r="241" spans="1:23" ht="12.75">
      <c r="A241" s="15" t="s">
        <v>28</v>
      </c>
      <c r="B241" s="16" t="s">
        <v>433</v>
      </c>
      <c r="C241" s="17" t="s">
        <v>434</v>
      </c>
      <c r="D241" s="26">
        <v>724771487</v>
      </c>
      <c r="E241" s="27">
        <v>724771487</v>
      </c>
      <c r="F241" s="27">
        <v>0</v>
      </c>
      <c r="G241" s="36">
        <f t="shared" si="47"/>
        <v>0</v>
      </c>
      <c r="H241" s="26">
        <v>0</v>
      </c>
      <c r="I241" s="27">
        <v>0</v>
      </c>
      <c r="J241" s="27">
        <v>0</v>
      </c>
      <c r="K241" s="26">
        <v>0</v>
      </c>
      <c r="L241" s="26">
        <v>0</v>
      </c>
      <c r="M241" s="27">
        <v>0</v>
      </c>
      <c r="N241" s="27">
        <v>0</v>
      </c>
      <c r="O241" s="26">
        <v>0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2">
        <v>0</v>
      </c>
    </row>
    <row r="242" spans="1:23" ht="12.75">
      <c r="A242" s="15" t="s">
        <v>28</v>
      </c>
      <c r="B242" s="16" t="s">
        <v>435</v>
      </c>
      <c r="C242" s="17" t="s">
        <v>436</v>
      </c>
      <c r="D242" s="26">
        <v>400220000</v>
      </c>
      <c r="E242" s="27">
        <v>400220000</v>
      </c>
      <c r="F242" s="27">
        <v>74836292</v>
      </c>
      <c r="G242" s="36">
        <f t="shared" si="47"/>
        <v>0.1869878866623357</v>
      </c>
      <c r="H242" s="26">
        <v>19951861</v>
      </c>
      <c r="I242" s="27">
        <v>33025343</v>
      </c>
      <c r="J242" s="27">
        <v>21859088</v>
      </c>
      <c r="K242" s="26">
        <v>74836292</v>
      </c>
      <c r="L242" s="26">
        <v>0</v>
      </c>
      <c r="M242" s="27">
        <v>0</v>
      </c>
      <c r="N242" s="27">
        <v>0</v>
      </c>
      <c r="O242" s="26">
        <v>0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2">
        <v>0</v>
      </c>
    </row>
    <row r="243" spans="1:23" ht="12.75">
      <c r="A243" s="15" t="s">
        <v>28</v>
      </c>
      <c r="B243" s="16" t="s">
        <v>437</v>
      </c>
      <c r="C243" s="17" t="s">
        <v>438</v>
      </c>
      <c r="D243" s="26">
        <v>311634460</v>
      </c>
      <c r="E243" s="27">
        <v>311634460</v>
      </c>
      <c r="F243" s="27">
        <v>55746854</v>
      </c>
      <c r="G243" s="36">
        <f t="shared" si="47"/>
        <v>0.17888539669200895</v>
      </c>
      <c r="H243" s="26">
        <v>21244300</v>
      </c>
      <c r="I243" s="27">
        <v>21841572</v>
      </c>
      <c r="J243" s="27">
        <v>12660982</v>
      </c>
      <c r="K243" s="26">
        <v>55746854</v>
      </c>
      <c r="L243" s="26">
        <v>0</v>
      </c>
      <c r="M243" s="27">
        <v>0</v>
      </c>
      <c r="N243" s="27">
        <v>0</v>
      </c>
      <c r="O243" s="26">
        <v>0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2">
        <v>0</v>
      </c>
    </row>
    <row r="244" spans="1:23" ht="12.75">
      <c r="A244" s="15" t="s">
        <v>43</v>
      </c>
      <c r="B244" s="16" t="s">
        <v>439</v>
      </c>
      <c r="C244" s="17" t="s">
        <v>440</v>
      </c>
      <c r="D244" s="26">
        <v>795215998</v>
      </c>
      <c r="E244" s="27">
        <v>795215998</v>
      </c>
      <c r="F244" s="27">
        <v>65422566</v>
      </c>
      <c r="G244" s="36">
        <f t="shared" si="47"/>
        <v>0.08227018340242194</v>
      </c>
      <c r="H244" s="26">
        <v>24203425</v>
      </c>
      <c r="I244" s="27">
        <v>11091655</v>
      </c>
      <c r="J244" s="27">
        <v>30127486</v>
      </c>
      <c r="K244" s="26">
        <v>65422566</v>
      </c>
      <c r="L244" s="26">
        <v>0</v>
      </c>
      <c r="M244" s="27">
        <v>0</v>
      </c>
      <c r="N244" s="27">
        <v>0</v>
      </c>
      <c r="O244" s="26">
        <v>0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2">
        <v>0</v>
      </c>
    </row>
    <row r="245" spans="1:23" ht="16.5">
      <c r="A245" s="18"/>
      <c r="B245" s="19" t="s">
        <v>441</v>
      </c>
      <c r="C245" s="20"/>
      <c r="D245" s="28">
        <f>SUM(D239:D244)</f>
        <v>2537935736</v>
      </c>
      <c r="E245" s="29">
        <f>SUM(E239:E244)</f>
        <v>2537935736</v>
      </c>
      <c r="F245" s="29">
        <f>SUM(F239:F244)</f>
        <v>284077762</v>
      </c>
      <c r="G245" s="37">
        <f t="shared" si="47"/>
        <v>0.11193260647636824</v>
      </c>
      <c r="H245" s="28">
        <f aca="true" t="shared" si="49" ref="H245:W245">SUM(H239:H244)</f>
        <v>81240197</v>
      </c>
      <c r="I245" s="29">
        <f t="shared" si="49"/>
        <v>123786057</v>
      </c>
      <c r="J245" s="29">
        <f t="shared" si="49"/>
        <v>79051508</v>
      </c>
      <c r="K245" s="28">
        <f t="shared" si="49"/>
        <v>284077762</v>
      </c>
      <c r="L245" s="28">
        <f t="shared" si="49"/>
        <v>0</v>
      </c>
      <c r="M245" s="29">
        <f t="shared" si="49"/>
        <v>0</v>
      </c>
      <c r="N245" s="29">
        <f t="shared" si="49"/>
        <v>0</v>
      </c>
      <c r="O245" s="28">
        <f t="shared" si="49"/>
        <v>0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3">
        <f t="shared" si="49"/>
        <v>0</v>
      </c>
    </row>
    <row r="246" spans="1:23" ht="12.75">
      <c r="A246" s="15" t="s">
        <v>28</v>
      </c>
      <c r="B246" s="16" t="s">
        <v>442</v>
      </c>
      <c r="C246" s="17" t="s">
        <v>443</v>
      </c>
      <c r="D246" s="26">
        <v>405393038</v>
      </c>
      <c r="E246" s="27">
        <v>405393038</v>
      </c>
      <c r="F246" s="27">
        <v>73977951</v>
      </c>
      <c r="G246" s="36">
        <f t="shared" si="47"/>
        <v>0.1824845127212076</v>
      </c>
      <c r="H246" s="26">
        <v>15039408</v>
      </c>
      <c r="I246" s="27">
        <v>26604978</v>
      </c>
      <c r="J246" s="27">
        <v>32333565</v>
      </c>
      <c r="K246" s="26">
        <v>73977951</v>
      </c>
      <c r="L246" s="26">
        <v>0</v>
      </c>
      <c r="M246" s="27">
        <v>0</v>
      </c>
      <c r="N246" s="27">
        <v>0</v>
      </c>
      <c r="O246" s="26">
        <v>0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2">
        <v>0</v>
      </c>
    </row>
    <row r="247" spans="1:23" ht="12.75">
      <c r="A247" s="15" t="s">
        <v>28</v>
      </c>
      <c r="B247" s="16" t="s">
        <v>444</v>
      </c>
      <c r="C247" s="17" t="s">
        <v>445</v>
      </c>
      <c r="D247" s="26">
        <v>181431990</v>
      </c>
      <c r="E247" s="27">
        <v>181431990</v>
      </c>
      <c r="F247" s="27">
        <v>12076634</v>
      </c>
      <c r="G247" s="36">
        <f t="shared" si="47"/>
        <v>0.06656287019725683</v>
      </c>
      <c r="H247" s="26">
        <v>6690016</v>
      </c>
      <c r="I247" s="27">
        <v>5386618</v>
      </c>
      <c r="J247" s="27">
        <v>0</v>
      </c>
      <c r="K247" s="26">
        <v>12076634</v>
      </c>
      <c r="L247" s="26">
        <v>0</v>
      </c>
      <c r="M247" s="27">
        <v>0</v>
      </c>
      <c r="N247" s="27">
        <v>0</v>
      </c>
      <c r="O247" s="26">
        <v>0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2">
        <v>0</v>
      </c>
    </row>
    <row r="248" spans="1:23" ht="12.75">
      <c r="A248" s="15" t="s">
        <v>28</v>
      </c>
      <c r="B248" s="16" t="s">
        <v>446</v>
      </c>
      <c r="C248" s="17" t="s">
        <v>447</v>
      </c>
      <c r="D248" s="26">
        <v>247812000</v>
      </c>
      <c r="E248" s="27">
        <v>247812000</v>
      </c>
      <c r="F248" s="27">
        <v>44491990</v>
      </c>
      <c r="G248" s="36">
        <f t="shared" si="47"/>
        <v>0.17953928784723905</v>
      </c>
      <c r="H248" s="26">
        <v>14071429</v>
      </c>
      <c r="I248" s="27">
        <v>16691481</v>
      </c>
      <c r="J248" s="27">
        <v>13729080</v>
      </c>
      <c r="K248" s="26">
        <v>44491990</v>
      </c>
      <c r="L248" s="26">
        <v>0</v>
      </c>
      <c r="M248" s="27">
        <v>0</v>
      </c>
      <c r="N248" s="27">
        <v>0</v>
      </c>
      <c r="O248" s="26">
        <v>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2">
        <v>0</v>
      </c>
    </row>
    <row r="249" spans="1:23" ht="12.75">
      <c r="A249" s="15" t="s">
        <v>28</v>
      </c>
      <c r="B249" s="16" t="s">
        <v>448</v>
      </c>
      <c r="C249" s="17" t="s">
        <v>449</v>
      </c>
      <c r="D249" s="26">
        <v>283706825</v>
      </c>
      <c r="E249" s="27">
        <v>283706825</v>
      </c>
      <c r="F249" s="27">
        <v>31326125</v>
      </c>
      <c r="G249" s="36">
        <f t="shared" si="47"/>
        <v>0.11041724146044073</v>
      </c>
      <c r="H249" s="26">
        <v>430030</v>
      </c>
      <c r="I249" s="27">
        <v>17156505</v>
      </c>
      <c r="J249" s="27">
        <v>13739590</v>
      </c>
      <c r="K249" s="26">
        <v>31326125</v>
      </c>
      <c r="L249" s="26">
        <v>0</v>
      </c>
      <c r="M249" s="27">
        <v>0</v>
      </c>
      <c r="N249" s="27">
        <v>0</v>
      </c>
      <c r="O249" s="26">
        <v>0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2">
        <v>0</v>
      </c>
    </row>
    <row r="250" spans="1:23" ht="12.75">
      <c r="A250" s="15" t="s">
        <v>28</v>
      </c>
      <c r="B250" s="16" t="s">
        <v>450</v>
      </c>
      <c r="C250" s="17" t="s">
        <v>451</v>
      </c>
      <c r="D250" s="26">
        <v>158961749</v>
      </c>
      <c r="E250" s="27">
        <v>158961749</v>
      </c>
      <c r="F250" s="27">
        <v>38499828</v>
      </c>
      <c r="G250" s="36">
        <f t="shared" si="47"/>
        <v>0.24219554856558606</v>
      </c>
      <c r="H250" s="26">
        <v>14881029</v>
      </c>
      <c r="I250" s="27">
        <v>11415604</v>
      </c>
      <c r="J250" s="27">
        <v>12203195</v>
      </c>
      <c r="K250" s="26">
        <v>38499828</v>
      </c>
      <c r="L250" s="26">
        <v>0</v>
      </c>
      <c r="M250" s="27">
        <v>0</v>
      </c>
      <c r="N250" s="27">
        <v>0</v>
      </c>
      <c r="O250" s="26">
        <v>0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2">
        <v>0</v>
      </c>
    </row>
    <row r="251" spans="1:23" ht="12.75">
      <c r="A251" s="15" t="s">
        <v>43</v>
      </c>
      <c r="B251" s="16" t="s">
        <v>452</v>
      </c>
      <c r="C251" s="17" t="s">
        <v>453</v>
      </c>
      <c r="D251" s="26">
        <v>382060231</v>
      </c>
      <c r="E251" s="27">
        <v>382060231</v>
      </c>
      <c r="F251" s="27">
        <v>65595107</v>
      </c>
      <c r="G251" s="36">
        <f t="shared" si="47"/>
        <v>0.17168786928781393</v>
      </c>
      <c r="H251" s="26">
        <v>12720767</v>
      </c>
      <c r="I251" s="27">
        <v>14814770</v>
      </c>
      <c r="J251" s="27">
        <v>38059570</v>
      </c>
      <c r="K251" s="26">
        <v>65595107</v>
      </c>
      <c r="L251" s="26">
        <v>0</v>
      </c>
      <c r="M251" s="27">
        <v>0</v>
      </c>
      <c r="N251" s="27">
        <v>0</v>
      </c>
      <c r="O251" s="26">
        <v>0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>
      <c r="A252" s="18"/>
      <c r="B252" s="19" t="s">
        <v>454</v>
      </c>
      <c r="C252" s="20"/>
      <c r="D252" s="28">
        <f>SUM(D246:D251)</f>
        <v>1659365833</v>
      </c>
      <c r="E252" s="29">
        <f>SUM(E246:E251)</f>
        <v>1659365833</v>
      </c>
      <c r="F252" s="29">
        <f>SUM(F246:F251)</f>
        <v>265967635</v>
      </c>
      <c r="G252" s="37">
        <f t="shared" si="47"/>
        <v>0.16028269939676407</v>
      </c>
      <c r="H252" s="28">
        <f aca="true" t="shared" si="50" ref="H252:W252">SUM(H246:H251)</f>
        <v>63832679</v>
      </c>
      <c r="I252" s="29">
        <f t="shared" si="50"/>
        <v>92069956</v>
      </c>
      <c r="J252" s="29">
        <f t="shared" si="50"/>
        <v>110065000</v>
      </c>
      <c r="K252" s="28">
        <f t="shared" si="50"/>
        <v>265967635</v>
      </c>
      <c r="L252" s="28">
        <f t="shared" si="50"/>
        <v>0</v>
      </c>
      <c r="M252" s="29">
        <f t="shared" si="50"/>
        <v>0</v>
      </c>
      <c r="N252" s="29">
        <f t="shared" si="50"/>
        <v>0</v>
      </c>
      <c r="O252" s="28">
        <f t="shared" si="50"/>
        <v>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3">
        <f t="shared" si="50"/>
        <v>0</v>
      </c>
    </row>
    <row r="253" spans="1:23" ht="12.75">
      <c r="A253" s="15" t="s">
        <v>28</v>
      </c>
      <c r="B253" s="16" t="s">
        <v>455</v>
      </c>
      <c r="C253" s="17" t="s">
        <v>456</v>
      </c>
      <c r="D253" s="26">
        <v>3277017650</v>
      </c>
      <c r="E253" s="27">
        <v>3277017650</v>
      </c>
      <c r="F253" s="27">
        <v>535958872</v>
      </c>
      <c r="G253" s="36">
        <f t="shared" si="47"/>
        <v>0.16355080418929083</v>
      </c>
      <c r="H253" s="26">
        <v>179125933</v>
      </c>
      <c r="I253" s="27">
        <v>173194339</v>
      </c>
      <c r="J253" s="27">
        <v>183638600</v>
      </c>
      <c r="K253" s="26">
        <v>535958872</v>
      </c>
      <c r="L253" s="26">
        <v>0</v>
      </c>
      <c r="M253" s="27">
        <v>0</v>
      </c>
      <c r="N253" s="27">
        <v>0</v>
      </c>
      <c r="O253" s="26">
        <v>0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2">
        <v>0</v>
      </c>
    </row>
    <row r="254" spans="1:23" ht="12.75">
      <c r="A254" s="15" t="s">
        <v>28</v>
      </c>
      <c r="B254" s="16" t="s">
        <v>457</v>
      </c>
      <c r="C254" s="17" t="s">
        <v>458</v>
      </c>
      <c r="D254" s="26">
        <v>371459661</v>
      </c>
      <c r="E254" s="27">
        <v>371459661</v>
      </c>
      <c r="F254" s="27">
        <v>49532952</v>
      </c>
      <c r="G254" s="36">
        <f t="shared" si="47"/>
        <v>0.13334678620729157</v>
      </c>
      <c r="H254" s="26">
        <v>2167301</v>
      </c>
      <c r="I254" s="27">
        <v>22437854</v>
      </c>
      <c r="J254" s="27">
        <v>24927797</v>
      </c>
      <c r="K254" s="26">
        <v>49532952</v>
      </c>
      <c r="L254" s="26">
        <v>0</v>
      </c>
      <c r="M254" s="27">
        <v>0</v>
      </c>
      <c r="N254" s="27">
        <v>0</v>
      </c>
      <c r="O254" s="26">
        <v>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2">
        <v>0</v>
      </c>
    </row>
    <row r="255" spans="1:23" ht="12.75">
      <c r="A255" s="15" t="s">
        <v>28</v>
      </c>
      <c r="B255" s="16" t="s">
        <v>459</v>
      </c>
      <c r="C255" s="17" t="s">
        <v>460</v>
      </c>
      <c r="D255" s="26">
        <v>1711554000</v>
      </c>
      <c r="E255" s="27">
        <v>1711554000</v>
      </c>
      <c r="F255" s="27">
        <v>290363843</v>
      </c>
      <c r="G255" s="36">
        <f t="shared" si="47"/>
        <v>0.16964924448775792</v>
      </c>
      <c r="H255" s="26">
        <v>146162947</v>
      </c>
      <c r="I255" s="27">
        <v>25423835</v>
      </c>
      <c r="J255" s="27">
        <v>118777061</v>
      </c>
      <c r="K255" s="26">
        <v>290363843</v>
      </c>
      <c r="L255" s="26">
        <v>0</v>
      </c>
      <c r="M255" s="27">
        <v>0</v>
      </c>
      <c r="N255" s="27">
        <v>0</v>
      </c>
      <c r="O255" s="26">
        <v>0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2">
        <v>0</v>
      </c>
    </row>
    <row r="256" spans="1:23" ht="12.75">
      <c r="A256" s="15" t="s">
        <v>43</v>
      </c>
      <c r="B256" s="16" t="s">
        <v>461</v>
      </c>
      <c r="C256" s="17" t="s">
        <v>462</v>
      </c>
      <c r="D256" s="26">
        <v>175805407</v>
      </c>
      <c r="E256" s="27">
        <v>175805407</v>
      </c>
      <c r="F256" s="27">
        <v>43718491</v>
      </c>
      <c r="G256" s="36">
        <f t="shared" si="47"/>
        <v>0.2486754630931232</v>
      </c>
      <c r="H256" s="26">
        <v>12060873</v>
      </c>
      <c r="I256" s="27">
        <v>15609666</v>
      </c>
      <c r="J256" s="27">
        <v>16047952</v>
      </c>
      <c r="K256" s="26">
        <v>43718491</v>
      </c>
      <c r="L256" s="26">
        <v>0</v>
      </c>
      <c r="M256" s="27">
        <v>0</v>
      </c>
      <c r="N256" s="27">
        <v>0</v>
      </c>
      <c r="O256" s="26">
        <v>0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2">
        <v>0</v>
      </c>
    </row>
    <row r="257" spans="1:23" ht="16.5">
      <c r="A257" s="18"/>
      <c r="B257" s="19" t="s">
        <v>463</v>
      </c>
      <c r="C257" s="20"/>
      <c r="D257" s="28">
        <f>SUM(D253:D256)</f>
        <v>5535836718</v>
      </c>
      <c r="E257" s="29">
        <f>SUM(E253:E256)</f>
        <v>5535836718</v>
      </c>
      <c r="F257" s="29">
        <f>SUM(F253:F256)</f>
        <v>919574158</v>
      </c>
      <c r="G257" s="37">
        <f t="shared" si="47"/>
        <v>0.16611294820346975</v>
      </c>
      <c r="H257" s="28">
        <f aca="true" t="shared" si="51" ref="H257:W257">SUM(H253:H256)</f>
        <v>339517054</v>
      </c>
      <c r="I257" s="29">
        <f t="shared" si="51"/>
        <v>236665694</v>
      </c>
      <c r="J257" s="29">
        <f t="shared" si="51"/>
        <v>343391410</v>
      </c>
      <c r="K257" s="28">
        <f t="shared" si="51"/>
        <v>919574158</v>
      </c>
      <c r="L257" s="28">
        <f t="shared" si="51"/>
        <v>0</v>
      </c>
      <c r="M257" s="29">
        <f t="shared" si="51"/>
        <v>0</v>
      </c>
      <c r="N257" s="29">
        <f t="shared" si="51"/>
        <v>0</v>
      </c>
      <c r="O257" s="28">
        <f t="shared" si="51"/>
        <v>0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3">
        <f t="shared" si="51"/>
        <v>0</v>
      </c>
    </row>
    <row r="258" spans="1:23" ht="16.5">
      <c r="A258" s="18"/>
      <c r="B258" s="19" t="s">
        <v>464</v>
      </c>
      <c r="C258" s="20"/>
      <c r="D258" s="28">
        <f>SUM(D232:D237,D239:D244,D246:D251,D253:D256)</f>
        <v>18461734605</v>
      </c>
      <c r="E258" s="29">
        <f>SUM(E232:E237,E239:E244,E246:E251,E253:E256)</f>
        <v>18461734605</v>
      </c>
      <c r="F258" s="29">
        <f>SUM(F232:F237,F239:F244,F246:F251,F253:F256)</f>
        <v>2822070001</v>
      </c>
      <c r="G258" s="37">
        <f t="shared" si="47"/>
        <v>0.1528605009973276</v>
      </c>
      <c r="H258" s="28">
        <f aca="true" t="shared" si="52" ref="H258:W258">SUM(H232:H237,H239:H244,H246:H251,H253:H256)</f>
        <v>894557356</v>
      </c>
      <c r="I258" s="29">
        <f t="shared" si="52"/>
        <v>865126214</v>
      </c>
      <c r="J258" s="29">
        <f t="shared" si="52"/>
        <v>1062386431</v>
      </c>
      <c r="K258" s="28">
        <f t="shared" si="52"/>
        <v>2822070001</v>
      </c>
      <c r="L258" s="28">
        <f t="shared" si="52"/>
        <v>0</v>
      </c>
      <c r="M258" s="29">
        <f t="shared" si="52"/>
        <v>0</v>
      </c>
      <c r="N258" s="29">
        <f t="shared" si="52"/>
        <v>0</v>
      </c>
      <c r="O258" s="28">
        <f t="shared" si="52"/>
        <v>0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3">
        <f t="shared" si="52"/>
        <v>0</v>
      </c>
    </row>
    <row r="259" spans="1:23" ht="16.5">
      <c r="A259" s="10"/>
      <c r="B259" s="11" t="s">
        <v>606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16.5">
      <c r="A260" s="14"/>
      <c r="B260" s="11" t="s">
        <v>465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ht="12.75">
      <c r="A261" s="15" t="s">
        <v>28</v>
      </c>
      <c r="B261" s="16" t="s">
        <v>466</v>
      </c>
      <c r="C261" s="17" t="s">
        <v>467</v>
      </c>
      <c r="D261" s="26">
        <v>157638599</v>
      </c>
      <c r="E261" s="27">
        <v>157638599</v>
      </c>
      <c r="F261" s="27">
        <v>35291920</v>
      </c>
      <c r="G261" s="36">
        <f aca="true" t="shared" si="53" ref="G261:G297">IF($D261=0,0,$F261/$D261)</f>
        <v>0.22387867073089124</v>
      </c>
      <c r="H261" s="26">
        <v>13148719</v>
      </c>
      <c r="I261" s="27">
        <v>14939728</v>
      </c>
      <c r="J261" s="27">
        <v>7203473</v>
      </c>
      <c r="K261" s="26">
        <v>35291920</v>
      </c>
      <c r="L261" s="26">
        <v>0</v>
      </c>
      <c r="M261" s="27">
        <v>0</v>
      </c>
      <c r="N261" s="27">
        <v>0</v>
      </c>
      <c r="O261" s="26">
        <v>0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2">
        <v>0</v>
      </c>
    </row>
    <row r="262" spans="1:23" ht="12.75">
      <c r="A262" s="15" t="s">
        <v>28</v>
      </c>
      <c r="B262" s="16" t="s">
        <v>468</v>
      </c>
      <c r="C262" s="17" t="s">
        <v>469</v>
      </c>
      <c r="D262" s="26">
        <v>330498572</v>
      </c>
      <c r="E262" s="27">
        <v>330498572</v>
      </c>
      <c r="F262" s="27">
        <v>79161238</v>
      </c>
      <c r="G262" s="36">
        <f t="shared" si="53"/>
        <v>0.23952066576553924</v>
      </c>
      <c r="H262" s="26">
        <v>20808331</v>
      </c>
      <c r="I262" s="27">
        <v>25423543</v>
      </c>
      <c r="J262" s="27">
        <v>32929364</v>
      </c>
      <c r="K262" s="26">
        <v>79161238</v>
      </c>
      <c r="L262" s="26">
        <v>0</v>
      </c>
      <c r="M262" s="27">
        <v>0</v>
      </c>
      <c r="N262" s="27">
        <v>0</v>
      </c>
      <c r="O262" s="26">
        <v>0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2">
        <v>0</v>
      </c>
    </row>
    <row r="263" spans="1:23" ht="12.75">
      <c r="A263" s="15" t="s">
        <v>28</v>
      </c>
      <c r="B263" s="16" t="s">
        <v>470</v>
      </c>
      <c r="C263" s="17" t="s">
        <v>471</v>
      </c>
      <c r="D263" s="26">
        <v>459602717</v>
      </c>
      <c r="E263" s="27">
        <v>459602717</v>
      </c>
      <c r="F263" s="27">
        <v>0</v>
      </c>
      <c r="G263" s="36">
        <f t="shared" si="53"/>
        <v>0</v>
      </c>
      <c r="H263" s="26">
        <v>0</v>
      </c>
      <c r="I263" s="27">
        <v>0</v>
      </c>
      <c r="J263" s="27">
        <v>0</v>
      </c>
      <c r="K263" s="26">
        <v>0</v>
      </c>
      <c r="L263" s="26">
        <v>0</v>
      </c>
      <c r="M263" s="27">
        <v>0</v>
      </c>
      <c r="N263" s="27">
        <v>0</v>
      </c>
      <c r="O263" s="26">
        <v>0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2">
        <v>0</v>
      </c>
    </row>
    <row r="264" spans="1:23" ht="12.75">
      <c r="A264" s="15" t="s">
        <v>43</v>
      </c>
      <c r="B264" s="16" t="s">
        <v>472</v>
      </c>
      <c r="C264" s="17" t="s">
        <v>473</v>
      </c>
      <c r="D264" s="26">
        <v>81428343</v>
      </c>
      <c r="E264" s="27">
        <v>81428343</v>
      </c>
      <c r="F264" s="27">
        <v>18395505</v>
      </c>
      <c r="G264" s="36">
        <f t="shared" si="53"/>
        <v>0.22591034426428155</v>
      </c>
      <c r="H264" s="26">
        <v>6267263</v>
      </c>
      <c r="I264" s="27">
        <v>5181803</v>
      </c>
      <c r="J264" s="27">
        <v>6946439</v>
      </c>
      <c r="K264" s="26">
        <v>18395505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2">
        <v>0</v>
      </c>
    </row>
    <row r="265" spans="1:23" ht="16.5">
      <c r="A265" s="18"/>
      <c r="B265" s="19" t="s">
        <v>474</v>
      </c>
      <c r="C265" s="20"/>
      <c r="D265" s="28">
        <f>SUM(D261:D264)</f>
        <v>1029168231</v>
      </c>
      <c r="E265" s="29">
        <f>SUM(E261:E264)</f>
        <v>1029168231</v>
      </c>
      <c r="F265" s="29">
        <f>SUM(F261:F264)</f>
        <v>132848663</v>
      </c>
      <c r="G265" s="37">
        <f t="shared" si="53"/>
        <v>0.12908352492664535</v>
      </c>
      <c r="H265" s="28">
        <f aca="true" t="shared" si="54" ref="H265:W265">SUM(H261:H264)</f>
        <v>40224313</v>
      </c>
      <c r="I265" s="29">
        <f t="shared" si="54"/>
        <v>45545074</v>
      </c>
      <c r="J265" s="29">
        <f t="shared" si="54"/>
        <v>47079276</v>
      </c>
      <c r="K265" s="28">
        <f t="shared" si="54"/>
        <v>132848663</v>
      </c>
      <c r="L265" s="28">
        <f t="shared" si="54"/>
        <v>0</v>
      </c>
      <c r="M265" s="29">
        <f t="shared" si="54"/>
        <v>0</v>
      </c>
      <c r="N265" s="29">
        <f t="shared" si="54"/>
        <v>0</v>
      </c>
      <c r="O265" s="28">
        <f t="shared" si="54"/>
        <v>0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3">
        <f t="shared" si="54"/>
        <v>0</v>
      </c>
    </row>
    <row r="266" spans="1:23" ht="12.75">
      <c r="A266" s="15" t="s">
        <v>28</v>
      </c>
      <c r="B266" s="16" t="s">
        <v>475</v>
      </c>
      <c r="C266" s="17" t="s">
        <v>476</v>
      </c>
      <c r="D266" s="26">
        <v>65389290</v>
      </c>
      <c r="E266" s="27">
        <v>65389290</v>
      </c>
      <c r="F266" s="27">
        <v>11357545</v>
      </c>
      <c r="G266" s="36">
        <f t="shared" si="53"/>
        <v>0.17369121151185463</v>
      </c>
      <c r="H266" s="26">
        <v>3666724</v>
      </c>
      <c r="I266" s="27">
        <v>2386656</v>
      </c>
      <c r="J266" s="27">
        <v>5304165</v>
      </c>
      <c r="K266" s="26">
        <v>11357545</v>
      </c>
      <c r="L266" s="26">
        <v>0</v>
      </c>
      <c r="M266" s="27">
        <v>0</v>
      </c>
      <c r="N266" s="27">
        <v>0</v>
      </c>
      <c r="O266" s="26">
        <v>0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2">
        <v>0</v>
      </c>
    </row>
    <row r="267" spans="1:23" ht="12.75">
      <c r="A267" s="15" t="s">
        <v>28</v>
      </c>
      <c r="B267" s="16" t="s">
        <v>477</v>
      </c>
      <c r="C267" s="17" t="s">
        <v>478</v>
      </c>
      <c r="D267" s="26">
        <v>290745636</v>
      </c>
      <c r="E267" s="27">
        <v>290745636</v>
      </c>
      <c r="F267" s="27">
        <v>53784934</v>
      </c>
      <c r="G267" s="36">
        <f t="shared" si="53"/>
        <v>0.1849896519169079</v>
      </c>
      <c r="H267" s="26">
        <v>19996486</v>
      </c>
      <c r="I267" s="27">
        <v>20785419</v>
      </c>
      <c r="J267" s="27">
        <v>13003029</v>
      </c>
      <c r="K267" s="26">
        <v>53784934</v>
      </c>
      <c r="L267" s="26">
        <v>0</v>
      </c>
      <c r="M267" s="27">
        <v>0</v>
      </c>
      <c r="N267" s="27">
        <v>0</v>
      </c>
      <c r="O267" s="26">
        <v>0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2">
        <v>0</v>
      </c>
    </row>
    <row r="268" spans="1:23" ht="12.75">
      <c r="A268" s="15" t="s">
        <v>28</v>
      </c>
      <c r="B268" s="16" t="s">
        <v>479</v>
      </c>
      <c r="C268" s="17" t="s">
        <v>480</v>
      </c>
      <c r="D268" s="26">
        <v>63261250</v>
      </c>
      <c r="E268" s="27">
        <v>63261250</v>
      </c>
      <c r="F268" s="27">
        <v>6821281</v>
      </c>
      <c r="G268" s="36">
        <f t="shared" si="53"/>
        <v>0.10782716117686578</v>
      </c>
      <c r="H268" s="26">
        <v>2336380</v>
      </c>
      <c r="I268" s="27">
        <v>2147274</v>
      </c>
      <c r="J268" s="27">
        <v>2337627</v>
      </c>
      <c r="K268" s="26">
        <v>6821281</v>
      </c>
      <c r="L268" s="26">
        <v>0</v>
      </c>
      <c r="M268" s="27">
        <v>0</v>
      </c>
      <c r="N268" s="27">
        <v>0</v>
      </c>
      <c r="O268" s="26">
        <v>0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2">
        <v>0</v>
      </c>
    </row>
    <row r="269" spans="1:23" ht="12.75">
      <c r="A269" s="15" t="s">
        <v>28</v>
      </c>
      <c r="B269" s="16" t="s">
        <v>481</v>
      </c>
      <c r="C269" s="17" t="s">
        <v>482</v>
      </c>
      <c r="D269" s="26">
        <v>94802761</v>
      </c>
      <c r="E269" s="27">
        <v>94802761</v>
      </c>
      <c r="F269" s="27">
        <v>4121739</v>
      </c>
      <c r="G269" s="36">
        <f t="shared" si="53"/>
        <v>0.04347699324917341</v>
      </c>
      <c r="H269" s="26">
        <v>345484</v>
      </c>
      <c r="I269" s="27">
        <v>1363973</v>
      </c>
      <c r="J269" s="27">
        <v>2412282</v>
      </c>
      <c r="K269" s="26">
        <v>4121739</v>
      </c>
      <c r="L269" s="26">
        <v>0</v>
      </c>
      <c r="M269" s="27">
        <v>0</v>
      </c>
      <c r="N269" s="27">
        <v>0</v>
      </c>
      <c r="O269" s="26">
        <v>0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2">
        <v>0</v>
      </c>
    </row>
    <row r="270" spans="1:23" ht="12.75">
      <c r="A270" s="15" t="s">
        <v>28</v>
      </c>
      <c r="B270" s="16" t="s">
        <v>483</v>
      </c>
      <c r="C270" s="17" t="s">
        <v>484</v>
      </c>
      <c r="D270" s="26">
        <v>59090900</v>
      </c>
      <c r="E270" s="27">
        <v>59090900</v>
      </c>
      <c r="F270" s="27">
        <v>13188100</v>
      </c>
      <c r="G270" s="36">
        <f t="shared" si="53"/>
        <v>0.2231832651051177</v>
      </c>
      <c r="H270" s="26">
        <v>2098578</v>
      </c>
      <c r="I270" s="27">
        <v>4323435</v>
      </c>
      <c r="J270" s="27">
        <v>6766087</v>
      </c>
      <c r="K270" s="26">
        <v>13188100</v>
      </c>
      <c r="L270" s="26">
        <v>0</v>
      </c>
      <c r="M270" s="27">
        <v>0</v>
      </c>
      <c r="N270" s="27">
        <v>0</v>
      </c>
      <c r="O270" s="26">
        <v>0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2">
        <v>0</v>
      </c>
    </row>
    <row r="271" spans="1:23" ht="12.75">
      <c r="A271" s="15" t="s">
        <v>28</v>
      </c>
      <c r="B271" s="16" t="s">
        <v>485</v>
      </c>
      <c r="C271" s="17" t="s">
        <v>486</v>
      </c>
      <c r="D271" s="26">
        <v>61078517</v>
      </c>
      <c r="E271" s="27">
        <v>61078517</v>
      </c>
      <c r="F271" s="27">
        <v>1159582</v>
      </c>
      <c r="G271" s="36">
        <f t="shared" si="53"/>
        <v>0.01898510404239186</v>
      </c>
      <c r="H271" s="26">
        <v>139604</v>
      </c>
      <c r="I271" s="27">
        <v>686349</v>
      </c>
      <c r="J271" s="27">
        <v>333629</v>
      </c>
      <c r="K271" s="26">
        <v>1159582</v>
      </c>
      <c r="L271" s="26">
        <v>0</v>
      </c>
      <c r="M271" s="27">
        <v>0</v>
      </c>
      <c r="N271" s="27">
        <v>0</v>
      </c>
      <c r="O271" s="26">
        <v>0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2">
        <v>0</v>
      </c>
    </row>
    <row r="272" spans="1:23" ht="12.75">
      <c r="A272" s="15" t="s">
        <v>43</v>
      </c>
      <c r="B272" s="16" t="s">
        <v>487</v>
      </c>
      <c r="C272" s="17" t="s">
        <v>488</v>
      </c>
      <c r="D272" s="26">
        <v>65585111</v>
      </c>
      <c r="E272" s="27">
        <v>65585111</v>
      </c>
      <c r="F272" s="27">
        <v>4322166</v>
      </c>
      <c r="G272" s="36">
        <f t="shared" si="53"/>
        <v>0.06590163429013637</v>
      </c>
      <c r="H272" s="26">
        <v>1256707</v>
      </c>
      <c r="I272" s="27">
        <v>1648041</v>
      </c>
      <c r="J272" s="27">
        <v>1417418</v>
      </c>
      <c r="K272" s="26">
        <v>4322166</v>
      </c>
      <c r="L272" s="26">
        <v>0</v>
      </c>
      <c r="M272" s="27">
        <v>0</v>
      </c>
      <c r="N272" s="27">
        <v>0</v>
      </c>
      <c r="O272" s="26">
        <v>0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2">
        <v>0</v>
      </c>
    </row>
    <row r="273" spans="1:23" ht="16.5">
      <c r="A273" s="18"/>
      <c r="B273" s="19" t="s">
        <v>489</v>
      </c>
      <c r="C273" s="20"/>
      <c r="D273" s="28">
        <f>SUM(D266:D272)</f>
        <v>699953465</v>
      </c>
      <c r="E273" s="29">
        <f>SUM(E266:E272)</f>
        <v>699953465</v>
      </c>
      <c r="F273" s="29">
        <f>SUM(F266:F272)</f>
        <v>94755347</v>
      </c>
      <c r="G273" s="37">
        <f t="shared" si="53"/>
        <v>0.1353737808841335</v>
      </c>
      <c r="H273" s="28">
        <f aca="true" t="shared" si="55" ref="H273:W273">SUM(H266:H272)</f>
        <v>29839963</v>
      </c>
      <c r="I273" s="29">
        <f t="shared" si="55"/>
        <v>33341147</v>
      </c>
      <c r="J273" s="29">
        <f t="shared" si="55"/>
        <v>31574237</v>
      </c>
      <c r="K273" s="28">
        <f t="shared" si="55"/>
        <v>94755347</v>
      </c>
      <c r="L273" s="28">
        <f t="shared" si="55"/>
        <v>0</v>
      </c>
      <c r="M273" s="29">
        <f t="shared" si="55"/>
        <v>0</v>
      </c>
      <c r="N273" s="29">
        <f t="shared" si="55"/>
        <v>0</v>
      </c>
      <c r="O273" s="28">
        <f t="shared" si="55"/>
        <v>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3">
        <f t="shared" si="55"/>
        <v>0</v>
      </c>
    </row>
    <row r="274" spans="1:23" ht="12.75">
      <c r="A274" s="15" t="s">
        <v>28</v>
      </c>
      <c r="B274" s="16" t="s">
        <v>490</v>
      </c>
      <c r="C274" s="17" t="s">
        <v>491</v>
      </c>
      <c r="D274" s="26">
        <v>110138533</v>
      </c>
      <c r="E274" s="27">
        <v>110138533</v>
      </c>
      <c r="F274" s="27">
        <v>51673217</v>
      </c>
      <c r="G274" s="36">
        <f t="shared" si="53"/>
        <v>0.46916565522077547</v>
      </c>
      <c r="H274" s="26">
        <v>5414616</v>
      </c>
      <c r="I274" s="27">
        <v>8172692</v>
      </c>
      <c r="J274" s="27">
        <v>38085909</v>
      </c>
      <c r="K274" s="26">
        <v>51673217</v>
      </c>
      <c r="L274" s="26">
        <v>0</v>
      </c>
      <c r="M274" s="27">
        <v>0</v>
      </c>
      <c r="N274" s="27">
        <v>0</v>
      </c>
      <c r="O274" s="26">
        <v>0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2">
        <v>0</v>
      </c>
    </row>
    <row r="275" spans="1:23" ht="12.75">
      <c r="A275" s="15" t="s">
        <v>28</v>
      </c>
      <c r="B275" s="16" t="s">
        <v>492</v>
      </c>
      <c r="C275" s="17" t="s">
        <v>493</v>
      </c>
      <c r="D275" s="26">
        <v>149291511</v>
      </c>
      <c r="E275" s="27">
        <v>149291511</v>
      </c>
      <c r="F275" s="27">
        <v>25664752</v>
      </c>
      <c r="G275" s="36">
        <f t="shared" si="53"/>
        <v>0.17191032382276578</v>
      </c>
      <c r="H275" s="26">
        <v>6177993</v>
      </c>
      <c r="I275" s="27">
        <v>9974341</v>
      </c>
      <c r="J275" s="27">
        <v>9512418</v>
      </c>
      <c r="K275" s="26">
        <v>25664752</v>
      </c>
      <c r="L275" s="26">
        <v>0</v>
      </c>
      <c r="M275" s="27">
        <v>0</v>
      </c>
      <c r="N275" s="27">
        <v>0</v>
      </c>
      <c r="O275" s="26">
        <v>0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2">
        <v>0</v>
      </c>
    </row>
    <row r="276" spans="1:23" ht="12.75">
      <c r="A276" s="15" t="s">
        <v>28</v>
      </c>
      <c r="B276" s="16" t="s">
        <v>494</v>
      </c>
      <c r="C276" s="17" t="s">
        <v>495</v>
      </c>
      <c r="D276" s="26">
        <v>231349245</v>
      </c>
      <c r="E276" s="27">
        <v>231349245</v>
      </c>
      <c r="F276" s="27">
        <v>53776189</v>
      </c>
      <c r="G276" s="36">
        <f t="shared" si="53"/>
        <v>0.23244592391040653</v>
      </c>
      <c r="H276" s="26">
        <v>16176203</v>
      </c>
      <c r="I276" s="27">
        <v>17962738</v>
      </c>
      <c r="J276" s="27">
        <v>19637248</v>
      </c>
      <c r="K276" s="26">
        <v>53776189</v>
      </c>
      <c r="L276" s="26">
        <v>0</v>
      </c>
      <c r="M276" s="27">
        <v>0</v>
      </c>
      <c r="N276" s="27">
        <v>0</v>
      </c>
      <c r="O276" s="26">
        <v>0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ht="12.75">
      <c r="A277" s="15" t="s">
        <v>28</v>
      </c>
      <c r="B277" s="16" t="s">
        <v>496</v>
      </c>
      <c r="C277" s="17" t="s">
        <v>497</v>
      </c>
      <c r="D277" s="26">
        <v>0</v>
      </c>
      <c r="E277" s="27">
        <v>0</v>
      </c>
      <c r="F277" s="27">
        <v>0</v>
      </c>
      <c r="G277" s="36">
        <f t="shared" si="53"/>
        <v>0</v>
      </c>
      <c r="H277" s="26">
        <v>0</v>
      </c>
      <c r="I277" s="27">
        <v>0</v>
      </c>
      <c r="J277" s="27">
        <v>0</v>
      </c>
      <c r="K277" s="26">
        <v>0</v>
      </c>
      <c r="L277" s="26">
        <v>0</v>
      </c>
      <c r="M277" s="27">
        <v>0</v>
      </c>
      <c r="N277" s="27">
        <v>0</v>
      </c>
      <c r="O277" s="26">
        <v>0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2">
        <v>0</v>
      </c>
    </row>
    <row r="278" spans="1:23" ht="12.75">
      <c r="A278" s="15" t="s">
        <v>28</v>
      </c>
      <c r="B278" s="16" t="s">
        <v>498</v>
      </c>
      <c r="C278" s="17" t="s">
        <v>499</v>
      </c>
      <c r="D278" s="26">
        <v>46211929</v>
      </c>
      <c r="E278" s="27">
        <v>46211929</v>
      </c>
      <c r="F278" s="27">
        <v>9008733</v>
      </c>
      <c r="G278" s="36">
        <f t="shared" si="53"/>
        <v>0.19494388559283038</v>
      </c>
      <c r="H278" s="26">
        <v>1605731</v>
      </c>
      <c r="I278" s="27">
        <v>5398634</v>
      </c>
      <c r="J278" s="27">
        <v>2004368</v>
      </c>
      <c r="K278" s="26">
        <v>9008733</v>
      </c>
      <c r="L278" s="26">
        <v>0</v>
      </c>
      <c r="M278" s="27">
        <v>0</v>
      </c>
      <c r="N278" s="27">
        <v>0</v>
      </c>
      <c r="O278" s="26">
        <v>0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2">
        <v>0</v>
      </c>
    </row>
    <row r="279" spans="1:23" ht="12.75">
      <c r="A279" s="15" t="s">
        <v>28</v>
      </c>
      <c r="B279" s="16" t="s">
        <v>500</v>
      </c>
      <c r="C279" s="17" t="s">
        <v>501</v>
      </c>
      <c r="D279" s="26">
        <v>65802123</v>
      </c>
      <c r="E279" s="27">
        <v>65802123</v>
      </c>
      <c r="F279" s="27">
        <v>11739358</v>
      </c>
      <c r="G279" s="36">
        <f t="shared" si="53"/>
        <v>0.1784039399458282</v>
      </c>
      <c r="H279" s="26">
        <v>2726799</v>
      </c>
      <c r="I279" s="27">
        <v>4393361</v>
      </c>
      <c r="J279" s="27">
        <v>4619198</v>
      </c>
      <c r="K279" s="26">
        <v>11739358</v>
      </c>
      <c r="L279" s="26">
        <v>0</v>
      </c>
      <c r="M279" s="27">
        <v>0</v>
      </c>
      <c r="N279" s="27">
        <v>0</v>
      </c>
      <c r="O279" s="26">
        <v>0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2">
        <v>0</v>
      </c>
    </row>
    <row r="280" spans="1:23" ht="12.75">
      <c r="A280" s="15" t="s">
        <v>28</v>
      </c>
      <c r="B280" s="16" t="s">
        <v>502</v>
      </c>
      <c r="C280" s="17" t="s">
        <v>503</v>
      </c>
      <c r="D280" s="26">
        <v>118921000</v>
      </c>
      <c r="E280" s="27">
        <v>118921000</v>
      </c>
      <c r="F280" s="27">
        <v>24961860</v>
      </c>
      <c r="G280" s="36">
        <f t="shared" si="53"/>
        <v>0.20990287669965776</v>
      </c>
      <c r="H280" s="26">
        <v>7826348</v>
      </c>
      <c r="I280" s="27">
        <v>5954295</v>
      </c>
      <c r="J280" s="27">
        <v>11181217</v>
      </c>
      <c r="K280" s="26">
        <v>24961860</v>
      </c>
      <c r="L280" s="26">
        <v>0</v>
      </c>
      <c r="M280" s="27">
        <v>0</v>
      </c>
      <c r="N280" s="27">
        <v>0</v>
      </c>
      <c r="O280" s="26">
        <v>0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2">
        <v>0</v>
      </c>
    </row>
    <row r="281" spans="1:23" ht="12.75">
      <c r="A281" s="15" t="s">
        <v>28</v>
      </c>
      <c r="B281" s="16" t="s">
        <v>504</v>
      </c>
      <c r="C281" s="17" t="s">
        <v>505</v>
      </c>
      <c r="D281" s="26">
        <v>162912550</v>
      </c>
      <c r="E281" s="27">
        <v>162912550</v>
      </c>
      <c r="F281" s="27">
        <v>22949561</v>
      </c>
      <c r="G281" s="36">
        <f t="shared" si="53"/>
        <v>0.14087043017864492</v>
      </c>
      <c r="H281" s="26">
        <v>7966887</v>
      </c>
      <c r="I281" s="27">
        <v>14982674</v>
      </c>
      <c r="J281" s="27">
        <v>0</v>
      </c>
      <c r="K281" s="26">
        <v>22949561</v>
      </c>
      <c r="L281" s="26">
        <v>0</v>
      </c>
      <c r="M281" s="27">
        <v>0</v>
      </c>
      <c r="N281" s="27">
        <v>0</v>
      </c>
      <c r="O281" s="26">
        <v>0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2">
        <v>0</v>
      </c>
    </row>
    <row r="282" spans="1:23" ht="12.75">
      <c r="A282" s="15" t="s">
        <v>43</v>
      </c>
      <c r="B282" s="16" t="s">
        <v>506</v>
      </c>
      <c r="C282" s="17" t="s">
        <v>507</v>
      </c>
      <c r="D282" s="26">
        <v>51975711</v>
      </c>
      <c r="E282" s="27">
        <v>51975711</v>
      </c>
      <c r="F282" s="27">
        <v>13031872</v>
      </c>
      <c r="G282" s="36">
        <f t="shared" si="53"/>
        <v>0.2507300381133795</v>
      </c>
      <c r="H282" s="26">
        <v>4098549</v>
      </c>
      <c r="I282" s="27">
        <v>4674776</v>
      </c>
      <c r="J282" s="27">
        <v>4258547</v>
      </c>
      <c r="K282" s="26">
        <v>13031872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2">
        <v>0</v>
      </c>
    </row>
    <row r="283" spans="1:23" ht="16.5">
      <c r="A283" s="18"/>
      <c r="B283" s="19" t="s">
        <v>508</v>
      </c>
      <c r="C283" s="20"/>
      <c r="D283" s="28">
        <f>SUM(D274:D282)</f>
        <v>936602602</v>
      </c>
      <c r="E283" s="29">
        <f>SUM(E274:E282)</f>
        <v>936602602</v>
      </c>
      <c r="F283" s="29">
        <f>SUM(F274:F282)</f>
        <v>212805542</v>
      </c>
      <c r="G283" s="37">
        <f t="shared" si="53"/>
        <v>0.22721006918577832</v>
      </c>
      <c r="H283" s="28">
        <f aca="true" t="shared" si="56" ref="H283:W283">SUM(H274:H282)</f>
        <v>51993126</v>
      </c>
      <c r="I283" s="29">
        <f t="shared" si="56"/>
        <v>71513511</v>
      </c>
      <c r="J283" s="29">
        <f t="shared" si="56"/>
        <v>89298905</v>
      </c>
      <c r="K283" s="28">
        <f t="shared" si="56"/>
        <v>212805542</v>
      </c>
      <c r="L283" s="28">
        <f t="shared" si="56"/>
        <v>0</v>
      </c>
      <c r="M283" s="29">
        <f t="shared" si="56"/>
        <v>0</v>
      </c>
      <c r="N283" s="29">
        <f t="shared" si="56"/>
        <v>0</v>
      </c>
      <c r="O283" s="28">
        <f t="shared" si="56"/>
        <v>0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3">
        <f t="shared" si="56"/>
        <v>0</v>
      </c>
    </row>
    <row r="284" spans="1:23" ht="12.75">
      <c r="A284" s="15" t="s">
        <v>28</v>
      </c>
      <c r="B284" s="16" t="s">
        <v>509</v>
      </c>
      <c r="C284" s="17" t="s">
        <v>510</v>
      </c>
      <c r="D284" s="26">
        <v>208507737</v>
      </c>
      <c r="E284" s="27">
        <v>208507737</v>
      </c>
      <c r="F284" s="27">
        <v>39908509</v>
      </c>
      <c r="G284" s="36">
        <f t="shared" si="53"/>
        <v>0.191400614548898</v>
      </c>
      <c r="H284" s="26">
        <v>9182747</v>
      </c>
      <c r="I284" s="27">
        <v>3699603</v>
      </c>
      <c r="J284" s="27">
        <v>27026159</v>
      </c>
      <c r="K284" s="26">
        <v>39908509</v>
      </c>
      <c r="L284" s="26">
        <v>0</v>
      </c>
      <c r="M284" s="27">
        <v>0</v>
      </c>
      <c r="N284" s="27">
        <v>0</v>
      </c>
      <c r="O284" s="26">
        <v>0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2">
        <v>0</v>
      </c>
    </row>
    <row r="285" spans="1:23" ht="12.75">
      <c r="A285" s="15" t="s">
        <v>28</v>
      </c>
      <c r="B285" s="16" t="s">
        <v>511</v>
      </c>
      <c r="C285" s="17" t="s">
        <v>512</v>
      </c>
      <c r="D285" s="26">
        <v>60707760</v>
      </c>
      <c r="E285" s="27">
        <v>60707760</v>
      </c>
      <c r="F285" s="27">
        <v>10710704</v>
      </c>
      <c r="G285" s="36">
        <f t="shared" si="53"/>
        <v>0.17643055846567227</v>
      </c>
      <c r="H285" s="26">
        <v>2965718</v>
      </c>
      <c r="I285" s="27">
        <v>5290928</v>
      </c>
      <c r="J285" s="27">
        <v>2454058</v>
      </c>
      <c r="K285" s="26">
        <v>10710704</v>
      </c>
      <c r="L285" s="26">
        <v>0</v>
      </c>
      <c r="M285" s="27">
        <v>0</v>
      </c>
      <c r="N285" s="27">
        <v>0</v>
      </c>
      <c r="O285" s="26">
        <v>0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2">
        <v>0</v>
      </c>
    </row>
    <row r="286" spans="1:23" ht="12.75">
      <c r="A286" s="15" t="s">
        <v>28</v>
      </c>
      <c r="B286" s="16" t="s">
        <v>513</v>
      </c>
      <c r="C286" s="17" t="s">
        <v>514</v>
      </c>
      <c r="D286" s="26">
        <v>224875674</v>
      </c>
      <c r="E286" s="27">
        <v>224875674</v>
      </c>
      <c r="F286" s="27">
        <v>15136960</v>
      </c>
      <c r="G286" s="36">
        <f t="shared" si="53"/>
        <v>0.06731257201256904</v>
      </c>
      <c r="H286" s="26">
        <v>0</v>
      </c>
      <c r="I286" s="27">
        <v>8693488</v>
      </c>
      <c r="J286" s="27">
        <v>6443472</v>
      </c>
      <c r="K286" s="26">
        <v>15136960</v>
      </c>
      <c r="L286" s="26">
        <v>0</v>
      </c>
      <c r="M286" s="27">
        <v>0</v>
      </c>
      <c r="N286" s="27">
        <v>0</v>
      </c>
      <c r="O286" s="26">
        <v>0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2">
        <v>0</v>
      </c>
    </row>
    <row r="287" spans="1:23" ht="12.75">
      <c r="A287" s="15" t="s">
        <v>28</v>
      </c>
      <c r="B287" s="16" t="s">
        <v>515</v>
      </c>
      <c r="C287" s="17" t="s">
        <v>516</v>
      </c>
      <c r="D287" s="26">
        <v>83323559</v>
      </c>
      <c r="E287" s="27">
        <v>83323559</v>
      </c>
      <c r="F287" s="27">
        <v>9916638</v>
      </c>
      <c r="G287" s="36">
        <f t="shared" si="53"/>
        <v>0.11901361534497104</v>
      </c>
      <c r="H287" s="26">
        <v>0</v>
      </c>
      <c r="I287" s="27">
        <v>3532725</v>
      </c>
      <c r="J287" s="27">
        <v>6383913</v>
      </c>
      <c r="K287" s="26">
        <v>9916638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2">
        <v>0</v>
      </c>
    </row>
    <row r="288" spans="1:23" ht="12.75">
      <c r="A288" s="15" t="s">
        <v>28</v>
      </c>
      <c r="B288" s="16" t="s">
        <v>517</v>
      </c>
      <c r="C288" s="17" t="s">
        <v>518</v>
      </c>
      <c r="D288" s="26">
        <v>663045792</v>
      </c>
      <c r="E288" s="27">
        <v>663045792</v>
      </c>
      <c r="F288" s="27">
        <v>140279587</v>
      </c>
      <c r="G288" s="36">
        <f t="shared" si="53"/>
        <v>0.21156847489652722</v>
      </c>
      <c r="H288" s="26">
        <v>26518084</v>
      </c>
      <c r="I288" s="27">
        <v>55826484</v>
      </c>
      <c r="J288" s="27">
        <v>57935019</v>
      </c>
      <c r="K288" s="26">
        <v>140279587</v>
      </c>
      <c r="L288" s="26">
        <v>0</v>
      </c>
      <c r="M288" s="27">
        <v>0</v>
      </c>
      <c r="N288" s="27">
        <v>0</v>
      </c>
      <c r="O288" s="26">
        <v>0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2">
        <v>0</v>
      </c>
    </row>
    <row r="289" spans="1:23" ht="12.75">
      <c r="A289" s="15" t="s">
        <v>43</v>
      </c>
      <c r="B289" s="16" t="s">
        <v>519</v>
      </c>
      <c r="C289" s="17" t="s">
        <v>520</v>
      </c>
      <c r="D289" s="26">
        <v>64240337</v>
      </c>
      <c r="E289" s="27">
        <v>64240337</v>
      </c>
      <c r="F289" s="27">
        <v>12296778</v>
      </c>
      <c r="G289" s="36">
        <f t="shared" si="53"/>
        <v>0.19141832957694477</v>
      </c>
      <c r="H289" s="26">
        <v>3531984</v>
      </c>
      <c r="I289" s="27">
        <v>4304100</v>
      </c>
      <c r="J289" s="27">
        <v>4460694</v>
      </c>
      <c r="K289" s="26">
        <v>12296778</v>
      </c>
      <c r="L289" s="26">
        <v>0</v>
      </c>
      <c r="M289" s="27">
        <v>0</v>
      </c>
      <c r="N289" s="27">
        <v>0</v>
      </c>
      <c r="O289" s="26">
        <v>0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2">
        <v>0</v>
      </c>
    </row>
    <row r="290" spans="1:23" ht="16.5">
      <c r="A290" s="18"/>
      <c r="B290" s="19" t="s">
        <v>521</v>
      </c>
      <c r="C290" s="20"/>
      <c r="D290" s="28">
        <f>SUM(D284:D289)</f>
        <v>1304700859</v>
      </c>
      <c r="E290" s="29">
        <f>SUM(E284:E289)</f>
        <v>1304700859</v>
      </c>
      <c r="F290" s="29">
        <f>SUM(F284:F289)</f>
        <v>228249176</v>
      </c>
      <c r="G290" s="37">
        <f t="shared" si="53"/>
        <v>0.17494368492632378</v>
      </c>
      <c r="H290" s="28">
        <f aca="true" t="shared" si="57" ref="H290:W290">SUM(H284:H289)</f>
        <v>42198533</v>
      </c>
      <c r="I290" s="29">
        <f t="shared" si="57"/>
        <v>81347328</v>
      </c>
      <c r="J290" s="29">
        <f t="shared" si="57"/>
        <v>104703315</v>
      </c>
      <c r="K290" s="28">
        <f t="shared" si="57"/>
        <v>228249176</v>
      </c>
      <c r="L290" s="28">
        <f t="shared" si="57"/>
        <v>0</v>
      </c>
      <c r="M290" s="29">
        <f t="shared" si="57"/>
        <v>0</v>
      </c>
      <c r="N290" s="29">
        <f t="shared" si="57"/>
        <v>0</v>
      </c>
      <c r="O290" s="28">
        <f t="shared" si="57"/>
        <v>0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3">
        <f t="shared" si="57"/>
        <v>0</v>
      </c>
    </row>
    <row r="291" spans="1:23" ht="12.75">
      <c r="A291" s="15" t="s">
        <v>28</v>
      </c>
      <c r="B291" s="16" t="s">
        <v>522</v>
      </c>
      <c r="C291" s="17" t="s">
        <v>523</v>
      </c>
      <c r="D291" s="26">
        <v>1936490687</v>
      </c>
      <c r="E291" s="27">
        <v>1936490687</v>
      </c>
      <c r="F291" s="27">
        <v>560073291</v>
      </c>
      <c r="G291" s="36">
        <f t="shared" si="53"/>
        <v>0.2892207511039788</v>
      </c>
      <c r="H291" s="26">
        <v>6640754</v>
      </c>
      <c r="I291" s="27">
        <v>145391896</v>
      </c>
      <c r="J291" s="27">
        <v>408040641</v>
      </c>
      <c r="K291" s="26">
        <v>560073291</v>
      </c>
      <c r="L291" s="26">
        <v>0</v>
      </c>
      <c r="M291" s="27">
        <v>0</v>
      </c>
      <c r="N291" s="27">
        <v>0</v>
      </c>
      <c r="O291" s="26">
        <v>0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2">
        <v>0</v>
      </c>
    </row>
    <row r="292" spans="1:23" ht="12.75">
      <c r="A292" s="15" t="s">
        <v>28</v>
      </c>
      <c r="B292" s="16" t="s">
        <v>524</v>
      </c>
      <c r="C292" s="17" t="s">
        <v>525</v>
      </c>
      <c r="D292" s="26">
        <v>160003153</v>
      </c>
      <c r="E292" s="27">
        <v>160003153</v>
      </c>
      <c r="F292" s="27">
        <v>30232784</v>
      </c>
      <c r="G292" s="36">
        <f t="shared" si="53"/>
        <v>0.18895117648087847</v>
      </c>
      <c r="H292" s="26">
        <v>7831007</v>
      </c>
      <c r="I292" s="27">
        <v>10694381</v>
      </c>
      <c r="J292" s="27">
        <v>11707396</v>
      </c>
      <c r="K292" s="26">
        <v>30232784</v>
      </c>
      <c r="L292" s="26">
        <v>0</v>
      </c>
      <c r="M292" s="27">
        <v>0</v>
      </c>
      <c r="N292" s="27">
        <v>0</v>
      </c>
      <c r="O292" s="26">
        <v>0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2">
        <v>0</v>
      </c>
    </row>
    <row r="293" spans="1:23" ht="12.75">
      <c r="A293" s="15" t="s">
        <v>28</v>
      </c>
      <c r="B293" s="16" t="s">
        <v>526</v>
      </c>
      <c r="C293" s="17" t="s">
        <v>527</v>
      </c>
      <c r="D293" s="26">
        <v>140294382</v>
      </c>
      <c r="E293" s="27">
        <v>140294382</v>
      </c>
      <c r="F293" s="27">
        <v>11467189</v>
      </c>
      <c r="G293" s="36">
        <f t="shared" si="53"/>
        <v>0.08173662292478683</v>
      </c>
      <c r="H293" s="26">
        <v>2553244</v>
      </c>
      <c r="I293" s="27">
        <v>8095430</v>
      </c>
      <c r="J293" s="27">
        <v>818515</v>
      </c>
      <c r="K293" s="26">
        <v>11467189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2">
        <v>0</v>
      </c>
    </row>
    <row r="294" spans="1:23" ht="12.75">
      <c r="A294" s="15" t="s">
        <v>28</v>
      </c>
      <c r="B294" s="16" t="s">
        <v>528</v>
      </c>
      <c r="C294" s="17" t="s">
        <v>529</v>
      </c>
      <c r="D294" s="26">
        <v>278735877</v>
      </c>
      <c r="E294" s="27">
        <v>278735877</v>
      </c>
      <c r="F294" s="27">
        <v>0</v>
      </c>
      <c r="G294" s="36">
        <f t="shared" si="53"/>
        <v>0</v>
      </c>
      <c r="H294" s="26">
        <v>0</v>
      </c>
      <c r="I294" s="27">
        <v>0</v>
      </c>
      <c r="J294" s="27">
        <v>0</v>
      </c>
      <c r="K294" s="26">
        <v>0</v>
      </c>
      <c r="L294" s="26">
        <v>0</v>
      </c>
      <c r="M294" s="27">
        <v>0</v>
      </c>
      <c r="N294" s="27">
        <v>0</v>
      </c>
      <c r="O294" s="26">
        <v>0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2">
        <v>0</v>
      </c>
    </row>
    <row r="295" spans="1:23" ht="12.75">
      <c r="A295" s="15" t="s">
        <v>43</v>
      </c>
      <c r="B295" s="16" t="s">
        <v>530</v>
      </c>
      <c r="C295" s="17" t="s">
        <v>531</v>
      </c>
      <c r="D295" s="26">
        <v>135248500</v>
      </c>
      <c r="E295" s="27">
        <v>135248500</v>
      </c>
      <c r="F295" s="27">
        <v>22308135</v>
      </c>
      <c r="G295" s="36">
        <f t="shared" si="53"/>
        <v>0.16494182929940074</v>
      </c>
      <c r="H295" s="26">
        <v>8211224</v>
      </c>
      <c r="I295" s="27">
        <v>5441178</v>
      </c>
      <c r="J295" s="27">
        <v>8655733</v>
      </c>
      <c r="K295" s="26">
        <v>22308135</v>
      </c>
      <c r="L295" s="26">
        <v>0</v>
      </c>
      <c r="M295" s="27">
        <v>0</v>
      </c>
      <c r="N295" s="27">
        <v>0</v>
      </c>
      <c r="O295" s="26">
        <v>0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2">
        <v>0</v>
      </c>
    </row>
    <row r="296" spans="1:23" ht="16.5">
      <c r="A296" s="18"/>
      <c r="B296" s="19" t="s">
        <v>532</v>
      </c>
      <c r="C296" s="20"/>
      <c r="D296" s="28">
        <f>SUM(D291:D295)</f>
        <v>2650772599</v>
      </c>
      <c r="E296" s="29">
        <f>SUM(E291:E295)</f>
        <v>2650772599</v>
      </c>
      <c r="F296" s="29">
        <f>SUM(F291:F295)</f>
        <v>624081399</v>
      </c>
      <c r="G296" s="37">
        <f t="shared" si="53"/>
        <v>0.2354337747551162</v>
      </c>
      <c r="H296" s="28">
        <f aca="true" t="shared" si="58" ref="H296:W296">SUM(H291:H295)</f>
        <v>25236229</v>
      </c>
      <c r="I296" s="29">
        <f t="shared" si="58"/>
        <v>169622885</v>
      </c>
      <c r="J296" s="29">
        <f t="shared" si="58"/>
        <v>429222285</v>
      </c>
      <c r="K296" s="28">
        <f t="shared" si="58"/>
        <v>624081399</v>
      </c>
      <c r="L296" s="28">
        <f t="shared" si="58"/>
        <v>0</v>
      </c>
      <c r="M296" s="29">
        <f t="shared" si="58"/>
        <v>0</v>
      </c>
      <c r="N296" s="29">
        <f t="shared" si="58"/>
        <v>0</v>
      </c>
      <c r="O296" s="28">
        <f t="shared" si="58"/>
        <v>0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3">
        <f t="shared" si="58"/>
        <v>0</v>
      </c>
    </row>
    <row r="297" spans="1:23" ht="16.5">
      <c r="A297" s="18"/>
      <c r="B297" s="19" t="s">
        <v>533</v>
      </c>
      <c r="C297" s="20"/>
      <c r="D297" s="28">
        <f>SUM(D261:D264,D266:D272,D274:D282,D284:D289,D291:D295)</f>
        <v>6621197756</v>
      </c>
      <c r="E297" s="29">
        <f>SUM(E261:E264,E266:E272,E274:E282,E284:E289,E291:E295)</f>
        <v>6621197756</v>
      </c>
      <c r="F297" s="29">
        <f>SUM(F261:F264,F266:F272,F274:F282,F284:F289,F291:F295)</f>
        <v>1292740127</v>
      </c>
      <c r="G297" s="37">
        <f t="shared" si="53"/>
        <v>0.19524263957054358</v>
      </c>
      <c r="H297" s="28">
        <f aca="true" t="shared" si="59" ref="H297:W297">SUM(H261:H264,H266:H272,H274:H282,H284:H289,H291:H295)</f>
        <v>189492164</v>
      </c>
      <c r="I297" s="29">
        <f t="shared" si="59"/>
        <v>401369945</v>
      </c>
      <c r="J297" s="29">
        <f t="shared" si="59"/>
        <v>701878018</v>
      </c>
      <c r="K297" s="28">
        <f t="shared" si="59"/>
        <v>1292740127</v>
      </c>
      <c r="L297" s="28">
        <f t="shared" si="59"/>
        <v>0</v>
      </c>
      <c r="M297" s="29">
        <f t="shared" si="59"/>
        <v>0</v>
      </c>
      <c r="N297" s="29">
        <f t="shared" si="59"/>
        <v>0</v>
      </c>
      <c r="O297" s="28">
        <f t="shared" si="59"/>
        <v>0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3">
        <f t="shared" si="59"/>
        <v>0</v>
      </c>
    </row>
    <row r="298" spans="1:23" ht="16.5">
      <c r="A298" s="10"/>
      <c r="B298" s="11" t="s">
        <v>606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16.5">
      <c r="A299" s="14"/>
      <c r="B299" s="11" t="s">
        <v>534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ht="12.75">
      <c r="A300" s="15" t="s">
        <v>22</v>
      </c>
      <c r="B300" s="16" t="s">
        <v>535</v>
      </c>
      <c r="C300" s="17" t="s">
        <v>536</v>
      </c>
      <c r="D300" s="26">
        <v>38322274040</v>
      </c>
      <c r="E300" s="27">
        <v>38322274040</v>
      </c>
      <c r="F300" s="27">
        <v>8028211711</v>
      </c>
      <c r="G300" s="36">
        <f aca="true" t="shared" si="60" ref="G300:G337">IF($D300=0,0,$F300/$D300)</f>
        <v>0.20949204900054516</v>
      </c>
      <c r="H300" s="26">
        <v>1694002594</v>
      </c>
      <c r="I300" s="27">
        <v>3176831537</v>
      </c>
      <c r="J300" s="27">
        <v>3157377580</v>
      </c>
      <c r="K300" s="26">
        <v>8028211711</v>
      </c>
      <c r="L300" s="26">
        <v>0</v>
      </c>
      <c r="M300" s="27">
        <v>0</v>
      </c>
      <c r="N300" s="27">
        <v>0</v>
      </c>
      <c r="O300" s="26">
        <v>0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2">
        <v>0</v>
      </c>
    </row>
    <row r="301" spans="1:23" ht="16.5">
      <c r="A301" s="18"/>
      <c r="B301" s="19" t="s">
        <v>27</v>
      </c>
      <c r="C301" s="20"/>
      <c r="D301" s="28">
        <f>D300</f>
        <v>38322274040</v>
      </c>
      <c r="E301" s="29">
        <f>E300</f>
        <v>38322274040</v>
      </c>
      <c r="F301" s="29">
        <f>F300</f>
        <v>8028211711</v>
      </c>
      <c r="G301" s="37">
        <f t="shared" si="60"/>
        <v>0.20949204900054516</v>
      </c>
      <c r="H301" s="28">
        <f aca="true" t="shared" si="61" ref="H301:W301">H300</f>
        <v>1694002594</v>
      </c>
      <c r="I301" s="29">
        <f t="shared" si="61"/>
        <v>3176831537</v>
      </c>
      <c r="J301" s="29">
        <f t="shared" si="61"/>
        <v>3157377580</v>
      </c>
      <c r="K301" s="28">
        <f t="shared" si="61"/>
        <v>8028211711</v>
      </c>
      <c r="L301" s="28">
        <f t="shared" si="61"/>
        <v>0</v>
      </c>
      <c r="M301" s="29">
        <f t="shared" si="61"/>
        <v>0</v>
      </c>
      <c r="N301" s="29">
        <f t="shared" si="61"/>
        <v>0</v>
      </c>
      <c r="O301" s="28">
        <f t="shared" si="61"/>
        <v>0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3">
        <f t="shared" si="61"/>
        <v>0</v>
      </c>
    </row>
    <row r="302" spans="1:23" ht="12.75">
      <c r="A302" s="15" t="s">
        <v>28</v>
      </c>
      <c r="B302" s="16" t="s">
        <v>537</v>
      </c>
      <c r="C302" s="17" t="s">
        <v>538</v>
      </c>
      <c r="D302" s="26">
        <v>291328941</v>
      </c>
      <c r="E302" s="27">
        <v>291328941</v>
      </c>
      <c r="F302" s="27">
        <v>64332442</v>
      </c>
      <c r="G302" s="36">
        <f t="shared" si="60"/>
        <v>0.22082406841962193</v>
      </c>
      <c r="H302" s="26">
        <v>17003501</v>
      </c>
      <c r="I302" s="27">
        <v>24624631</v>
      </c>
      <c r="J302" s="27">
        <v>22704310</v>
      </c>
      <c r="K302" s="26">
        <v>64332442</v>
      </c>
      <c r="L302" s="26">
        <v>0</v>
      </c>
      <c r="M302" s="27">
        <v>0</v>
      </c>
      <c r="N302" s="27">
        <v>0</v>
      </c>
      <c r="O302" s="26">
        <v>0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2">
        <v>0</v>
      </c>
    </row>
    <row r="303" spans="1:23" ht="12.75">
      <c r="A303" s="15" t="s">
        <v>28</v>
      </c>
      <c r="B303" s="16" t="s">
        <v>539</v>
      </c>
      <c r="C303" s="17" t="s">
        <v>540</v>
      </c>
      <c r="D303" s="26">
        <v>274267002</v>
      </c>
      <c r="E303" s="27">
        <v>274267002</v>
      </c>
      <c r="F303" s="27">
        <v>59993420</v>
      </c>
      <c r="G303" s="36">
        <f t="shared" si="60"/>
        <v>0.2187409333332779</v>
      </c>
      <c r="H303" s="26">
        <v>16501556</v>
      </c>
      <c r="I303" s="27">
        <v>22731012</v>
      </c>
      <c r="J303" s="27">
        <v>20760852</v>
      </c>
      <c r="K303" s="26">
        <v>59993420</v>
      </c>
      <c r="L303" s="26">
        <v>0</v>
      </c>
      <c r="M303" s="27">
        <v>0</v>
      </c>
      <c r="N303" s="27">
        <v>0</v>
      </c>
      <c r="O303" s="26">
        <v>0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2">
        <v>0</v>
      </c>
    </row>
    <row r="304" spans="1:23" ht="12.75">
      <c r="A304" s="15" t="s">
        <v>28</v>
      </c>
      <c r="B304" s="16" t="s">
        <v>541</v>
      </c>
      <c r="C304" s="17" t="s">
        <v>542</v>
      </c>
      <c r="D304" s="26">
        <v>328673177</v>
      </c>
      <c r="E304" s="27">
        <v>328673177</v>
      </c>
      <c r="F304" s="27">
        <v>53337087</v>
      </c>
      <c r="G304" s="36">
        <f t="shared" si="60"/>
        <v>0.16228001167250714</v>
      </c>
      <c r="H304" s="26">
        <v>9451617</v>
      </c>
      <c r="I304" s="27">
        <v>21913281</v>
      </c>
      <c r="J304" s="27">
        <v>21972189</v>
      </c>
      <c r="K304" s="26">
        <v>53337087</v>
      </c>
      <c r="L304" s="26">
        <v>0</v>
      </c>
      <c r="M304" s="27">
        <v>0</v>
      </c>
      <c r="N304" s="27">
        <v>0</v>
      </c>
      <c r="O304" s="26">
        <v>0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2">
        <v>0</v>
      </c>
    </row>
    <row r="305" spans="1:23" ht="12.75">
      <c r="A305" s="15" t="s">
        <v>28</v>
      </c>
      <c r="B305" s="16" t="s">
        <v>543</v>
      </c>
      <c r="C305" s="17" t="s">
        <v>544</v>
      </c>
      <c r="D305" s="26">
        <v>1039703906</v>
      </c>
      <c r="E305" s="27">
        <v>1040818941</v>
      </c>
      <c r="F305" s="27">
        <v>172523788</v>
      </c>
      <c r="G305" s="36">
        <f t="shared" si="60"/>
        <v>0.16593550048661643</v>
      </c>
      <c r="H305" s="26">
        <v>29816298</v>
      </c>
      <c r="I305" s="27">
        <v>73792529</v>
      </c>
      <c r="J305" s="27">
        <v>68914961</v>
      </c>
      <c r="K305" s="26">
        <v>172523788</v>
      </c>
      <c r="L305" s="26">
        <v>0</v>
      </c>
      <c r="M305" s="27">
        <v>0</v>
      </c>
      <c r="N305" s="27">
        <v>0</v>
      </c>
      <c r="O305" s="26">
        <v>0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2">
        <v>0</v>
      </c>
    </row>
    <row r="306" spans="1:23" ht="12.75">
      <c r="A306" s="15" t="s">
        <v>28</v>
      </c>
      <c r="B306" s="16" t="s">
        <v>545</v>
      </c>
      <c r="C306" s="17" t="s">
        <v>546</v>
      </c>
      <c r="D306" s="26">
        <v>652565982</v>
      </c>
      <c r="E306" s="27">
        <v>652565982</v>
      </c>
      <c r="F306" s="27">
        <v>125072965</v>
      </c>
      <c r="G306" s="36">
        <f t="shared" si="60"/>
        <v>0.19166332363307287</v>
      </c>
      <c r="H306" s="26">
        <v>23110748</v>
      </c>
      <c r="I306" s="27">
        <v>51796699</v>
      </c>
      <c r="J306" s="27">
        <v>50165518</v>
      </c>
      <c r="K306" s="26">
        <v>125072965</v>
      </c>
      <c r="L306" s="26">
        <v>0</v>
      </c>
      <c r="M306" s="27">
        <v>0</v>
      </c>
      <c r="N306" s="27">
        <v>0</v>
      </c>
      <c r="O306" s="26">
        <v>0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2">
        <v>0</v>
      </c>
    </row>
    <row r="307" spans="1:23" ht="12.75">
      <c r="A307" s="15" t="s">
        <v>43</v>
      </c>
      <c r="B307" s="16" t="s">
        <v>547</v>
      </c>
      <c r="C307" s="17" t="s">
        <v>548</v>
      </c>
      <c r="D307" s="26">
        <v>353988960</v>
      </c>
      <c r="E307" s="27">
        <v>353988960</v>
      </c>
      <c r="F307" s="27">
        <v>62649167</v>
      </c>
      <c r="G307" s="36">
        <f t="shared" si="60"/>
        <v>0.17698056741656576</v>
      </c>
      <c r="H307" s="26">
        <v>17455977</v>
      </c>
      <c r="I307" s="27">
        <v>24075841</v>
      </c>
      <c r="J307" s="27">
        <v>21117349</v>
      </c>
      <c r="K307" s="26">
        <v>62649167</v>
      </c>
      <c r="L307" s="26">
        <v>0</v>
      </c>
      <c r="M307" s="27">
        <v>0</v>
      </c>
      <c r="N307" s="27">
        <v>0</v>
      </c>
      <c r="O307" s="26">
        <v>0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2">
        <v>0</v>
      </c>
    </row>
    <row r="308" spans="1:23" ht="16.5">
      <c r="A308" s="18"/>
      <c r="B308" s="19" t="s">
        <v>549</v>
      </c>
      <c r="C308" s="20"/>
      <c r="D308" s="28">
        <f>SUM(D302:D307)</f>
        <v>2940527968</v>
      </c>
      <c r="E308" s="29">
        <f>SUM(E302:E307)</f>
        <v>2941643003</v>
      </c>
      <c r="F308" s="29">
        <f>SUM(F302:F307)</f>
        <v>537908869</v>
      </c>
      <c r="G308" s="37">
        <f t="shared" si="60"/>
        <v>0.1829293497132961</v>
      </c>
      <c r="H308" s="28">
        <f aca="true" t="shared" si="62" ref="H308:W308">SUM(H302:H307)</f>
        <v>113339697</v>
      </c>
      <c r="I308" s="29">
        <f t="shared" si="62"/>
        <v>218933993</v>
      </c>
      <c r="J308" s="29">
        <f t="shared" si="62"/>
        <v>205635179</v>
      </c>
      <c r="K308" s="28">
        <f t="shared" si="62"/>
        <v>537908869</v>
      </c>
      <c r="L308" s="28">
        <f t="shared" si="62"/>
        <v>0</v>
      </c>
      <c r="M308" s="29">
        <f t="shared" si="62"/>
        <v>0</v>
      </c>
      <c r="N308" s="29">
        <f t="shared" si="62"/>
        <v>0</v>
      </c>
      <c r="O308" s="28">
        <f t="shared" si="62"/>
        <v>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3">
        <f t="shared" si="62"/>
        <v>0</v>
      </c>
    </row>
    <row r="309" spans="1:23" ht="12.75">
      <c r="A309" s="15" t="s">
        <v>28</v>
      </c>
      <c r="B309" s="16" t="s">
        <v>550</v>
      </c>
      <c r="C309" s="17" t="s">
        <v>551</v>
      </c>
      <c r="D309" s="26">
        <v>548030007</v>
      </c>
      <c r="E309" s="27">
        <v>548030007</v>
      </c>
      <c r="F309" s="27">
        <v>99314264</v>
      </c>
      <c r="G309" s="36">
        <f t="shared" si="60"/>
        <v>0.18122048561475942</v>
      </c>
      <c r="H309" s="26">
        <v>17333302</v>
      </c>
      <c r="I309" s="27">
        <v>18590133</v>
      </c>
      <c r="J309" s="27">
        <v>63390829</v>
      </c>
      <c r="K309" s="26">
        <v>99314264</v>
      </c>
      <c r="L309" s="26">
        <v>0</v>
      </c>
      <c r="M309" s="27">
        <v>0</v>
      </c>
      <c r="N309" s="27">
        <v>0</v>
      </c>
      <c r="O309" s="26">
        <v>0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2">
        <v>0</v>
      </c>
    </row>
    <row r="310" spans="1:23" ht="12.75">
      <c r="A310" s="15" t="s">
        <v>28</v>
      </c>
      <c r="B310" s="16" t="s">
        <v>552</v>
      </c>
      <c r="C310" s="17" t="s">
        <v>553</v>
      </c>
      <c r="D310" s="26">
        <v>2182693374</v>
      </c>
      <c r="E310" s="27">
        <v>2182693374</v>
      </c>
      <c r="F310" s="27">
        <v>386323462</v>
      </c>
      <c r="G310" s="36">
        <f t="shared" si="60"/>
        <v>0.17699392255542715</v>
      </c>
      <c r="H310" s="26">
        <v>64224027</v>
      </c>
      <c r="I310" s="27">
        <v>161776643</v>
      </c>
      <c r="J310" s="27">
        <v>160322792</v>
      </c>
      <c r="K310" s="26">
        <v>386323462</v>
      </c>
      <c r="L310" s="26">
        <v>0</v>
      </c>
      <c r="M310" s="27">
        <v>0</v>
      </c>
      <c r="N310" s="27">
        <v>0</v>
      </c>
      <c r="O310" s="26">
        <v>0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2">
        <v>0</v>
      </c>
    </row>
    <row r="311" spans="1:23" ht="12.75">
      <c r="A311" s="15" t="s">
        <v>28</v>
      </c>
      <c r="B311" s="16" t="s">
        <v>554</v>
      </c>
      <c r="C311" s="17" t="s">
        <v>555</v>
      </c>
      <c r="D311" s="26">
        <v>1486675554</v>
      </c>
      <c r="E311" s="27">
        <v>1497991771</v>
      </c>
      <c r="F311" s="27">
        <v>237524586</v>
      </c>
      <c r="G311" s="36">
        <f t="shared" si="60"/>
        <v>0.15976894579380432</v>
      </c>
      <c r="H311" s="26">
        <v>41919041</v>
      </c>
      <c r="I311" s="27">
        <v>85803412</v>
      </c>
      <c r="J311" s="27">
        <v>109802133</v>
      </c>
      <c r="K311" s="26">
        <v>237524586</v>
      </c>
      <c r="L311" s="26">
        <v>0</v>
      </c>
      <c r="M311" s="27">
        <v>0</v>
      </c>
      <c r="N311" s="27">
        <v>0</v>
      </c>
      <c r="O311" s="26">
        <v>0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2">
        <v>0</v>
      </c>
    </row>
    <row r="312" spans="1:23" ht="12.75">
      <c r="A312" s="15" t="s">
        <v>28</v>
      </c>
      <c r="B312" s="16" t="s">
        <v>556</v>
      </c>
      <c r="C312" s="17" t="s">
        <v>557</v>
      </c>
      <c r="D312" s="26">
        <v>965095074</v>
      </c>
      <c r="E312" s="27">
        <v>972809532</v>
      </c>
      <c r="F312" s="27">
        <v>120462098</v>
      </c>
      <c r="G312" s="36">
        <f t="shared" si="60"/>
        <v>0.12481889219548539</v>
      </c>
      <c r="H312" s="26">
        <v>22763723</v>
      </c>
      <c r="I312" s="27">
        <v>31485565</v>
      </c>
      <c r="J312" s="27">
        <v>66212810</v>
      </c>
      <c r="K312" s="26">
        <v>120462098</v>
      </c>
      <c r="L312" s="26">
        <v>0</v>
      </c>
      <c r="M312" s="27">
        <v>0</v>
      </c>
      <c r="N312" s="27">
        <v>0</v>
      </c>
      <c r="O312" s="26">
        <v>0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2">
        <v>0</v>
      </c>
    </row>
    <row r="313" spans="1:23" ht="12.75">
      <c r="A313" s="15" t="s">
        <v>28</v>
      </c>
      <c r="B313" s="16" t="s">
        <v>558</v>
      </c>
      <c r="C313" s="17" t="s">
        <v>559</v>
      </c>
      <c r="D313" s="26">
        <v>677408752</v>
      </c>
      <c r="E313" s="27">
        <v>677408752</v>
      </c>
      <c r="F313" s="27">
        <v>139756061</v>
      </c>
      <c r="G313" s="36">
        <f t="shared" si="60"/>
        <v>0.2063097953597151</v>
      </c>
      <c r="H313" s="26">
        <v>40688144</v>
      </c>
      <c r="I313" s="27">
        <v>52697387</v>
      </c>
      <c r="J313" s="27">
        <v>46370530</v>
      </c>
      <c r="K313" s="26">
        <v>139756061</v>
      </c>
      <c r="L313" s="26">
        <v>0</v>
      </c>
      <c r="M313" s="27">
        <v>0</v>
      </c>
      <c r="N313" s="27">
        <v>0</v>
      </c>
      <c r="O313" s="26">
        <v>0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2">
        <v>0</v>
      </c>
    </row>
    <row r="314" spans="1:23" ht="12.75">
      <c r="A314" s="15" t="s">
        <v>43</v>
      </c>
      <c r="B314" s="16" t="s">
        <v>560</v>
      </c>
      <c r="C314" s="17" t="s">
        <v>561</v>
      </c>
      <c r="D314" s="26">
        <v>401643137</v>
      </c>
      <c r="E314" s="27">
        <v>401643137</v>
      </c>
      <c r="F314" s="27">
        <v>68755731</v>
      </c>
      <c r="G314" s="36">
        <f t="shared" si="60"/>
        <v>0.17118612187315926</v>
      </c>
      <c r="H314" s="26">
        <v>18378592</v>
      </c>
      <c r="I314" s="27">
        <v>20110331</v>
      </c>
      <c r="J314" s="27">
        <v>30266808</v>
      </c>
      <c r="K314" s="26">
        <v>68755731</v>
      </c>
      <c r="L314" s="26">
        <v>0</v>
      </c>
      <c r="M314" s="27">
        <v>0</v>
      </c>
      <c r="N314" s="27">
        <v>0</v>
      </c>
      <c r="O314" s="26">
        <v>0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2">
        <v>0</v>
      </c>
    </row>
    <row r="315" spans="1:23" ht="16.5">
      <c r="A315" s="18"/>
      <c r="B315" s="19" t="s">
        <v>562</v>
      </c>
      <c r="C315" s="20"/>
      <c r="D315" s="28">
        <f>SUM(D309:D314)</f>
        <v>6261545898</v>
      </c>
      <c r="E315" s="29">
        <f>SUM(E309:E314)</f>
        <v>6280576573</v>
      </c>
      <c r="F315" s="29">
        <f>SUM(F309:F314)</f>
        <v>1052136202</v>
      </c>
      <c r="G315" s="37">
        <f t="shared" si="60"/>
        <v>0.16803138061098663</v>
      </c>
      <c r="H315" s="28">
        <f aca="true" t="shared" si="63" ref="H315:W315">SUM(H309:H314)</f>
        <v>205306829</v>
      </c>
      <c r="I315" s="29">
        <f t="shared" si="63"/>
        <v>370463471</v>
      </c>
      <c r="J315" s="29">
        <f t="shared" si="63"/>
        <v>476365902</v>
      </c>
      <c r="K315" s="28">
        <f t="shared" si="63"/>
        <v>1052136202</v>
      </c>
      <c r="L315" s="28">
        <f t="shared" si="63"/>
        <v>0</v>
      </c>
      <c r="M315" s="29">
        <f t="shared" si="63"/>
        <v>0</v>
      </c>
      <c r="N315" s="29">
        <f t="shared" si="63"/>
        <v>0</v>
      </c>
      <c r="O315" s="28">
        <f t="shared" si="63"/>
        <v>0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3">
        <f t="shared" si="63"/>
        <v>0</v>
      </c>
    </row>
    <row r="316" spans="1:23" ht="12.75">
      <c r="A316" s="15" t="s">
        <v>28</v>
      </c>
      <c r="B316" s="16" t="s">
        <v>563</v>
      </c>
      <c r="C316" s="17" t="s">
        <v>564</v>
      </c>
      <c r="D316" s="26">
        <v>498830688</v>
      </c>
      <c r="E316" s="27">
        <v>498830688</v>
      </c>
      <c r="F316" s="27">
        <v>94680770</v>
      </c>
      <c r="G316" s="36">
        <f t="shared" si="60"/>
        <v>0.18980542351877117</v>
      </c>
      <c r="H316" s="26">
        <v>23090905</v>
      </c>
      <c r="I316" s="27">
        <v>45787008</v>
      </c>
      <c r="J316" s="27">
        <v>25802857</v>
      </c>
      <c r="K316" s="26">
        <v>94680770</v>
      </c>
      <c r="L316" s="26">
        <v>0</v>
      </c>
      <c r="M316" s="27">
        <v>0</v>
      </c>
      <c r="N316" s="27">
        <v>0</v>
      </c>
      <c r="O316" s="26">
        <v>0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2">
        <v>0</v>
      </c>
    </row>
    <row r="317" spans="1:23" ht="12.75">
      <c r="A317" s="15" t="s">
        <v>28</v>
      </c>
      <c r="B317" s="16" t="s">
        <v>565</v>
      </c>
      <c r="C317" s="17" t="s">
        <v>566</v>
      </c>
      <c r="D317" s="26">
        <v>1037801191</v>
      </c>
      <c r="E317" s="27">
        <v>1037801191</v>
      </c>
      <c r="F317" s="27">
        <v>209730081</v>
      </c>
      <c r="G317" s="36">
        <f t="shared" si="60"/>
        <v>0.20209080777591823</v>
      </c>
      <c r="H317" s="26">
        <v>42702898</v>
      </c>
      <c r="I317" s="27">
        <v>82613222</v>
      </c>
      <c r="J317" s="27">
        <v>84413961</v>
      </c>
      <c r="K317" s="26">
        <v>209730081</v>
      </c>
      <c r="L317" s="26">
        <v>0</v>
      </c>
      <c r="M317" s="27">
        <v>0</v>
      </c>
      <c r="N317" s="27">
        <v>0</v>
      </c>
      <c r="O317" s="26">
        <v>0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2">
        <v>0</v>
      </c>
    </row>
    <row r="318" spans="1:23" ht="12.75">
      <c r="A318" s="15" t="s">
        <v>28</v>
      </c>
      <c r="B318" s="16" t="s">
        <v>567</v>
      </c>
      <c r="C318" s="17" t="s">
        <v>568</v>
      </c>
      <c r="D318" s="26">
        <v>308921678</v>
      </c>
      <c r="E318" s="27">
        <v>308921678</v>
      </c>
      <c r="F318" s="27">
        <v>64337473</v>
      </c>
      <c r="G318" s="36">
        <f t="shared" si="60"/>
        <v>0.2082646754236522</v>
      </c>
      <c r="H318" s="26">
        <v>12682496</v>
      </c>
      <c r="I318" s="27">
        <v>21742530</v>
      </c>
      <c r="J318" s="27">
        <v>29912447</v>
      </c>
      <c r="K318" s="26">
        <v>64337473</v>
      </c>
      <c r="L318" s="26">
        <v>0</v>
      </c>
      <c r="M318" s="27">
        <v>0</v>
      </c>
      <c r="N318" s="27">
        <v>0</v>
      </c>
      <c r="O318" s="26">
        <v>0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2">
        <v>0</v>
      </c>
    </row>
    <row r="319" spans="1:23" ht="12.75">
      <c r="A319" s="15" t="s">
        <v>28</v>
      </c>
      <c r="B319" s="16" t="s">
        <v>569</v>
      </c>
      <c r="C319" s="17" t="s">
        <v>570</v>
      </c>
      <c r="D319" s="26">
        <v>232430214</v>
      </c>
      <c r="E319" s="27">
        <v>232430214</v>
      </c>
      <c r="F319" s="27">
        <v>45039679</v>
      </c>
      <c r="G319" s="36">
        <f t="shared" si="60"/>
        <v>0.19377721263036826</v>
      </c>
      <c r="H319" s="26">
        <v>7625153</v>
      </c>
      <c r="I319" s="27">
        <v>15735734</v>
      </c>
      <c r="J319" s="27">
        <v>21678792</v>
      </c>
      <c r="K319" s="26">
        <v>45039679</v>
      </c>
      <c r="L319" s="26">
        <v>0</v>
      </c>
      <c r="M319" s="27">
        <v>0</v>
      </c>
      <c r="N319" s="27">
        <v>0</v>
      </c>
      <c r="O319" s="26">
        <v>0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2">
        <v>0</v>
      </c>
    </row>
    <row r="320" spans="1:23" ht="12.75">
      <c r="A320" s="15" t="s">
        <v>43</v>
      </c>
      <c r="B320" s="16" t="s">
        <v>571</v>
      </c>
      <c r="C320" s="17" t="s">
        <v>572</v>
      </c>
      <c r="D320" s="26">
        <v>180211883</v>
      </c>
      <c r="E320" s="27">
        <v>180211883</v>
      </c>
      <c r="F320" s="27">
        <v>31413331</v>
      </c>
      <c r="G320" s="36">
        <f t="shared" si="60"/>
        <v>0.17431331650865664</v>
      </c>
      <c r="H320" s="26">
        <v>8607121</v>
      </c>
      <c r="I320" s="27">
        <v>10881107</v>
      </c>
      <c r="J320" s="27">
        <v>11925103</v>
      </c>
      <c r="K320" s="26">
        <v>31413331</v>
      </c>
      <c r="L320" s="26">
        <v>0</v>
      </c>
      <c r="M320" s="27">
        <v>0</v>
      </c>
      <c r="N320" s="27">
        <v>0</v>
      </c>
      <c r="O320" s="26">
        <v>0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2">
        <v>0</v>
      </c>
    </row>
    <row r="321" spans="1:23" ht="16.5">
      <c r="A321" s="18"/>
      <c r="B321" s="19" t="s">
        <v>573</v>
      </c>
      <c r="C321" s="20"/>
      <c r="D321" s="28">
        <f>SUM(D316:D320)</f>
        <v>2258195654</v>
      </c>
      <c r="E321" s="29">
        <f>SUM(E316:E320)</f>
        <v>2258195654</v>
      </c>
      <c r="F321" s="29">
        <f>SUM(F316:F320)</f>
        <v>445201334</v>
      </c>
      <c r="G321" s="37">
        <f t="shared" si="60"/>
        <v>0.19714914126745547</v>
      </c>
      <c r="H321" s="28">
        <f aca="true" t="shared" si="64" ref="H321:W321">SUM(H316:H320)</f>
        <v>94708573</v>
      </c>
      <c r="I321" s="29">
        <f t="shared" si="64"/>
        <v>176759601</v>
      </c>
      <c r="J321" s="29">
        <f t="shared" si="64"/>
        <v>173733160</v>
      </c>
      <c r="K321" s="28">
        <f t="shared" si="64"/>
        <v>445201334</v>
      </c>
      <c r="L321" s="28">
        <f t="shared" si="64"/>
        <v>0</v>
      </c>
      <c r="M321" s="29">
        <f t="shared" si="64"/>
        <v>0</v>
      </c>
      <c r="N321" s="29">
        <f t="shared" si="64"/>
        <v>0</v>
      </c>
      <c r="O321" s="28">
        <f t="shared" si="64"/>
        <v>0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3">
        <f t="shared" si="64"/>
        <v>0</v>
      </c>
    </row>
    <row r="322" spans="1:23" ht="12.75">
      <c r="A322" s="15" t="s">
        <v>28</v>
      </c>
      <c r="B322" s="16" t="s">
        <v>574</v>
      </c>
      <c r="C322" s="17" t="s">
        <v>575</v>
      </c>
      <c r="D322" s="26">
        <v>126311682</v>
      </c>
      <c r="E322" s="27">
        <v>126311682</v>
      </c>
      <c r="F322" s="27">
        <v>0</v>
      </c>
      <c r="G322" s="36">
        <f t="shared" si="60"/>
        <v>0</v>
      </c>
      <c r="H322" s="26">
        <v>0</v>
      </c>
      <c r="I322" s="27">
        <v>0</v>
      </c>
      <c r="J322" s="27">
        <v>0</v>
      </c>
      <c r="K322" s="26">
        <v>0</v>
      </c>
      <c r="L322" s="26">
        <v>0</v>
      </c>
      <c r="M322" s="27">
        <v>0</v>
      </c>
      <c r="N322" s="27">
        <v>0</v>
      </c>
      <c r="O322" s="26">
        <v>0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2">
        <v>0</v>
      </c>
    </row>
    <row r="323" spans="1:23" ht="12.75">
      <c r="A323" s="15" t="s">
        <v>28</v>
      </c>
      <c r="B323" s="16" t="s">
        <v>576</v>
      </c>
      <c r="C323" s="17" t="s">
        <v>577</v>
      </c>
      <c r="D323" s="26">
        <v>435400044</v>
      </c>
      <c r="E323" s="27">
        <v>446827974</v>
      </c>
      <c r="F323" s="27">
        <v>68489495</v>
      </c>
      <c r="G323" s="36">
        <f t="shared" si="60"/>
        <v>0.15730245309759316</v>
      </c>
      <c r="H323" s="26">
        <v>6295652</v>
      </c>
      <c r="I323" s="27">
        <v>42024927</v>
      </c>
      <c r="J323" s="27">
        <v>20168916</v>
      </c>
      <c r="K323" s="26">
        <v>68489495</v>
      </c>
      <c r="L323" s="26">
        <v>0</v>
      </c>
      <c r="M323" s="27">
        <v>0</v>
      </c>
      <c r="N323" s="27">
        <v>0</v>
      </c>
      <c r="O323" s="26">
        <v>0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2">
        <v>0</v>
      </c>
    </row>
    <row r="324" spans="1:23" ht="12.75">
      <c r="A324" s="15" t="s">
        <v>28</v>
      </c>
      <c r="B324" s="16" t="s">
        <v>578</v>
      </c>
      <c r="C324" s="17" t="s">
        <v>579</v>
      </c>
      <c r="D324" s="26">
        <v>925106935</v>
      </c>
      <c r="E324" s="27">
        <v>947973523</v>
      </c>
      <c r="F324" s="27">
        <v>161114484</v>
      </c>
      <c r="G324" s="36">
        <f t="shared" si="60"/>
        <v>0.17415768697053385</v>
      </c>
      <c r="H324" s="26">
        <v>27001129</v>
      </c>
      <c r="I324" s="27">
        <v>67104252</v>
      </c>
      <c r="J324" s="27">
        <v>67009103</v>
      </c>
      <c r="K324" s="26">
        <v>161114484</v>
      </c>
      <c r="L324" s="26">
        <v>0</v>
      </c>
      <c r="M324" s="27">
        <v>0</v>
      </c>
      <c r="N324" s="27">
        <v>0</v>
      </c>
      <c r="O324" s="26">
        <v>0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2">
        <v>0</v>
      </c>
    </row>
    <row r="325" spans="1:23" ht="12.75">
      <c r="A325" s="15" t="s">
        <v>28</v>
      </c>
      <c r="B325" s="16" t="s">
        <v>580</v>
      </c>
      <c r="C325" s="17" t="s">
        <v>581</v>
      </c>
      <c r="D325" s="26">
        <v>1812022525</v>
      </c>
      <c r="E325" s="27">
        <v>1812022525</v>
      </c>
      <c r="F325" s="27">
        <v>228497108</v>
      </c>
      <c r="G325" s="36">
        <f t="shared" si="60"/>
        <v>0.12610058917451922</v>
      </c>
      <c r="H325" s="26">
        <v>45082843</v>
      </c>
      <c r="I325" s="27">
        <v>115526778</v>
      </c>
      <c r="J325" s="27">
        <v>67887487</v>
      </c>
      <c r="K325" s="26">
        <v>228497108</v>
      </c>
      <c r="L325" s="26">
        <v>0</v>
      </c>
      <c r="M325" s="27">
        <v>0</v>
      </c>
      <c r="N325" s="27">
        <v>0</v>
      </c>
      <c r="O325" s="26">
        <v>0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2">
        <v>0</v>
      </c>
    </row>
    <row r="326" spans="1:23" ht="12.75">
      <c r="A326" s="15" t="s">
        <v>28</v>
      </c>
      <c r="B326" s="16" t="s">
        <v>582</v>
      </c>
      <c r="C326" s="17" t="s">
        <v>583</v>
      </c>
      <c r="D326" s="26">
        <v>663069000</v>
      </c>
      <c r="E326" s="27">
        <v>665129252</v>
      </c>
      <c r="F326" s="27">
        <v>141941184</v>
      </c>
      <c r="G326" s="36">
        <f t="shared" si="60"/>
        <v>0.21406698850345893</v>
      </c>
      <c r="H326" s="26">
        <v>38237232</v>
      </c>
      <c r="I326" s="27">
        <v>46852927</v>
      </c>
      <c r="J326" s="27">
        <v>56851025</v>
      </c>
      <c r="K326" s="26">
        <v>141941184</v>
      </c>
      <c r="L326" s="26">
        <v>0</v>
      </c>
      <c r="M326" s="27">
        <v>0</v>
      </c>
      <c r="N326" s="27">
        <v>0</v>
      </c>
      <c r="O326" s="26">
        <v>0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2">
        <v>0</v>
      </c>
    </row>
    <row r="327" spans="1:23" ht="12.75">
      <c r="A327" s="15" t="s">
        <v>28</v>
      </c>
      <c r="B327" s="16" t="s">
        <v>584</v>
      </c>
      <c r="C327" s="17" t="s">
        <v>585</v>
      </c>
      <c r="D327" s="26">
        <v>571939742</v>
      </c>
      <c r="E327" s="27">
        <v>571939742</v>
      </c>
      <c r="F327" s="27">
        <v>98182435</v>
      </c>
      <c r="G327" s="36">
        <f t="shared" si="60"/>
        <v>0.17166569795739076</v>
      </c>
      <c r="H327" s="26">
        <v>23858791</v>
      </c>
      <c r="I327" s="27">
        <v>47962295</v>
      </c>
      <c r="J327" s="27">
        <v>26361349</v>
      </c>
      <c r="K327" s="26">
        <v>98182435</v>
      </c>
      <c r="L327" s="26">
        <v>0</v>
      </c>
      <c r="M327" s="27">
        <v>0</v>
      </c>
      <c r="N327" s="27">
        <v>0</v>
      </c>
      <c r="O327" s="26">
        <v>0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2">
        <v>0</v>
      </c>
    </row>
    <row r="328" spans="1:23" ht="12.75">
      <c r="A328" s="15" t="s">
        <v>28</v>
      </c>
      <c r="B328" s="16" t="s">
        <v>586</v>
      </c>
      <c r="C328" s="17" t="s">
        <v>587</v>
      </c>
      <c r="D328" s="26">
        <v>811980420</v>
      </c>
      <c r="E328" s="27">
        <v>811980420</v>
      </c>
      <c r="F328" s="27">
        <v>151502388</v>
      </c>
      <c r="G328" s="36">
        <f t="shared" si="60"/>
        <v>0.18658379471761155</v>
      </c>
      <c r="H328" s="26">
        <v>31359723</v>
      </c>
      <c r="I328" s="27">
        <v>55347730</v>
      </c>
      <c r="J328" s="27">
        <v>64794935</v>
      </c>
      <c r="K328" s="26">
        <v>151502388</v>
      </c>
      <c r="L328" s="26">
        <v>0</v>
      </c>
      <c r="M328" s="27">
        <v>0</v>
      </c>
      <c r="N328" s="27">
        <v>0</v>
      </c>
      <c r="O328" s="26">
        <v>0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2">
        <v>0</v>
      </c>
    </row>
    <row r="329" spans="1:23" ht="12.75">
      <c r="A329" s="15" t="s">
        <v>43</v>
      </c>
      <c r="B329" s="16" t="s">
        <v>588</v>
      </c>
      <c r="C329" s="17" t="s">
        <v>589</v>
      </c>
      <c r="D329" s="26">
        <v>342764281</v>
      </c>
      <c r="E329" s="27">
        <v>342764281</v>
      </c>
      <c r="F329" s="27">
        <v>47373539</v>
      </c>
      <c r="G329" s="36">
        <f t="shared" si="60"/>
        <v>0.1382102559280382</v>
      </c>
      <c r="H329" s="26">
        <v>11961104</v>
      </c>
      <c r="I329" s="27">
        <v>16469529</v>
      </c>
      <c r="J329" s="27">
        <v>18942906</v>
      </c>
      <c r="K329" s="26">
        <v>47373539</v>
      </c>
      <c r="L329" s="26">
        <v>0</v>
      </c>
      <c r="M329" s="27">
        <v>0</v>
      </c>
      <c r="N329" s="27">
        <v>0</v>
      </c>
      <c r="O329" s="26">
        <v>0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2">
        <v>0</v>
      </c>
    </row>
    <row r="330" spans="1:23" ht="16.5">
      <c r="A330" s="18"/>
      <c r="B330" s="19" t="s">
        <v>590</v>
      </c>
      <c r="C330" s="20"/>
      <c r="D330" s="28">
        <f>SUM(D322:D329)</f>
        <v>5688594629</v>
      </c>
      <c r="E330" s="29">
        <f>SUM(E322:E329)</f>
        <v>5724949399</v>
      </c>
      <c r="F330" s="29">
        <f>SUM(F322:F329)</f>
        <v>897100633</v>
      </c>
      <c r="G330" s="37">
        <f t="shared" si="60"/>
        <v>0.1577016278197523</v>
      </c>
      <c r="H330" s="28">
        <f aca="true" t="shared" si="65" ref="H330:W330">SUM(H322:H329)</f>
        <v>183796474</v>
      </c>
      <c r="I330" s="29">
        <f t="shared" si="65"/>
        <v>391288438</v>
      </c>
      <c r="J330" s="29">
        <f t="shared" si="65"/>
        <v>322015721</v>
      </c>
      <c r="K330" s="28">
        <f t="shared" si="65"/>
        <v>897100633</v>
      </c>
      <c r="L330" s="28">
        <f t="shared" si="65"/>
        <v>0</v>
      </c>
      <c r="M330" s="29">
        <f t="shared" si="65"/>
        <v>0</v>
      </c>
      <c r="N330" s="29">
        <f t="shared" si="65"/>
        <v>0</v>
      </c>
      <c r="O330" s="28">
        <f t="shared" si="65"/>
        <v>0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3">
        <f t="shared" si="65"/>
        <v>0</v>
      </c>
    </row>
    <row r="331" spans="1:23" ht="12.75">
      <c r="A331" s="15" t="s">
        <v>28</v>
      </c>
      <c r="B331" s="16" t="s">
        <v>591</v>
      </c>
      <c r="C331" s="17" t="s">
        <v>592</v>
      </c>
      <c r="D331" s="26">
        <v>86024700</v>
      </c>
      <c r="E331" s="27">
        <v>86024700</v>
      </c>
      <c r="F331" s="27">
        <v>10022567</v>
      </c>
      <c r="G331" s="36">
        <f t="shared" si="60"/>
        <v>0.11650801455860933</v>
      </c>
      <c r="H331" s="26">
        <v>965962</v>
      </c>
      <c r="I331" s="27">
        <v>4388071</v>
      </c>
      <c r="J331" s="27">
        <v>4668534</v>
      </c>
      <c r="K331" s="26">
        <v>10022567</v>
      </c>
      <c r="L331" s="26">
        <v>0</v>
      </c>
      <c r="M331" s="27">
        <v>0</v>
      </c>
      <c r="N331" s="27">
        <v>0</v>
      </c>
      <c r="O331" s="26">
        <v>0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2">
        <v>0</v>
      </c>
    </row>
    <row r="332" spans="1:23" ht="12.75">
      <c r="A332" s="15" t="s">
        <v>28</v>
      </c>
      <c r="B332" s="16" t="s">
        <v>593</v>
      </c>
      <c r="C332" s="17" t="s">
        <v>594</v>
      </c>
      <c r="D332" s="26">
        <v>68352280</v>
      </c>
      <c r="E332" s="27">
        <v>68352280</v>
      </c>
      <c r="F332" s="27">
        <v>12922686</v>
      </c>
      <c r="G332" s="36">
        <f t="shared" si="60"/>
        <v>0.18906005768937043</v>
      </c>
      <c r="H332" s="26">
        <v>2984868</v>
      </c>
      <c r="I332" s="27">
        <v>5529206</v>
      </c>
      <c r="J332" s="27">
        <v>4408612</v>
      </c>
      <c r="K332" s="26">
        <v>12922686</v>
      </c>
      <c r="L332" s="26">
        <v>0</v>
      </c>
      <c r="M332" s="27">
        <v>0</v>
      </c>
      <c r="N332" s="27">
        <v>0</v>
      </c>
      <c r="O332" s="26">
        <v>0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2">
        <v>0</v>
      </c>
    </row>
    <row r="333" spans="1:23" ht="12.75">
      <c r="A333" s="15" t="s">
        <v>28</v>
      </c>
      <c r="B333" s="16" t="s">
        <v>595</v>
      </c>
      <c r="C333" s="17" t="s">
        <v>596</v>
      </c>
      <c r="D333" s="26">
        <v>303804240</v>
      </c>
      <c r="E333" s="27">
        <v>303804240</v>
      </c>
      <c r="F333" s="27">
        <v>47028075</v>
      </c>
      <c r="G333" s="36">
        <f t="shared" si="60"/>
        <v>0.1547972964432623</v>
      </c>
      <c r="H333" s="26">
        <v>10016342</v>
      </c>
      <c r="I333" s="27">
        <v>21669433</v>
      </c>
      <c r="J333" s="27">
        <v>15342300</v>
      </c>
      <c r="K333" s="26">
        <v>47028075</v>
      </c>
      <c r="L333" s="26">
        <v>0</v>
      </c>
      <c r="M333" s="27">
        <v>0</v>
      </c>
      <c r="N333" s="27">
        <v>0</v>
      </c>
      <c r="O333" s="26">
        <v>0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2">
        <v>0</v>
      </c>
    </row>
    <row r="334" spans="1:23" ht="12.75">
      <c r="A334" s="15" t="s">
        <v>43</v>
      </c>
      <c r="B334" s="16" t="s">
        <v>597</v>
      </c>
      <c r="C334" s="17" t="s">
        <v>598</v>
      </c>
      <c r="D334" s="26">
        <v>71778470</v>
      </c>
      <c r="E334" s="27">
        <v>71778470</v>
      </c>
      <c r="F334" s="27">
        <v>15664265</v>
      </c>
      <c r="G334" s="36">
        <f t="shared" si="60"/>
        <v>0.21823068950898508</v>
      </c>
      <c r="H334" s="26">
        <v>5706703</v>
      </c>
      <c r="I334" s="27">
        <v>4656323</v>
      </c>
      <c r="J334" s="27">
        <v>5301239</v>
      </c>
      <c r="K334" s="26">
        <v>15664265</v>
      </c>
      <c r="L334" s="26">
        <v>0</v>
      </c>
      <c r="M334" s="27">
        <v>0</v>
      </c>
      <c r="N334" s="27">
        <v>0</v>
      </c>
      <c r="O334" s="26">
        <v>0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2">
        <v>0</v>
      </c>
    </row>
    <row r="335" spans="1:23" ht="16.5">
      <c r="A335" s="18"/>
      <c r="B335" s="19" t="s">
        <v>599</v>
      </c>
      <c r="C335" s="20"/>
      <c r="D335" s="28">
        <f>SUM(D331:D334)</f>
        <v>529959690</v>
      </c>
      <c r="E335" s="29">
        <f>SUM(E331:E334)</f>
        <v>529959690</v>
      </c>
      <c r="F335" s="29">
        <f>SUM(F331:F334)</f>
        <v>85637593</v>
      </c>
      <c r="G335" s="37">
        <f t="shared" si="60"/>
        <v>0.1615926543394272</v>
      </c>
      <c r="H335" s="28">
        <f aca="true" t="shared" si="66" ref="H335:W335">SUM(H331:H334)</f>
        <v>19673875</v>
      </c>
      <c r="I335" s="29">
        <f t="shared" si="66"/>
        <v>36243033</v>
      </c>
      <c r="J335" s="29">
        <f t="shared" si="66"/>
        <v>29720685</v>
      </c>
      <c r="K335" s="28">
        <f t="shared" si="66"/>
        <v>85637593</v>
      </c>
      <c r="L335" s="28">
        <f t="shared" si="66"/>
        <v>0</v>
      </c>
      <c r="M335" s="29">
        <f t="shared" si="66"/>
        <v>0</v>
      </c>
      <c r="N335" s="29">
        <f t="shared" si="66"/>
        <v>0</v>
      </c>
      <c r="O335" s="28">
        <f t="shared" si="66"/>
        <v>0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3">
        <f t="shared" si="66"/>
        <v>0</v>
      </c>
    </row>
    <row r="336" spans="1:23" ht="16.5">
      <c r="A336" s="18"/>
      <c r="B336" s="19" t="s">
        <v>600</v>
      </c>
      <c r="C336" s="20"/>
      <c r="D336" s="28">
        <f>SUM(D300,D302:D307,D309:D314,D316:D320,D322:D329,D331:D334)</f>
        <v>56001097879</v>
      </c>
      <c r="E336" s="29">
        <f>SUM(E300,E302:E307,E309:E314,E316:E320,E322:E329,E331:E334)</f>
        <v>56057598359</v>
      </c>
      <c r="F336" s="29">
        <f>SUM(F300,F302:F307,F309:F314,F316:F320,F322:F329,F331:F334)</f>
        <v>11046196342</v>
      </c>
      <c r="G336" s="37">
        <f t="shared" si="60"/>
        <v>0.19724963903149195</v>
      </c>
      <c r="H336" s="28">
        <f aca="true" t="shared" si="67" ref="H336:W336">SUM(H300,H302:H307,H309:H314,H316:H320,H322:H329,H331:H334)</f>
        <v>2310828042</v>
      </c>
      <c r="I336" s="29">
        <f t="shared" si="67"/>
        <v>4370520073</v>
      </c>
      <c r="J336" s="29">
        <f t="shared" si="67"/>
        <v>4364848227</v>
      </c>
      <c r="K336" s="28">
        <f t="shared" si="67"/>
        <v>11046196342</v>
      </c>
      <c r="L336" s="28">
        <f t="shared" si="67"/>
        <v>0</v>
      </c>
      <c r="M336" s="29">
        <f t="shared" si="67"/>
        <v>0</v>
      </c>
      <c r="N336" s="29">
        <f t="shared" si="67"/>
        <v>0</v>
      </c>
      <c r="O336" s="28">
        <f t="shared" si="67"/>
        <v>0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3">
        <f t="shared" si="67"/>
        <v>0</v>
      </c>
    </row>
    <row r="337" spans="1:23" ht="16.5">
      <c r="A337" s="21"/>
      <c r="B337" s="22" t="s">
        <v>601</v>
      </c>
      <c r="C337" s="23"/>
      <c r="D337" s="32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346274685331</v>
      </c>
      <c r="E337" s="33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346362912231</v>
      </c>
      <c r="F337" s="33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69638974016</v>
      </c>
      <c r="G337" s="39">
        <f t="shared" si="60"/>
        <v>0.20110905291685674</v>
      </c>
      <c r="H337" s="32">
        <f aca="true" t="shared" si="68" ref="H337:W337"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19501890280</v>
      </c>
      <c r="I337" s="33">
        <f t="shared" si="68"/>
        <v>24694193162</v>
      </c>
      <c r="J337" s="33">
        <f t="shared" si="68"/>
        <v>25442890574</v>
      </c>
      <c r="K337" s="32">
        <f t="shared" si="68"/>
        <v>69638974016</v>
      </c>
      <c r="L337" s="32">
        <f t="shared" si="68"/>
        <v>0</v>
      </c>
      <c r="M337" s="33">
        <f t="shared" si="68"/>
        <v>0</v>
      </c>
      <c r="N337" s="33">
        <f t="shared" si="68"/>
        <v>0</v>
      </c>
      <c r="O337" s="32">
        <f t="shared" si="68"/>
        <v>0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5">
        <f t="shared" si="68"/>
        <v>0</v>
      </c>
    </row>
    <row r="338" spans="1:23" ht="12.75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75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75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75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75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75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75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75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75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75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75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75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75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75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75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75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75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75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75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75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75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2:23" ht="12.75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2:23" ht="12.75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0"/>
  <sheetViews>
    <sheetView showGridLines="0" zoomScalePageLayoutView="0" workbookViewId="0" topLeftCell="A1">
      <selection activeCell="H6" sqref="H6:W360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1" width="10.7109375" style="0" customWidth="1"/>
    <col min="12" max="23" width="10.7109375" style="0" hidden="1" customWidth="1"/>
  </cols>
  <sheetData>
    <row r="1" spans="1:23" ht="16.5">
      <c r="A1" s="6"/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8.75" customHeight="1">
      <c r="A2" s="7"/>
      <c r="B2" s="48" t="s">
        <v>602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>
      <c r="A3" s="8"/>
      <c r="B3" s="9" t="s">
        <v>2</v>
      </c>
      <c r="C3" s="2" t="s">
        <v>3</v>
      </c>
      <c r="D3" s="3" t="s">
        <v>4</v>
      </c>
      <c r="E3" s="4" t="s">
        <v>5</v>
      </c>
      <c r="F3" s="4" t="s">
        <v>603</v>
      </c>
      <c r="G3" s="5" t="s">
        <v>6</v>
      </c>
      <c r="H3" s="3" t="s">
        <v>604</v>
      </c>
      <c r="I3" s="4" t="s">
        <v>7</v>
      </c>
      <c r="J3" s="5" t="s">
        <v>8</v>
      </c>
      <c r="K3" s="5" t="s">
        <v>9</v>
      </c>
      <c r="L3" s="3" t="s">
        <v>10</v>
      </c>
      <c r="M3" s="4" t="s">
        <v>11</v>
      </c>
      <c r="N3" s="5" t="s">
        <v>12</v>
      </c>
      <c r="O3" s="5" t="s">
        <v>13</v>
      </c>
      <c r="P3" s="3" t="s">
        <v>14</v>
      </c>
      <c r="Q3" s="4" t="s">
        <v>15</v>
      </c>
      <c r="R3" s="5" t="s">
        <v>16</v>
      </c>
      <c r="S3" s="5" t="s">
        <v>17</v>
      </c>
      <c r="T3" s="3" t="s">
        <v>18</v>
      </c>
      <c r="U3" s="4" t="s">
        <v>605</v>
      </c>
      <c r="V3" s="5" t="s">
        <v>19</v>
      </c>
      <c r="W3" s="5" t="s">
        <v>20</v>
      </c>
    </row>
    <row r="4" spans="1:23" ht="16.5">
      <c r="A4" s="10"/>
      <c r="B4" s="11" t="s">
        <v>606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6.5">
      <c r="A5" s="14"/>
      <c r="B5" s="11" t="s">
        <v>21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ht="12.75">
      <c r="A6" s="15" t="s">
        <v>22</v>
      </c>
      <c r="B6" s="16" t="s">
        <v>23</v>
      </c>
      <c r="C6" s="17" t="s">
        <v>24</v>
      </c>
      <c r="D6" s="26">
        <v>1646166419</v>
      </c>
      <c r="E6" s="27">
        <v>1646166419</v>
      </c>
      <c r="F6" s="27">
        <v>127625174</v>
      </c>
      <c r="G6" s="36">
        <f>IF($D6=0,0,$F6/$D6)</f>
        <v>0.07752871916651581</v>
      </c>
      <c r="H6" s="26">
        <v>2308097</v>
      </c>
      <c r="I6" s="27">
        <v>40221732</v>
      </c>
      <c r="J6" s="27">
        <v>85095345</v>
      </c>
      <c r="K6" s="26">
        <v>127625174</v>
      </c>
      <c r="L6" s="26">
        <v>0</v>
      </c>
      <c r="M6" s="27">
        <v>0</v>
      </c>
      <c r="N6" s="27">
        <v>0</v>
      </c>
      <c r="O6" s="26">
        <v>0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2">
        <v>0</v>
      </c>
    </row>
    <row r="7" spans="1:23" ht="12.75">
      <c r="A7" s="15" t="s">
        <v>22</v>
      </c>
      <c r="B7" s="16" t="s">
        <v>25</v>
      </c>
      <c r="C7" s="17" t="s">
        <v>26</v>
      </c>
      <c r="D7" s="26">
        <v>1601891266</v>
      </c>
      <c r="E7" s="27">
        <v>1601891266</v>
      </c>
      <c r="F7" s="27">
        <v>231495786</v>
      </c>
      <c r="G7" s="36">
        <f>IF($D7=0,0,$F7/$D7)</f>
        <v>0.14451404468797446</v>
      </c>
      <c r="H7" s="26">
        <v>40189928</v>
      </c>
      <c r="I7" s="27">
        <v>89580008</v>
      </c>
      <c r="J7" s="27">
        <v>101725850</v>
      </c>
      <c r="K7" s="26">
        <v>231495786</v>
      </c>
      <c r="L7" s="26">
        <v>0</v>
      </c>
      <c r="M7" s="27">
        <v>0</v>
      </c>
      <c r="N7" s="27">
        <v>0</v>
      </c>
      <c r="O7" s="26">
        <v>0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2">
        <v>0</v>
      </c>
    </row>
    <row r="8" spans="1:23" ht="16.5">
      <c r="A8" s="18"/>
      <c r="B8" s="19" t="s">
        <v>27</v>
      </c>
      <c r="C8" s="20"/>
      <c r="D8" s="28">
        <f>SUM(D6:D7)</f>
        <v>3248057685</v>
      </c>
      <c r="E8" s="29">
        <f>SUM(E6:E7)</f>
        <v>3248057685</v>
      </c>
      <c r="F8" s="29">
        <f>SUM(F6:F7)</f>
        <v>359120960</v>
      </c>
      <c r="G8" s="37">
        <f>IF($D8=0,0,$F8/$D8)</f>
        <v>0.11056483438039678</v>
      </c>
      <c r="H8" s="28">
        <f aca="true" t="shared" si="0" ref="H8:W8">SUM(H6:H7)</f>
        <v>42498025</v>
      </c>
      <c r="I8" s="29">
        <f t="shared" si="0"/>
        <v>129801740</v>
      </c>
      <c r="J8" s="29">
        <f t="shared" si="0"/>
        <v>186821195</v>
      </c>
      <c r="K8" s="28">
        <f t="shared" si="0"/>
        <v>359120960</v>
      </c>
      <c r="L8" s="28">
        <f t="shared" si="0"/>
        <v>0</v>
      </c>
      <c r="M8" s="29">
        <f t="shared" si="0"/>
        <v>0</v>
      </c>
      <c r="N8" s="29">
        <f t="shared" si="0"/>
        <v>0</v>
      </c>
      <c r="O8" s="28">
        <f t="shared" si="0"/>
        <v>0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3">
        <f t="shared" si="0"/>
        <v>0</v>
      </c>
    </row>
    <row r="9" spans="1:23" ht="12.75">
      <c r="A9" s="15" t="s">
        <v>28</v>
      </c>
      <c r="B9" s="16" t="s">
        <v>29</v>
      </c>
      <c r="C9" s="17" t="s">
        <v>30</v>
      </c>
      <c r="D9" s="26">
        <v>64760430</v>
      </c>
      <c r="E9" s="27">
        <v>64760430</v>
      </c>
      <c r="F9" s="27">
        <v>13618236</v>
      </c>
      <c r="G9" s="36">
        <f>IF($D9=0,0,$F9/$D9)</f>
        <v>0.21028637394779498</v>
      </c>
      <c r="H9" s="26">
        <v>0</v>
      </c>
      <c r="I9" s="27">
        <v>7811152</v>
      </c>
      <c r="J9" s="27">
        <v>5807084</v>
      </c>
      <c r="K9" s="26">
        <v>13618236</v>
      </c>
      <c r="L9" s="26">
        <v>0</v>
      </c>
      <c r="M9" s="27">
        <v>0</v>
      </c>
      <c r="N9" s="27">
        <v>0</v>
      </c>
      <c r="O9" s="26">
        <v>0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2">
        <v>0</v>
      </c>
    </row>
    <row r="10" spans="1:23" ht="12.75">
      <c r="A10" s="15" t="s">
        <v>28</v>
      </c>
      <c r="B10" s="16" t="s">
        <v>31</v>
      </c>
      <c r="C10" s="17" t="s">
        <v>32</v>
      </c>
      <c r="D10" s="26">
        <v>33150200</v>
      </c>
      <c r="E10" s="27">
        <v>33150200</v>
      </c>
      <c r="F10" s="27">
        <v>678089</v>
      </c>
      <c r="G10" s="36">
        <f aca="true" t="shared" si="1" ref="G10:G52">IF($D10=0,0,$F10/$D10)</f>
        <v>0.020455050044946937</v>
      </c>
      <c r="H10" s="26">
        <v>0</v>
      </c>
      <c r="I10" s="27">
        <v>0</v>
      </c>
      <c r="J10" s="27">
        <v>678089</v>
      </c>
      <c r="K10" s="26">
        <v>678089</v>
      </c>
      <c r="L10" s="26">
        <v>0</v>
      </c>
      <c r="M10" s="27">
        <v>0</v>
      </c>
      <c r="N10" s="27">
        <v>0</v>
      </c>
      <c r="O10" s="26">
        <v>0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2">
        <v>0</v>
      </c>
    </row>
    <row r="11" spans="1:23" ht="12.75">
      <c r="A11" s="15" t="s">
        <v>28</v>
      </c>
      <c r="B11" s="16" t="s">
        <v>33</v>
      </c>
      <c r="C11" s="17" t="s">
        <v>34</v>
      </c>
      <c r="D11" s="26">
        <v>149402625</v>
      </c>
      <c r="E11" s="27">
        <v>149402625</v>
      </c>
      <c r="F11" s="27">
        <v>0</v>
      </c>
      <c r="G11" s="36">
        <f t="shared" si="1"/>
        <v>0</v>
      </c>
      <c r="H11" s="26">
        <v>0</v>
      </c>
      <c r="I11" s="27">
        <v>0</v>
      </c>
      <c r="J11" s="27">
        <v>0</v>
      </c>
      <c r="K11" s="26">
        <v>0</v>
      </c>
      <c r="L11" s="26">
        <v>0</v>
      </c>
      <c r="M11" s="27">
        <v>0</v>
      </c>
      <c r="N11" s="27">
        <v>0</v>
      </c>
      <c r="O11" s="26">
        <v>0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2">
        <v>0</v>
      </c>
    </row>
    <row r="12" spans="1:23" ht="12.75">
      <c r="A12" s="15" t="s">
        <v>28</v>
      </c>
      <c r="B12" s="16" t="s">
        <v>35</v>
      </c>
      <c r="C12" s="17" t="s">
        <v>36</v>
      </c>
      <c r="D12" s="26">
        <v>46013710</v>
      </c>
      <c r="E12" s="27">
        <v>46013710</v>
      </c>
      <c r="F12" s="27">
        <v>4051792</v>
      </c>
      <c r="G12" s="36">
        <f t="shared" si="1"/>
        <v>0.08805619020939628</v>
      </c>
      <c r="H12" s="26">
        <v>1989687</v>
      </c>
      <c r="I12" s="27">
        <v>1676822</v>
      </c>
      <c r="J12" s="27">
        <v>385283</v>
      </c>
      <c r="K12" s="26">
        <v>4051792</v>
      </c>
      <c r="L12" s="26">
        <v>0</v>
      </c>
      <c r="M12" s="27">
        <v>0</v>
      </c>
      <c r="N12" s="27">
        <v>0</v>
      </c>
      <c r="O12" s="26">
        <v>0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2">
        <v>0</v>
      </c>
    </row>
    <row r="13" spans="1:23" ht="12.75">
      <c r="A13" s="15" t="s">
        <v>28</v>
      </c>
      <c r="B13" s="16" t="s">
        <v>37</v>
      </c>
      <c r="C13" s="17" t="s">
        <v>38</v>
      </c>
      <c r="D13" s="26">
        <v>78155048</v>
      </c>
      <c r="E13" s="27">
        <v>78155048</v>
      </c>
      <c r="F13" s="27">
        <v>7587310</v>
      </c>
      <c r="G13" s="36">
        <f t="shared" si="1"/>
        <v>0.0970802295457614</v>
      </c>
      <c r="H13" s="26">
        <v>4689085</v>
      </c>
      <c r="I13" s="27">
        <v>1325856</v>
      </c>
      <c r="J13" s="27">
        <v>1572369</v>
      </c>
      <c r="K13" s="26">
        <v>7587310</v>
      </c>
      <c r="L13" s="26">
        <v>0</v>
      </c>
      <c r="M13" s="27">
        <v>0</v>
      </c>
      <c r="N13" s="27">
        <v>0</v>
      </c>
      <c r="O13" s="26">
        <v>0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2">
        <v>0</v>
      </c>
    </row>
    <row r="14" spans="1:23" ht="12.75">
      <c r="A14" s="15" t="s">
        <v>28</v>
      </c>
      <c r="B14" s="16" t="s">
        <v>39</v>
      </c>
      <c r="C14" s="17" t="s">
        <v>40</v>
      </c>
      <c r="D14" s="26">
        <v>59679721</v>
      </c>
      <c r="E14" s="27">
        <v>59679721</v>
      </c>
      <c r="F14" s="27">
        <v>397755</v>
      </c>
      <c r="G14" s="36">
        <f t="shared" si="1"/>
        <v>0.006664826734025784</v>
      </c>
      <c r="H14" s="26">
        <v>0</v>
      </c>
      <c r="I14" s="27">
        <v>37021</v>
      </c>
      <c r="J14" s="27">
        <v>360734</v>
      </c>
      <c r="K14" s="26">
        <v>397755</v>
      </c>
      <c r="L14" s="26">
        <v>0</v>
      </c>
      <c r="M14" s="27">
        <v>0</v>
      </c>
      <c r="N14" s="27">
        <v>0</v>
      </c>
      <c r="O14" s="26">
        <v>0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2">
        <v>0</v>
      </c>
    </row>
    <row r="15" spans="1:23" ht="12.75">
      <c r="A15" s="15" t="s">
        <v>28</v>
      </c>
      <c r="B15" s="16" t="s">
        <v>41</v>
      </c>
      <c r="C15" s="17" t="s">
        <v>42</v>
      </c>
      <c r="D15" s="26">
        <v>19943892</v>
      </c>
      <c r="E15" s="27">
        <v>19943892</v>
      </c>
      <c r="F15" s="27">
        <v>4002011</v>
      </c>
      <c r="G15" s="36">
        <f t="shared" si="1"/>
        <v>0.20066349135865758</v>
      </c>
      <c r="H15" s="26">
        <v>1599485</v>
      </c>
      <c r="I15" s="27">
        <v>946264</v>
      </c>
      <c r="J15" s="27">
        <v>1456262</v>
      </c>
      <c r="K15" s="26">
        <v>4002011</v>
      </c>
      <c r="L15" s="26">
        <v>0</v>
      </c>
      <c r="M15" s="27">
        <v>0</v>
      </c>
      <c r="N15" s="27">
        <v>0</v>
      </c>
      <c r="O15" s="26">
        <v>0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2">
        <v>0</v>
      </c>
    </row>
    <row r="16" spans="1:23" ht="12.75">
      <c r="A16" s="15" t="s">
        <v>43</v>
      </c>
      <c r="B16" s="16" t="s">
        <v>44</v>
      </c>
      <c r="C16" s="17" t="s">
        <v>45</v>
      </c>
      <c r="D16" s="26">
        <v>1012000</v>
      </c>
      <c r="E16" s="27">
        <v>1012000</v>
      </c>
      <c r="F16" s="27">
        <v>109853</v>
      </c>
      <c r="G16" s="36">
        <f t="shared" si="1"/>
        <v>0.108550395256917</v>
      </c>
      <c r="H16" s="26">
        <v>0</v>
      </c>
      <c r="I16" s="27">
        <v>0</v>
      </c>
      <c r="J16" s="27">
        <v>109853</v>
      </c>
      <c r="K16" s="26">
        <v>109853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2">
        <v>0</v>
      </c>
    </row>
    <row r="17" spans="1:23" ht="16.5">
      <c r="A17" s="18"/>
      <c r="B17" s="19" t="s">
        <v>46</v>
      </c>
      <c r="C17" s="20"/>
      <c r="D17" s="28">
        <f>SUM(D9:D16)</f>
        <v>452117626</v>
      </c>
      <c r="E17" s="29">
        <f>SUM(E9:E16)</f>
        <v>452117626</v>
      </c>
      <c r="F17" s="29">
        <f>SUM(F9:F16)</f>
        <v>30445046</v>
      </c>
      <c r="G17" s="37">
        <f t="shared" si="1"/>
        <v>0.0673387725874682</v>
      </c>
      <c r="H17" s="28">
        <f aca="true" t="shared" si="2" ref="H17:W17">SUM(H9:H16)</f>
        <v>8278257</v>
      </c>
      <c r="I17" s="29">
        <f t="shared" si="2"/>
        <v>11797115</v>
      </c>
      <c r="J17" s="29">
        <f t="shared" si="2"/>
        <v>10369674</v>
      </c>
      <c r="K17" s="28">
        <f t="shared" si="2"/>
        <v>30445046</v>
      </c>
      <c r="L17" s="28">
        <f t="shared" si="2"/>
        <v>0</v>
      </c>
      <c r="M17" s="29">
        <f t="shared" si="2"/>
        <v>0</v>
      </c>
      <c r="N17" s="29">
        <f t="shared" si="2"/>
        <v>0</v>
      </c>
      <c r="O17" s="28">
        <f t="shared" si="2"/>
        <v>0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3">
        <f t="shared" si="2"/>
        <v>0</v>
      </c>
    </row>
    <row r="18" spans="1:23" ht="12.75">
      <c r="A18" s="15" t="s">
        <v>28</v>
      </c>
      <c r="B18" s="16" t="s">
        <v>47</v>
      </c>
      <c r="C18" s="17" t="s">
        <v>48</v>
      </c>
      <c r="D18" s="26">
        <v>77867140</v>
      </c>
      <c r="E18" s="27">
        <v>77867140</v>
      </c>
      <c r="F18" s="27">
        <v>11573874</v>
      </c>
      <c r="G18" s="36">
        <f t="shared" si="1"/>
        <v>0.14863617695474626</v>
      </c>
      <c r="H18" s="26">
        <v>2340929</v>
      </c>
      <c r="I18" s="27">
        <v>2967337</v>
      </c>
      <c r="J18" s="27">
        <v>6265608</v>
      </c>
      <c r="K18" s="26">
        <v>11573874</v>
      </c>
      <c r="L18" s="26">
        <v>0</v>
      </c>
      <c r="M18" s="27">
        <v>0</v>
      </c>
      <c r="N18" s="27">
        <v>0</v>
      </c>
      <c r="O18" s="26">
        <v>0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2">
        <v>0</v>
      </c>
    </row>
    <row r="19" spans="1:23" ht="12.75">
      <c r="A19" s="15" t="s">
        <v>28</v>
      </c>
      <c r="B19" s="16" t="s">
        <v>49</v>
      </c>
      <c r="C19" s="17" t="s">
        <v>50</v>
      </c>
      <c r="D19" s="26">
        <v>68776000</v>
      </c>
      <c r="E19" s="27">
        <v>68776000</v>
      </c>
      <c r="F19" s="27">
        <v>2779063</v>
      </c>
      <c r="G19" s="36">
        <f t="shared" si="1"/>
        <v>0.040407453181342326</v>
      </c>
      <c r="H19" s="26">
        <v>35703</v>
      </c>
      <c r="I19" s="27">
        <v>0</v>
      </c>
      <c r="J19" s="27">
        <v>2743360</v>
      </c>
      <c r="K19" s="26">
        <v>2779063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2">
        <v>0</v>
      </c>
    </row>
    <row r="20" spans="1:23" ht="12.75">
      <c r="A20" s="15" t="s">
        <v>28</v>
      </c>
      <c r="B20" s="16" t="s">
        <v>51</v>
      </c>
      <c r="C20" s="17" t="s">
        <v>52</v>
      </c>
      <c r="D20" s="26">
        <v>17714250</v>
      </c>
      <c r="E20" s="27">
        <v>17714250</v>
      </c>
      <c r="F20" s="27">
        <v>2714584</v>
      </c>
      <c r="G20" s="36">
        <f t="shared" si="1"/>
        <v>0.1532429541188591</v>
      </c>
      <c r="H20" s="26">
        <v>0</v>
      </c>
      <c r="I20" s="27">
        <v>903549</v>
      </c>
      <c r="J20" s="27">
        <v>1811035</v>
      </c>
      <c r="K20" s="26">
        <v>2714584</v>
      </c>
      <c r="L20" s="26">
        <v>0</v>
      </c>
      <c r="M20" s="27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2">
        <v>0</v>
      </c>
    </row>
    <row r="21" spans="1:23" ht="12.75">
      <c r="A21" s="15" t="s">
        <v>28</v>
      </c>
      <c r="B21" s="16" t="s">
        <v>53</v>
      </c>
      <c r="C21" s="17" t="s">
        <v>54</v>
      </c>
      <c r="D21" s="26">
        <v>32145300</v>
      </c>
      <c r="E21" s="27">
        <v>32145300</v>
      </c>
      <c r="F21" s="27">
        <v>1053314</v>
      </c>
      <c r="G21" s="36">
        <f t="shared" si="1"/>
        <v>0.03276727857571714</v>
      </c>
      <c r="H21" s="26">
        <v>147033</v>
      </c>
      <c r="I21" s="27">
        <v>774055</v>
      </c>
      <c r="J21" s="27">
        <v>132226</v>
      </c>
      <c r="K21" s="26">
        <v>1053314</v>
      </c>
      <c r="L21" s="26">
        <v>0</v>
      </c>
      <c r="M21" s="27">
        <v>0</v>
      </c>
      <c r="N21" s="27">
        <v>0</v>
      </c>
      <c r="O21" s="26">
        <v>0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2">
        <v>0</v>
      </c>
    </row>
    <row r="22" spans="1:23" ht="12.75">
      <c r="A22" s="15" t="s">
        <v>28</v>
      </c>
      <c r="B22" s="16" t="s">
        <v>55</v>
      </c>
      <c r="C22" s="17" t="s">
        <v>56</v>
      </c>
      <c r="D22" s="26">
        <v>30401022</v>
      </c>
      <c r="E22" s="27">
        <v>30401022</v>
      </c>
      <c r="F22" s="27">
        <v>2891841</v>
      </c>
      <c r="G22" s="36">
        <f t="shared" si="1"/>
        <v>0.09512315079407528</v>
      </c>
      <c r="H22" s="26">
        <v>481991</v>
      </c>
      <c r="I22" s="27">
        <v>1594292</v>
      </c>
      <c r="J22" s="27">
        <v>815558</v>
      </c>
      <c r="K22" s="26">
        <v>2891841</v>
      </c>
      <c r="L22" s="26">
        <v>0</v>
      </c>
      <c r="M22" s="27">
        <v>0</v>
      </c>
      <c r="N22" s="27">
        <v>0</v>
      </c>
      <c r="O22" s="26">
        <v>0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2">
        <v>0</v>
      </c>
    </row>
    <row r="23" spans="1:23" ht="12.75">
      <c r="A23" s="15" t="s">
        <v>28</v>
      </c>
      <c r="B23" s="16" t="s">
        <v>57</v>
      </c>
      <c r="C23" s="17" t="s">
        <v>58</v>
      </c>
      <c r="D23" s="26">
        <v>45389300</v>
      </c>
      <c r="E23" s="27">
        <v>45389300</v>
      </c>
      <c r="F23" s="27">
        <v>10054120</v>
      </c>
      <c r="G23" s="36">
        <f t="shared" si="1"/>
        <v>0.2215085934350166</v>
      </c>
      <c r="H23" s="26">
        <v>725190</v>
      </c>
      <c r="I23" s="27">
        <v>3109127</v>
      </c>
      <c r="J23" s="27">
        <v>6219803</v>
      </c>
      <c r="K23" s="26">
        <v>10054120</v>
      </c>
      <c r="L23" s="26">
        <v>0</v>
      </c>
      <c r="M23" s="27">
        <v>0</v>
      </c>
      <c r="N23" s="27">
        <v>0</v>
      </c>
      <c r="O23" s="26">
        <v>0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2">
        <v>0</v>
      </c>
    </row>
    <row r="24" spans="1:23" ht="12.75">
      <c r="A24" s="15" t="s">
        <v>43</v>
      </c>
      <c r="B24" s="16" t="s">
        <v>59</v>
      </c>
      <c r="C24" s="17" t="s">
        <v>60</v>
      </c>
      <c r="D24" s="26">
        <v>537521028</v>
      </c>
      <c r="E24" s="27">
        <v>537521028</v>
      </c>
      <c r="F24" s="27">
        <v>55122321</v>
      </c>
      <c r="G24" s="36">
        <f t="shared" si="1"/>
        <v>0.1025491434355569</v>
      </c>
      <c r="H24" s="26">
        <v>1238803</v>
      </c>
      <c r="I24" s="27">
        <v>14813675</v>
      </c>
      <c r="J24" s="27">
        <v>39069843</v>
      </c>
      <c r="K24" s="26">
        <v>55122321</v>
      </c>
      <c r="L24" s="26">
        <v>0</v>
      </c>
      <c r="M24" s="27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2">
        <v>0</v>
      </c>
    </row>
    <row r="25" spans="1:23" ht="16.5">
      <c r="A25" s="18"/>
      <c r="B25" s="19" t="s">
        <v>61</v>
      </c>
      <c r="C25" s="20"/>
      <c r="D25" s="28">
        <f>SUM(D18:D24)</f>
        <v>809814040</v>
      </c>
      <c r="E25" s="29">
        <f>SUM(E18:E24)</f>
        <v>809814040</v>
      </c>
      <c r="F25" s="29">
        <f>SUM(F18:F24)</f>
        <v>86189117</v>
      </c>
      <c r="G25" s="37">
        <f t="shared" si="1"/>
        <v>0.10643075168220101</v>
      </c>
      <c r="H25" s="28">
        <f aca="true" t="shared" si="3" ref="H25:W25">SUM(H18:H24)</f>
        <v>4969649</v>
      </c>
      <c r="I25" s="29">
        <f t="shared" si="3"/>
        <v>24162035</v>
      </c>
      <c r="J25" s="29">
        <f t="shared" si="3"/>
        <v>57057433</v>
      </c>
      <c r="K25" s="28">
        <f t="shared" si="3"/>
        <v>86189117</v>
      </c>
      <c r="L25" s="28">
        <f t="shared" si="3"/>
        <v>0</v>
      </c>
      <c r="M25" s="29">
        <f t="shared" si="3"/>
        <v>0</v>
      </c>
      <c r="N25" s="29">
        <f t="shared" si="3"/>
        <v>0</v>
      </c>
      <c r="O25" s="28">
        <f t="shared" si="3"/>
        <v>0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3">
        <f t="shared" si="3"/>
        <v>0</v>
      </c>
    </row>
    <row r="26" spans="1:23" ht="12.75">
      <c r="A26" s="15" t="s">
        <v>28</v>
      </c>
      <c r="B26" s="16" t="s">
        <v>62</v>
      </c>
      <c r="C26" s="17" t="s">
        <v>63</v>
      </c>
      <c r="D26" s="26">
        <v>34343510</v>
      </c>
      <c r="E26" s="27">
        <v>34343510</v>
      </c>
      <c r="F26" s="27">
        <v>3329971</v>
      </c>
      <c r="G26" s="36">
        <f t="shared" si="1"/>
        <v>0.09696070669538437</v>
      </c>
      <c r="H26" s="26">
        <v>1862000</v>
      </c>
      <c r="I26" s="27">
        <v>67971</v>
      </c>
      <c r="J26" s="27">
        <v>1400000</v>
      </c>
      <c r="K26" s="26">
        <v>3329971</v>
      </c>
      <c r="L26" s="26">
        <v>0</v>
      </c>
      <c r="M26" s="27">
        <v>0</v>
      </c>
      <c r="N26" s="27">
        <v>0</v>
      </c>
      <c r="O26" s="26">
        <v>0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2">
        <v>0</v>
      </c>
    </row>
    <row r="27" spans="1:23" ht="12.75">
      <c r="A27" s="15" t="s">
        <v>28</v>
      </c>
      <c r="B27" s="16" t="s">
        <v>64</v>
      </c>
      <c r="C27" s="17" t="s">
        <v>65</v>
      </c>
      <c r="D27" s="26">
        <v>47930046</v>
      </c>
      <c r="E27" s="27">
        <v>47930046</v>
      </c>
      <c r="F27" s="27">
        <v>4842466</v>
      </c>
      <c r="G27" s="36">
        <f t="shared" si="1"/>
        <v>0.10103194977113103</v>
      </c>
      <c r="H27" s="26">
        <v>1637163</v>
      </c>
      <c r="I27" s="27">
        <v>1345254</v>
      </c>
      <c r="J27" s="27">
        <v>1860049</v>
      </c>
      <c r="K27" s="26">
        <v>4842466</v>
      </c>
      <c r="L27" s="26">
        <v>0</v>
      </c>
      <c r="M27" s="27">
        <v>0</v>
      </c>
      <c r="N27" s="27">
        <v>0</v>
      </c>
      <c r="O27" s="26">
        <v>0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2">
        <v>0</v>
      </c>
    </row>
    <row r="28" spans="1:23" ht="12.75">
      <c r="A28" s="15" t="s">
        <v>28</v>
      </c>
      <c r="B28" s="16" t="s">
        <v>66</v>
      </c>
      <c r="C28" s="17" t="s">
        <v>67</v>
      </c>
      <c r="D28" s="26">
        <v>40357950</v>
      </c>
      <c r="E28" s="27">
        <v>40357950</v>
      </c>
      <c r="F28" s="27">
        <v>5556972</v>
      </c>
      <c r="G28" s="36">
        <f t="shared" si="1"/>
        <v>0.13769212757337773</v>
      </c>
      <c r="H28" s="26">
        <v>1392</v>
      </c>
      <c r="I28" s="27">
        <v>1489475</v>
      </c>
      <c r="J28" s="27">
        <v>4066105</v>
      </c>
      <c r="K28" s="26">
        <v>5556972</v>
      </c>
      <c r="L28" s="26">
        <v>0</v>
      </c>
      <c r="M28" s="27">
        <v>0</v>
      </c>
      <c r="N28" s="27">
        <v>0</v>
      </c>
      <c r="O28" s="26">
        <v>0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2">
        <v>0</v>
      </c>
    </row>
    <row r="29" spans="1:23" ht="12.75">
      <c r="A29" s="15" t="s">
        <v>28</v>
      </c>
      <c r="B29" s="16" t="s">
        <v>68</v>
      </c>
      <c r="C29" s="17" t="s">
        <v>69</v>
      </c>
      <c r="D29" s="26">
        <v>66641500</v>
      </c>
      <c r="E29" s="27">
        <v>66641500</v>
      </c>
      <c r="F29" s="27">
        <v>9172874</v>
      </c>
      <c r="G29" s="36">
        <f t="shared" si="1"/>
        <v>0.1376450710143079</v>
      </c>
      <c r="H29" s="26">
        <v>1874298</v>
      </c>
      <c r="I29" s="27">
        <v>5076465</v>
      </c>
      <c r="J29" s="27">
        <v>2222111</v>
      </c>
      <c r="K29" s="26">
        <v>9172874</v>
      </c>
      <c r="L29" s="26">
        <v>0</v>
      </c>
      <c r="M29" s="27">
        <v>0</v>
      </c>
      <c r="N29" s="27">
        <v>0</v>
      </c>
      <c r="O29" s="26">
        <v>0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2">
        <v>0</v>
      </c>
    </row>
    <row r="30" spans="1:23" ht="12.75">
      <c r="A30" s="15" t="s">
        <v>28</v>
      </c>
      <c r="B30" s="16" t="s">
        <v>70</v>
      </c>
      <c r="C30" s="17" t="s">
        <v>71</v>
      </c>
      <c r="D30" s="26">
        <v>31850000</v>
      </c>
      <c r="E30" s="27">
        <v>31850000</v>
      </c>
      <c r="F30" s="27">
        <v>4906087</v>
      </c>
      <c r="G30" s="36">
        <f t="shared" si="1"/>
        <v>0.15403726844583987</v>
      </c>
      <c r="H30" s="26">
        <v>267520</v>
      </c>
      <c r="I30" s="27">
        <v>2582927</v>
      </c>
      <c r="J30" s="27">
        <v>2055640</v>
      </c>
      <c r="K30" s="26">
        <v>4906087</v>
      </c>
      <c r="L30" s="26">
        <v>0</v>
      </c>
      <c r="M30" s="27">
        <v>0</v>
      </c>
      <c r="N30" s="27">
        <v>0</v>
      </c>
      <c r="O30" s="26">
        <v>0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2">
        <v>0</v>
      </c>
    </row>
    <row r="31" spans="1:23" ht="12.75">
      <c r="A31" s="15" t="s">
        <v>28</v>
      </c>
      <c r="B31" s="16" t="s">
        <v>72</v>
      </c>
      <c r="C31" s="17" t="s">
        <v>73</v>
      </c>
      <c r="D31" s="26">
        <v>67784200</v>
      </c>
      <c r="E31" s="27">
        <v>67784200</v>
      </c>
      <c r="F31" s="27">
        <v>0</v>
      </c>
      <c r="G31" s="36">
        <f t="shared" si="1"/>
        <v>0</v>
      </c>
      <c r="H31" s="26">
        <v>0</v>
      </c>
      <c r="I31" s="27">
        <v>0</v>
      </c>
      <c r="J31" s="27">
        <v>0</v>
      </c>
      <c r="K31" s="26">
        <v>0</v>
      </c>
      <c r="L31" s="26">
        <v>0</v>
      </c>
      <c r="M31" s="27">
        <v>0</v>
      </c>
      <c r="N31" s="27">
        <v>0</v>
      </c>
      <c r="O31" s="26">
        <v>0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2">
        <v>0</v>
      </c>
    </row>
    <row r="32" spans="1:23" ht="12.75">
      <c r="A32" s="15" t="s">
        <v>43</v>
      </c>
      <c r="B32" s="16" t="s">
        <v>74</v>
      </c>
      <c r="C32" s="17" t="s">
        <v>75</v>
      </c>
      <c r="D32" s="26">
        <v>611254155</v>
      </c>
      <c r="E32" s="27">
        <v>611254155</v>
      </c>
      <c r="F32" s="27">
        <v>39093522</v>
      </c>
      <c r="G32" s="36">
        <f t="shared" si="1"/>
        <v>0.06395624746305406</v>
      </c>
      <c r="H32" s="26">
        <v>181626</v>
      </c>
      <c r="I32" s="27">
        <v>8133920</v>
      </c>
      <c r="J32" s="27">
        <v>30777976</v>
      </c>
      <c r="K32" s="26">
        <v>39093522</v>
      </c>
      <c r="L32" s="26">
        <v>0</v>
      </c>
      <c r="M32" s="27">
        <v>0</v>
      </c>
      <c r="N32" s="27">
        <v>0</v>
      </c>
      <c r="O32" s="26">
        <v>0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2">
        <v>0</v>
      </c>
    </row>
    <row r="33" spans="1:23" ht="16.5">
      <c r="A33" s="18"/>
      <c r="B33" s="19" t="s">
        <v>76</v>
      </c>
      <c r="C33" s="20"/>
      <c r="D33" s="28">
        <f>SUM(D26:D32)</f>
        <v>900161361</v>
      </c>
      <c r="E33" s="29">
        <f>SUM(E26:E32)</f>
        <v>900161361</v>
      </c>
      <c r="F33" s="29">
        <f>SUM(F26:F32)</f>
        <v>66901892</v>
      </c>
      <c r="G33" s="37">
        <f t="shared" si="1"/>
        <v>0.07432211034439191</v>
      </c>
      <c r="H33" s="28">
        <f aca="true" t="shared" si="4" ref="H33:W33">SUM(H26:H32)</f>
        <v>5823999</v>
      </c>
      <c r="I33" s="29">
        <f t="shared" si="4"/>
        <v>18696012</v>
      </c>
      <c r="J33" s="29">
        <f t="shared" si="4"/>
        <v>42381881</v>
      </c>
      <c r="K33" s="28">
        <f t="shared" si="4"/>
        <v>66901892</v>
      </c>
      <c r="L33" s="28">
        <f t="shared" si="4"/>
        <v>0</v>
      </c>
      <c r="M33" s="29">
        <f t="shared" si="4"/>
        <v>0</v>
      </c>
      <c r="N33" s="29">
        <f t="shared" si="4"/>
        <v>0</v>
      </c>
      <c r="O33" s="28">
        <f t="shared" si="4"/>
        <v>0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3">
        <f t="shared" si="4"/>
        <v>0</v>
      </c>
    </row>
    <row r="34" spans="1:23" ht="12.75">
      <c r="A34" s="15" t="s">
        <v>28</v>
      </c>
      <c r="B34" s="16" t="s">
        <v>77</v>
      </c>
      <c r="C34" s="17" t="s">
        <v>78</v>
      </c>
      <c r="D34" s="26">
        <v>88177500</v>
      </c>
      <c r="E34" s="27">
        <v>88177500</v>
      </c>
      <c r="F34" s="27">
        <v>14792027</v>
      </c>
      <c r="G34" s="36">
        <f t="shared" si="1"/>
        <v>0.16775285078393015</v>
      </c>
      <c r="H34" s="26">
        <v>2748056</v>
      </c>
      <c r="I34" s="27">
        <v>8858065</v>
      </c>
      <c r="J34" s="27">
        <v>3185906</v>
      </c>
      <c r="K34" s="26">
        <v>14792027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2">
        <v>0</v>
      </c>
    </row>
    <row r="35" spans="1:23" ht="12.75">
      <c r="A35" s="15" t="s">
        <v>28</v>
      </c>
      <c r="B35" s="16" t="s">
        <v>79</v>
      </c>
      <c r="C35" s="17" t="s">
        <v>80</v>
      </c>
      <c r="D35" s="26">
        <v>79628421</v>
      </c>
      <c r="E35" s="27">
        <v>79628421</v>
      </c>
      <c r="F35" s="27">
        <v>6575427</v>
      </c>
      <c r="G35" s="36">
        <f t="shared" si="1"/>
        <v>0.08257638312330719</v>
      </c>
      <c r="H35" s="26">
        <v>2135207</v>
      </c>
      <c r="I35" s="27">
        <v>1353915</v>
      </c>
      <c r="J35" s="27">
        <v>3086305</v>
      </c>
      <c r="K35" s="26">
        <v>6575427</v>
      </c>
      <c r="L35" s="26">
        <v>0</v>
      </c>
      <c r="M35" s="27">
        <v>0</v>
      </c>
      <c r="N35" s="27">
        <v>0</v>
      </c>
      <c r="O35" s="26">
        <v>0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2">
        <v>0</v>
      </c>
    </row>
    <row r="36" spans="1:23" ht="12.75">
      <c r="A36" s="15" t="s">
        <v>28</v>
      </c>
      <c r="B36" s="16" t="s">
        <v>81</v>
      </c>
      <c r="C36" s="17" t="s">
        <v>82</v>
      </c>
      <c r="D36" s="26">
        <v>37556300</v>
      </c>
      <c r="E36" s="27">
        <v>37556300</v>
      </c>
      <c r="F36" s="27">
        <v>0</v>
      </c>
      <c r="G36" s="36">
        <f t="shared" si="1"/>
        <v>0</v>
      </c>
      <c r="H36" s="26">
        <v>0</v>
      </c>
      <c r="I36" s="27">
        <v>0</v>
      </c>
      <c r="J36" s="27">
        <v>0</v>
      </c>
      <c r="K36" s="26">
        <v>0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2">
        <v>0</v>
      </c>
    </row>
    <row r="37" spans="1:23" ht="12.75">
      <c r="A37" s="15" t="s">
        <v>43</v>
      </c>
      <c r="B37" s="16" t="s">
        <v>83</v>
      </c>
      <c r="C37" s="17" t="s">
        <v>84</v>
      </c>
      <c r="D37" s="26">
        <v>258546000</v>
      </c>
      <c r="E37" s="27">
        <v>258546000</v>
      </c>
      <c r="F37" s="27">
        <v>34157027</v>
      </c>
      <c r="G37" s="36">
        <f t="shared" si="1"/>
        <v>0.1321119916765295</v>
      </c>
      <c r="H37" s="26">
        <v>8483244</v>
      </c>
      <c r="I37" s="27">
        <v>13495801</v>
      </c>
      <c r="J37" s="27">
        <v>12177982</v>
      </c>
      <c r="K37" s="26">
        <v>34157027</v>
      </c>
      <c r="L37" s="26">
        <v>0</v>
      </c>
      <c r="M37" s="27">
        <v>0</v>
      </c>
      <c r="N37" s="27">
        <v>0</v>
      </c>
      <c r="O37" s="26">
        <v>0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2">
        <v>0</v>
      </c>
    </row>
    <row r="38" spans="1:23" ht="16.5">
      <c r="A38" s="18"/>
      <c r="B38" s="19" t="s">
        <v>85</v>
      </c>
      <c r="C38" s="20"/>
      <c r="D38" s="28">
        <f>SUM(D34:D37)</f>
        <v>463908221</v>
      </c>
      <c r="E38" s="29">
        <f>SUM(E34:E37)</f>
        <v>463908221</v>
      </c>
      <c r="F38" s="29">
        <f>SUM(F34:F37)</f>
        <v>55524481</v>
      </c>
      <c r="G38" s="37">
        <f t="shared" si="1"/>
        <v>0.11968850407589565</v>
      </c>
      <c r="H38" s="28">
        <f aca="true" t="shared" si="5" ref="H38:W38">SUM(H34:H37)</f>
        <v>13366507</v>
      </c>
      <c r="I38" s="29">
        <f t="shared" si="5"/>
        <v>23707781</v>
      </c>
      <c r="J38" s="29">
        <f t="shared" si="5"/>
        <v>18450193</v>
      </c>
      <c r="K38" s="28">
        <f t="shared" si="5"/>
        <v>55524481</v>
      </c>
      <c r="L38" s="28">
        <f t="shared" si="5"/>
        <v>0</v>
      </c>
      <c r="M38" s="29">
        <f t="shared" si="5"/>
        <v>0</v>
      </c>
      <c r="N38" s="29">
        <f t="shared" si="5"/>
        <v>0</v>
      </c>
      <c r="O38" s="28">
        <f t="shared" si="5"/>
        <v>0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3">
        <f t="shared" si="5"/>
        <v>0</v>
      </c>
    </row>
    <row r="39" spans="1:23" ht="12.75">
      <c r="A39" s="15" t="s">
        <v>28</v>
      </c>
      <c r="B39" s="16" t="s">
        <v>86</v>
      </c>
      <c r="C39" s="17" t="s">
        <v>87</v>
      </c>
      <c r="D39" s="26">
        <v>144013235</v>
      </c>
      <c r="E39" s="27">
        <v>144013235</v>
      </c>
      <c r="F39" s="27">
        <v>24769411</v>
      </c>
      <c r="G39" s="36">
        <f t="shared" si="1"/>
        <v>0.1719939906912028</v>
      </c>
      <c r="H39" s="26">
        <v>3336028</v>
      </c>
      <c r="I39" s="27">
        <v>11538883</v>
      </c>
      <c r="J39" s="27">
        <v>9894500</v>
      </c>
      <c r="K39" s="26">
        <v>24769411</v>
      </c>
      <c r="L39" s="26">
        <v>0</v>
      </c>
      <c r="M39" s="27">
        <v>0</v>
      </c>
      <c r="N39" s="27">
        <v>0</v>
      </c>
      <c r="O39" s="26">
        <v>0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2">
        <v>0</v>
      </c>
    </row>
    <row r="40" spans="1:23" ht="12.75">
      <c r="A40" s="15" t="s">
        <v>28</v>
      </c>
      <c r="B40" s="16" t="s">
        <v>88</v>
      </c>
      <c r="C40" s="17" t="s">
        <v>89</v>
      </c>
      <c r="D40" s="26">
        <v>70043500</v>
      </c>
      <c r="E40" s="27">
        <v>70243500</v>
      </c>
      <c r="F40" s="27">
        <v>7953686</v>
      </c>
      <c r="G40" s="36">
        <f t="shared" si="1"/>
        <v>0.11355352031237731</v>
      </c>
      <c r="H40" s="26">
        <v>1098994</v>
      </c>
      <c r="I40" s="27">
        <v>4943059</v>
      </c>
      <c r="J40" s="27">
        <v>1911633</v>
      </c>
      <c r="K40" s="26">
        <v>7953686</v>
      </c>
      <c r="L40" s="26">
        <v>0</v>
      </c>
      <c r="M40" s="27">
        <v>0</v>
      </c>
      <c r="N40" s="27">
        <v>0</v>
      </c>
      <c r="O40" s="26">
        <v>0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2">
        <v>0</v>
      </c>
    </row>
    <row r="41" spans="1:23" ht="12.75">
      <c r="A41" s="15" t="s">
        <v>28</v>
      </c>
      <c r="B41" s="16" t="s">
        <v>90</v>
      </c>
      <c r="C41" s="17" t="s">
        <v>91</v>
      </c>
      <c r="D41" s="26">
        <v>113390700</v>
      </c>
      <c r="E41" s="27">
        <v>113390700</v>
      </c>
      <c r="F41" s="27">
        <v>6441001</v>
      </c>
      <c r="G41" s="36">
        <f t="shared" si="1"/>
        <v>0.05680360911432772</v>
      </c>
      <c r="H41" s="26">
        <v>3869373</v>
      </c>
      <c r="I41" s="27">
        <v>2390918</v>
      </c>
      <c r="J41" s="27">
        <v>180710</v>
      </c>
      <c r="K41" s="26">
        <v>6441001</v>
      </c>
      <c r="L41" s="26">
        <v>0</v>
      </c>
      <c r="M41" s="27">
        <v>0</v>
      </c>
      <c r="N41" s="27">
        <v>0</v>
      </c>
      <c r="O41" s="26">
        <v>0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2">
        <v>0</v>
      </c>
    </row>
    <row r="42" spans="1:23" ht="12.75">
      <c r="A42" s="15" t="s">
        <v>28</v>
      </c>
      <c r="B42" s="16" t="s">
        <v>92</v>
      </c>
      <c r="C42" s="17" t="s">
        <v>93</v>
      </c>
      <c r="D42" s="26">
        <v>57679712</v>
      </c>
      <c r="E42" s="27">
        <v>57679712</v>
      </c>
      <c r="F42" s="27">
        <v>14721033</v>
      </c>
      <c r="G42" s="36">
        <f t="shared" si="1"/>
        <v>0.25522029305555477</v>
      </c>
      <c r="H42" s="26">
        <v>65372</v>
      </c>
      <c r="I42" s="27">
        <v>8331860</v>
      </c>
      <c r="J42" s="27">
        <v>6323801</v>
      </c>
      <c r="K42" s="26">
        <v>14721033</v>
      </c>
      <c r="L42" s="26">
        <v>0</v>
      </c>
      <c r="M42" s="27">
        <v>0</v>
      </c>
      <c r="N42" s="27">
        <v>0</v>
      </c>
      <c r="O42" s="26">
        <v>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2">
        <v>0</v>
      </c>
    </row>
    <row r="43" spans="1:23" ht="12.75">
      <c r="A43" s="15" t="s">
        <v>28</v>
      </c>
      <c r="B43" s="16" t="s">
        <v>94</v>
      </c>
      <c r="C43" s="17" t="s">
        <v>95</v>
      </c>
      <c r="D43" s="26">
        <v>235716483</v>
      </c>
      <c r="E43" s="27">
        <v>235716483</v>
      </c>
      <c r="F43" s="27">
        <v>40653025</v>
      </c>
      <c r="G43" s="36">
        <f t="shared" si="1"/>
        <v>0.17246577109331807</v>
      </c>
      <c r="H43" s="26">
        <v>18448601</v>
      </c>
      <c r="I43" s="27">
        <v>5882136</v>
      </c>
      <c r="J43" s="27">
        <v>16322288</v>
      </c>
      <c r="K43" s="26">
        <v>40653025</v>
      </c>
      <c r="L43" s="26">
        <v>0</v>
      </c>
      <c r="M43" s="27">
        <v>0</v>
      </c>
      <c r="N43" s="27">
        <v>0</v>
      </c>
      <c r="O43" s="26">
        <v>0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2">
        <v>0</v>
      </c>
    </row>
    <row r="44" spans="1:23" ht="12.75">
      <c r="A44" s="15" t="s">
        <v>43</v>
      </c>
      <c r="B44" s="16" t="s">
        <v>96</v>
      </c>
      <c r="C44" s="17" t="s">
        <v>97</v>
      </c>
      <c r="D44" s="26">
        <v>1263232525</v>
      </c>
      <c r="E44" s="27">
        <v>1263232525</v>
      </c>
      <c r="F44" s="27">
        <v>327128630</v>
      </c>
      <c r="G44" s="36">
        <f t="shared" si="1"/>
        <v>0.2589615320425667</v>
      </c>
      <c r="H44" s="26">
        <v>0</v>
      </c>
      <c r="I44" s="27">
        <v>120480422</v>
      </c>
      <c r="J44" s="27">
        <v>206648208</v>
      </c>
      <c r="K44" s="26">
        <v>327128630</v>
      </c>
      <c r="L44" s="26">
        <v>0</v>
      </c>
      <c r="M44" s="27">
        <v>0</v>
      </c>
      <c r="N44" s="27">
        <v>0</v>
      </c>
      <c r="O44" s="26">
        <v>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2">
        <v>0</v>
      </c>
    </row>
    <row r="45" spans="1:23" ht="16.5">
      <c r="A45" s="18"/>
      <c r="B45" s="19" t="s">
        <v>98</v>
      </c>
      <c r="C45" s="20"/>
      <c r="D45" s="28">
        <f>SUM(D39:D44)</f>
        <v>1884076155</v>
      </c>
      <c r="E45" s="29">
        <f>SUM(E39:E44)</f>
        <v>1884276155</v>
      </c>
      <c r="F45" s="29">
        <f>SUM(F39:F44)</f>
        <v>421666786</v>
      </c>
      <c r="G45" s="37">
        <f t="shared" si="1"/>
        <v>0.22380559558644805</v>
      </c>
      <c r="H45" s="28">
        <f aca="true" t="shared" si="6" ref="H45:W45">SUM(H39:H44)</f>
        <v>26818368</v>
      </c>
      <c r="I45" s="29">
        <f t="shared" si="6"/>
        <v>153567278</v>
      </c>
      <c r="J45" s="29">
        <f t="shared" si="6"/>
        <v>241281140</v>
      </c>
      <c r="K45" s="28">
        <f t="shared" si="6"/>
        <v>421666786</v>
      </c>
      <c r="L45" s="28">
        <f t="shared" si="6"/>
        <v>0</v>
      </c>
      <c r="M45" s="29">
        <f t="shared" si="6"/>
        <v>0</v>
      </c>
      <c r="N45" s="29">
        <f t="shared" si="6"/>
        <v>0</v>
      </c>
      <c r="O45" s="28">
        <f t="shared" si="6"/>
        <v>0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3">
        <f t="shared" si="6"/>
        <v>0</v>
      </c>
    </row>
    <row r="46" spans="1:23" ht="12.75">
      <c r="A46" s="15" t="s">
        <v>28</v>
      </c>
      <c r="B46" s="16" t="s">
        <v>99</v>
      </c>
      <c r="C46" s="17" t="s">
        <v>100</v>
      </c>
      <c r="D46" s="26">
        <v>170708272</v>
      </c>
      <c r="E46" s="27">
        <v>170708272</v>
      </c>
      <c r="F46" s="27">
        <v>24802326</v>
      </c>
      <c r="G46" s="36">
        <f t="shared" si="1"/>
        <v>0.14529070975541244</v>
      </c>
      <c r="H46" s="26">
        <v>9603249</v>
      </c>
      <c r="I46" s="27">
        <v>15306</v>
      </c>
      <c r="J46" s="27">
        <v>15183771</v>
      </c>
      <c r="K46" s="26">
        <v>24802326</v>
      </c>
      <c r="L46" s="26">
        <v>0</v>
      </c>
      <c r="M46" s="27">
        <v>0</v>
      </c>
      <c r="N46" s="27">
        <v>0</v>
      </c>
      <c r="O46" s="26">
        <v>0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2">
        <v>0</v>
      </c>
    </row>
    <row r="47" spans="1:23" ht="12.75">
      <c r="A47" s="15" t="s">
        <v>28</v>
      </c>
      <c r="B47" s="16" t="s">
        <v>101</v>
      </c>
      <c r="C47" s="17" t="s">
        <v>102</v>
      </c>
      <c r="D47" s="26">
        <v>139019720</v>
      </c>
      <c r="E47" s="27">
        <v>139019720</v>
      </c>
      <c r="F47" s="27">
        <v>31729533</v>
      </c>
      <c r="G47" s="36">
        <f t="shared" si="1"/>
        <v>0.22823764139360947</v>
      </c>
      <c r="H47" s="26">
        <v>9121920</v>
      </c>
      <c r="I47" s="27">
        <v>17791353</v>
      </c>
      <c r="J47" s="27">
        <v>4816260</v>
      </c>
      <c r="K47" s="26">
        <v>31729533</v>
      </c>
      <c r="L47" s="26">
        <v>0</v>
      </c>
      <c r="M47" s="27">
        <v>0</v>
      </c>
      <c r="N47" s="27">
        <v>0</v>
      </c>
      <c r="O47" s="26">
        <v>0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2">
        <v>0</v>
      </c>
    </row>
    <row r="48" spans="1:23" ht="12.75">
      <c r="A48" s="15" t="s">
        <v>28</v>
      </c>
      <c r="B48" s="16" t="s">
        <v>103</v>
      </c>
      <c r="C48" s="17" t="s">
        <v>104</v>
      </c>
      <c r="D48" s="26">
        <v>115202431</v>
      </c>
      <c r="E48" s="27">
        <v>115202431</v>
      </c>
      <c r="F48" s="27">
        <v>53429388</v>
      </c>
      <c r="G48" s="36">
        <f t="shared" si="1"/>
        <v>0.4637869838007151</v>
      </c>
      <c r="H48" s="26">
        <v>4370983</v>
      </c>
      <c r="I48" s="27">
        <v>17539579</v>
      </c>
      <c r="J48" s="27">
        <v>31518826</v>
      </c>
      <c r="K48" s="26">
        <v>53429388</v>
      </c>
      <c r="L48" s="26">
        <v>0</v>
      </c>
      <c r="M48" s="27">
        <v>0</v>
      </c>
      <c r="N48" s="27">
        <v>0</v>
      </c>
      <c r="O48" s="26">
        <v>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2">
        <v>0</v>
      </c>
    </row>
    <row r="49" spans="1:23" ht="12.75">
      <c r="A49" s="15" t="s">
        <v>28</v>
      </c>
      <c r="B49" s="16" t="s">
        <v>105</v>
      </c>
      <c r="C49" s="17" t="s">
        <v>106</v>
      </c>
      <c r="D49" s="26">
        <v>90549200</v>
      </c>
      <c r="E49" s="27">
        <v>90549200</v>
      </c>
      <c r="F49" s="27">
        <v>13184825</v>
      </c>
      <c r="G49" s="36">
        <f t="shared" si="1"/>
        <v>0.14560951394380073</v>
      </c>
      <c r="H49" s="26">
        <v>2057839</v>
      </c>
      <c r="I49" s="27">
        <v>5997538</v>
      </c>
      <c r="J49" s="27">
        <v>5129448</v>
      </c>
      <c r="K49" s="26">
        <v>13184825</v>
      </c>
      <c r="L49" s="26">
        <v>0</v>
      </c>
      <c r="M49" s="27">
        <v>0</v>
      </c>
      <c r="N49" s="27">
        <v>0</v>
      </c>
      <c r="O49" s="26">
        <v>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2">
        <v>0</v>
      </c>
    </row>
    <row r="50" spans="1:23" ht="12.75">
      <c r="A50" s="15" t="s">
        <v>43</v>
      </c>
      <c r="B50" s="16" t="s">
        <v>107</v>
      </c>
      <c r="C50" s="17" t="s">
        <v>108</v>
      </c>
      <c r="D50" s="26">
        <v>532273748</v>
      </c>
      <c r="E50" s="27">
        <v>532273748</v>
      </c>
      <c r="F50" s="27">
        <v>171261520</v>
      </c>
      <c r="G50" s="36">
        <f t="shared" si="1"/>
        <v>0.32175458707762533</v>
      </c>
      <c r="H50" s="26">
        <v>52155698</v>
      </c>
      <c r="I50" s="27">
        <v>63541722</v>
      </c>
      <c r="J50" s="27">
        <v>55564100</v>
      </c>
      <c r="K50" s="26">
        <v>171261520</v>
      </c>
      <c r="L50" s="26">
        <v>0</v>
      </c>
      <c r="M50" s="27">
        <v>0</v>
      </c>
      <c r="N50" s="27">
        <v>0</v>
      </c>
      <c r="O50" s="26">
        <v>0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2">
        <v>0</v>
      </c>
    </row>
    <row r="51" spans="1:23" ht="16.5">
      <c r="A51" s="18"/>
      <c r="B51" s="19" t="s">
        <v>109</v>
      </c>
      <c r="C51" s="20"/>
      <c r="D51" s="28">
        <f>SUM(D46:D50)</f>
        <v>1047753371</v>
      </c>
      <c r="E51" s="29">
        <f>SUM(E46:E50)</f>
        <v>1047753371</v>
      </c>
      <c r="F51" s="29">
        <f>SUM(F46:F50)</f>
        <v>294407592</v>
      </c>
      <c r="G51" s="37">
        <f t="shared" si="1"/>
        <v>0.28098940089213037</v>
      </c>
      <c r="H51" s="28">
        <f aca="true" t="shared" si="7" ref="H51:W51">SUM(H46:H50)</f>
        <v>77309689</v>
      </c>
      <c r="I51" s="29">
        <f t="shared" si="7"/>
        <v>104885498</v>
      </c>
      <c r="J51" s="29">
        <f t="shared" si="7"/>
        <v>112212405</v>
      </c>
      <c r="K51" s="28">
        <f t="shared" si="7"/>
        <v>294407592</v>
      </c>
      <c r="L51" s="28">
        <f t="shared" si="7"/>
        <v>0</v>
      </c>
      <c r="M51" s="29">
        <f t="shared" si="7"/>
        <v>0</v>
      </c>
      <c r="N51" s="29">
        <f t="shared" si="7"/>
        <v>0</v>
      </c>
      <c r="O51" s="28">
        <f t="shared" si="7"/>
        <v>0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3">
        <f t="shared" si="7"/>
        <v>0</v>
      </c>
    </row>
    <row r="52" spans="1:23" ht="16.5">
      <c r="A52" s="18"/>
      <c r="B52" s="19" t="s">
        <v>110</v>
      </c>
      <c r="C52" s="20"/>
      <c r="D52" s="28">
        <f>SUM(D6:D7,D9:D16,D18:D24,D26:D32,D34:D37,D39:D44,D46:D50)</f>
        <v>8805888459</v>
      </c>
      <c r="E52" s="29">
        <f>SUM(E6:E7,E9:E16,E18:E24,E26:E32,E34:E37,E39:E44,E46:E50)</f>
        <v>8806088459</v>
      </c>
      <c r="F52" s="29">
        <f>SUM(F6:F7,F9:F16,F18:F24,F26:F32,F34:F37,F39:F44,F46:F50)</f>
        <v>1314255874</v>
      </c>
      <c r="G52" s="37">
        <f t="shared" si="1"/>
        <v>0.14924739055225864</v>
      </c>
      <c r="H52" s="28">
        <f aca="true" t="shared" si="8" ref="H52:W52">SUM(H6:H7,H9:H16,H18:H24,H26:H32,H34:H37,H39:H44,H46:H50)</f>
        <v>179064494</v>
      </c>
      <c r="I52" s="29">
        <f t="shared" si="8"/>
        <v>466617459</v>
      </c>
      <c r="J52" s="29">
        <f t="shared" si="8"/>
        <v>668573921</v>
      </c>
      <c r="K52" s="28">
        <f t="shared" si="8"/>
        <v>1314255874</v>
      </c>
      <c r="L52" s="28">
        <f t="shared" si="8"/>
        <v>0</v>
      </c>
      <c r="M52" s="29">
        <f t="shared" si="8"/>
        <v>0</v>
      </c>
      <c r="N52" s="29">
        <f t="shared" si="8"/>
        <v>0</v>
      </c>
      <c r="O52" s="28">
        <f t="shared" si="8"/>
        <v>0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3">
        <f t="shared" si="8"/>
        <v>0</v>
      </c>
    </row>
    <row r="53" spans="1:23" ht="16.5">
      <c r="A53" s="10"/>
      <c r="B53" s="11" t="s">
        <v>606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6.5">
      <c r="A54" s="14"/>
      <c r="B54" s="11" t="s">
        <v>111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ht="12.75">
      <c r="A55" s="15" t="s">
        <v>22</v>
      </c>
      <c r="B55" s="16" t="s">
        <v>112</v>
      </c>
      <c r="C55" s="17" t="s">
        <v>113</v>
      </c>
      <c r="D55" s="26">
        <v>1139436203</v>
      </c>
      <c r="E55" s="27">
        <v>1139436203</v>
      </c>
      <c r="F55" s="27">
        <v>123823860</v>
      </c>
      <c r="G55" s="36">
        <f aca="true" t="shared" si="9" ref="G55:G83">IF($D55=0,0,$F55/$D55)</f>
        <v>0.10867116533070172</v>
      </c>
      <c r="H55" s="26">
        <v>150129</v>
      </c>
      <c r="I55" s="27">
        <v>53662332</v>
      </c>
      <c r="J55" s="27">
        <v>70011399</v>
      </c>
      <c r="K55" s="26">
        <v>123823860</v>
      </c>
      <c r="L55" s="26">
        <v>0</v>
      </c>
      <c r="M55" s="27">
        <v>0</v>
      </c>
      <c r="N55" s="27">
        <v>0</v>
      </c>
      <c r="O55" s="26">
        <v>0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2">
        <v>0</v>
      </c>
    </row>
    <row r="56" spans="1:23" ht="16.5">
      <c r="A56" s="18"/>
      <c r="B56" s="19" t="s">
        <v>27</v>
      </c>
      <c r="C56" s="20"/>
      <c r="D56" s="28">
        <f>D55</f>
        <v>1139436203</v>
      </c>
      <c r="E56" s="29">
        <f>E55</f>
        <v>1139436203</v>
      </c>
      <c r="F56" s="29">
        <f>F55</f>
        <v>123823860</v>
      </c>
      <c r="G56" s="37">
        <f t="shared" si="9"/>
        <v>0.10867116533070172</v>
      </c>
      <c r="H56" s="28">
        <f aca="true" t="shared" si="10" ref="H56:W56">H55</f>
        <v>150129</v>
      </c>
      <c r="I56" s="29">
        <f t="shared" si="10"/>
        <v>53662332</v>
      </c>
      <c r="J56" s="29">
        <f t="shared" si="10"/>
        <v>70011399</v>
      </c>
      <c r="K56" s="28">
        <f t="shared" si="10"/>
        <v>123823860</v>
      </c>
      <c r="L56" s="28">
        <f t="shared" si="10"/>
        <v>0</v>
      </c>
      <c r="M56" s="29">
        <f t="shared" si="10"/>
        <v>0</v>
      </c>
      <c r="N56" s="29">
        <f t="shared" si="10"/>
        <v>0</v>
      </c>
      <c r="O56" s="28">
        <f t="shared" si="10"/>
        <v>0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3">
        <f t="shared" si="10"/>
        <v>0</v>
      </c>
    </row>
    <row r="57" spans="1:23" ht="12.75">
      <c r="A57" s="15" t="s">
        <v>28</v>
      </c>
      <c r="B57" s="16" t="s">
        <v>114</v>
      </c>
      <c r="C57" s="17" t="s">
        <v>115</v>
      </c>
      <c r="D57" s="26">
        <v>46877001</v>
      </c>
      <c r="E57" s="27">
        <v>46877001</v>
      </c>
      <c r="F57" s="27">
        <v>3642001</v>
      </c>
      <c r="G57" s="36">
        <f t="shared" si="9"/>
        <v>0.07769270478715137</v>
      </c>
      <c r="H57" s="26">
        <v>2092300</v>
      </c>
      <c r="I57" s="27">
        <v>1125371</v>
      </c>
      <c r="J57" s="27">
        <v>424330</v>
      </c>
      <c r="K57" s="26">
        <v>3642001</v>
      </c>
      <c r="L57" s="26">
        <v>0</v>
      </c>
      <c r="M57" s="27">
        <v>0</v>
      </c>
      <c r="N57" s="27">
        <v>0</v>
      </c>
      <c r="O57" s="26">
        <v>0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2">
        <v>0</v>
      </c>
    </row>
    <row r="58" spans="1:23" ht="12.75">
      <c r="A58" s="15" t="s">
        <v>28</v>
      </c>
      <c r="B58" s="16" t="s">
        <v>116</v>
      </c>
      <c r="C58" s="17" t="s">
        <v>117</v>
      </c>
      <c r="D58" s="26">
        <v>57533000</v>
      </c>
      <c r="E58" s="27">
        <v>57533000</v>
      </c>
      <c r="F58" s="27">
        <v>7872950</v>
      </c>
      <c r="G58" s="36">
        <f t="shared" si="9"/>
        <v>0.13684233396485496</v>
      </c>
      <c r="H58" s="26">
        <v>1690548</v>
      </c>
      <c r="I58" s="27">
        <v>3216732</v>
      </c>
      <c r="J58" s="27">
        <v>2965670</v>
      </c>
      <c r="K58" s="26">
        <v>7872950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ht="12.75">
      <c r="A59" s="15" t="s">
        <v>28</v>
      </c>
      <c r="B59" s="16" t="s">
        <v>118</v>
      </c>
      <c r="C59" s="17" t="s">
        <v>119</v>
      </c>
      <c r="D59" s="26">
        <v>68671701</v>
      </c>
      <c r="E59" s="27">
        <v>68671701</v>
      </c>
      <c r="F59" s="27">
        <v>6028906</v>
      </c>
      <c r="G59" s="36">
        <f t="shared" si="9"/>
        <v>0.0877931653389509</v>
      </c>
      <c r="H59" s="26">
        <v>910351</v>
      </c>
      <c r="I59" s="27">
        <v>5116555</v>
      </c>
      <c r="J59" s="27">
        <v>2000</v>
      </c>
      <c r="K59" s="26">
        <v>6028906</v>
      </c>
      <c r="L59" s="26">
        <v>0</v>
      </c>
      <c r="M59" s="27">
        <v>0</v>
      </c>
      <c r="N59" s="27">
        <v>0</v>
      </c>
      <c r="O59" s="26">
        <v>0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2">
        <v>0</v>
      </c>
    </row>
    <row r="60" spans="1:23" ht="12.75">
      <c r="A60" s="15" t="s">
        <v>43</v>
      </c>
      <c r="B60" s="16" t="s">
        <v>120</v>
      </c>
      <c r="C60" s="17" t="s">
        <v>121</v>
      </c>
      <c r="D60" s="26">
        <v>1438000</v>
      </c>
      <c r="E60" s="27">
        <v>1438000</v>
      </c>
      <c r="F60" s="27">
        <v>0</v>
      </c>
      <c r="G60" s="36">
        <f t="shared" si="9"/>
        <v>0</v>
      </c>
      <c r="H60" s="26">
        <v>0</v>
      </c>
      <c r="I60" s="27">
        <v>0</v>
      </c>
      <c r="J60" s="27">
        <v>0</v>
      </c>
      <c r="K60" s="26">
        <v>0</v>
      </c>
      <c r="L60" s="26">
        <v>0</v>
      </c>
      <c r="M60" s="27">
        <v>0</v>
      </c>
      <c r="N60" s="27">
        <v>0</v>
      </c>
      <c r="O60" s="26">
        <v>0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2">
        <v>0</v>
      </c>
    </row>
    <row r="61" spans="1:23" ht="16.5">
      <c r="A61" s="18"/>
      <c r="B61" s="19" t="s">
        <v>122</v>
      </c>
      <c r="C61" s="20"/>
      <c r="D61" s="28">
        <f>SUM(D57:D60)</f>
        <v>174519702</v>
      </c>
      <c r="E61" s="29">
        <f>SUM(E57:E60)</f>
        <v>174519702</v>
      </c>
      <c r="F61" s="29">
        <f>SUM(F57:F60)</f>
        <v>17543857</v>
      </c>
      <c r="G61" s="37">
        <f t="shared" si="9"/>
        <v>0.10052651247364609</v>
      </c>
      <c r="H61" s="28">
        <f aca="true" t="shared" si="11" ref="H61:W61">SUM(H57:H60)</f>
        <v>4693199</v>
      </c>
      <c r="I61" s="29">
        <f t="shared" si="11"/>
        <v>9458658</v>
      </c>
      <c r="J61" s="29">
        <f t="shared" si="11"/>
        <v>3392000</v>
      </c>
      <c r="K61" s="28">
        <f t="shared" si="11"/>
        <v>17543857</v>
      </c>
      <c r="L61" s="28">
        <f t="shared" si="11"/>
        <v>0</v>
      </c>
      <c r="M61" s="29">
        <f t="shared" si="11"/>
        <v>0</v>
      </c>
      <c r="N61" s="29">
        <f t="shared" si="11"/>
        <v>0</v>
      </c>
      <c r="O61" s="28">
        <f t="shared" si="11"/>
        <v>0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3">
        <f t="shared" si="11"/>
        <v>0</v>
      </c>
    </row>
    <row r="62" spans="1:23" ht="12.75">
      <c r="A62" s="15" t="s">
        <v>28</v>
      </c>
      <c r="B62" s="16" t="s">
        <v>123</v>
      </c>
      <c r="C62" s="17" t="s">
        <v>124</v>
      </c>
      <c r="D62" s="26">
        <v>51263000</v>
      </c>
      <c r="E62" s="27">
        <v>51263000</v>
      </c>
      <c r="F62" s="27">
        <v>2635812</v>
      </c>
      <c r="G62" s="36">
        <f t="shared" si="9"/>
        <v>0.051417435577316976</v>
      </c>
      <c r="H62" s="26">
        <v>189203</v>
      </c>
      <c r="I62" s="27">
        <v>1605883</v>
      </c>
      <c r="J62" s="27">
        <v>840726</v>
      </c>
      <c r="K62" s="26">
        <v>2635812</v>
      </c>
      <c r="L62" s="26">
        <v>0</v>
      </c>
      <c r="M62" s="27">
        <v>0</v>
      </c>
      <c r="N62" s="27">
        <v>0</v>
      </c>
      <c r="O62" s="26">
        <v>0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2">
        <v>0</v>
      </c>
    </row>
    <row r="63" spans="1:23" ht="12.75">
      <c r="A63" s="15" t="s">
        <v>28</v>
      </c>
      <c r="B63" s="16" t="s">
        <v>125</v>
      </c>
      <c r="C63" s="17" t="s">
        <v>126</v>
      </c>
      <c r="D63" s="26">
        <v>72432450</v>
      </c>
      <c r="E63" s="27">
        <v>72432450</v>
      </c>
      <c r="F63" s="27">
        <v>17671159</v>
      </c>
      <c r="G63" s="36">
        <f t="shared" si="9"/>
        <v>0.24396743448551028</v>
      </c>
      <c r="H63" s="26">
        <v>10884510</v>
      </c>
      <c r="I63" s="27">
        <v>0</v>
      </c>
      <c r="J63" s="27">
        <v>6786649</v>
      </c>
      <c r="K63" s="26">
        <v>17671159</v>
      </c>
      <c r="L63" s="26">
        <v>0</v>
      </c>
      <c r="M63" s="27">
        <v>0</v>
      </c>
      <c r="N63" s="27">
        <v>0</v>
      </c>
      <c r="O63" s="26">
        <v>0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2">
        <v>0</v>
      </c>
    </row>
    <row r="64" spans="1:23" ht="12.75">
      <c r="A64" s="15" t="s">
        <v>28</v>
      </c>
      <c r="B64" s="16" t="s">
        <v>127</v>
      </c>
      <c r="C64" s="17" t="s">
        <v>128</v>
      </c>
      <c r="D64" s="26">
        <v>51964000</v>
      </c>
      <c r="E64" s="27">
        <v>51964000</v>
      </c>
      <c r="F64" s="27">
        <v>0</v>
      </c>
      <c r="G64" s="36">
        <f t="shared" si="9"/>
        <v>0</v>
      </c>
      <c r="H64" s="26">
        <v>0</v>
      </c>
      <c r="I64" s="27">
        <v>0</v>
      </c>
      <c r="J64" s="27">
        <v>0</v>
      </c>
      <c r="K64" s="26">
        <v>0</v>
      </c>
      <c r="L64" s="26">
        <v>0</v>
      </c>
      <c r="M64" s="27">
        <v>0</v>
      </c>
      <c r="N64" s="27">
        <v>0</v>
      </c>
      <c r="O64" s="26">
        <v>0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2">
        <v>0</v>
      </c>
    </row>
    <row r="65" spans="1:23" ht="12.75">
      <c r="A65" s="15" t="s">
        <v>28</v>
      </c>
      <c r="B65" s="16" t="s">
        <v>129</v>
      </c>
      <c r="C65" s="17" t="s">
        <v>130</v>
      </c>
      <c r="D65" s="26">
        <v>181215135</v>
      </c>
      <c r="E65" s="27">
        <v>181215135</v>
      </c>
      <c r="F65" s="27">
        <v>38068541</v>
      </c>
      <c r="G65" s="36">
        <f t="shared" si="9"/>
        <v>0.2100737391498784</v>
      </c>
      <c r="H65" s="26">
        <v>10336265</v>
      </c>
      <c r="I65" s="27">
        <v>14724551</v>
      </c>
      <c r="J65" s="27">
        <v>13007725</v>
      </c>
      <c r="K65" s="26">
        <v>38068541</v>
      </c>
      <c r="L65" s="26">
        <v>0</v>
      </c>
      <c r="M65" s="27">
        <v>0</v>
      </c>
      <c r="N65" s="27">
        <v>0</v>
      </c>
      <c r="O65" s="26">
        <v>0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2">
        <v>0</v>
      </c>
    </row>
    <row r="66" spans="1:23" ht="12.75">
      <c r="A66" s="15" t="s">
        <v>28</v>
      </c>
      <c r="B66" s="16" t="s">
        <v>131</v>
      </c>
      <c r="C66" s="17" t="s">
        <v>132</v>
      </c>
      <c r="D66" s="26">
        <v>40546000</v>
      </c>
      <c r="E66" s="27">
        <v>40546000</v>
      </c>
      <c r="F66" s="27">
        <v>13400162</v>
      </c>
      <c r="G66" s="36">
        <f t="shared" si="9"/>
        <v>0.33049282296650717</v>
      </c>
      <c r="H66" s="26">
        <v>2801220</v>
      </c>
      <c r="I66" s="27">
        <v>4605710</v>
      </c>
      <c r="J66" s="27">
        <v>5993232</v>
      </c>
      <c r="K66" s="26">
        <v>13400162</v>
      </c>
      <c r="L66" s="26">
        <v>0</v>
      </c>
      <c r="M66" s="27">
        <v>0</v>
      </c>
      <c r="N66" s="27">
        <v>0</v>
      </c>
      <c r="O66" s="26">
        <v>0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2">
        <v>0</v>
      </c>
    </row>
    <row r="67" spans="1:23" ht="12.75">
      <c r="A67" s="15" t="s">
        <v>43</v>
      </c>
      <c r="B67" s="16" t="s">
        <v>133</v>
      </c>
      <c r="C67" s="17" t="s">
        <v>134</v>
      </c>
      <c r="D67" s="26">
        <v>3250000</v>
      </c>
      <c r="E67" s="27">
        <v>3250000</v>
      </c>
      <c r="F67" s="27">
        <v>141617</v>
      </c>
      <c r="G67" s="36">
        <f t="shared" si="9"/>
        <v>0.04357446153846154</v>
      </c>
      <c r="H67" s="26">
        <v>22388</v>
      </c>
      <c r="I67" s="27">
        <v>49619</v>
      </c>
      <c r="J67" s="27">
        <v>69610</v>
      </c>
      <c r="K67" s="26">
        <v>141617</v>
      </c>
      <c r="L67" s="26">
        <v>0</v>
      </c>
      <c r="M67" s="27">
        <v>0</v>
      </c>
      <c r="N67" s="27">
        <v>0</v>
      </c>
      <c r="O67" s="26">
        <v>0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2">
        <v>0</v>
      </c>
    </row>
    <row r="68" spans="1:23" ht="16.5">
      <c r="A68" s="18"/>
      <c r="B68" s="19" t="s">
        <v>135</v>
      </c>
      <c r="C68" s="20"/>
      <c r="D68" s="28">
        <f>SUM(D62:D67)</f>
        <v>400670585</v>
      </c>
      <c r="E68" s="29">
        <f>SUM(E62:E67)</f>
        <v>400670585</v>
      </c>
      <c r="F68" s="29">
        <f>SUM(F62:F67)</f>
        <v>71917291</v>
      </c>
      <c r="G68" s="37">
        <f t="shared" si="9"/>
        <v>0.17949231536425367</v>
      </c>
      <c r="H68" s="28">
        <f aca="true" t="shared" si="12" ref="H68:W68">SUM(H62:H67)</f>
        <v>24233586</v>
      </c>
      <c r="I68" s="29">
        <f t="shared" si="12"/>
        <v>20985763</v>
      </c>
      <c r="J68" s="29">
        <f t="shared" si="12"/>
        <v>26697942</v>
      </c>
      <c r="K68" s="28">
        <f t="shared" si="12"/>
        <v>71917291</v>
      </c>
      <c r="L68" s="28">
        <f t="shared" si="12"/>
        <v>0</v>
      </c>
      <c r="M68" s="29">
        <f t="shared" si="12"/>
        <v>0</v>
      </c>
      <c r="N68" s="29">
        <f t="shared" si="12"/>
        <v>0</v>
      </c>
      <c r="O68" s="28">
        <f t="shared" si="12"/>
        <v>0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3">
        <f t="shared" si="12"/>
        <v>0</v>
      </c>
    </row>
    <row r="69" spans="1:23" ht="12.75">
      <c r="A69" s="15" t="s">
        <v>28</v>
      </c>
      <c r="B69" s="16" t="s">
        <v>136</v>
      </c>
      <c r="C69" s="17" t="s">
        <v>137</v>
      </c>
      <c r="D69" s="26">
        <v>166241150</v>
      </c>
      <c r="E69" s="27">
        <v>166241150</v>
      </c>
      <c r="F69" s="27">
        <v>10122693</v>
      </c>
      <c r="G69" s="36">
        <f t="shared" si="9"/>
        <v>0.06089162039603311</v>
      </c>
      <c r="H69" s="26">
        <v>2538878</v>
      </c>
      <c r="I69" s="27">
        <v>2947839</v>
      </c>
      <c r="J69" s="27">
        <v>4635976</v>
      </c>
      <c r="K69" s="26">
        <v>10122693</v>
      </c>
      <c r="L69" s="26">
        <v>0</v>
      </c>
      <c r="M69" s="27">
        <v>0</v>
      </c>
      <c r="N69" s="27">
        <v>0</v>
      </c>
      <c r="O69" s="26">
        <v>0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2">
        <v>0</v>
      </c>
    </row>
    <row r="70" spans="1:23" ht="12.75">
      <c r="A70" s="15" t="s">
        <v>28</v>
      </c>
      <c r="B70" s="16" t="s">
        <v>138</v>
      </c>
      <c r="C70" s="17" t="s">
        <v>139</v>
      </c>
      <c r="D70" s="26">
        <v>69280515</v>
      </c>
      <c r="E70" s="27">
        <v>69280515</v>
      </c>
      <c r="F70" s="27">
        <v>15594985</v>
      </c>
      <c r="G70" s="36">
        <f t="shared" si="9"/>
        <v>0.22509914945060672</v>
      </c>
      <c r="H70" s="26">
        <v>4641942</v>
      </c>
      <c r="I70" s="27">
        <v>10953043</v>
      </c>
      <c r="J70" s="27">
        <v>0</v>
      </c>
      <c r="K70" s="26">
        <v>15594985</v>
      </c>
      <c r="L70" s="26">
        <v>0</v>
      </c>
      <c r="M70" s="27">
        <v>0</v>
      </c>
      <c r="N70" s="27">
        <v>0</v>
      </c>
      <c r="O70" s="26">
        <v>0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2">
        <v>0</v>
      </c>
    </row>
    <row r="71" spans="1:23" ht="12.75">
      <c r="A71" s="15" t="s">
        <v>28</v>
      </c>
      <c r="B71" s="16" t="s">
        <v>140</v>
      </c>
      <c r="C71" s="17" t="s">
        <v>141</v>
      </c>
      <c r="D71" s="26">
        <v>98761001</v>
      </c>
      <c r="E71" s="27">
        <v>98761001</v>
      </c>
      <c r="F71" s="27">
        <v>7498029</v>
      </c>
      <c r="G71" s="36">
        <f t="shared" si="9"/>
        <v>0.07592094980892306</v>
      </c>
      <c r="H71" s="26">
        <v>2502812</v>
      </c>
      <c r="I71" s="27">
        <v>2456498</v>
      </c>
      <c r="J71" s="27">
        <v>2538719</v>
      </c>
      <c r="K71" s="26">
        <v>7498029</v>
      </c>
      <c r="L71" s="26">
        <v>0</v>
      </c>
      <c r="M71" s="27">
        <v>0</v>
      </c>
      <c r="N71" s="27">
        <v>0</v>
      </c>
      <c r="O71" s="26">
        <v>0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2">
        <v>0</v>
      </c>
    </row>
    <row r="72" spans="1:23" ht="12.75">
      <c r="A72" s="15" t="s">
        <v>28</v>
      </c>
      <c r="B72" s="16" t="s">
        <v>142</v>
      </c>
      <c r="C72" s="17" t="s">
        <v>143</v>
      </c>
      <c r="D72" s="26">
        <v>272431999</v>
      </c>
      <c r="E72" s="27">
        <v>272431999</v>
      </c>
      <c r="F72" s="27">
        <v>14565105</v>
      </c>
      <c r="G72" s="36">
        <f t="shared" si="9"/>
        <v>0.05346326809428873</v>
      </c>
      <c r="H72" s="26">
        <v>7777771</v>
      </c>
      <c r="I72" s="27">
        <v>0</v>
      </c>
      <c r="J72" s="27">
        <v>6787334</v>
      </c>
      <c r="K72" s="26">
        <v>14565105</v>
      </c>
      <c r="L72" s="26">
        <v>0</v>
      </c>
      <c r="M72" s="27">
        <v>0</v>
      </c>
      <c r="N72" s="27">
        <v>0</v>
      </c>
      <c r="O72" s="26">
        <v>0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2">
        <v>0</v>
      </c>
    </row>
    <row r="73" spans="1:23" ht="12.75">
      <c r="A73" s="15" t="s">
        <v>28</v>
      </c>
      <c r="B73" s="16" t="s">
        <v>144</v>
      </c>
      <c r="C73" s="17" t="s">
        <v>145</v>
      </c>
      <c r="D73" s="26">
        <v>84454002</v>
      </c>
      <c r="E73" s="27">
        <v>84454002</v>
      </c>
      <c r="F73" s="27">
        <v>23307546</v>
      </c>
      <c r="G73" s="36">
        <f t="shared" si="9"/>
        <v>0.27597917739884015</v>
      </c>
      <c r="H73" s="26">
        <v>10797829</v>
      </c>
      <c r="I73" s="27">
        <v>3559308</v>
      </c>
      <c r="J73" s="27">
        <v>8950409</v>
      </c>
      <c r="K73" s="26">
        <v>23307546</v>
      </c>
      <c r="L73" s="26">
        <v>0</v>
      </c>
      <c r="M73" s="27">
        <v>0</v>
      </c>
      <c r="N73" s="27">
        <v>0</v>
      </c>
      <c r="O73" s="26">
        <v>0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2">
        <v>0</v>
      </c>
    </row>
    <row r="74" spans="1:23" ht="12.75">
      <c r="A74" s="15" t="s">
        <v>28</v>
      </c>
      <c r="B74" s="16" t="s">
        <v>146</v>
      </c>
      <c r="C74" s="17" t="s">
        <v>147</v>
      </c>
      <c r="D74" s="26">
        <v>46964400</v>
      </c>
      <c r="E74" s="27">
        <v>46964400</v>
      </c>
      <c r="F74" s="27">
        <v>5027623</v>
      </c>
      <c r="G74" s="36">
        <f t="shared" si="9"/>
        <v>0.10705178816294895</v>
      </c>
      <c r="H74" s="26">
        <v>594066</v>
      </c>
      <c r="I74" s="27">
        <v>2221672</v>
      </c>
      <c r="J74" s="27">
        <v>2211885</v>
      </c>
      <c r="K74" s="26">
        <v>5027623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2">
        <v>0</v>
      </c>
    </row>
    <row r="75" spans="1:23" ht="12.75">
      <c r="A75" s="15" t="s">
        <v>43</v>
      </c>
      <c r="B75" s="16" t="s">
        <v>148</v>
      </c>
      <c r="C75" s="17" t="s">
        <v>149</v>
      </c>
      <c r="D75" s="26">
        <v>241500</v>
      </c>
      <c r="E75" s="27">
        <v>241500</v>
      </c>
      <c r="F75" s="27">
        <v>0</v>
      </c>
      <c r="G75" s="36">
        <f t="shared" si="9"/>
        <v>0</v>
      </c>
      <c r="H75" s="26">
        <v>0</v>
      </c>
      <c r="I75" s="27">
        <v>0</v>
      </c>
      <c r="J75" s="27">
        <v>0</v>
      </c>
      <c r="K75" s="26">
        <v>0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>
      <c r="A76" s="18"/>
      <c r="B76" s="19" t="s">
        <v>150</v>
      </c>
      <c r="C76" s="20"/>
      <c r="D76" s="28">
        <f>SUM(D69:D75)</f>
        <v>738374567</v>
      </c>
      <c r="E76" s="29">
        <f>SUM(E69:E75)</f>
        <v>738374567</v>
      </c>
      <c r="F76" s="29">
        <f>SUM(F69:F75)</f>
        <v>76115981</v>
      </c>
      <c r="G76" s="37">
        <f t="shared" si="9"/>
        <v>0.10308586509047514</v>
      </c>
      <c r="H76" s="28">
        <f aca="true" t="shared" si="13" ref="H76:W76">SUM(H69:H75)</f>
        <v>28853298</v>
      </c>
      <c r="I76" s="29">
        <f t="shared" si="13"/>
        <v>22138360</v>
      </c>
      <c r="J76" s="29">
        <f t="shared" si="13"/>
        <v>25124323</v>
      </c>
      <c r="K76" s="28">
        <f t="shared" si="13"/>
        <v>76115981</v>
      </c>
      <c r="L76" s="28">
        <f t="shared" si="13"/>
        <v>0</v>
      </c>
      <c r="M76" s="29">
        <f t="shared" si="13"/>
        <v>0</v>
      </c>
      <c r="N76" s="29">
        <f t="shared" si="13"/>
        <v>0</v>
      </c>
      <c r="O76" s="28">
        <f t="shared" si="13"/>
        <v>0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3">
        <f t="shared" si="13"/>
        <v>0</v>
      </c>
    </row>
    <row r="77" spans="1:23" ht="12.75">
      <c r="A77" s="15" t="s">
        <v>28</v>
      </c>
      <c r="B77" s="16" t="s">
        <v>151</v>
      </c>
      <c r="C77" s="17" t="s">
        <v>152</v>
      </c>
      <c r="D77" s="26">
        <v>76152742</v>
      </c>
      <c r="E77" s="27">
        <v>76152742</v>
      </c>
      <c r="F77" s="27">
        <v>7618225</v>
      </c>
      <c r="G77" s="36">
        <f t="shared" si="9"/>
        <v>0.10003874844060112</v>
      </c>
      <c r="H77" s="26">
        <v>5530011</v>
      </c>
      <c r="I77" s="27">
        <v>1200014</v>
      </c>
      <c r="J77" s="27">
        <v>888200</v>
      </c>
      <c r="K77" s="26">
        <v>7618225</v>
      </c>
      <c r="L77" s="26">
        <v>0</v>
      </c>
      <c r="M77" s="27">
        <v>0</v>
      </c>
      <c r="N77" s="27">
        <v>0</v>
      </c>
      <c r="O77" s="26">
        <v>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2">
        <v>0</v>
      </c>
    </row>
    <row r="78" spans="1:23" ht="12.75">
      <c r="A78" s="15" t="s">
        <v>28</v>
      </c>
      <c r="B78" s="16" t="s">
        <v>153</v>
      </c>
      <c r="C78" s="17" t="s">
        <v>154</v>
      </c>
      <c r="D78" s="26">
        <v>90078001</v>
      </c>
      <c r="E78" s="27">
        <v>90078001</v>
      </c>
      <c r="F78" s="27">
        <v>7243558</v>
      </c>
      <c r="G78" s="36">
        <f t="shared" si="9"/>
        <v>0.08041428450438193</v>
      </c>
      <c r="H78" s="26">
        <v>790681</v>
      </c>
      <c r="I78" s="27">
        <v>5592537</v>
      </c>
      <c r="J78" s="27">
        <v>860340</v>
      </c>
      <c r="K78" s="26">
        <v>7243558</v>
      </c>
      <c r="L78" s="26">
        <v>0</v>
      </c>
      <c r="M78" s="27">
        <v>0</v>
      </c>
      <c r="N78" s="27">
        <v>0</v>
      </c>
      <c r="O78" s="26">
        <v>0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2">
        <v>0</v>
      </c>
    </row>
    <row r="79" spans="1:23" ht="12.75">
      <c r="A79" s="15" t="s">
        <v>28</v>
      </c>
      <c r="B79" s="16" t="s">
        <v>155</v>
      </c>
      <c r="C79" s="17" t="s">
        <v>156</v>
      </c>
      <c r="D79" s="26">
        <v>166156660</v>
      </c>
      <c r="E79" s="27">
        <v>166156660</v>
      </c>
      <c r="F79" s="27">
        <v>10706501</v>
      </c>
      <c r="G79" s="36">
        <f t="shared" si="9"/>
        <v>0.06443618329834025</v>
      </c>
      <c r="H79" s="26">
        <v>0</v>
      </c>
      <c r="I79" s="27">
        <v>8873835</v>
      </c>
      <c r="J79" s="27">
        <v>1832666</v>
      </c>
      <c r="K79" s="26">
        <v>10706501</v>
      </c>
      <c r="L79" s="26">
        <v>0</v>
      </c>
      <c r="M79" s="27">
        <v>0</v>
      </c>
      <c r="N79" s="27">
        <v>0</v>
      </c>
      <c r="O79" s="26">
        <v>0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2">
        <v>0</v>
      </c>
    </row>
    <row r="80" spans="1:23" ht="12.75">
      <c r="A80" s="15" t="s">
        <v>28</v>
      </c>
      <c r="B80" s="16" t="s">
        <v>157</v>
      </c>
      <c r="C80" s="17" t="s">
        <v>158</v>
      </c>
      <c r="D80" s="26">
        <v>33091914</v>
      </c>
      <c r="E80" s="27">
        <v>33091914</v>
      </c>
      <c r="F80" s="27">
        <v>0</v>
      </c>
      <c r="G80" s="36">
        <f t="shared" si="9"/>
        <v>0</v>
      </c>
      <c r="H80" s="26">
        <v>0</v>
      </c>
      <c r="I80" s="27">
        <v>0</v>
      </c>
      <c r="J80" s="27">
        <v>0</v>
      </c>
      <c r="K80" s="26">
        <v>0</v>
      </c>
      <c r="L80" s="26">
        <v>0</v>
      </c>
      <c r="M80" s="27">
        <v>0</v>
      </c>
      <c r="N80" s="27">
        <v>0</v>
      </c>
      <c r="O80" s="26">
        <v>0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2">
        <v>0</v>
      </c>
    </row>
    <row r="81" spans="1:23" ht="12.75">
      <c r="A81" s="15" t="s">
        <v>43</v>
      </c>
      <c r="B81" s="16" t="s">
        <v>159</v>
      </c>
      <c r="C81" s="17" t="s">
        <v>160</v>
      </c>
      <c r="D81" s="26">
        <v>2915000</v>
      </c>
      <c r="E81" s="27">
        <v>2915000</v>
      </c>
      <c r="F81" s="27">
        <v>0</v>
      </c>
      <c r="G81" s="36">
        <f t="shared" si="9"/>
        <v>0</v>
      </c>
      <c r="H81" s="26">
        <v>0</v>
      </c>
      <c r="I81" s="27">
        <v>0</v>
      </c>
      <c r="J81" s="27">
        <v>0</v>
      </c>
      <c r="K81" s="26">
        <v>0</v>
      </c>
      <c r="L81" s="26">
        <v>0</v>
      </c>
      <c r="M81" s="27">
        <v>0</v>
      </c>
      <c r="N81" s="27">
        <v>0</v>
      </c>
      <c r="O81" s="26">
        <v>0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2">
        <v>0</v>
      </c>
    </row>
    <row r="82" spans="1:23" ht="16.5">
      <c r="A82" s="18"/>
      <c r="B82" s="19" t="s">
        <v>161</v>
      </c>
      <c r="C82" s="20"/>
      <c r="D82" s="28">
        <f>SUM(D77:D81)</f>
        <v>368394317</v>
      </c>
      <c r="E82" s="29">
        <f>SUM(E77:E81)</f>
        <v>368394317</v>
      </c>
      <c r="F82" s="29">
        <f>SUM(F77:F81)</f>
        <v>25568284</v>
      </c>
      <c r="G82" s="37">
        <f t="shared" si="9"/>
        <v>0.0694046645676133</v>
      </c>
      <c r="H82" s="28">
        <f aca="true" t="shared" si="14" ref="H82:W82">SUM(H77:H81)</f>
        <v>6320692</v>
      </c>
      <c r="I82" s="29">
        <f t="shared" si="14"/>
        <v>15666386</v>
      </c>
      <c r="J82" s="29">
        <f t="shared" si="14"/>
        <v>3581206</v>
      </c>
      <c r="K82" s="28">
        <f t="shared" si="14"/>
        <v>25568284</v>
      </c>
      <c r="L82" s="28">
        <f t="shared" si="14"/>
        <v>0</v>
      </c>
      <c r="M82" s="29">
        <f t="shared" si="14"/>
        <v>0</v>
      </c>
      <c r="N82" s="29">
        <f t="shared" si="14"/>
        <v>0</v>
      </c>
      <c r="O82" s="28">
        <f t="shared" si="14"/>
        <v>0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3">
        <f t="shared" si="14"/>
        <v>0</v>
      </c>
    </row>
    <row r="83" spans="1:23" ht="16.5">
      <c r="A83" s="18"/>
      <c r="B83" s="19" t="s">
        <v>162</v>
      </c>
      <c r="C83" s="20"/>
      <c r="D83" s="28">
        <f>SUM(D55,D57:D60,D62:D67,D69:D75,D77:D81)</f>
        <v>2821395374</v>
      </c>
      <c r="E83" s="29">
        <f>SUM(E55,E57:E60,E62:E67,E69:E75,E77:E81)</f>
        <v>2821395374</v>
      </c>
      <c r="F83" s="29">
        <f>SUM(F55,F57:F60,F62:F67,F69:F75,F77:F81)</f>
        <v>314969273</v>
      </c>
      <c r="G83" s="37">
        <f t="shared" si="9"/>
        <v>0.11163599256684682</v>
      </c>
      <c r="H83" s="28">
        <f aca="true" t="shared" si="15" ref="H83:W83">SUM(H55,H57:H60,H62:H67,H69:H75,H77:H81)</f>
        <v>64250904</v>
      </c>
      <c r="I83" s="29">
        <f t="shared" si="15"/>
        <v>121911499</v>
      </c>
      <c r="J83" s="29">
        <f t="shared" si="15"/>
        <v>128806870</v>
      </c>
      <c r="K83" s="28">
        <f t="shared" si="15"/>
        <v>314969273</v>
      </c>
      <c r="L83" s="28">
        <f t="shared" si="15"/>
        <v>0</v>
      </c>
      <c r="M83" s="29">
        <f t="shared" si="15"/>
        <v>0</v>
      </c>
      <c r="N83" s="29">
        <f t="shared" si="15"/>
        <v>0</v>
      </c>
      <c r="O83" s="28">
        <f t="shared" si="15"/>
        <v>0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3">
        <f t="shared" si="15"/>
        <v>0</v>
      </c>
    </row>
    <row r="84" spans="1:23" ht="16.5">
      <c r="A84" s="10"/>
      <c r="B84" s="11" t="s">
        <v>606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6.5">
      <c r="A85" s="14"/>
      <c r="B85" s="11" t="s">
        <v>163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ht="12.75">
      <c r="A86" s="15" t="s">
        <v>22</v>
      </c>
      <c r="B86" s="16" t="s">
        <v>164</v>
      </c>
      <c r="C86" s="17" t="s">
        <v>165</v>
      </c>
      <c r="D86" s="26">
        <v>6715955712</v>
      </c>
      <c r="E86" s="27">
        <v>6715955712</v>
      </c>
      <c r="F86" s="27">
        <v>364303748</v>
      </c>
      <c r="G86" s="36">
        <f aca="true" t="shared" si="16" ref="G86:G99">IF($D86=0,0,$F86/$D86)</f>
        <v>0.05424451315976754</v>
      </c>
      <c r="H86" s="26">
        <v>12513429</v>
      </c>
      <c r="I86" s="27">
        <v>93635219</v>
      </c>
      <c r="J86" s="27">
        <v>258155100</v>
      </c>
      <c r="K86" s="26">
        <v>364303748</v>
      </c>
      <c r="L86" s="26">
        <v>0</v>
      </c>
      <c r="M86" s="27">
        <v>0</v>
      </c>
      <c r="N86" s="27">
        <v>0</v>
      </c>
      <c r="O86" s="26">
        <v>0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2">
        <v>0</v>
      </c>
    </row>
    <row r="87" spans="1:23" ht="12.75">
      <c r="A87" s="15" t="s">
        <v>22</v>
      </c>
      <c r="B87" s="16" t="s">
        <v>166</v>
      </c>
      <c r="C87" s="17" t="s">
        <v>167</v>
      </c>
      <c r="D87" s="26">
        <v>8589421000</v>
      </c>
      <c r="E87" s="27">
        <v>8589421000</v>
      </c>
      <c r="F87" s="27">
        <v>476036000</v>
      </c>
      <c r="G87" s="36">
        <f t="shared" si="16"/>
        <v>0.05542119777340056</v>
      </c>
      <c r="H87" s="26">
        <v>28857000</v>
      </c>
      <c r="I87" s="27">
        <v>93296000</v>
      </c>
      <c r="J87" s="27">
        <v>353883000</v>
      </c>
      <c r="K87" s="26">
        <v>476036000</v>
      </c>
      <c r="L87" s="26">
        <v>0</v>
      </c>
      <c r="M87" s="27">
        <v>0</v>
      </c>
      <c r="N87" s="27">
        <v>0</v>
      </c>
      <c r="O87" s="26">
        <v>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2">
        <v>0</v>
      </c>
    </row>
    <row r="88" spans="1:23" ht="12.75">
      <c r="A88" s="15" t="s">
        <v>22</v>
      </c>
      <c r="B88" s="16" t="s">
        <v>168</v>
      </c>
      <c r="C88" s="17" t="s">
        <v>169</v>
      </c>
      <c r="D88" s="26">
        <v>3860284040</v>
      </c>
      <c r="E88" s="27">
        <v>3860284040</v>
      </c>
      <c r="F88" s="27">
        <v>138599731</v>
      </c>
      <c r="G88" s="36">
        <f t="shared" si="16"/>
        <v>0.03590402404689371</v>
      </c>
      <c r="H88" s="26">
        <v>-443277</v>
      </c>
      <c r="I88" s="27">
        <v>61036541</v>
      </c>
      <c r="J88" s="27">
        <v>78006467</v>
      </c>
      <c r="K88" s="26">
        <v>138599731</v>
      </c>
      <c r="L88" s="26">
        <v>0</v>
      </c>
      <c r="M88" s="27">
        <v>0</v>
      </c>
      <c r="N88" s="27">
        <v>0</v>
      </c>
      <c r="O88" s="26">
        <v>0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2">
        <v>0</v>
      </c>
    </row>
    <row r="89" spans="1:23" ht="16.5">
      <c r="A89" s="18"/>
      <c r="B89" s="19" t="s">
        <v>27</v>
      </c>
      <c r="C89" s="20"/>
      <c r="D89" s="28">
        <f>SUM(D86:D88)</f>
        <v>19165660752</v>
      </c>
      <c r="E89" s="29">
        <f>SUM(E86:E88)</f>
        <v>19165660752</v>
      </c>
      <c r="F89" s="29">
        <f>SUM(F86:F88)</f>
        <v>978939479</v>
      </c>
      <c r="G89" s="37">
        <f t="shared" si="16"/>
        <v>0.051077783942191736</v>
      </c>
      <c r="H89" s="28">
        <f aca="true" t="shared" si="17" ref="H89:W89">SUM(H86:H88)</f>
        <v>40927152</v>
      </c>
      <c r="I89" s="29">
        <f t="shared" si="17"/>
        <v>247967760</v>
      </c>
      <c r="J89" s="29">
        <f t="shared" si="17"/>
        <v>690044567</v>
      </c>
      <c r="K89" s="28">
        <f t="shared" si="17"/>
        <v>978939479</v>
      </c>
      <c r="L89" s="28">
        <f t="shared" si="17"/>
        <v>0</v>
      </c>
      <c r="M89" s="29">
        <f t="shared" si="17"/>
        <v>0</v>
      </c>
      <c r="N89" s="29">
        <f t="shared" si="17"/>
        <v>0</v>
      </c>
      <c r="O89" s="28">
        <f t="shared" si="17"/>
        <v>0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3">
        <f t="shared" si="17"/>
        <v>0</v>
      </c>
    </row>
    <row r="90" spans="1:23" ht="12.75">
      <c r="A90" s="15" t="s">
        <v>28</v>
      </c>
      <c r="B90" s="16" t="s">
        <v>170</v>
      </c>
      <c r="C90" s="17" t="s">
        <v>171</v>
      </c>
      <c r="D90" s="26">
        <v>423588837</v>
      </c>
      <c r="E90" s="27">
        <v>423588837</v>
      </c>
      <c r="F90" s="27">
        <v>32762066</v>
      </c>
      <c r="G90" s="36">
        <f t="shared" si="16"/>
        <v>0.07734402594750153</v>
      </c>
      <c r="H90" s="26">
        <v>0</v>
      </c>
      <c r="I90" s="27">
        <v>22979613</v>
      </c>
      <c r="J90" s="27">
        <v>9782453</v>
      </c>
      <c r="K90" s="26">
        <v>32762066</v>
      </c>
      <c r="L90" s="26">
        <v>0</v>
      </c>
      <c r="M90" s="27">
        <v>0</v>
      </c>
      <c r="N90" s="27">
        <v>0</v>
      </c>
      <c r="O90" s="26">
        <v>0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2">
        <v>0</v>
      </c>
    </row>
    <row r="91" spans="1:23" ht="12.75">
      <c r="A91" s="15" t="s">
        <v>28</v>
      </c>
      <c r="B91" s="16" t="s">
        <v>172</v>
      </c>
      <c r="C91" s="17" t="s">
        <v>173</v>
      </c>
      <c r="D91" s="26">
        <v>143993000</v>
      </c>
      <c r="E91" s="27">
        <v>150130256</v>
      </c>
      <c r="F91" s="27">
        <v>19175048</v>
      </c>
      <c r="G91" s="36">
        <f t="shared" si="16"/>
        <v>0.13316652892848957</v>
      </c>
      <c r="H91" s="26">
        <v>1115523</v>
      </c>
      <c r="I91" s="27">
        <v>12421377</v>
      </c>
      <c r="J91" s="27">
        <v>5638148</v>
      </c>
      <c r="K91" s="26">
        <v>19175048</v>
      </c>
      <c r="L91" s="26">
        <v>0</v>
      </c>
      <c r="M91" s="27">
        <v>0</v>
      </c>
      <c r="N91" s="27">
        <v>0</v>
      </c>
      <c r="O91" s="26">
        <v>0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2">
        <v>0</v>
      </c>
    </row>
    <row r="92" spans="1:23" ht="12.75">
      <c r="A92" s="15" t="s">
        <v>28</v>
      </c>
      <c r="B92" s="16" t="s">
        <v>174</v>
      </c>
      <c r="C92" s="17" t="s">
        <v>175</v>
      </c>
      <c r="D92" s="26">
        <v>95562925</v>
      </c>
      <c r="E92" s="27">
        <v>95562925</v>
      </c>
      <c r="F92" s="27">
        <v>5638604</v>
      </c>
      <c r="G92" s="36">
        <f t="shared" si="16"/>
        <v>0.05900409599224804</v>
      </c>
      <c r="H92" s="26">
        <v>0</v>
      </c>
      <c r="I92" s="27">
        <v>3852163</v>
      </c>
      <c r="J92" s="27">
        <v>1786441</v>
      </c>
      <c r="K92" s="26">
        <v>5638604</v>
      </c>
      <c r="L92" s="26">
        <v>0</v>
      </c>
      <c r="M92" s="27">
        <v>0</v>
      </c>
      <c r="N92" s="27">
        <v>0</v>
      </c>
      <c r="O92" s="26">
        <v>0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2">
        <v>0</v>
      </c>
    </row>
    <row r="93" spans="1:23" ht="12.75">
      <c r="A93" s="15" t="s">
        <v>43</v>
      </c>
      <c r="B93" s="16" t="s">
        <v>176</v>
      </c>
      <c r="C93" s="17" t="s">
        <v>177</v>
      </c>
      <c r="D93" s="26">
        <v>6000000</v>
      </c>
      <c r="E93" s="27">
        <v>6000000</v>
      </c>
      <c r="F93" s="27">
        <v>243302</v>
      </c>
      <c r="G93" s="36">
        <f t="shared" si="16"/>
        <v>0.040550333333333334</v>
      </c>
      <c r="H93" s="26">
        <v>0</v>
      </c>
      <c r="I93" s="27">
        <v>142625</v>
      </c>
      <c r="J93" s="27">
        <v>100677</v>
      </c>
      <c r="K93" s="26">
        <v>243302</v>
      </c>
      <c r="L93" s="26">
        <v>0</v>
      </c>
      <c r="M93" s="27">
        <v>0</v>
      </c>
      <c r="N93" s="27">
        <v>0</v>
      </c>
      <c r="O93" s="26">
        <v>0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2">
        <v>0</v>
      </c>
    </row>
    <row r="94" spans="1:23" ht="16.5">
      <c r="A94" s="18"/>
      <c r="B94" s="19" t="s">
        <v>178</v>
      </c>
      <c r="C94" s="20"/>
      <c r="D94" s="28">
        <f>SUM(D90:D93)</f>
        <v>669144762</v>
      </c>
      <c r="E94" s="29">
        <f>SUM(E90:E93)</f>
        <v>675282018</v>
      </c>
      <c r="F94" s="29">
        <f>SUM(F90:F93)</f>
        <v>57819020</v>
      </c>
      <c r="G94" s="37">
        <f t="shared" si="16"/>
        <v>0.08640734155518952</v>
      </c>
      <c r="H94" s="28">
        <f aca="true" t="shared" si="18" ref="H94:W94">SUM(H90:H93)</f>
        <v>1115523</v>
      </c>
      <c r="I94" s="29">
        <f t="shared" si="18"/>
        <v>39395778</v>
      </c>
      <c r="J94" s="29">
        <f t="shared" si="18"/>
        <v>17307719</v>
      </c>
      <c r="K94" s="28">
        <f t="shared" si="18"/>
        <v>57819020</v>
      </c>
      <c r="L94" s="28">
        <f t="shared" si="18"/>
        <v>0</v>
      </c>
      <c r="M94" s="29">
        <f t="shared" si="18"/>
        <v>0</v>
      </c>
      <c r="N94" s="29">
        <f t="shared" si="18"/>
        <v>0</v>
      </c>
      <c r="O94" s="28">
        <f t="shared" si="18"/>
        <v>0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3">
        <f t="shared" si="18"/>
        <v>0</v>
      </c>
    </row>
    <row r="95" spans="1:23" ht="12.75">
      <c r="A95" s="15" t="s">
        <v>28</v>
      </c>
      <c r="B95" s="16" t="s">
        <v>179</v>
      </c>
      <c r="C95" s="17" t="s">
        <v>180</v>
      </c>
      <c r="D95" s="26">
        <v>293878065</v>
      </c>
      <c r="E95" s="27">
        <v>293878065</v>
      </c>
      <c r="F95" s="27">
        <v>48529834</v>
      </c>
      <c r="G95" s="36">
        <f t="shared" si="16"/>
        <v>0.16513595187854527</v>
      </c>
      <c r="H95" s="26">
        <v>4013386</v>
      </c>
      <c r="I95" s="27">
        <v>21643753</v>
      </c>
      <c r="J95" s="27">
        <v>22872695</v>
      </c>
      <c r="K95" s="26">
        <v>48529834</v>
      </c>
      <c r="L95" s="26">
        <v>0</v>
      </c>
      <c r="M95" s="27">
        <v>0</v>
      </c>
      <c r="N95" s="27">
        <v>0</v>
      </c>
      <c r="O95" s="26">
        <v>0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2">
        <v>0</v>
      </c>
    </row>
    <row r="96" spans="1:23" ht="12.75">
      <c r="A96" s="15" t="s">
        <v>28</v>
      </c>
      <c r="B96" s="16" t="s">
        <v>181</v>
      </c>
      <c r="C96" s="17" t="s">
        <v>182</v>
      </c>
      <c r="D96" s="26">
        <v>124298600</v>
      </c>
      <c r="E96" s="27">
        <v>124298600</v>
      </c>
      <c r="F96" s="27">
        <v>9749854</v>
      </c>
      <c r="G96" s="36">
        <f t="shared" si="16"/>
        <v>0.07843896874140176</v>
      </c>
      <c r="H96" s="26">
        <v>782651</v>
      </c>
      <c r="I96" s="27">
        <v>1900925</v>
      </c>
      <c r="J96" s="27">
        <v>7066278</v>
      </c>
      <c r="K96" s="26">
        <v>9749854</v>
      </c>
      <c r="L96" s="26">
        <v>0</v>
      </c>
      <c r="M96" s="27">
        <v>0</v>
      </c>
      <c r="N96" s="27">
        <v>0</v>
      </c>
      <c r="O96" s="26">
        <v>0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2">
        <v>0</v>
      </c>
    </row>
    <row r="97" spans="1:23" ht="12.75">
      <c r="A97" s="15" t="s">
        <v>28</v>
      </c>
      <c r="B97" s="16" t="s">
        <v>183</v>
      </c>
      <c r="C97" s="17" t="s">
        <v>184</v>
      </c>
      <c r="D97" s="26">
        <v>156634000</v>
      </c>
      <c r="E97" s="27">
        <v>156634000</v>
      </c>
      <c r="F97" s="27">
        <v>13008264</v>
      </c>
      <c r="G97" s="36">
        <f t="shared" si="16"/>
        <v>0.08304878889640818</v>
      </c>
      <c r="H97" s="26">
        <v>0</v>
      </c>
      <c r="I97" s="27">
        <v>9970181</v>
      </c>
      <c r="J97" s="27">
        <v>3038083</v>
      </c>
      <c r="K97" s="26">
        <v>13008264</v>
      </c>
      <c r="L97" s="26">
        <v>0</v>
      </c>
      <c r="M97" s="27">
        <v>0</v>
      </c>
      <c r="N97" s="27">
        <v>0</v>
      </c>
      <c r="O97" s="26">
        <v>0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2">
        <v>0</v>
      </c>
    </row>
    <row r="98" spans="1:23" ht="12.75">
      <c r="A98" s="15" t="s">
        <v>43</v>
      </c>
      <c r="B98" s="16" t="s">
        <v>185</v>
      </c>
      <c r="C98" s="17" t="s">
        <v>186</v>
      </c>
      <c r="D98" s="26">
        <v>10000000</v>
      </c>
      <c r="E98" s="27">
        <v>10000000</v>
      </c>
      <c r="F98" s="27">
        <v>15727118</v>
      </c>
      <c r="G98" s="36">
        <f t="shared" si="16"/>
        <v>1.5727118</v>
      </c>
      <c r="H98" s="26">
        <v>6462000</v>
      </c>
      <c r="I98" s="27">
        <v>6462000</v>
      </c>
      <c r="J98" s="27">
        <v>2803118</v>
      </c>
      <c r="K98" s="26">
        <v>15727118</v>
      </c>
      <c r="L98" s="26">
        <v>0</v>
      </c>
      <c r="M98" s="27">
        <v>0</v>
      </c>
      <c r="N98" s="27">
        <v>0</v>
      </c>
      <c r="O98" s="26">
        <v>0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2">
        <v>0</v>
      </c>
    </row>
    <row r="99" spans="1:23" ht="16.5">
      <c r="A99" s="18"/>
      <c r="B99" s="19" t="s">
        <v>187</v>
      </c>
      <c r="C99" s="20"/>
      <c r="D99" s="28">
        <f>SUM(D95:D98)</f>
        <v>584810665</v>
      </c>
      <c r="E99" s="29">
        <f>SUM(E95:E98)</f>
        <v>584810665</v>
      </c>
      <c r="F99" s="29">
        <f>SUM(F95:F98)</f>
        <v>87015070</v>
      </c>
      <c r="G99" s="37">
        <f t="shared" si="16"/>
        <v>0.14879186582549755</v>
      </c>
      <c r="H99" s="28">
        <f aca="true" t="shared" si="19" ref="H99:W99">SUM(H95:H98)</f>
        <v>11258037</v>
      </c>
      <c r="I99" s="29">
        <f t="shared" si="19"/>
        <v>39976859</v>
      </c>
      <c r="J99" s="29">
        <f t="shared" si="19"/>
        <v>35780174</v>
      </c>
      <c r="K99" s="28">
        <f t="shared" si="19"/>
        <v>87015070</v>
      </c>
      <c r="L99" s="28">
        <f t="shared" si="19"/>
        <v>0</v>
      </c>
      <c r="M99" s="29">
        <f t="shared" si="19"/>
        <v>0</v>
      </c>
      <c r="N99" s="29">
        <f t="shared" si="19"/>
        <v>0</v>
      </c>
      <c r="O99" s="28">
        <f t="shared" si="19"/>
        <v>0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3">
        <f t="shared" si="19"/>
        <v>0</v>
      </c>
    </row>
    <row r="100" spans="1:23" ht="16.5">
      <c r="A100" s="18"/>
      <c r="B100" s="19" t="s">
        <v>188</v>
      </c>
      <c r="C100" s="20"/>
      <c r="D100" s="28">
        <f>SUM(D86:D88,D90:D93,D95:D98)</f>
        <v>20419616179</v>
      </c>
      <c r="E100" s="29">
        <f>SUM(E86:E88,E90:E93,E95:E98)</f>
        <v>20425753435</v>
      </c>
      <c r="F100" s="29">
        <f>SUM(F86:F88,F90:F93,F95:F98)</f>
        <v>1123773569</v>
      </c>
      <c r="G100" s="37">
        <f>IF($D100=0,0,$F100/$D100)</f>
        <v>0.05503402018671215</v>
      </c>
      <c r="H100" s="28">
        <f aca="true" t="shared" si="20" ref="H100:W100">SUM(H86:H88,H90:H93,H95:H98)</f>
        <v>53300712</v>
      </c>
      <c r="I100" s="29">
        <f t="shared" si="20"/>
        <v>327340397</v>
      </c>
      <c r="J100" s="29">
        <f t="shared" si="20"/>
        <v>743132460</v>
      </c>
      <c r="K100" s="28">
        <f t="shared" si="20"/>
        <v>1123773569</v>
      </c>
      <c r="L100" s="28">
        <f t="shared" si="20"/>
        <v>0</v>
      </c>
      <c r="M100" s="29">
        <f t="shared" si="20"/>
        <v>0</v>
      </c>
      <c r="N100" s="29">
        <f t="shared" si="20"/>
        <v>0</v>
      </c>
      <c r="O100" s="28">
        <f t="shared" si="20"/>
        <v>0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3">
        <f t="shared" si="20"/>
        <v>0</v>
      </c>
    </row>
    <row r="101" spans="1:23" ht="16.5">
      <c r="A101" s="10"/>
      <c r="B101" s="11" t="s">
        <v>606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16.5">
      <c r="A102" s="14"/>
      <c r="B102" s="11" t="s">
        <v>189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ht="12.75">
      <c r="A103" s="15" t="s">
        <v>22</v>
      </c>
      <c r="B103" s="16" t="s">
        <v>190</v>
      </c>
      <c r="C103" s="17" t="s">
        <v>191</v>
      </c>
      <c r="D103" s="26">
        <v>7340084000</v>
      </c>
      <c r="E103" s="27">
        <v>7340084000</v>
      </c>
      <c r="F103" s="27">
        <v>891584000</v>
      </c>
      <c r="G103" s="36">
        <f aca="true" t="shared" si="21" ref="G103:G134">IF($D103=0,0,$F103/$D103)</f>
        <v>0.1214678197143248</v>
      </c>
      <c r="H103" s="26">
        <v>380039000</v>
      </c>
      <c r="I103" s="27">
        <v>272037000</v>
      </c>
      <c r="J103" s="27">
        <v>239508000</v>
      </c>
      <c r="K103" s="26">
        <v>891584000</v>
      </c>
      <c r="L103" s="26">
        <v>0</v>
      </c>
      <c r="M103" s="27">
        <v>0</v>
      </c>
      <c r="N103" s="27">
        <v>0</v>
      </c>
      <c r="O103" s="26">
        <v>0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2">
        <v>0</v>
      </c>
    </row>
    <row r="104" spans="1:23" ht="16.5">
      <c r="A104" s="18"/>
      <c r="B104" s="19" t="s">
        <v>27</v>
      </c>
      <c r="C104" s="20"/>
      <c r="D104" s="28">
        <f>D103</f>
        <v>7340084000</v>
      </c>
      <c r="E104" s="29">
        <f>E103</f>
        <v>7340084000</v>
      </c>
      <c r="F104" s="29">
        <f>F103</f>
        <v>891584000</v>
      </c>
      <c r="G104" s="37">
        <f t="shared" si="21"/>
        <v>0.1214678197143248</v>
      </c>
      <c r="H104" s="28">
        <f aca="true" t="shared" si="22" ref="H104:W104">H103</f>
        <v>380039000</v>
      </c>
      <c r="I104" s="29">
        <f t="shared" si="22"/>
        <v>272037000</v>
      </c>
      <c r="J104" s="29">
        <f t="shared" si="22"/>
        <v>239508000</v>
      </c>
      <c r="K104" s="28">
        <f t="shared" si="22"/>
        <v>891584000</v>
      </c>
      <c r="L104" s="28">
        <f t="shared" si="22"/>
        <v>0</v>
      </c>
      <c r="M104" s="29">
        <f t="shared" si="22"/>
        <v>0</v>
      </c>
      <c r="N104" s="29">
        <f t="shared" si="22"/>
        <v>0</v>
      </c>
      <c r="O104" s="28">
        <f t="shared" si="22"/>
        <v>0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3">
        <f t="shared" si="22"/>
        <v>0</v>
      </c>
    </row>
    <row r="105" spans="1:23" ht="12.75">
      <c r="A105" s="15" t="s">
        <v>28</v>
      </c>
      <c r="B105" s="16" t="s">
        <v>192</v>
      </c>
      <c r="C105" s="17" t="s">
        <v>193</v>
      </c>
      <c r="D105" s="26">
        <v>74070000</v>
      </c>
      <c r="E105" s="27">
        <v>74070000</v>
      </c>
      <c r="F105" s="27">
        <v>11142934</v>
      </c>
      <c r="G105" s="36">
        <f t="shared" si="21"/>
        <v>0.1504378830835696</v>
      </c>
      <c r="H105" s="26">
        <v>583256</v>
      </c>
      <c r="I105" s="27">
        <v>1213083</v>
      </c>
      <c r="J105" s="27">
        <v>9346595</v>
      </c>
      <c r="K105" s="26">
        <v>11142934</v>
      </c>
      <c r="L105" s="26">
        <v>0</v>
      </c>
      <c r="M105" s="27">
        <v>0</v>
      </c>
      <c r="N105" s="27">
        <v>0</v>
      </c>
      <c r="O105" s="26">
        <v>0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2">
        <v>0</v>
      </c>
    </row>
    <row r="106" spans="1:23" ht="12.75">
      <c r="A106" s="15" t="s">
        <v>28</v>
      </c>
      <c r="B106" s="16" t="s">
        <v>194</v>
      </c>
      <c r="C106" s="17" t="s">
        <v>195</v>
      </c>
      <c r="D106" s="26">
        <v>79080589</v>
      </c>
      <c r="E106" s="27">
        <v>79080589</v>
      </c>
      <c r="F106" s="27">
        <v>13004100</v>
      </c>
      <c r="G106" s="36">
        <f t="shared" si="21"/>
        <v>0.1644411120913629</v>
      </c>
      <c r="H106" s="26">
        <v>950195</v>
      </c>
      <c r="I106" s="27">
        <v>7511310</v>
      </c>
      <c r="J106" s="27">
        <v>4542595</v>
      </c>
      <c r="K106" s="26">
        <v>13004100</v>
      </c>
      <c r="L106" s="26">
        <v>0</v>
      </c>
      <c r="M106" s="27">
        <v>0</v>
      </c>
      <c r="N106" s="27">
        <v>0</v>
      </c>
      <c r="O106" s="26">
        <v>0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2">
        <v>0</v>
      </c>
    </row>
    <row r="107" spans="1:23" ht="12.75">
      <c r="A107" s="15" t="s">
        <v>28</v>
      </c>
      <c r="B107" s="16" t="s">
        <v>196</v>
      </c>
      <c r="C107" s="17" t="s">
        <v>197</v>
      </c>
      <c r="D107" s="26">
        <v>79111974</v>
      </c>
      <c r="E107" s="27">
        <v>79111974</v>
      </c>
      <c r="F107" s="27">
        <v>6170603</v>
      </c>
      <c r="G107" s="36">
        <f t="shared" si="21"/>
        <v>0.07799834447311352</v>
      </c>
      <c r="H107" s="26">
        <v>1398054</v>
      </c>
      <c r="I107" s="27">
        <v>238981</v>
      </c>
      <c r="J107" s="27">
        <v>4533568</v>
      </c>
      <c r="K107" s="26">
        <v>6170603</v>
      </c>
      <c r="L107" s="26">
        <v>0</v>
      </c>
      <c r="M107" s="27">
        <v>0</v>
      </c>
      <c r="N107" s="27">
        <v>0</v>
      </c>
      <c r="O107" s="26">
        <v>0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2">
        <v>0</v>
      </c>
    </row>
    <row r="108" spans="1:23" ht="12.75">
      <c r="A108" s="15" t="s">
        <v>28</v>
      </c>
      <c r="B108" s="16" t="s">
        <v>198</v>
      </c>
      <c r="C108" s="17" t="s">
        <v>199</v>
      </c>
      <c r="D108" s="26">
        <v>132788185</v>
      </c>
      <c r="E108" s="27">
        <v>132788185</v>
      </c>
      <c r="F108" s="27">
        <v>19488059</v>
      </c>
      <c r="G108" s="36">
        <f t="shared" si="21"/>
        <v>0.14676048927093926</v>
      </c>
      <c r="H108" s="26">
        <v>1569201</v>
      </c>
      <c r="I108" s="27">
        <v>17475998</v>
      </c>
      <c r="J108" s="27">
        <v>442860</v>
      </c>
      <c r="K108" s="26">
        <v>19488059</v>
      </c>
      <c r="L108" s="26">
        <v>0</v>
      </c>
      <c r="M108" s="27">
        <v>0</v>
      </c>
      <c r="N108" s="27">
        <v>0</v>
      </c>
      <c r="O108" s="26">
        <v>0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2">
        <v>0</v>
      </c>
    </row>
    <row r="109" spans="1:23" ht="12.75">
      <c r="A109" s="15" t="s">
        <v>43</v>
      </c>
      <c r="B109" s="16" t="s">
        <v>200</v>
      </c>
      <c r="C109" s="17" t="s">
        <v>201</v>
      </c>
      <c r="D109" s="26">
        <v>362325304</v>
      </c>
      <c r="E109" s="27">
        <v>362325304</v>
      </c>
      <c r="F109" s="27">
        <v>65275704</v>
      </c>
      <c r="G109" s="36">
        <f t="shared" si="21"/>
        <v>0.1801577291990625</v>
      </c>
      <c r="H109" s="26">
        <v>29973255</v>
      </c>
      <c r="I109" s="27">
        <v>22061434</v>
      </c>
      <c r="J109" s="27">
        <v>13241015</v>
      </c>
      <c r="K109" s="26">
        <v>65275704</v>
      </c>
      <c r="L109" s="26">
        <v>0</v>
      </c>
      <c r="M109" s="27">
        <v>0</v>
      </c>
      <c r="N109" s="27">
        <v>0</v>
      </c>
      <c r="O109" s="26">
        <v>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2">
        <v>0</v>
      </c>
    </row>
    <row r="110" spans="1:23" ht="16.5">
      <c r="A110" s="18"/>
      <c r="B110" s="19" t="s">
        <v>202</v>
      </c>
      <c r="C110" s="20"/>
      <c r="D110" s="28">
        <f>SUM(D105:D109)</f>
        <v>727376052</v>
      </c>
      <c r="E110" s="29">
        <f>SUM(E105:E109)</f>
        <v>727376052</v>
      </c>
      <c r="F110" s="29">
        <f>SUM(F105:F109)</f>
        <v>115081400</v>
      </c>
      <c r="G110" s="37">
        <f t="shared" si="21"/>
        <v>0.1582144472361595</v>
      </c>
      <c r="H110" s="28">
        <f aca="true" t="shared" si="23" ref="H110:W110">SUM(H105:H109)</f>
        <v>34473961</v>
      </c>
      <c r="I110" s="29">
        <f t="shared" si="23"/>
        <v>48500806</v>
      </c>
      <c r="J110" s="29">
        <f t="shared" si="23"/>
        <v>32106633</v>
      </c>
      <c r="K110" s="28">
        <f t="shared" si="23"/>
        <v>115081400</v>
      </c>
      <c r="L110" s="28">
        <f t="shared" si="23"/>
        <v>0</v>
      </c>
      <c r="M110" s="29">
        <f t="shared" si="23"/>
        <v>0</v>
      </c>
      <c r="N110" s="29">
        <f t="shared" si="23"/>
        <v>0</v>
      </c>
      <c r="O110" s="28">
        <f t="shared" si="23"/>
        <v>0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3">
        <f t="shared" si="23"/>
        <v>0</v>
      </c>
    </row>
    <row r="111" spans="1:23" ht="12.75">
      <c r="A111" s="15" t="s">
        <v>28</v>
      </c>
      <c r="B111" s="16" t="s">
        <v>203</v>
      </c>
      <c r="C111" s="17" t="s">
        <v>204</v>
      </c>
      <c r="D111" s="26">
        <v>40516000</v>
      </c>
      <c r="E111" s="27">
        <v>40516000</v>
      </c>
      <c r="F111" s="27">
        <v>6403410</v>
      </c>
      <c r="G111" s="36">
        <f t="shared" si="21"/>
        <v>0.15804645078487511</v>
      </c>
      <c r="H111" s="26">
        <v>4775677</v>
      </c>
      <c r="I111" s="27">
        <v>781280</v>
      </c>
      <c r="J111" s="27">
        <v>846453</v>
      </c>
      <c r="K111" s="26">
        <v>6403410</v>
      </c>
      <c r="L111" s="26">
        <v>0</v>
      </c>
      <c r="M111" s="27">
        <v>0</v>
      </c>
      <c r="N111" s="27">
        <v>0</v>
      </c>
      <c r="O111" s="26">
        <v>0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2">
        <v>0</v>
      </c>
    </row>
    <row r="112" spans="1:23" ht="12.75">
      <c r="A112" s="15" t="s">
        <v>28</v>
      </c>
      <c r="B112" s="16" t="s">
        <v>205</v>
      </c>
      <c r="C112" s="17" t="s">
        <v>206</v>
      </c>
      <c r="D112" s="26">
        <v>30406771</v>
      </c>
      <c r="E112" s="27">
        <v>30406771</v>
      </c>
      <c r="F112" s="27">
        <v>7272646</v>
      </c>
      <c r="G112" s="36">
        <f t="shared" si="21"/>
        <v>0.23917850402464635</v>
      </c>
      <c r="H112" s="26">
        <v>1253368</v>
      </c>
      <c r="I112" s="27">
        <v>1440302</v>
      </c>
      <c r="J112" s="27">
        <v>4578976</v>
      </c>
      <c r="K112" s="26">
        <v>7272646</v>
      </c>
      <c r="L112" s="26">
        <v>0</v>
      </c>
      <c r="M112" s="27">
        <v>0</v>
      </c>
      <c r="N112" s="27">
        <v>0</v>
      </c>
      <c r="O112" s="26">
        <v>0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2">
        <v>0</v>
      </c>
    </row>
    <row r="113" spans="1:23" ht="12.75">
      <c r="A113" s="15" t="s">
        <v>28</v>
      </c>
      <c r="B113" s="16" t="s">
        <v>207</v>
      </c>
      <c r="C113" s="17" t="s">
        <v>208</v>
      </c>
      <c r="D113" s="26">
        <v>12164000</v>
      </c>
      <c r="E113" s="27">
        <v>12164000</v>
      </c>
      <c r="F113" s="27">
        <v>438597</v>
      </c>
      <c r="G113" s="36">
        <f t="shared" si="21"/>
        <v>0.0360569713909898</v>
      </c>
      <c r="H113" s="26">
        <v>438597</v>
      </c>
      <c r="I113" s="27">
        <v>0</v>
      </c>
      <c r="J113" s="27">
        <v>0</v>
      </c>
      <c r="K113" s="26">
        <v>438597</v>
      </c>
      <c r="L113" s="26">
        <v>0</v>
      </c>
      <c r="M113" s="27">
        <v>0</v>
      </c>
      <c r="N113" s="27">
        <v>0</v>
      </c>
      <c r="O113" s="26">
        <v>0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2">
        <v>0</v>
      </c>
    </row>
    <row r="114" spans="1:23" ht="12.75">
      <c r="A114" s="15" t="s">
        <v>28</v>
      </c>
      <c r="B114" s="16" t="s">
        <v>209</v>
      </c>
      <c r="C114" s="17" t="s">
        <v>210</v>
      </c>
      <c r="D114" s="26">
        <v>18364000</v>
      </c>
      <c r="E114" s="27">
        <v>18364000</v>
      </c>
      <c r="F114" s="27">
        <v>1741309</v>
      </c>
      <c r="G114" s="36">
        <f t="shared" si="21"/>
        <v>0.09482187976475713</v>
      </c>
      <c r="H114" s="26">
        <v>0</v>
      </c>
      <c r="I114" s="27">
        <v>1137786</v>
      </c>
      <c r="J114" s="27">
        <v>603523</v>
      </c>
      <c r="K114" s="26">
        <v>1741309</v>
      </c>
      <c r="L114" s="26">
        <v>0</v>
      </c>
      <c r="M114" s="27">
        <v>0</v>
      </c>
      <c r="N114" s="27">
        <v>0</v>
      </c>
      <c r="O114" s="26">
        <v>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2">
        <v>0</v>
      </c>
    </row>
    <row r="115" spans="1:23" ht="12.75">
      <c r="A115" s="15" t="s">
        <v>28</v>
      </c>
      <c r="B115" s="16" t="s">
        <v>211</v>
      </c>
      <c r="C115" s="17" t="s">
        <v>212</v>
      </c>
      <c r="D115" s="26">
        <v>698424000</v>
      </c>
      <c r="E115" s="27">
        <v>698424000</v>
      </c>
      <c r="F115" s="27">
        <v>39307237</v>
      </c>
      <c r="G115" s="36">
        <f t="shared" si="21"/>
        <v>0.05627990590243176</v>
      </c>
      <c r="H115" s="26">
        <v>-8444132</v>
      </c>
      <c r="I115" s="27">
        <v>15091329</v>
      </c>
      <c r="J115" s="27">
        <v>32660040</v>
      </c>
      <c r="K115" s="26">
        <v>39307237</v>
      </c>
      <c r="L115" s="26">
        <v>0</v>
      </c>
      <c r="M115" s="27">
        <v>0</v>
      </c>
      <c r="N115" s="27">
        <v>0</v>
      </c>
      <c r="O115" s="26">
        <v>0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2">
        <v>0</v>
      </c>
    </row>
    <row r="116" spans="1:23" ht="12.75">
      <c r="A116" s="15" t="s">
        <v>28</v>
      </c>
      <c r="B116" s="16" t="s">
        <v>213</v>
      </c>
      <c r="C116" s="17" t="s">
        <v>214</v>
      </c>
      <c r="D116" s="26">
        <v>22985000</v>
      </c>
      <c r="E116" s="27">
        <v>22985000</v>
      </c>
      <c r="F116" s="27">
        <v>2850608</v>
      </c>
      <c r="G116" s="36">
        <f t="shared" si="21"/>
        <v>0.12402036110506852</v>
      </c>
      <c r="H116" s="26">
        <v>219998</v>
      </c>
      <c r="I116" s="27">
        <v>1840905</v>
      </c>
      <c r="J116" s="27">
        <v>789705</v>
      </c>
      <c r="K116" s="26">
        <v>2850608</v>
      </c>
      <c r="L116" s="26">
        <v>0</v>
      </c>
      <c r="M116" s="27">
        <v>0</v>
      </c>
      <c r="N116" s="27">
        <v>0</v>
      </c>
      <c r="O116" s="26">
        <v>0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2">
        <v>0</v>
      </c>
    </row>
    <row r="117" spans="1:23" ht="12.75">
      <c r="A117" s="15" t="s">
        <v>28</v>
      </c>
      <c r="B117" s="16" t="s">
        <v>215</v>
      </c>
      <c r="C117" s="17" t="s">
        <v>216</v>
      </c>
      <c r="D117" s="26">
        <v>21005250</v>
      </c>
      <c r="E117" s="27">
        <v>21005250</v>
      </c>
      <c r="F117" s="27">
        <v>3352191</v>
      </c>
      <c r="G117" s="36">
        <f t="shared" si="21"/>
        <v>0.15958824579569394</v>
      </c>
      <c r="H117" s="26">
        <v>0</v>
      </c>
      <c r="I117" s="27">
        <v>3352191</v>
      </c>
      <c r="J117" s="27">
        <v>0</v>
      </c>
      <c r="K117" s="26">
        <v>3352191</v>
      </c>
      <c r="L117" s="26">
        <v>0</v>
      </c>
      <c r="M117" s="27">
        <v>0</v>
      </c>
      <c r="N117" s="27">
        <v>0</v>
      </c>
      <c r="O117" s="26">
        <v>0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2">
        <v>0</v>
      </c>
    </row>
    <row r="118" spans="1:23" ht="12.75">
      <c r="A118" s="15" t="s">
        <v>43</v>
      </c>
      <c r="B118" s="16" t="s">
        <v>217</v>
      </c>
      <c r="C118" s="17" t="s">
        <v>218</v>
      </c>
      <c r="D118" s="26">
        <v>201043639</v>
      </c>
      <c r="E118" s="27">
        <v>201043639</v>
      </c>
      <c r="F118" s="27">
        <v>34540144</v>
      </c>
      <c r="G118" s="36">
        <f t="shared" si="21"/>
        <v>0.1718042121193399</v>
      </c>
      <c r="H118" s="26">
        <v>0</v>
      </c>
      <c r="I118" s="27">
        <v>26012276</v>
      </c>
      <c r="J118" s="27">
        <v>8527868</v>
      </c>
      <c r="K118" s="26">
        <v>34540144</v>
      </c>
      <c r="L118" s="26">
        <v>0</v>
      </c>
      <c r="M118" s="27">
        <v>0</v>
      </c>
      <c r="N118" s="27">
        <v>0</v>
      </c>
      <c r="O118" s="26">
        <v>0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2">
        <v>0</v>
      </c>
    </row>
    <row r="119" spans="1:23" ht="16.5">
      <c r="A119" s="18"/>
      <c r="B119" s="19" t="s">
        <v>219</v>
      </c>
      <c r="C119" s="20"/>
      <c r="D119" s="28">
        <f>SUM(D111:D118)</f>
        <v>1044908660</v>
      </c>
      <c r="E119" s="29">
        <f>SUM(E111:E118)</f>
        <v>1044908660</v>
      </c>
      <c r="F119" s="29">
        <f>SUM(F111:F118)</f>
        <v>95906142</v>
      </c>
      <c r="G119" s="37">
        <f t="shared" si="21"/>
        <v>0.09178423499715277</v>
      </c>
      <c r="H119" s="28">
        <f aca="true" t="shared" si="24" ref="H119:W119">SUM(H111:H118)</f>
        <v>-1756492</v>
      </c>
      <c r="I119" s="29">
        <f t="shared" si="24"/>
        <v>49656069</v>
      </c>
      <c r="J119" s="29">
        <f t="shared" si="24"/>
        <v>48006565</v>
      </c>
      <c r="K119" s="28">
        <f t="shared" si="24"/>
        <v>95906142</v>
      </c>
      <c r="L119" s="28">
        <f t="shared" si="24"/>
        <v>0</v>
      </c>
      <c r="M119" s="29">
        <f t="shared" si="24"/>
        <v>0</v>
      </c>
      <c r="N119" s="29">
        <f t="shared" si="24"/>
        <v>0</v>
      </c>
      <c r="O119" s="28">
        <f t="shared" si="24"/>
        <v>0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3">
        <f t="shared" si="24"/>
        <v>0</v>
      </c>
    </row>
    <row r="120" spans="1:23" ht="12.75">
      <c r="A120" s="15" t="s">
        <v>28</v>
      </c>
      <c r="B120" s="16" t="s">
        <v>220</v>
      </c>
      <c r="C120" s="17" t="s">
        <v>221</v>
      </c>
      <c r="D120" s="26">
        <v>75906000</v>
      </c>
      <c r="E120" s="27">
        <v>75906000</v>
      </c>
      <c r="F120" s="27">
        <v>21482764</v>
      </c>
      <c r="G120" s="36">
        <f t="shared" si="21"/>
        <v>0.2830179959423498</v>
      </c>
      <c r="H120" s="26">
        <v>3874606</v>
      </c>
      <c r="I120" s="27">
        <v>6100465</v>
      </c>
      <c r="J120" s="27">
        <v>11507693</v>
      </c>
      <c r="K120" s="26">
        <v>21482764</v>
      </c>
      <c r="L120" s="26">
        <v>0</v>
      </c>
      <c r="M120" s="27">
        <v>0</v>
      </c>
      <c r="N120" s="27">
        <v>0</v>
      </c>
      <c r="O120" s="26">
        <v>0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2">
        <v>0</v>
      </c>
    </row>
    <row r="121" spans="1:23" ht="12.75">
      <c r="A121" s="15" t="s">
        <v>28</v>
      </c>
      <c r="B121" s="16" t="s">
        <v>222</v>
      </c>
      <c r="C121" s="17" t="s">
        <v>223</v>
      </c>
      <c r="D121" s="26">
        <v>53876000</v>
      </c>
      <c r="E121" s="27">
        <v>53876000</v>
      </c>
      <c r="F121" s="27">
        <v>6898338</v>
      </c>
      <c r="G121" s="36">
        <f t="shared" si="21"/>
        <v>0.12804102012027618</v>
      </c>
      <c r="H121" s="26">
        <v>0</v>
      </c>
      <c r="I121" s="27">
        <v>0</v>
      </c>
      <c r="J121" s="27">
        <v>6898338</v>
      </c>
      <c r="K121" s="26">
        <v>6898338</v>
      </c>
      <c r="L121" s="26">
        <v>0</v>
      </c>
      <c r="M121" s="27">
        <v>0</v>
      </c>
      <c r="N121" s="27">
        <v>0</v>
      </c>
      <c r="O121" s="26">
        <v>0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2">
        <v>0</v>
      </c>
    </row>
    <row r="122" spans="1:23" ht="12.75">
      <c r="A122" s="15" t="s">
        <v>28</v>
      </c>
      <c r="B122" s="16" t="s">
        <v>224</v>
      </c>
      <c r="C122" s="17" t="s">
        <v>225</v>
      </c>
      <c r="D122" s="26">
        <v>89637597</v>
      </c>
      <c r="E122" s="27">
        <v>89637597</v>
      </c>
      <c r="F122" s="27">
        <v>1504349</v>
      </c>
      <c r="G122" s="36">
        <f t="shared" si="21"/>
        <v>0.016782567252444307</v>
      </c>
      <c r="H122" s="26">
        <v>0</v>
      </c>
      <c r="I122" s="27">
        <v>1032282</v>
      </c>
      <c r="J122" s="27">
        <v>472067</v>
      </c>
      <c r="K122" s="26">
        <v>1504349</v>
      </c>
      <c r="L122" s="26">
        <v>0</v>
      </c>
      <c r="M122" s="27">
        <v>0</v>
      </c>
      <c r="N122" s="27">
        <v>0</v>
      </c>
      <c r="O122" s="26">
        <v>0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2">
        <v>0</v>
      </c>
    </row>
    <row r="123" spans="1:23" ht="12.75">
      <c r="A123" s="15" t="s">
        <v>43</v>
      </c>
      <c r="B123" s="16" t="s">
        <v>226</v>
      </c>
      <c r="C123" s="17" t="s">
        <v>227</v>
      </c>
      <c r="D123" s="26">
        <v>371539000</v>
      </c>
      <c r="E123" s="27">
        <v>371539000</v>
      </c>
      <c r="F123" s="27">
        <v>52881000</v>
      </c>
      <c r="G123" s="36">
        <f t="shared" si="21"/>
        <v>0.14232960738980296</v>
      </c>
      <c r="H123" s="26">
        <v>27318000</v>
      </c>
      <c r="I123" s="27">
        <v>12132000</v>
      </c>
      <c r="J123" s="27">
        <v>13431000</v>
      </c>
      <c r="K123" s="26">
        <v>52881000</v>
      </c>
      <c r="L123" s="26">
        <v>0</v>
      </c>
      <c r="M123" s="27">
        <v>0</v>
      </c>
      <c r="N123" s="27">
        <v>0</v>
      </c>
      <c r="O123" s="26">
        <v>0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2">
        <v>0</v>
      </c>
    </row>
    <row r="124" spans="1:23" ht="16.5">
      <c r="A124" s="18"/>
      <c r="B124" s="19" t="s">
        <v>228</v>
      </c>
      <c r="C124" s="20"/>
      <c r="D124" s="28">
        <f>SUM(D120:D123)</f>
        <v>590958597</v>
      </c>
      <c r="E124" s="29">
        <f>SUM(E120:E123)</f>
        <v>590958597</v>
      </c>
      <c r="F124" s="29">
        <f>SUM(F120:F123)</f>
        <v>82766451</v>
      </c>
      <c r="G124" s="37">
        <f t="shared" si="21"/>
        <v>0.14005456798524246</v>
      </c>
      <c r="H124" s="28">
        <f aca="true" t="shared" si="25" ref="H124:W124">SUM(H120:H123)</f>
        <v>31192606</v>
      </c>
      <c r="I124" s="29">
        <f t="shared" si="25"/>
        <v>19264747</v>
      </c>
      <c r="J124" s="29">
        <f t="shared" si="25"/>
        <v>32309098</v>
      </c>
      <c r="K124" s="28">
        <f t="shared" si="25"/>
        <v>82766451</v>
      </c>
      <c r="L124" s="28">
        <f t="shared" si="25"/>
        <v>0</v>
      </c>
      <c r="M124" s="29">
        <f t="shared" si="25"/>
        <v>0</v>
      </c>
      <c r="N124" s="29">
        <f t="shared" si="25"/>
        <v>0</v>
      </c>
      <c r="O124" s="28">
        <f t="shared" si="25"/>
        <v>0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3">
        <f t="shared" si="25"/>
        <v>0</v>
      </c>
    </row>
    <row r="125" spans="1:23" ht="12.75">
      <c r="A125" s="15" t="s">
        <v>28</v>
      </c>
      <c r="B125" s="16" t="s">
        <v>229</v>
      </c>
      <c r="C125" s="17" t="s">
        <v>230</v>
      </c>
      <c r="D125" s="26">
        <v>126725620</v>
      </c>
      <c r="E125" s="27">
        <v>126725620</v>
      </c>
      <c r="F125" s="27">
        <v>10897071</v>
      </c>
      <c r="G125" s="36">
        <f t="shared" si="21"/>
        <v>0.08598948657737875</v>
      </c>
      <c r="H125" s="26">
        <v>5169357</v>
      </c>
      <c r="I125" s="27">
        <v>5503214</v>
      </c>
      <c r="J125" s="27">
        <v>224500</v>
      </c>
      <c r="K125" s="26">
        <v>10897071</v>
      </c>
      <c r="L125" s="26">
        <v>0</v>
      </c>
      <c r="M125" s="27">
        <v>0</v>
      </c>
      <c r="N125" s="27">
        <v>0</v>
      </c>
      <c r="O125" s="26">
        <v>0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2">
        <v>0</v>
      </c>
    </row>
    <row r="126" spans="1:23" ht="12.75">
      <c r="A126" s="15" t="s">
        <v>28</v>
      </c>
      <c r="B126" s="16" t="s">
        <v>231</v>
      </c>
      <c r="C126" s="17" t="s">
        <v>232</v>
      </c>
      <c r="D126" s="26">
        <v>103028860</v>
      </c>
      <c r="E126" s="27">
        <v>103028860</v>
      </c>
      <c r="F126" s="27">
        <v>21309926</v>
      </c>
      <c r="G126" s="36">
        <f t="shared" si="21"/>
        <v>0.20683453160599855</v>
      </c>
      <c r="H126" s="26">
        <v>0</v>
      </c>
      <c r="I126" s="27">
        <v>15249095</v>
      </c>
      <c r="J126" s="27">
        <v>6060831</v>
      </c>
      <c r="K126" s="26">
        <v>21309926</v>
      </c>
      <c r="L126" s="26">
        <v>0</v>
      </c>
      <c r="M126" s="27">
        <v>0</v>
      </c>
      <c r="N126" s="27">
        <v>0</v>
      </c>
      <c r="O126" s="26">
        <v>0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2">
        <v>0</v>
      </c>
    </row>
    <row r="127" spans="1:23" ht="12.75">
      <c r="A127" s="15" t="s">
        <v>28</v>
      </c>
      <c r="B127" s="16" t="s">
        <v>233</v>
      </c>
      <c r="C127" s="17" t="s">
        <v>234</v>
      </c>
      <c r="D127" s="26">
        <v>72022000</v>
      </c>
      <c r="E127" s="27">
        <v>72022000</v>
      </c>
      <c r="F127" s="27">
        <v>13041352</v>
      </c>
      <c r="G127" s="36">
        <f t="shared" si="21"/>
        <v>0.18107456055094276</v>
      </c>
      <c r="H127" s="26">
        <v>1261989</v>
      </c>
      <c r="I127" s="27">
        <v>7204715</v>
      </c>
      <c r="J127" s="27">
        <v>4574648</v>
      </c>
      <c r="K127" s="26">
        <v>13041352</v>
      </c>
      <c r="L127" s="26">
        <v>0</v>
      </c>
      <c r="M127" s="27">
        <v>0</v>
      </c>
      <c r="N127" s="27">
        <v>0</v>
      </c>
      <c r="O127" s="26">
        <v>0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2">
        <v>0</v>
      </c>
    </row>
    <row r="128" spans="1:23" ht="12.75">
      <c r="A128" s="15" t="s">
        <v>28</v>
      </c>
      <c r="B128" s="16" t="s">
        <v>235</v>
      </c>
      <c r="C128" s="17" t="s">
        <v>236</v>
      </c>
      <c r="D128" s="26">
        <v>76546000</v>
      </c>
      <c r="E128" s="27">
        <v>76546000</v>
      </c>
      <c r="F128" s="27">
        <v>6488914</v>
      </c>
      <c r="G128" s="36">
        <f t="shared" si="21"/>
        <v>0.08477143155749484</v>
      </c>
      <c r="H128" s="26">
        <v>1042655</v>
      </c>
      <c r="I128" s="27">
        <v>4877936</v>
      </c>
      <c r="J128" s="27">
        <v>568323</v>
      </c>
      <c r="K128" s="26">
        <v>6488914</v>
      </c>
      <c r="L128" s="26">
        <v>0</v>
      </c>
      <c r="M128" s="27">
        <v>0</v>
      </c>
      <c r="N128" s="27">
        <v>0</v>
      </c>
      <c r="O128" s="26">
        <v>0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2">
        <v>0</v>
      </c>
    </row>
    <row r="129" spans="1:23" ht="12.75">
      <c r="A129" s="15" t="s">
        <v>43</v>
      </c>
      <c r="B129" s="16" t="s">
        <v>237</v>
      </c>
      <c r="C129" s="17" t="s">
        <v>238</v>
      </c>
      <c r="D129" s="26">
        <v>372432000</v>
      </c>
      <c r="E129" s="27">
        <v>372432000</v>
      </c>
      <c r="F129" s="27">
        <v>36624035</v>
      </c>
      <c r="G129" s="36">
        <f t="shared" si="21"/>
        <v>0.09833750859217254</v>
      </c>
      <c r="H129" s="26">
        <v>82650</v>
      </c>
      <c r="I129" s="27">
        <v>20962108</v>
      </c>
      <c r="J129" s="27">
        <v>15579277</v>
      </c>
      <c r="K129" s="26">
        <v>36624035</v>
      </c>
      <c r="L129" s="26">
        <v>0</v>
      </c>
      <c r="M129" s="27">
        <v>0</v>
      </c>
      <c r="N129" s="27">
        <v>0</v>
      </c>
      <c r="O129" s="26">
        <v>0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2">
        <v>0</v>
      </c>
    </row>
    <row r="130" spans="1:23" ht="16.5">
      <c r="A130" s="18"/>
      <c r="B130" s="19" t="s">
        <v>239</v>
      </c>
      <c r="C130" s="20"/>
      <c r="D130" s="28">
        <f>SUM(D125:D129)</f>
        <v>750754480</v>
      </c>
      <c r="E130" s="29">
        <f>SUM(E125:E129)</f>
        <v>750754480</v>
      </c>
      <c r="F130" s="29">
        <f>SUM(F125:F129)</f>
        <v>88361298</v>
      </c>
      <c r="G130" s="37">
        <f t="shared" si="21"/>
        <v>0.11769666429429765</v>
      </c>
      <c r="H130" s="28">
        <f aca="true" t="shared" si="26" ref="H130:W130">SUM(H125:H129)</f>
        <v>7556651</v>
      </c>
      <c r="I130" s="29">
        <f t="shared" si="26"/>
        <v>53797068</v>
      </c>
      <c r="J130" s="29">
        <f t="shared" si="26"/>
        <v>27007579</v>
      </c>
      <c r="K130" s="28">
        <f t="shared" si="26"/>
        <v>88361298</v>
      </c>
      <c r="L130" s="28">
        <f t="shared" si="26"/>
        <v>0</v>
      </c>
      <c r="M130" s="29">
        <f t="shared" si="26"/>
        <v>0</v>
      </c>
      <c r="N130" s="29">
        <f t="shared" si="26"/>
        <v>0</v>
      </c>
      <c r="O130" s="28">
        <f t="shared" si="26"/>
        <v>0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3">
        <f t="shared" si="26"/>
        <v>0</v>
      </c>
    </row>
    <row r="131" spans="1:23" ht="12.75">
      <c r="A131" s="15" t="s">
        <v>28</v>
      </c>
      <c r="B131" s="16" t="s">
        <v>240</v>
      </c>
      <c r="C131" s="17" t="s">
        <v>241</v>
      </c>
      <c r="D131" s="26">
        <v>252778405</v>
      </c>
      <c r="E131" s="27">
        <v>252778405</v>
      </c>
      <c r="F131" s="27">
        <v>24726269</v>
      </c>
      <c r="G131" s="36">
        <f t="shared" si="21"/>
        <v>0.0978179643154248</v>
      </c>
      <c r="H131" s="26">
        <v>381524</v>
      </c>
      <c r="I131" s="27">
        <v>6685136</v>
      </c>
      <c r="J131" s="27">
        <v>17659609</v>
      </c>
      <c r="K131" s="26">
        <v>24726269</v>
      </c>
      <c r="L131" s="26">
        <v>0</v>
      </c>
      <c r="M131" s="27">
        <v>0</v>
      </c>
      <c r="N131" s="27">
        <v>0</v>
      </c>
      <c r="O131" s="26">
        <v>0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2">
        <v>0</v>
      </c>
    </row>
    <row r="132" spans="1:23" ht="12.75">
      <c r="A132" s="15" t="s">
        <v>28</v>
      </c>
      <c r="B132" s="16" t="s">
        <v>242</v>
      </c>
      <c r="C132" s="17" t="s">
        <v>243</v>
      </c>
      <c r="D132" s="26">
        <v>19743780</v>
      </c>
      <c r="E132" s="27">
        <v>19743780</v>
      </c>
      <c r="F132" s="27">
        <v>182000</v>
      </c>
      <c r="G132" s="36">
        <f t="shared" si="21"/>
        <v>0.009218092989285739</v>
      </c>
      <c r="H132" s="26">
        <v>0</v>
      </c>
      <c r="I132" s="27">
        <v>182000</v>
      </c>
      <c r="J132" s="27">
        <v>0</v>
      </c>
      <c r="K132" s="26">
        <v>182000</v>
      </c>
      <c r="L132" s="26">
        <v>0</v>
      </c>
      <c r="M132" s="27">
        <v>0</v>
      </c>
      <c r="N132" s="27">
        <v>0</v>
      </c>
      <c r="O132" s="26">
        <v>0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2">
        <v>0</v>
      </c>
    </row>
    <row r="133" spans="1:23" ht="12.75">
      <c r="A133" s="15" t="s">
        <v>28</v>
      </c>
      <c r="B133" s="16" t="s">
        <v>244</v>
      </c>
      <c r="C133" s="17" t="s">
        <v>245</v>
      </c>
      <c r="D133" s="26">
        <v>63247686</v>
      </c>
      <c r="E133" s="27">
        <v>63247686</v>
      </c>
      <c r="F133" s="27">
        <v>1115274</v>
      </c>
      <c r="G133" s="36">
        <f t="shared" si="21"/>
        <v>0.01763343563272813</v>
      </c>
      <c r="H133" s="26">
        <v>0</v>
      </c>
      <c r="I133" s="27">
        <v>54745</v>
      </c>
      <c r="J133" s="27">
        <v>1060529</v>
      </c>
      <c r="K133" s="26">
        <v>1115274</v>
      </c>
      <c r="L133" s="26">
        <v>0</v>
      </c>
      <c r="M133" s="27">
        <v>0</v>
      </c>
      <c r="N133" s="27">
        <v>0</v>
      </c>
      <c r="O133" s="26">
        <v>0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2">
        <v>0</v>
      </c>
    </row>
    <row r="134" spans="1:23" ht="12.75">
      <c r="A134" s="15" t="s">
        <v>43</v>
      </c>
      <c r="B134" s="16" t="s">
        <v>246</v>
      </c>
      <c r="C134" s="17" t="s">
        <v>247</v>
      </c>
      <c r="D134" s="26">
        <v>120067000</v>
      </c>
      <c r="E134" s="27">
        <v>120067000</v>
      </c>
      <c r="F134" s="27">
        <v>23126937</v>
      </c>
      <c r="G134" s="36">
        <f t="shared" si="21"/>
        <v>0.1926169305471112</v>
      </c>
      <c r="H134" s="26">
        <v>12516545</v>
      </c>
      <c r="I134" s="27">
        <v>3232989</v>
      </c>
      <c r="J134" s="27">
        <v>7377403</v>
      </c>
      <c r="K134" s="26">
        <v>23126937</v>
      </c>
      <c r="L134" s="26">
        <v>0</v>
      </c>
      <c r="M134" s="27">
        <v>0</v>
      </c>
      <c r="N134" s="27">
        <v>0</v>
      </c>
      <c r="O134" s="26">
        <v>0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2">
        <v>0</v>
      </c>
    </row>
    <row r="135" spans="1:23" ht="16.5">
      <c r="A135" s="18"/>
      <c r="B135" s="19" t="s">
        <v>248</v>
      </c>
      <c r="C135" s="20"/>
      <c r="D135" s="28">
        <f>SUM(D131:D134)</f>
        <v>455836871</v>
      </c>
      <c r="E135" s="29">
        <f>SUM(E131:E134)</f>
        <v>455836871</v>
      </c>
      <c r="F135" s="29">
        <f>SUM(F131:F134)</f>
        <v>49150480</v>
      </c>
      <c r="G135" s="37">
        <f aca="true" t="shared" si="27" ref="G135:G168">IF($D135=0,0,$F135/$D135)</f>
        <v>0.10782471345982893</v>
      </c>
      <c r="H135" s="28">
        <f aca="true" t="shared" si="28" ref="H135:W135">SUM(H131:H134)</f>
        <v>12898069</v>
      </c>
      <c r="I135" s="29">
        <f t="shared" si="28"/>
        <v>10154870</v>
      </c>
      <c r="J135" s="29">
        <f t="shared" si="28"/>
        <v>26097541</v>
      </c>
      <c r="K135" s="28">
        <f t="shared" si="28"/>
        <v>49150480</v>
      </c>
      <c r="L135" s="28">
        <f t="shared" si="28"/>
        <v>0</v>
      </c>
      <c r="M135" s="29">
        <f t="shared" si="28"/>
        <v>0</v>
      </c>
      <c r="N135" s="29">
        <f t="shared" si="28"/>
        <v>0</v>
      </c>
      <c r="O135" s="28">
        <f t="shared" si="28"/>
        <v>0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3">
        <f t="shared" si="28"/>
        <v>0</v>
      </c>
    </row>
    <row r="136" spans="1:23" ht="12.75">
      <c r="A136" s="15" t="s">
        <v>28</v>
      </c>
      <c r="B136" s="16" t="s">
        <v>249</v>
      </c>
      <c r="C136" s="17" t="s">
        <v>250</v>
      </c>
      <c r="D136" s="26">
        <v>41764800</v>
      </c>
      <c r="E136" s="27">
        <v>41764800</v>
      </c>
      <c r="F136" s="27">
        <v>11065970</v>
      </c>
      <c r="G136" s="36">
        <f t="shared" si="27"/>
        <v>0.2649592479791595</v>
      </c>
      <c r="H136" s="26">
        <v>7228249</v>
      </c>
      <c r="I136" s="27">
        <v>1906312</v>
      </c>
      <c r="J136" s="27">
        <v>1931409</v>
      </c>
      <c r="K136" s="26">
        <v>11065970</v>
      </c>
      <c r="L136" s="26">
        <v>0</v>
      </c>
      <c r="M136" s="27">
        <v>0</v>
      </c>
      <c r="N136" s="27">
        <v>0</v>
      </c>
      <c r="O136" s="26">
        <v>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2">
        <v>0</v>
      </c>
    </row>
    <row r="137" spans="1:23" ht="12.75">
      <c r="A137" s="15" t="s">
        <v>28</v>
      </c>
      <c r="B137" s="16" t="s">
        <v>251</v>
      </c>
      <c r="C137" s="17" t="s">
        <v>252</v>
      </c>
      <c r="D137" s="26">
        <v>64334969</v>
      </c>
      <c r="E137" s="27">
        <v>64334969</v>
      </c>
      <c r="F137" s="27">
        <v>12020343</v>
      </c>
      <c r="G137" s="36">
        <f t="shared" si="27"/>
        <v>0.1868399594627923</v>
      </c>
      <c r="H137" s="26">
        <v>8139068</v>
      </c>
      <c r="I137" s="27">
        <v>1754961</v>
      </c>
      <c r="J137" s="27">
        <v>2126314</v>
      </c>
      <c r="K137" s="26">
        <v>12020343</v>
      </c>
      <c r="L137" s="26">
        <v>0</v>
      </c>
      <c r="M137" s="27">
        <v>0</v>
      </c>
      <c r="N137" s="27">
        <v>0</v>
      </c>
      <c r="O137" s="26">
        <v>0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2">
        <v>0</v>
      </c>
    </row>
    <row r="138" spans="1:23" ht="12.75">
      <c r="A138" s="15" t="s">
        <v>28</v>
      </c>
      <c r="B138" s="16" t="s">
        <v>253</v>
      </c>
      <c r="C138" s="17" t="s">
        <v>254</v>
      </c>
      <c r="D138" s="26">
        <v>0</v>
      </c>
      <c r="E138" s="27">
        <v>0</v>
      </c>
      <c r="F138" s="27">
        <v>0</v>
      </c>
      <c r="G138" s="36">
        <f t="shared" si="27"/>
        <v>0</v>
      </c>
      <c r="H138" s="26">
        <v>0</v>
      </c>
      <c r="I138" s="27">
        <v>0</v>
      </c>
      <c r="J138" s="27">
        <v>0</v>
      </c>
      <c r="K138" s="26">
        <v>0</v>
      </c>
      <c r="L138" s="26">
        <v>0</v>
      </c>
      <c r="M138" s="27">
        <v>0</v>
      </c>
      <c r="N138" s="27">
        <v>0</v>
      </c>
      <c r="O138" s="26">
        <v>0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2">
        <v>0</v>
      </c>
    </row>
    <row r="139" spans="1:23" ht="12.75">
      <c r="A139" s="15" t="s">
        <v>28</v>
      </c>
      <c r="B139" s="16" t="s">
        <v>255</v>
      </c>
      <c r="C139" s="17" t="s">
        <v>256</v>
      </c>
      <c r="D139" s="26">
        <v>64089000</v>
      </c>
      <c r="E139" s="27">
        <v>64089000</v>
      </c>
      <c r="F139" s="27">
        <v>7952063</v>
      </c>
      <c r="G139" s="36">
        <f t="shared" si="27"/>
        <v>0.12407843779743793</v>
      </c>
      <c r="H139" s="26">
        <v>509814</v>
      </c>
      <c r="I139" s="27">
        <v>3425943</v>
      </c>
      <c r="J139" s="27">
        <v>4016306</v>
      </c>
      <c r="K139" s="26">
        <v>7952063</v>
      </c>
      <c r="L139" s="26">
        <v>0</v>
      </c>
      <c r="M139" s="27">
        <v>0</v>
      </c>
      <c r="N139" s="27">
        <v>0</v>
      </c>
      <c r="O139" s="26">
        <v>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2">
        <v>0</v>
      </c>
    </row>
    <row r="140" spans="1:23" ht="12.75">
      <c r="A140" s="15" t="s">
        <v>28</v>
      </c>
      <c r="B140" s="16" t="s">
        <v>257</v>
      </c>
      <c r="C140" s="17" t="s">
        <v>258</v>
      </c>
      <c r="D140" s="26">
        <v>57570000</v>
      </c>
      <c r="E140" s="27">
        <v>57570000</v>
      </c>
      <c r="F140" s="27">
        <v>18015747</v>
      </c>
      <c r="G140" s="36">
        <f t="shared" si="27"/>
        <v>0.3129363731109953</v>
      </c>
      <c r="H140" s="26">
        <v>15576102</v>
      </c>
      <c r="I140" s="27">
        <v>2439645</v>
      </c>
      <c r="J140" s="27">
        <v>0</v>
      </c>
      <c r="K140" s="26">
        <v>18015747</v>
      </c>
      <c r="L140" s="26">
        <v>0</v>
      </c>
      <c r="M140" s="27">
        <v>0</v>
      </c>
      <c r="N140" s="27">
        <v>0</v>
      </c>
      <c r="O140" s="26">
        <v>0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2">
        <v>0</v>
      </c>
    </row>
    <row r="141" spans="1:23" ht="12.75">
      <c r="A141" s="15" t="s">
        <v>43</v>
      </c>
      <c r="B141" s="16" t="s">
        <v>259</v>
      </c>
      <c r="C141" s="17" t="s">
        <v>260</v>
      </c>
      <c r="D141" s="26">
        <v>465852000</v>
      </c>
      <c r="E141" s="27">
        <v>465852000</v>
      </c>
      <c r="F141" s="27">
        <v>86148066</v>
      </c>
      <c r="G141" s="36">
        <f t="shared" si="27"/>
        <v>0.18492582622807244</v>
      </c>
      <c r="H141" s="26">
        <v>268117</v>
      </c>
      <c r="I141" s="27">
        <v>70514306</v>
      </c>
      <c r="J141" s="27">
        <v>15365643</v>
      </c>
      <c r="K141" s="26">
        <v>86148066</v>
      </c>
      <c r="L141" s="26">
        <v>0</v>
      </c>
      <c r="M141" s="27">
        <v>0</v>
      </c>
      <c r="N141" s="27">
        <v>0</v>
      </c>
      <c r="O141" s="26">
        <v>0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2">
        <v>0</v>
      </c>
    </row>
    <row r="142" spans="1:23" ht="16.5">
      <c r="A142" s="18"/>
      <c r="B142" s="19" t="s">
        <v>261</v>
      </c>
      <c r="C142" s="20"/>
      <c r="D142" s="28">
        <f>SUM(D136:D141)</f>
        <v>693610769</v>
      </c>
      <c r="E142" s="29">
        <f>SUM(E136:E141)</f>
        <v>693610769</v>
      </c>
      <c r="F142" s="29">
        <f>SUM(F136:F141)</f>
        <v>135202189</v>
      </c>
      <c r="G142" s="37">
        <f t="shared" si="27"/>
        <v>0.1949251583779836</v>
      </c>
      <c r="H142" s="28">
        <f aca="true" t="shared" si="29" ref="H142:W142">SUM(H136:H141)</f>
        <v>31721350</v>
      </c>
      <c r="I142" s="29">
        <f t="shared" si="29"/>
        <v>80041167</v>
      </c>
      <c r="J142" s="29">
        <f t="shared" si="29"/>
        <v>23439672</v>
      </c>
      <c r="K142" s="28">
        <f t="shared" si="29"/>
        <v>135202189</v>
      </c>
      <c r="L142" s="28">
        <f t="shared" si="29"/>
        <v>0</v>
      </c>
      <c r="M142" s="29">
        <f t="shared" si="29"/>
        <v>0</v>
      </c>
      <c r="N142" s="29">
        <f t="shared" si="29"/>
        <v>0</v>
      </c>
      <c r="O142" s="28">
        <f t="shared" si="29"/>
        <v>0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3">
        <f t="shared" si="29"/>
        <v>0</v>
      </c>
    </row>
    <row r="143" spans="1:23" ht="12.75">
      <c r="A143" s="15" t="s">
        <v>28</v>
      </c>
      <c r="B143" s="16" t="s">
        <v>262</v>
      </c>
      <c r="C143" s="17" t="s">
        <v>263</v>
      </c>
      <c r="D143" s="26">
        <v>60587330</v>
      </c>
      <c r="E143" s="27">
        <v>60587330</v>
      </c>
      <c r="F143" s="27">
        <v>16974889</v>
      </c>
      <c r="G143" s="36">
        <f t="shared" si="27"/>
        <v>0.28017225713692945</v>
      </c>
      <c r="H143" s="26">
        <v>1608582</v>
      </c>
      <c r="I143" s="27">
        <v>651324</v>
      </c>
      <c r="J143" s="27">
        <v>14714983</v>
      </c>
      <c r="K143" s="26">
        <v>16974889</v>
      </c>
      <c r="L143" s="26">
        <v>0</v>
      </c>
      <c r="M143" s="27">
        <v>0</v>
      </c>
      <c r="N143" s="27">
        <v>0</v>
      </c>
      <c r="O143" s="26">
        <v>0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2">
        <v>0</v>
      </c>
    </row>
    <row r="144" spans="1:23" ht="12.75">
      <c r="A144" s="15" t="s">
        <v>28</v>
      </c>
      <c r="B144" s="16" t="s">
        <v>264</v>
      </c>
      <c r="C144" s="17" t="s">
        <v>265</v>
      </c>
      <c r="D144" s="26">
        <v>64175530</v>
      </c>
      <c r="E144" s="27">
        <v>64175530</v>
      </c>
      <c r="F144" s="27">
        <v>0</v>
      </c>
      <c r="G144" s="36">
        <f t="shared" si="27"/>
        <v>0</v>
      </c>
      <c r="H144" s="26">
        <v>0</v>
      </c>
      <c r="I144" s="27">
        <v>0</v>
      </c>
      <c r="J144" s="27">
        <v>0</v>
      </c>
      <c r="K144" s="26">
        <v>0</v>
      </c>
      <c r="L144" s="26">
        <v>0</v>
      </c>
      <c r="M144" s="27">
        <v>0</v>
      </c>
      <c r="N144" s="27">
        <v>0</v>
      </c>
      <c r="O144" s="26">
        <v>0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2">
        <v>0</v>
      </c>
    </row>
    <row r="145" spans="1:23" ht="12.75">
      <c r="A145" s="15" t="s">
        <v>28</v>
      </c>
      <c r="B145" s="16" t="s">
        <v>266</v>
      </c>
      <c r="C145" s="17" t="s">
        <v>267</v>
      </c>
      <c r="D145" s="26">
        <v>55869899</v>
      </c>
      <c r="E145" s="27">
        <v>55869899</v>
      </c>
      <c r="F145" s="27">
        <v>8767149</v>
      </c>
      <c r="G145" s="36">
        <f t="shared" si="27"/>
        <v>0.15692079557902905</v>
      </c>
      <c r="H145" s="26">
        <v>2351845</v>
      </c>
      <c r="I145" s="27">
        <v>180024</v>
      </c>
      <c r="J145" s="27">
        <v>6235280</v>
      </c>
      <c r="K145" s="26">
        <v>8767149</v>
      </c>
      <c r="L145" s="26">
        <v>0</v>
      </c>
      <c r="M145" s="27">
        <v>0</v>
      </c>
      <c r="N145" s="27">
        <v>0</v>
      </c>
      <c r="O145" s="26">
        <v>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2">
        <v>0</v>
      </c>
    </row>
    <row r="146" spans="1:23" ht="12.75">
      <c r="A146" s="15" t="s">
        <v>28</v>
      </c>
      <c r="B146" s="16" t="s">
        <v>268</v>
      </c>
      <c r="C146" s="17" t="s">
        <v>269</v>
      </c>
      <c r="D146" s="26">
        <v>21664000</v>
      </c>
      <c r="E146" s="27">
        <v>21664000</v>
      </c>
      <c r="F146" s="27">
        <v>5230661</v>
      </c>
      <c r="G146" s="36">
        <f t="shared" si="27"/>
        <v>0.2414448393648449</v>
      </c>
      <c r="H146" s="26">
        <v>1886448</v>
      </c>
      <c r="I146" s="27">
        <v>338057</v>
      </c>
      <c r="J146" s="27">
        <v>3006156</v>
      </c>
      <c r="K146" s="26">
        <v>5230661</v>
      </c>
      <c r="L146" s="26">
        <v>0</v>
      </c>
      <c r="M146" s="27">
        <v>0</v>
      </c>
      <c r="N146" s="27">
        <v>0</v>
      </c>
      <c r="O146" s="26">
        <v>0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2">
        <v>0</v>
      </c>
    </row>
    <row r="147" spans="1:23" ht="12.75">
      <c r="A147" s="15" t="s">
        <v>43</v>
      </c>
      <c r="B147" s="16" t="s">
        <v>270</v>
      </c>
      <c r="C147" s="17" t="s">
        <v>271</v>
      </c>
      <c r="D147" s="26">
        <v>257964500</v>
      </c>
      <c r="E147" s="27">
        <v>257964500</v>
      </c>
      <c r="F147" s="27">
        <v>43491963</v>
      </c>
      <c r="G147" s="36">
        <f t="shared" si="27"/>
        <v>0.16859669838291702</v>
      </c>
      <c r="H147" s="26">
        <v>26948154</v>
      </c>
      <c r="I147" s="27">
        <v>11120246</v>
      </c>
      <c r="J147" s="27">
        <v>5423563</v>
      </c>
      <c r="K147" s="26">
        <v>43491963</v>
      </c>
      <c r="L147" s="26">
        <v>0</v>
      </c>
      <c r="M147" s="27">
        <v>0</v>
      </c>
      <c r="N147" s="27">
        <v>0</v>
      </c>
      <c r="O147" s="26">
        <v>0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2">
        <v>0</v>
      </c>
    </row>
    <row r="148" spans="1:23" ht="16.5">
      <c r="A148" s="18"/>
      <c r="B148" s="19" t="s">
        <v>272</v>
      </c>
      <c r="C148" s="20"/>
      <c r="D148" s="28">
        <f>SUM(D143:D147)</f>
        <v>460261259</v>
      </c>
      <c r="E148" s="29">
        <f>SUM(E143:E147)</f>
        <v>460261259</v>
      </c>
      <c r="F148" s="29">
        <f>SUM(F143:F147)</f>
        <v>74464662</v>
      </c>
      <c r="G148" s="37">
        <f t="shared" si="27"/>
        <v>0.16178781190880112</v>
      </c>
      <c r="H148" s="28">
        <f aca="true" t="shared" si="30" ref="H148:W148">SUM(H143:H147)</f>
        <v>32795029</v>
      </c>
      <c r="I148" s="29">
        <f t="shared" si="30"/>
        <v>12289651</v>
      </c>
      <c r="J148" s="29">
        <f t="shared" si="30"/>
        <v>29379982</v>
      </c>
      <c r="K148" s="28">
        <f t="shared" si="30"/>
        <v>74464662</v>
      </c>
      <c r="L148" s="28">
        <f t="shared" si="30"/>
        <v>0</v>
      </c>
      <c r="M148" s="29">
        <f t="shared" si="30"/>
        <v>0</v>
      </c>
      <c r="N148" s="29">
        <f t="shared" si="30"/>
        <v>0</v>
      </c>
      <c r="O148" s="28">
        <f t="shared" si="30"/>
        <v>0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3">
        <f t="shared" si="30"/>
        <v>0</v>
      </c>
    </row>
    <row r="149" spans="1:23" ht="12.75">
      <c r="A149" s="15" t="s">
        <v>28</v>
      </c>
      <c r="B149" s="16" t="s">
        <v>273</v>
      </c>
      <c r="C149" s="17" t="s">
        <v>274</v>
      </c>
      <c r="D149" s="26">
        <v>60000000</v>
      </c>
      <c r="E149" s="27">
        <v>60000000</v>
      </c>
      <c r="F149" s="27">
        <v>5403530</v>
      </c>
      <c r="G149" s="36">
        <f t="shared" si="27"/>
        <v>0.09005883333333334</v>
      </c>
      <c r="H149" s="26">
        <v>0</v>
      </c>
      <c r="I149" s="27">
        <v>3946012</v>
      </c>
      <c r="J149" s="27">
        <v>1457518</v>
      </c>
      <c r="K149" s="26">
        <v>5403530</v>
      </c>
      <c r="L149" s="26">
        <v>0</v>
      </c>
      <c r="M149" s="27">
        <v>0</v>
      </c>
      <c r="N149" s="27">
        <v>0</v>
      </c>
      <c r="O149" s="26">
        <v>0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2">
        <v>0</v>
      </c>
    </row>
    <row r="150" spans="1:23" ht="12.75">
      <c r="A150" s="15" t="s">
        <v>28</v>
      </c>
      <c r="B150" s="16" t="s">
        <v>275</v>
      </c>
      <c r="C150" s="17" t="s">
        <v>276</v>
      </c>
      <c r="D150" s="26">
        <v>521255100</v>
      </c>
      <c r="E150" s="27">
        <v>521255100</v>
      </c>
      <c r="F150" s="27">
        <v>33520468</v>
      </c>
      <c r="G150" s="36">
        <f t="shared" si="27"/>
        <v>0.06430722308520338</v>
      </c>
      <c r="H150" s="26">
        <v>1450186</v>
      </c>
      <c r="I150" s="27">
        <v>9034641</v>
      </c>
      <c r="J150" s="27">
        <v>23035641</v>
      </c>
      <c r="K150" s="26">
        <v>33520468</v>
      </c>
      <c r="L150" s="26">
        <v>0</v>
      </c>
      <c r="M150" s="27">
        <v>0</v>
      </c>
      <c r="N150" s="27">
        <v>0</v>
      </c>
      <c r="O150" s="26">
        <v>0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2">
        <v>0</v>
      </c>
    </row>
    <row r="151" spans="1:23" ht="12.75">
      <c r="A151" s="15" t="s">
        <v>28</v>
      </c>
      <c r="B151" s="16" t="s">
        <v>277</v>
      </c>
      <c r="C151" s="17" t="s">
        <v>278</v>
      </c>
      <c r="D151" s="26">
        <v>50447700</v>
      </c>
      <c r="E151" s="27">
        <v>50447700</v>
      </c>
      <c r="F151" s="27">
        <v>9422745</v>
      </c>
      <c r="G151" s="36">
        <f t="shared" si="27"/>
        <v>0.1867824499432085</v>
      </c>
      <c r="H151" s="26">
        <v>1681268</v>
      </c>
      <c r="I151" s="27">
        <v>6978428</v>
      </c>
      <c r="J151" s="27">
        <v>763049</v>
      </c>
      <c r="K151" s="26">
        <v>9422745</v>
      </c>
      <c r="L151" s="26">
        <v>0</v>
      </c>
      <c r="M151" s="27">
        <v>0</v>
      </c>
      <c r="N151" s="27">
        <v>0</v>
      </c>
      <c r="O151" s="26">
        <v>0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2">
        <v>0</v>
      </c>
    </row>
    <row r="152" spans="1:23" ht="12.75">
      <c r="A152" s="15" t="s">
        <v>28</v>
      </c>
      <c r="B152" s="16" t="s">
        <v>279</v>
      </c>
      <c r="C152" s="17" t="s">
        <v>280</v>
      </c>
      <c r="D152" s="26">
        <v>39683000</v>
      </c>
      <c r="E152" s="27">
        <v>39683000</v>
      </c>
      <c r="F152" s="27">
        <v>9141261</v>
      </c>
      <c r="G152" s="36">
        <f t="shared" si="27"/>
        <v>0.23035710505758134</v>
      </c>
      <c r="H152" s="26">
        <v>0</v>
      </c>
      <c r="I152" s="27">
        <v>8105241</v>
      </c>
      <c r="J152" s="27">
        <v>1036020</v>
      </c>
      <c r="K152" s="26">
        <v>9141261</v>
      </c>
      <c r="L152" s="26">
        <v>0</v>
      </c>
      <c r="M152" s="27">
        <v>0</v>
      </c>
      <c r="N152" s="27">
        <v>0</v>
      </c>
      <c r="O152" s="26">
        <v>0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2">
        <v>0</v>
      </c>
    </row>
    <row r="153" spans="1:23" ht="12.75">
      <c r="A153" s="15" t="s">
        <v>28</v>
      </c>
      <c r="B153" s="16" t="s">
        <v>281</v>
      </c>
      <c r="C153" s="17" t="s">
        <v>282</v>
      </c>
      <c r="D153" s="26">
        <v>33714000</v>
      </c>
      <c r="E153" s="27">
        <v>33714000</v>
      </c>
      <c r="F153" s="27">
        <v>5272551</v>
      </c>
      <c r="G153" s="36">
        <f t="shared" si="27"/>
        <v>0.15639054991991458</v>
      </c>
      <c r="H153" s="26">
        <v>3756643</v>
      </c>
      <c r="I153" s="27">
        <v>1492755</v>
      </c>
      <c r="J153" s="27">
        <v>23153</v>
      </c>
      <c r="K153" s="26">
        <v>5272551</v>
      </c>
      <c r="L153" s="26">
        <v>0</v>
      </c>
      <c r="M153" s="27">
        <v>0</v>
      </c>
      <c r="N153" s="27">
        <v>0</v>
      </c>
      <c r="O153" s="26">
        <v>0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2">
        <v>0</v>
      </c>
    </row>
    <row r="154" spans="1:23" ht="12.75">
      <c r="A154" s="15" t="s">
        <v>43</v>
      </c>
      <c r="B154" s="16" t="s">
        <v>283</v>
      </c>
      <c r="C154" s="17" t="s">
        <v>284</v>
      </c>
      <c r="D154" s="26">
        <v>327417835</v>
      </c>
      <c r="E154" s="27">
        <v>327417835</v>
      </c>
      <c r="F154" s="27">
        <v>9690009</v>
      </c>
      <c r="G154" s="36">
        <f t="shared" si="27"/>
        <v>0.02959523875661813</v>
      </c>
      <c r="H154" s="26">
        <v>0</v>
      </c>
      <c r="I154" s="27">
        <v>3099001</v>
      </c>
      <c r="J154" s="27">
        <v>6591008</v>
      </c>
      <c r="K154" s="26">
        <v>9690009</v>
      </c>
      <c r="L154" s="26">
        <v>0</v>
      </c>
      <c r="M154" s="27">
        <v>0</v>
      </c>
      <c r="N154" s="27">
        <v>0</v>
      </c>
      <c r="O154" s="26">
        <v>0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2">
        <v>0</v>
      </c>
    </row>
    <row r="155" spans="1:23" ht="16.5">
      <c r="A155" s="18"/>
      <c r="B155" s="19" t="s">
        <v>285</v>
      </c>
      <c r="C155" s="20"/>
      <c r="D155" s="28">
        <f>SUM(D149:D154)</f>
        <v>1032517635</v>
      </c>
      <c r="E155" s="29">
        <f>SUM(E149:E154)</f>
        <v>1032517635</v>
      </c>
      <c r="F155" s="29">
        <f>SUM(F149:F154)</f>
        <v>72450564</v>
      </c>
      <c r="G155" s="37">
        <f t="shared" si="27"/>
        <v>0.07016883929541794</v>
      </c>
      <c r="H155" s="28">
        <f aca="true" t="shared" si="31" ref="H155:W155">SUM(H149:H154)</f>
        <v>6888097</v>
      </c>
      <c r="I155" s="29">
        <f t="shared" si="31"/>
        <v>32656078</v>
      </c>
      <c r="J155" s="29">
        <f t="shared" si="31"/>
        <v>32906389</v>
      </c>
      <c r="K155" s="28">
        <f t="shared" si="31"/>
        <v>72450564</v>
      </c>
      <c r="L155" s="28">
        <f t="shared" si="31"/>
        <v>0</v>
      </c>
      <c r="M155" s="29">
        <f t="shared" si="31"/>
        <v>0</v>
      </c>
      <c r="N155" s="29">
        <f t="shared" si="31"/>
        <v>0</v>
      </c>
      <c r="O155" s="28">
        <f t="shared" si="31"/>
        <v>0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3">
        <f t="shared" si="31"/>
        <v>0</v>
      </c>
    </row>
    <row r="156" spans="1:23" ht="12.75">
      <c r="A156" s="15" t="s">
        <v>28</v>
      </c>
      <c r="B156" s="16" t="s">
        <v>286</v>
      </c>
      <c r="C156" s="17" t="s">
        <v>287</v>
      </c>
      <c r="D156" s="26">
        <v>57721000</v>
      </c>
      <c r="E156" s="27">
        <v>57721000</v>
      </c>
      <c r="F156" s="27">
        <v>8584514</v>
      </c>
      <c r="G156" s="36">
        <f t="shared" si="27"/>
        <v>0.14872427712617592</v>
      </c>
      <c r="H156" s="26">
        <v>3214878</v>
      </c>
      <c r="I156" s="27">
        <v>847713</v>
      </c>
      <c r="J156" s="27">
        <v>4521923</v>
      </c>
      <c r="K156" s="26">
        <v>8584514</v>
      </c>
      <c r="L156" s="26">
        <v>0</v>
      </c>
      <c r="M156" s="27">
        <v>0</v>
      </c>
      <c r="N156" s="27">
        <v>0</v>
      </c>
      <c r="O156" s="26">
        <v>0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2">
        <v>0</v>
      </c>
    </row>
    <row r="157" spans="1:23" ht="12.75">
      <c r="A157" s="15" t="s">
        <v>28</v>
      </c>
      <c r="B157" s="16" t="s">
        <v>288</v>
      </c>
      <c r="C157" s="17" t="s">
        <v>289</v>
      </c>
      <c r="D157" s="26">
        <v>230843836</v>
      </c>
      <c r="E157" s="27">
        <v>230843836</v>
      </c>
      <c r="F157" s="27">
        <v>32490922</v>
      </c>
      <c r="G157" s="36">
        <f t="shared" si="27"/>
        <v>0.14074849284691318</v>
      </c>
      <c r="H157" s="26">
        <v>13974082</v>
      </c>
      <c r="I157" s="27">
        <v>8840765</v>
      </c>
      <c r="J157" s="27">
        <v>9676075</v>
      </c>
      <c r="K157" s="26">
        <v>32490922</v>
      </c>
      <c r="L157" s="26">
        <v>0</v>
      </c>
      <c r="M157" s="27">
        <v>0</v>
      </c>
      <c r="N157" s="27">
        <v>0</v>
      </c>
      <c r="O157" s="26">
        <v>0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2">
        <v>0</v>
      </c>
    </row>
    <row r="158" spans="1:23" ht="12.75">
      <c r="A158" s="15" t="s">
        <v>28</v>
      </c>
      <c r="B158" s="16" t="s">
        <v>290</v>
      </c>
      <c r="C158" s="17" t="s">
        <v>291</v>
      </c>
      <c r="D158" s="26">
        <v>108395000</v>
      </c>
      <c r="E158" s="27">
        <v>108395000</v>
      </c>
      <c r="F158" s="27">
        <v>0</v>
      </c>
      <c r="G158" s="36">
        <f t="shared" si="27"/>
        <v>0</v>
      </c>
      <c r="H158" s="26">
        <v>0</v>
      </c>
      <c r="I158" s="27">
        <v>0</v>
      </c>
      <c r="J158" s="27">
        <v>0</v>
      </c>
      <c r="K158" s="26">
        <v>0</v>
      </c>
      <c r="L158" s="26">
        <v>0</v>
      </c>
      <c r="M158" s="27">
        <v>0</v>
      </c>
      <c r="N158" s="27">
        <v>0</v>
      </c>
      <c r="O158" s="26">
        <v>0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2">
        <v>0</v>
      </c>
    </row>
    <row r="159" spans="1:23" ht="12.75">
      <c r="A159" s="15" t="s">
        <v>28</v>
      </c>
      <c r="B159" s="16" t="s">
        <v>292</v>
      </c>
      <c r="C159" s="17" t="s">
        <v>293</v>
      </c>
      <c r="D159" s="26">
        <v>24491000</v>
      </c>
      <c r="E159" s="27">
        <v>24491000</v>
      </c>
      <c r="F159" s="27">
        <v>5747383</v>
      </c>
      <c r="G159" s="36">
        <f t="shared" si="27"/>
        <v>0.23467326773100322</v>
      </c>
      <c r="H159" s="26">
        <v>2084869</v>
      </c>
      <c r="I159" s="27">
        <v>2182761</v>
      </c>
      <c r="J159" s="27">
        <v>1479753</v>
      </c>
      <c r="K159" s="26">
        <v>5747383</v>
      </c>
      <c r="L159" s="26">
        <v>0</v>
      </c>
      <c r="M159" s="27">
        <v>0</v>
      </c>
      <c r="N159" s="27">
        <v>0</v>
      </c>
      <c r="O159" s="26">
        <v>0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2">
        <v>0</v>
      </c>
    </row>
    <row r="160" spans="1:23" ht="12.75">
      <c r="A160" s="15" t="s">
        <v>43</v>
      </c>
      <c r="B160" s="16" t="s">
        <v>294</v>
      </c>
      <c r="C160" s="17" t="s">
        <v>295</v>
      </c>
      <c r="D160" s="26">
        <v>354720174</v>
      </c>
      <c r="E160" s="27">
        <v>354720174</v>
      </c>
      <c r="F160" s="27">
        <v>70448776</v>
      </c>
      <c r="G160" s="36">
        <f t="shared" si="27"/>
        <v>0.19860380424824667</v>
      </c>
      <c r="H160" s="26">
        <v>254790</v>
      </c>
      <c r="I160" s="27">
        <v>70030467</v>
      </c>
      <c r="J160" s="27">
        <v>163519</v>
      </c>
      <c r="K160" s="26">
        <v>70448776</v>
      </c>
      <c r="L160" s="26">
        <v>0</v>
      </c>
      <c r="M160" s="27">
        <v>0</v>
      </c>
      <c r="N160" s="27">
        <v>0</v>
      </c>
      <c r="O160" s="26">
        <v>0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2">
        <v>0</v>
      </c>
    </row>
    <row r="161" spans="1:23" ht="16.5">
      <c r="A161" s="18"/>
      <c r="B161" s="19" t="s">
        <v>296</v>
      </c>
      <c r="C161" s="20"/>
      <c r="D161" s="28">
        <f>SUM(D156:D160)</f>
        <v>776171010</v>
      </c>
      <c r="E161" s="29">
        <f>SUM(E156:E160)</f>
        <v>776171010</v>
      </c>
      <c r="F161" s="29">
        <f>SUM(F156:F160)</f>
        <v>117271595</v>
      </c>
      <c r="G161" s="37">
        <f t="shared" si="27"/>
        <v>0.15108989319248087</v>
      </c>
      <c r="H161" s="28">
        <f aca="true" t="shared" si="32" ref="H161:W161">SUM(H156:H160)</f>
        <v>19528619</v>
      </c>
      <c r="I161" s="29">
        <f t="shared" si="32"/>
        <v>81901706</v>
      </c>
      <c r="J161" s="29">
        <f t="shared" si="32"/>
        <v>15841270</v>
      </c>
      <c r="K161" s="28">
        <f t="shared" si="32"/>
        <v>117271595</v>
      </c>
      <c r="L161" s="28">
        <f t="shared" si="32"/>
        <v>0</v>
      </c>
      <c r="M161" s="29">
        <f t="shared" si="32"/>
        <v>0</v>
      </c>
      <c r="N161" s="29">
        <f t="shared" si="32"/>
        <v>0</v>
      </c>
      <c r="O161" s="28">
        <f t="shared" si="32"/>
        <v>0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3">
        <f t="shared" si="32"/>
        <v>0</v>
      </c>
    </row>
    <row r="162" spans="1:23" ht="12.75">
      <c r="A162" s="15" t="s">
        <v>28</v>
      </c>
      <c r="B162" s="16" t="s">
        <v>297</v>
      </c>
      <c r="C162" s="17" t="s">
        <v>298</v>
      </c>
      <c r="D162" s="26">
        <v>63705000</v>
      </c>
      <c r="E162" s="27">
        <v>63705000</v>
      </c>
      <c r="F162" s="27">
        <v>7619139</v>
      </c>
      <c r="G162" s="36">
        <f t="shared" si="27"/>
        <v>0.11960032964445491</v>
      </c>
      <c r="H162" s="26">
        <v>971637</v>
      </c>
      <c r="I162" s="27">
        <v>5520991</v>
      </c>
      <c r="J162" s="27">
        <v>1126511</v>
      </c>
      <c r="K162" s="26">
        <v>7619139</v>
      </c>
      <c r="L162" s="26">
        <v>0</v>
      </c>
      <c r="M162" s="27">
        <v>0</v>
      </c>
      <c r="N162" s="27">
        <v>0</v>
      </c>
      <c r="O162" s="26">
        <v>0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2">
        <v>0</v>
      </c>
    </row>
    <row r="163" spans="1:23" ht="12.75">
      <c r="A163" s="15" t="s">
        <v>28</v>
      </c>
      <c r="B163" s="16" t="s">
        <v>299</v>
      </c>
      <c r="C163" s="17" t="s">
        <v>300</v>
      </c>
      <c r="D163" s="26">
        <v>83009663</v>
      </c>
      <c r="E163" s="27">
        <v>83009663</v>
      </c>
      <c r="F163" s="27">
        <v>10172396</v>
      </c>
      <c r="G163" s="36">
        <f t="shared" si="27"/>
        <v>0.12254472108867615</v>
      </c>
      <c r="H163" s="26">
        <v>0</v>
      </c>
      <c r="I163" s="27">
        <v>2861264</v>
      </c>
      <c r="J163" s="27">
        <v>7311132</v>
      </c>
      <c r="K163" s="26">
        <v>10172396</v>
      </c>
      <c r="L163" s="26">
        <v>0</v>
      </c>
      <c r="M163" s="27">
        <v>0</v>
      </c>
      <c r="N163" s="27">
        <v>0</v>
      </c>
      <c r="O163" s="26">
        <v>0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2">
        <v>0</v>
      </c>
    </row>
    <row r="164" spans="1:23" ht="12.75">
      <c r="A164" s="15" t="s">
        <v>28</v>
      </c>
      <c r="B164" s="16" t="s">
        <v>301</v>
      </c>
      <c r="C164" s="17" t="s">
        <v>302</v>
      </c>
      <c r="D164" s="26">
        <v>73012200</v>
      </c>
      <c r="E164" s="27">
        <v>73012200</v>
      </c>
      <c r="F164" s="27">
        <v>10677717</v>
      </c>
      <c r="G164" s="36">
        <f t="shared" si="27"/>
        <v>0.14624565483576718</v>
      </c>
      <c r="H164" s="26">
        <v>0</v>
      </c>
      <c r="I164" s="27">
        <v>4110478</v>
      </c>
      <c r="J164" s="27">
        <v>6567239</v>
      </c>
      <c r="K164" s="26">
        <v>10677717</v>
      </c>
      <c r="L164" s="26">
        <v>0</v>
      </c>
      <c r="M164" s="27">
        <v>0</v>
      </c>
      <c r="N164" s="27">
        <v>0</v>
      </c>
      <c r="O164" s="26">
        <v>0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2">
        <v>0</v>
      </c>
    </row>
    <row r="165" spans="1:23" ht="12.75">
      <c r="A165" s="15" t="s">
        <v>28</v>
      </c>
      <c r="B165" s="16" t="s">
        <v>303</v>
      </c>
      <c r="C165" s="17" t="s">
        <v>304</v>
      </c>
      <c r="D165" s="26">
        <v>79738000</v>
      </c>
      <c r="E165" s="27">
        <v>79738000</v>
      </c>
      <c r="F165" s="27">
        <v>14031004</v>
      </c>
      <c r="G165" s="36">
        <f t="shared" si="27"/>
        <v>0.17596383154832074</v>
      </c>
      <c r="H165" s="26">
        <v>2113562</v>
      </c>
      <c r="I165" s="27">
        <v>7381111</v>
      </c>
      <c r="J165" s="27">
        <v>4536331</v>
      </c>
      <c r="K165" s="26">
        <v>14031004</v>
      </c>
      <c r="L165" s="26">
        <v>0</v>
      </c>
      <c r="M165" s="27">
        <v>0</v>
      </c>
      <c r="N165" s="27">
        <v>0</v>
      </c>
      <c r="O165" s="26">
        <v>0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2">
        <v>0</v>
      </c>
    </row>
    <row r="166" spans="1:23" ht="12.75">
      <c r="A166" s="15" t="s">
        <v>43</v>
      </c>
      <c r="B166" s="16" t="s">
        <v>305</v>
      </c>
      <c r="C166" s="17" t="s">
        <v>306</v>
      </c>
      <c r="D166" s="26">
        <v>399054000</v>
      </c>
      <c r="E166" s="27">
        <v>399054000</v>
      </c>
      <c r="F166" s="27">
        <v>37851601</v>
      </c>
      <c r="G166" s="36">
        <f t="shared" si="27"/>
        <v>0.0948533306269327</v>
      </c>
      <c r="H166" s="26">
        <v>7458197</v>
      </c>
      <c r="I166" s="27">
        <v>14892466</v>
      </c>
      <c r="J166" s="27">
        <v>15500938</v>
      </c>
      <c r="K166" s="26">
        <v>37851601</v>
      </c>
      <c r="L166" s="26">
        <v>0</v>
      </c>
      <c r="M166" s="27">
        <v>0</v>
      </c>
      <c r="N166" s="27">
        <v>0</v>
      </c>
      <c r="O166" s="26">
        <v>0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2">
        <v>0</v>
      </c>
    </row>
    <row r="167" spans="1:23" ht="16.5">
      <c r="A167" s="18"/>
      <c r="B167" s="19" t="s">
        <v>307</v>
      </c>
      <c r="C167" s="20"/>
      <c r="D167" s="28">
        <f>SUM(D162:D166)</f>
        <v>698518863</v>
      </c>
      <c r="E167" s="29">
        <f>SUM(E162:E166)</f>
        <v>698518863</v>
      </c>
      <c r="F167" s="29">
        <f>SUM(F162:F166)</f>
        <v>80351857</v>
      </c>
      <c r="G167" s="37">
        <f t="shared" si="27"/>
        <v>0.11503176400262795</v>
      </c>
      <c r="H167" s="28">
        <f aca="true" t="shared" si="33" ref="H167:W167">SUM(H162:H166)</f>
        <v>10543396</v>
      </c>
      <c r="I167" s="29">
        <f t="shared" si="33"/>
        <v>34766310</v>
      </c>
      <c r="J167" s="29">
        <f t="shared" si="33"/>
        <v>35042151</v>
      </c>
      <c r="K167" s="28">
        <f t="shared" si="33"/>
        <v>80351857</v>
      </c>
      <c r="L167" s="28">
        <f t="shared" si="33"/>
        <v>0</v>
      </c>
      <c r="M167" s="29">
        <f t="shared" si="33"/>
        <v>0</v>
      </c>
      <c r="N167" s="29">
        <f t="shared" si="33"/>
        <v>0</v>
      </c>
      <c r="O167" s="28">
        <f t="shared" si="33"/>
        <v>0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3">
        <f t="shared" si="33"/>
        <v>0</v>
      </c>
    </row>
    <row r="168" spans="1:23" ht="16.5">
      <c r="A168" s="18"/>
      <c r="B168" s="19" t="s">
        <v>308</v>
      </c>
      <c r="C168" s="20"/>
      <c r="D168" s="28">
        <f>SUM(D103,D105:D109,D111:D118,D120:D123,D125:D129,D131:D134,D136:D141,D143:D147,D149:D154,D156:D160,D162:D166)</f>
        <v>14570998196</v>
      </c>
      <c r="E168" s="29">
        <f>SUM(E103,E105:E109,E111:E118,E120:E123,E125:E129,E131:E134,E136:E141,E143:E147,E149:E154,E156:E160,E162:E166)</f>
        <v>14570998196</v>
      </c>
      <c r="F168" s="29">
        <f>SUM(F103,F105:F109,F111:F118,F120:F123,F125:F129,F131:F134,F136:F141,F143:F147,F149:F154,F156:F160,F162:F166)</f>
        <v>1802590638</v>
      </c>
      <c r="G168" s="37">
        <f t="shared" si="27"/>
        <v>0.12371085451749239</v>
      </c>
      <c r="H168" s="28">
        <f aca="true" t="shared" si="34" ref="H168:W168">SUM(H103,H105:H109,H111:H118,H120:H123,H125:H129,H131:H134,H136:H141,H143:H147,H149:H154,H156:H160,H162:H166)</f>
        <v>565880286</v>
      </c>
      <c r="I168" s="29">
        <f t="shared" si="34"/>
        <v>695065472</v>
      </c>
      <c r="J168" s="29">
        <f t="shared" si="34"/>
        <v>541644880</v>
      </c>
      <c r="K168" s="28">
        <f t="shared" si="34"/>
        <v>1802590638</v>
      </c>
      <c r="L168" s="28">
        <f t="shared" si="34"/>
        <v>0</v>
      </c>
      <c r="M168" s="29">
        <f t="shared" si="34"/>
        <v>0</v>
      </c>
      <c r="N168" s="29">
        <f t="shared" si="34"/>
        <v>0</v>
      </c>
      <c r="O168" s="28">
        <f t="shared" si="34"/>
        <v>0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3">
        <f t="shared" si="34"/>
        <v>0</v>
      </c>
    </row>
    <row r="169" spans="1:23" ht="16.5">
      <c r="A169" s="10"/>
      <c r="B169" s="11" t="s">
        <v>606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6.5">
      <c r="A170" s="14"/>
      <c r="B170" s="11" t="s">
        <v>309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ht="12.75">
      <c r="A171" s="15" t="s">
        <v>28</v>
      </c>
      <c r="B171" s="16" t="s">
        <v>310</v>
      </c>
      <c r="C171" s="17" t="s">
        <v>311</v>
      </c>
      <c r="D171" s="26">
        <v>113023557</v>
      </c>
      <c r="E171" s="27">
        <v>113023557</v>
      </c>
      <c r="F171" s="27">
        <v>49641852</v>
      </c>
      <c r="G171" s="36">
        <f aca="true" t="shared" si="35" ref="G171:G203">IF($D171=0,0,$F171/$D171)</f>
        <v>0.43921686166716556</v>
      </c>
      <c r="H171" s="26">
        <v>12759834</v>
      </c>
      <c r="I171" s="27">
        <v>9783825</v>
      </c>
      <c r="J171" s="27">
        <v>27098193</v>
      </c>
      <c r="K171" s="26">
        <v>49641852</v>
      </c>
      <c r="L171" s="26">
        <v>0</v>
      </c>
      <c r="M171" s="27">
        <v>0</v>
      </c>
      <c r="N171" s="27">
        <v>0</v>
      </c>
      <c r="O171" s="26">
        <v>0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2">
        <v>0</v>
      </c>
    </row>
    <row r="172" spans="1:23" ht="12.75">
      <c r="A172" s="15" t="s">
        <v>28</v>
      </c>
      <c r="B172" s="16" t="s">
        <v>312</v>
      </c>
      <c r="C172" s="17" t="s">
        <v>313</v>
      </c>
      <c r="D172" s="26">
        <v>141632508</v>
      </c>
      <c r="E172" s="27">
        <v>141632508</v>
      </c>
      <c r="F172" s="27">
        <v>17299048</v>
      </c>
      <c r="G172" s="36">
        <f t="shared" si="35"/>
        <v>0.12214037754665757</v>
      </c>
      <c r="H172" s="26">
        <v>6969562</v>
      </c>
      <c r="I172" s="27">
        <v>6822752</v>
      </c>
      <c r="J172" s="27">
        <v>3506734</v>
      </c>
      <c r="K172" s="26">
        <v>17299048</v>
      </c>
      <c r="L172" s="26">
        <v>0</v>
      </c>
      <c r="M172" s="27">
        <v>0</v>
      </c>
      <c r="N172" s="27">
        <v>0</v>
      </c>
      <c r="O172" s="26">
        <v>0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2">
        <v>0</v>
      </c>
    </row>
    <row r="173" spans="1:23" ht="12.75">
      <c r="A173" s="15" t="s">
        <v>28</v>
      </c>
      <c r="B173" s="16" t="s">
        <v>314</v>
      </c>
      <c r="C173" s="17" t="s">
        <v>315</v>
      </c>
      <c r="D173" s="26">
        <v>141124514</v>
      </c>
      <c r="E173" s="27">
        <v>141124514</v>
      </c>
      <c r="F173" s="27">
        <v>33883735</v>
      </c>
      <c r="G173" s="36">
        <f t="shared" si="35"/>
        <v>0.24009815190577025</v>
      </c>
      <c r="H173" s="26">
        <v>459256</v>
      </c>
      <c r="I173" s="27">
        <v>21835696</v>
      </c>
      <c r="J173" s="27">
        <v>11588783</v>
      </c>
      <c r="K173" s="26">
        <v>33883735</v>
      </c>
      <c r="L173" s="26">
        <v>0</v>
      </c>
      <c r="M173" s="27">
        <v>0</v>
      </c>
      <c r="N173" s="27">
        <v>0</v>
      </c>
      <c r="O173" s="26">
        <v>0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2">
        <v>0</v>
      </c>
    </row>
    <row r="174" spans="1:23" ht="12.75">
      <c r="A174" s="15" t="s">
        <v>28</v>
      </c>
      <c r="B174" s="16" t="s">
        <v>316</v>
      </c>
      <c r="C174" s="17" t="s">
        <v>317</v>
      </c>
      <c r="D174" s="26">
        <v>63119000</v>
      </c>
      <c r="E174" s="27">
        <v>63119000</v>
      </c>
      <c r="F174" s="27">
        <v>12662090</v>
      </c>
      <c r="G174" s="36">
        <f t="shared" si="35"/>
        <v>0.20060663191748918</v>
      </c>
      <c r="H174" s="26">
        <v>1288659</v>
      </c>
      <c r="I174" s="27">
        <v>8192972</v>
      </c>
      <c r="J174" s="27">
        <v>3180459</v>
      </c>
      <c r="K174" s="26">
        <v>12662090</v>
      </c>
      <c r="L174" s="26">
        <v>0</v>
      </c>
      <c r="M174" s="27">
        <v>0</v>
      </c>
      <c r="N174" s="27">
        <v>0</v>
      </c>
      <c r="O174" s="26">
        <v>0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2">
        <v>0</v>
      </c>
    </row>
    <row r="175" spans="1:23" ht="12.75">
      <c r="A175" s="15" t="s">
        <v>28</v>
      </c>
      <c r="B175" s="16" t="s">
        <v>318</v>
      </c>
      <c r="C175" s="17" t="s">
        <v>319</v>
      </c>
      <c r="D175" s="26">
        <v>96044850</v>
      </c>
      <c r="E175" s="27">
        <v>96044850</v>
      </c>
      <c r="F175" s="27">
        <v>8123430</v>
      </c>
      <c r="G175" s="36">
        <f t="shared" si="35"/>
        <v>0.08457954799242229</v>
      </c>
      <c r="H175" s="26">
        <v>89598</v>
      </c>
      <c r="I175" s="27">
        <v>1942999</v>
      </c>
      <c r="J175" s="27">
        <v>6090833</v>
      </c>
      <c r="K175" s="26">
        <v>8123430</v>
      </c>
      <c r="L175" s="26">
        <v>0</v>
      </c>
      <c r="M175" s="27">
        <v>0</v>
      </c>
      <c r="N175" s="27">
        <v>0</v>
      </c>
      <c r="O175" s="26">
        <v>0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2">
        <v>0</v>
      </c>
    </row>
    <row r="176" spans="1:23" ht="12.75">
      <c r="A176" s="15" t="s">
        <v>43</v>
      </c>
      <c r="B176" s="16" t="s">
        <v>320</v>
      </c>
      <c r="C176" s="17" t="s">
        <v>321</v>
      </c>
      <c r="D176" s="26">
        <v>640834648</v>
      </c>
      <c r="E176" s="27">
        <v>640834648</v>
      </c>
      <c r="F176" s="27">
        <v>11557801</v>
      </c>
      <c r="G176" s="36">
        <f t="shared" si="35"/>
        <v>0.01803554323423536</v>
      </c>
      <c r="H176" s="26">
        <v>0</v>
      </c>
      <c r="I176" s="27">
        <v>346730</v>
      </c>
      <c r="J176" s="27">
        <v>11211071</v>
      </c>
      <c r="K176" s="26">
        <v>11557801</v>
      </c>
      <c r="L176" s="26">
        <v>0</v>
      </c>
      <c r="M176" s="27">
        <v>0</v>
      </c>
      <c r="N176" s="27">
        <v>0</v>
      </c>
      <c r="O176" s="26">
        <v>0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2">
        <v>0</v>
      </c>
    </row>
    <row r="177" spans="1:23" ht="16.5">
      <c r="A177" s="18"/>
      <c r="B177" s="19" t="s">
        <v>322</v>
      </c>
      <c r="C177" s="20"/>
      <c r="D177" s="28">
        <f>SUM(D171:D176)</f>
        <v>1195779077</v>
      </c>
      <c r="E177" s="29">
        <f>SUM(E171:E176)</f>
        <v>1195779077</v>
      </c>
      <c r="F177" s="29">
        <f>SUM(F171:F176)</f>
        <v>133167956</v>
      </c>
      <c r="G177" s="37">
        <f t="shared" si="35"/>
        <v>0.11136501596439959</v>
      </c>
      <c r="H177" s="28">
        <f aca="true" t="shared" si="36" ref="H177:W177">SUM(H171:H176)</f>
        <v>21566909</v>
      </c>
      <c r="I177" s="29">
        <f t="shared" si="36"/>
        <v>48924974</v>
      </c>
      <c r="J177" s="29">
        <f t="shared" si="36"/>
        <v>62676073</v>
      </c>
      <c r="K177" s="28">
        <f t="shared" si="36"/>
        <v>133167956</v>
      </c>
      <c r="L177" s="28">
        <f t="shared" si="36"/>
        <v>0</v>
      </c>
      <c r="M177" s="29">
        <f t="shared" si="36"/>
        <v>0</v>
      </c>
      <c r="N177" s="29">
        <f t="shared" si="36"/>
        <v>0</v>
      </c>
      <c r="O177" s="28">
        <f t="shared" si="36"/>
        <v>0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3">
        <f t="shared" si="36"/>
        <v>0</v>
      </c>
    </row>
    <row r="178" spans="1:23" ht="12.75">
      <c r="A178" s="15" t="s">
        <v>28</v>
      </c>
      <c r="B178" s="16" t="s">
        <v>323</v>
      </c>
      <c r="C178" s="17" t="s">
        <v>324</v>
      </c>
      <c r="D178" s="26">
        <v>47468000</v>
      </c>
      <c r="E178" s="27">
        <v>47468000</v>
      </c>
      <c r="F178" s="27">
        <v>2730682</v>
      </c>
      <c r="G178" s="36">
        <f t="shared" si="35"/>
        <v>0.05752679700008427</v>
      </c>
      <c r="H178" s="26">
        <v>0</v>
      </c>
      <c r="I178" s="27">
        <v>0</v>
      </c>
      <c r="J178" s="27">
        <v>2730682</v>
      </c>
      <c r="K178" s="26">
        <v>2730682</v>
      </c>
      <c r="L178" s="26">
        <v>0</v>
      </c>
      <c r="M178" s="27">
        <v>0</v>
      </c>
      <c r="N178" s="27">
        <v>0</v>
      </c>
      <c r="O178" s="26">
        <v>0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2">
        <v>0</v>
      </c>
    </row>
    <row r="179" spans="1:23" ht="12.75">
      <c r="A179" s="15" t="s">
        <v>28</v>
      </c>
      <c r="B179" s="16" t="s">
        <v>325</v>
      </c>
      <c r="C179" s="17" t="s">
        <v>326</v>
      </c>
      <c r="D179" s="26">
        <v>252050000</v>
      </c>
      <c r="E179" s="27">
        <v>252050000</v>
      </c>
      <c r="F179" s="27">
        <v>31884010</v>
      </c>
      <c r="G179" s="36">
        <f t="shared" si="35"/>
        <v>0.12649875024796667</v>
      </c>
      <c r="H179" s="26">
        <v>11604573</v>
      </c>
      <c r="I179" s="27">
        <v>8807221</v>
      </c>
      <c r="J179" s="27">
        <v>11472216</v>
      </c>
      <c r="K179" s="26">
        <v>31884010</v>
      </c>
      <c r="L179" s="26">
        <v>0</v>
      </c>
      <c r="M179" s="27">
        <v>0</v>
      </c>
      <c r="N179" s="27">
        <v>0</v>
      </c>
      <c r="O179" s="26">
        <v>0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2">
        <v>0</v>
      </c>
    </row>
    <row r="180" spans="1:23" ht="12.75">
      <c r="A180" s="15" t="s">
        <v>28</v>
      </c>
      <c r="B180" s="16" t="s">
        <v>327</v>
      </c>
      <c r="C180" s="17" t="s">
        <v>328</v>
      </c>
      <c r="D180" s="26">
        <v>163757000</v>
      </c>
      <c r="E180" s="27">
        <v>163757000</v>
      </c>
      <c r="F180" s="27">
        <v>57277253</v>
      </c>
      <c r="G180" s="36">
        <f t="shared" si="35"/>
        <v>0.349769799153624</v>
      </c>
      <c r="H180" s="26">
        <v>42476058</v>
      </c>
      <c r="I180" s="27">
        <v>7858744</v>
      </c>
      <c r="J180" s="27">
        <v>6942451</v>
      </c>
      <c r="K180" s="26">
        <v>57277253</v>
      </c>
      <c r="L180" s="26">
        <v>0</v>
      </c>
      <c r="M180" s="27">
        <v>0</v>
      </c>
      <c r="N180" s="27">
        <v>0</v>
      </c>
      <c r="O180" s="26">
        <v>0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2">
        <v>0</v>
      </c>
    </row>
    <row r="181" spans="1:23" ht="12.75">
      <c r="A181" s="15" t="s">
        <v>28</v>
      </c>
      <c r="B181" s="16" t="s">
        <v>329</v>
      </c>
      <c r="C181" s="17" t="s">
        <v>330</v>
      </c>
      <c r="D181" s="26">
        <v>131615000</v>
      </c>
      <c r="E181" s="27">
        <v>131615000</v>
      </c>
      <c r="F181" s="27">
        <v>19243511</v>
      </c>
      <c r="G181" s="36">
        <f t="shared" si="35"/>
        <v>0.14621062188960224</v>
      </c>
      <c r="H181" s="26">
        <v>1980448</v>
      </c>
      <c r="I181" s="27">
        <v>17263063</v>
      </c>
      <c r="J181" s="27">
        <v>0</v>
      </c>
      <c r="K181" s="26">
        <v>19243511</v>
      </c>
      <c r="L181" s="26">
        <v>0</v>
      </c>
      <c r="M181" s="27">
        <v>0</v>
      </c>
      <c r="N181" s="27">
        <v>0</v>
      </c>
      <c r="O181" s="26">
        <v>0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2">
        <v>0</v>
      </c>
    </row>
    <row r="182" spans="1:23" ht="12.75">
      <c r="A182" s="15" t="s">
        <v>43</v>
      </c>
      <c r="B182" s="16" t="s">
        <v>331</v>
      </c>
      <c r="C182" s="17" t="s">
        <v>332</v>
      </c>
      <c r="D182" s="26">
        <v>634432291</v>
      </c>
      <c r="E182" s="27">
        <v>634432291</v>
      </c>
      <c r="F182" s="27">
        <v>63633577</v>
      </c>
      <c r="G182" s="36">
        <f t="shared" si="35"/>
        <v>0.10030002870708231</v>
      </c>
      <c r="H182" s="26">
        <v>1907269</v>
      </c>
      <c r="I182" s="27">
        <v>17023755</v>
      </c>
      <c r="J182" s="27">
        <v>44702553</v>
      </c>
      <c r="K182" s="26">
        <v>63633577</v>
      </c>
      <c r="L182" s="26">
        <v>0</v>
      </c>
      <c r="M182" s="27">
        <v>0</v>
      </c>
      <c r="N182" s="27">
        <v>0</v>
      </c>
      <c r="O182" s="26">
        <v>0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2">
        <v>0</v>
      </c>
    </row>
    <row r="183" spans="1:23" ht="16.5">
      <c r="A183" s="18"/>
      <c r="B183" s="19" t="s">
        <v>333</v>
      </c>
      <c r="C183" s="20"/>
      <c r="D183" s="28">
        <f>SUM(D178:D182)</f>
        <v>1229322291</v>
      </c>
      <c r="E183" s="29">
        <f>SUM(E178:E182)</f>
        <v>1229322291</v>
      </c>
      <c r="F183" s="29">
        <f>SUM(F178:F182)</f>
        <v>174769033</v>
      </c>
      <c r="G183" s="37">
        <f t="shared" si="35"/>
        <v>0.14216697629214306</v>
      </c>
      <c r="H183" s="28">
        <f aca="true" t="shared" si="37" ref="H183:W183">SUM(H178:H182)</f>
        <v>57968348</v>
      </c>
      <c r="I183" s="29">
        <f t="shared" si="37"/>
        <v>50952783</v>
      </c>
      <c r="J183" s="29">
        <f t="shared" si="37"/>
        <v>65847902</v>
      </c>
      <c r="K183" s="28">
        <f t="shared" si="37"/>
        <v>174769033</v>
      </c>
      <c r="L183" s="28">
        <f t="shared" si="37"/>
        <v>0</v>
      </c>
      <c r="M183" s="29">
        <f t="shared" si="37"/>
        <v>0</v>
      </c>
      <c r="N183" s="29">
        <f t="shared" si="37"/>
        <v>0</v>
      </c>
      <c r="O183" s="28">
        <f t="shared" si="37"/>
        <v>0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3">
        <f t="shared" si="37"/>
        <v>0</v>
      </c>
    </row>
    <row r="184" spans="1:23" ht="12.75">
      <c r="A184" s="15" t="s">
        <v>28</v>
      </c>
      <c r="B184" s="16" t="s">
        <v>334</v>
      </c>
      <c r="C184" s="17" t="s">
        <v>335</v>
      </c>
      <c r="D184" s="26">
        <v>69568500</v>
      </c>
      <c r="E184" s="27">
        <v>69568500</v>
      </c>
      <c r="F184" s="27">
        <v>4216130</v>
      </c>
      <c r="G184" s="36">
        <f t="shared" si="35"/>
        <v>0.06060400899832539</v>
      </c>
      <c r="H184" s="26">
        <v>0</v>
      </c>
      <c r="I184" s="27">
        <v>3549398</v>
      </c>
      <c r="J184" s="27">
        <v>666732</v>
      </c>
      <c r="K184" s="26">
        <v>4216130</v>
      </c>
      <c r="L184" s="26">
        <v>0</v>
      </c>
      <c r="M184" s="27">
        <v>0</v>
      </c>
      <c r="N184" s="27">
        <v>0</v>
      </c>
      <c r="O184" s="26">
        <v>0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2">
        <v>0</v>
      </c>
    </row>
    <row r="185" spans="1:23" ht="12.75">
      <c r="A185" s="15" t="s">
        <v>28</v>
      </c>
      <c r="B185" s="16" t="s">
        <v>336</v>
      </c>
      <c r="C185" s="17" t="s">
        <v>337</v>
      </c>
      <c r="D185" s="26">
        <v>47527108</v>
      </c>
      <c r="E185" s="27">
        <v>47527108</v>
      </c>
      <c r="F185" s="27">
        <v>279688</v>
      </c>
      <c r="G185" s="36">
        <f t="shared" si="35"/>
        <v>0.005884809990963473</v>
      </c>
      <c r="H185" s="26">
        <v>0</v>
      </c>
      <c r="I185" s="27">
        <v>0</v>
      </c>
      <c r="J185" s="27">
        <v>279688</v>
      </c>
      <c r="K185" s="26">
        <v>279688</v>
      </c>
      <c r="L185" s="26">
        <v>0</v>
      </c>
      <c r="M185" s="27">
        <v>0</v>
      </c>
      <c r="N185" s="27">
        <v>0</v>
      </c>
      <c r="O185" s="26">
        <v>0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2">
        <v>0</v>
      </c>
    </row>
    <row r="186" spans="1:23" ht="12.75">
      <c r="A186" s="15" t="s">
        <v>28</v>
      </c>
      <c r="B186" s="16" t="s">
        <v>338</v>
      </c>
      <c r="C186" s="17" t="s">
        <v>339</v>
      </c>
      <c r="D186" s="26">
        <v>1230118000</v>
      </c>
      <c r="E186" s="27">
        <v>1230118000</v>
      </c>
      <c r="F186" s="27">
        <v>206746264</v>
      </c>
      <c r="G186" s="36">
        <f t="shared" si="35"/>
        <v>0.1680702696814452</v>
      </c>
      <c r="H186" s="26">
        <v>42514078</v>
      </c>
      <c r="I186" s="27">
        <v>67305087</v>
      </c>
      <c r="J186" s="27">
        <v>96927099</v>
      </c>
      <c r="K186" s="26">
        <v>206746264</v>
      </c>
      <c r="L186" s="26">
        <v>0</v>
      </c>
      <c r="M186" s="27">
        <v>0</v>
      </c>
      <c r="N186" s="27">
        <v>0</v>
      </c>
      <c r="O186" s="26">
        <v>0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2">
        <v>0</v>
      </c>
    </row>
    <row r="187" spans="1:23" ht="12.75">
      <c r="A187" s="15" t="s">
        <v>28</v>
      </c>
      <c r="B187" s="16" t="s">
        <v>340</v>
      </c>
      <c r="C187" s="17" t="s">
        <v>341</v>
      </c>
      <c r="D187" s="26">
        <v>219628474</v>
      </c>
      <c r="E187" s="27">
        <v>219628474</v>
      </c>
      <c r="F187" s="27">
        <v>2844357</v>
      </c>
      <c r="G187" s="36">
        <f t="shared" si="35"/>
        <v>0.012950766119697211</v>
      </c>
      <c r="H187" s="26">
        <v>0</v>
      </c>
      <c r="I187" s="27">
        <v>1527518</v>
      </c>
      <c r="J187" s="27">
        <v>1316839</v>
      </c>
      <c r="K187" s="26">
        <v>2844357</v>
      </c>
      <c r="L187" s="26">
        <v>0</v>
      </c>
      <c r="M187" s="27">
        <v>0</v>
      </c>
      <c r="N187" s="27">
        <v>0</v>
      </c>
      <c r="O187" s="26">
        <v>0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2">
        <v>0</v>
      </c>
    </row>
    <row r="188" spans="1:23" ht="12.75">
      <c r="A188" s="15" t="s">
        <v>43</v>
      </c>
      <c r="B188" s="16" t="s">
        <v>342</v>
      </c>
      <c r="C188" s="17" t="s">
        <v>343</v>
      </c>
      <c r="D188" s="26">
        <v>237974000</v>
      </c>
      <c r="E188" s="27">
        <v>237974000</v>
      </c>
      <c r="F188" s="27">
        <v>29897251</v>
      </c>
      <c r="G188" s="36">
        <f t="shared" si="35"/>
        <v>0.12563242623143706</v>
      </c>
      <c r="H188" s="26">
        <v>0</v>
      </c>
      <c r="I188" s="27">
        <v>0</v>
      </c>
      <c r="J188" s="27">
        <v>29897251</v>
      </c>
      <c r="K188" s="26">
        <v>29897251</v>
      </c>
      <c r="L188" s="26">
        <v>0</v>
      </c>
      <c r="M188" s="27">
        <v>0</v>
      </c>
      <c r="N188" s="27">
        <v>0</v>
      </c>
      <c r="O188" s="26">
        <v>0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2">
        <v>0</v>
      </c>
    </row>
    <row r="189" spans="1:23" ht="16.5">
      <c r="A189" s="18"/>
      <c r="B189" s="19" t="s">
        <v>344</v>
      </c>
      <c r="C189" s="20"/>
      <c r="D189" s="28">
        <f>SUM(D184:D188)</f>
        <v>1804816082</v>
      </c>
      <c r="E189" s="29">
        <f>SUM(E184:E188)</f>
        <v>1804816082</v>
      </c>
      <c r="F189" s="29">
        <f>SUM(F184:F188)</f>
        <v>243983690</v>
      </c>
      <c r="G189" s="37">
        <f t="shared" si="35"/>
        <v>0.13518479385978788</v>
      </c>
      <c r="H189" s="28">
        <f aca="true" t="shared" si="38" ref="H189:W189">SUM(H184:H188)</f>
        <v>42514078</v>
      </c>
      <c r="I189" s="29">
        <f t="shared" si="38"/>
        <v>72382003</v>
      </c>
      <c r="J189" s="29">
        <f t="shared" si="38"/>
        <v>129087609</v>
      </c>
      <c r="K189" s="28">
        <f t="shared" si="38"/>
        <v>243983690</v>
      </c>
      <c r="L189" s="28">
        <f t="shared" si="38"/>
        <v>0</v>
      </c>
      <c r="M189" s="29">
        <f t="shared" si="38"/>
        <v>0</v>
      </c>
      <c r="N189" s="29">
        <f t="shared" si="38"/>
        <v>0</v>
      </c>
      <c r="O189" s="28">
        <f t="shared" si="38"/>
        <v>0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3">
        <f t="shared" si="38"/>
        <v>0</v>
      </c>
    </row>
    <row r="190" spans="1:23" ht="12.75">
      <c r="A190" s="15" t="s">
        <v>28</v>
      </c>
      <c r="B190" s="16" t="s">
        <v>345</v>
      </c>
      <c r="C190" s="17" t="s">
        <v>346</v>
      </c>
      <c r="D190" s="26">
        <v>114676972</v>
      </c>
      <c r="E190" s="27">
        <v>114676972</v>
      </c>
      <c r="F190" s="27">
        <v>0</v>
      </c>
      <c r="G190" s="36">
        <f t="shared" si="35"/>
        <v>0</v>
      </c>
      <c r="H190" s="26">
        <v>0</v>
      </c>
      <c r="I190" s="27">
        <v>0</v>
      </c>
      <c r="J190" s="27">
        <v>0</v>
      </c>
      <c r="K190" s="26">
        <v>0</v>
      </c>
      <c r="L190" s="26">
        <v>0</v>
      </c>
      <c r="M190" s="27">
        <v>0</v>
      </c>
      <c r="N190" s="27">
        <v>0</v>
      </c>
      <c r="O190" s="26">
        <v>0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2">
        <v>0</v>
      </c>
    </row>
    <row r="191" spans="1:23" ht="12.75">
      <c r="A191" s="15" t="s">
        <v>28</v>
      </c>
      <c r="B191" s="16" t="s">
        <v>347</v>
      </c>
      <c r="C191" s="17" t="s">
        <v>348</v>
      </c>
      <c r="D191" s="26">
        <v>106452000</v>
      </c>
      <c r="E191" s="27">
        <v>106452000</v>
      </c>
      <c r="F191" s="27">
        <v>24425362</v>
      </c>
      <c r="G191" s="36">
        <f t="shared" si="35"/>
        <v>0.22944953594108142</v>
      </c>
      <c r="H191" s="26">
        <v>9723739</v>
      </c>
      <c r="I191" s="27">
        <v>9396561</v>
      </c>
      <c r="J191" s="27">
        <v>5305062</v>
      </c>
      <c r="K191" s="26">
        <v>24425362</v>
      </c>
      <c r="L191" s="26">
        <v>0</v>
      </c>
      <c r="M191" s="27">
        <v>0</v>
      </c>
      <c r="N191" s="27">
        <v>0</v>
      </c>
      <c r="O191" s="26">
        <v>0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2">
        <v>0</v>
      </c>
    </row>
    <row r="192" spans="1:23" ht="12.75">
      <c r="A192" s="15" t="s">
        <v>28</v>
      </c>
      <c r="B192" s="16" t="s">
        <v>349</v>
      </c>
      <c r="C192" s="17" t="s">
        <v>350</v>
      </c>
      <c r="D192" s="26">
        <v>85238800</v>
      </c>
      <c r="E192" s="27">
        <v>85238800</v>
      </c>
      <c r="F192" s="27">
        <v>3109391</v>
      </c>
      <c r="G192" s="36">
        <f t="shared" si="35"/>
        <v>0.03647858721615039</v>
      </c>
      <c r="H192" s="26">
        <v>1320122</v>
      </c>
      <c r="I192" s="27">
        <v>1789269</v>
      </c>
      <c r="J192" s="27">
        <v>0</v>
      </c>
      <c r="K192" s="26">
        <v>3109391</v>
      </c>
      <c r="L192" s="26">
        <v>0</v>
      </c>
      <c r="M192" s="27">
        <v>0</v>
      </c>
      <c r="N192" s="27">
        <v>0</v>
      </c>
      <c r="O192" s="26">
        <v>0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2">
        <v>0</v>
      </c>
    </row>
    <row r="193" spans="1:23" ht="12.75">
      <c r="A193" s="15" t="s">
        <v>28</v>
      </c>
      <c r="B193" s="16" t="s">
        <v>351</v>
      </c>
      <c r="C193" s="17" t="s">
        <v>352</v>
      </c>
      <c r="D193" s="26">
        <v>486147170</v>
      </c>
      <c r="E193" s="27">
        <v>486147170</v>
      </c>
      <c r="F193" s="27">
        <v>69744930</v>
      </c>
      <c r="G193" s="36">
        <f t="shared" si="35"/>
        <v>0.14346464261017913</v>
      </c>
      <c r="H193" s="26">
        <v>0</v>
      </c>
      <c r="I193" s="27">
        <v>34772435</v>
      </c>
      <c r="J193" s="27">
        <v>34972495</v>
      </c>
      <c r="K193" s="26">
        <v>69744930</v>
      </c>
      <c r="L193" s="26">
        <v>0</v>
      </c>
      <c r="M193" s="27">
        <v>0</v>
      </c>
      <c r="N193" s="27">
        <v>0</v>
      </c>
      <c r="O193" s="26">
        <v>0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2">
        <v>0</v>
      </c>
    </row>
    <row r="194" spans="1:23" ht="12.75">
      <c r="A194" s="15" t="s">
        <v>28</v>
      </c>
      <c r="B194" s="16" t="s">
        <v>353</v>
      </c>
      <c r="C194" s="17" t="s">
        <v>354</v>
      </c>
      <c r="D194" s="26">
        <v>125230500</v>
      </c>
      <c r="E194" s="27">
        <v>125230500</v>
      </c>
      <c r="F194" s="27">
        <v>7754106</v>
      </c>
      <c r="G194" s="36">
        <f t="shared" si="35"/>
        <v>0.06191866997257058</v>
      </c>
      <c r="H194" s="26">
        <v>0</v>
      </c>
      <c r="I194" s="27">
        <v>6911006</v>
      </c>
      <c r="J194" s="27">
        <v>843100</v>
      </c>
      <c r="K194" s="26">
        <v>7754106</v>
      </c>
      <c r="L194" s="26">
        <v>0</v>
      </c>
      <c r="M194" s="27">
        <v>0</v>
      </c>
      <c r="N194" s="27">
        <v>0</v>
      </c>
      <c r="O194" s="26">
        <v>0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2">
        <v>0</v>
      </c>
    </row>
    <row r="195" spans="1:23" ht="12.75">
      <c r="A195" s="15" t="s">
        <v>43</v>
      </c>
      <c r="B195" s="16" t="s">
        <v>355</v>
      </c>
      <c r="C195" s="17" t="s">
        <v>356</v>
      </c>
      <c r="D195" s="26">
        <v>300000</v>
      </c>
      <c r="E195" s="27">
        <v>300000</v>
      </c>
      <c r="F195" s="27">
        <v>0</v>
      </c>
      <c r="G195" s="36">
        <f t="shared" si="35"/>
        <v>0</v>
      </c>
      <c r="H195" s="26">
        <v>0</v>
      </c>
      <c r="I195" s="27">
        <v>0</v>
      </c>
      <c r="J195" s="27">
        <v>0</v>
      </c>
      <c r="K195" s="26">
        <v>0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2">
        <v>0</v>
      </c>
    </row>
    <row r="196" spans="1:23" ht="16.5">
      <c r="A196" s="18"/>
      <c r="B196" s="19" t="s">
        <v>357</v>
      </c>
      <c r="C196" s="20"/>
      <c r="D196" s="28">
        <f>SUM(D190:D195)</f>
        <v>918045442</v>
      </c>
      <c r="E196" s="29">
        <f>SUM(E190:E195)</f>
        <v>918045442</v>
      </c>
      <c r="F196" s="29">
        <f>SUM(F190:F195)</f>
        <v>105033789</v>
      </c>
      <c r="G196" s="37">
        <f t="shared" si="35"/>
        <v>0.11441022872591093</v>
      </c>
      <c r="H196" s="28">
        <f aca="true" t="shared" si="39" ref="H196:W196">SUM(H190:H195)</f>
        <v>11043861</v>
      </c>
      <c r="I196" s="29">
        <f t="shared" si="39"/>
        <v>52869271</v>
      </c>
      <c r="J196" s="29">
        <f t="shared" si="39"/>
        <v>41120657</v>
      </c>
      <c r="K196" s="28">
        <f t="shared" si="39"/>
        <v>105033789</v>
      </c>
      <c r="L196" s="28">
        <f t="shared" si="39"/>
        <v>0</v>
      </c>
      <c r="M196" s="29">
        <f t="shared" si="39"/>
        <v>0</v>
      </c>
      <c r="N196" s="29">
        <f t="shared" si="39"/>
        <v>0</v>
      </c>
      <c r="O196" s="28">
        <f t="shared" si="39"/>
        <v>0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3">
        <f t="shared" si="39"/>
        <v>0</v>
      </c>
    </row>
    <row r="197" spans="1:23" ht="12.75">
      <c r="A197" s="15" t="s">
        <v>28</v>
      </c>
      <c r="B197" s="16" t="s">
        <v>358</v>
      </c>
      <c r="C197" s="17" t="s">
        <v>359</v>
      </c>
      <c r="D197" s="26">
        <v>61285000</v>
      </c>
      <c r="E197" s="27">
        <v>61285000</v>
      </c>
      <c r="F197" s="27">
        <v>4649218</v>
      </c>
      <c r="G197" s="36">
        <f t="shared" si="35"/>
        <v>0.07586225014277556</v>
      </c>
      <c r="H197" s="26">
        <v>2130666</v>
      </c>
      <c r="I197" s="27">
        <v>2493000</v>
      </c>
      <c r="J197" s="27">
        <v>25552</v>
      </c>
      <c r="K197" s="26">
        <v>4649218</v>
      </c>
      <c r="L197" s="26">
        <v>0</v>
      </c>
      <c r="M197" s="27">
        <v>0</v>
      </c>
      <c r="N197" s="27">
        <v>0</v>
      </c>
      <c r="O197" s="26">
        <v>0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2">
        <v>0</v>
      </c>
    </row>
    <row r="198" spans="1:23" ht="12.75">
      <c r="A198" s="15" t="s">
        <v>28</v>
      </c>
      <c r="B198" s="16" t="s">
        <v>360</v>
      </c>
      <c r="C198" s="17" t="s">
        <v>361</v>
      </c>
      <c r="D198" s="26">
        <v>77301755</v>
      </c>
      <c r="E198" s="27">
        <v>77301755</v>
      </c>
      <c r="F198" s="27">
        <v>18578290</v>
      </c>
      <c r="G198" s="36">
        <f t="shared" si="35"/>
        <v>0.2403346469947545</v>
      </c>
      <c r="H198" s="26">
        <v>1714015</v>
      </c>
      <c r="I198" s="27">
        <v>5145499</v>
      </c>
      <c r="J198" s="27">
        <v>11718776</v>
      </c>
      <c r="K198" s="26">
        <v>18578290</v>
      </c>
      <c r="L198" s="26">
        <v>0</v>
      </c>
      <c r="M198" s="27">
        <v>0</v>
      </c>
      <c r="N198" s="27">
        <v>0</v>
      </c>
      <c r="O198" s="26">
        <v>0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2">
        <v>0</v>
      </c>
    </row>
    <row r="199" spans="1:23" ht="12.75">
      <c r="A199" s="15" t="s">
        <v>28</v>
      </c>
      <c r="B199" s="16" t="s">
        <v>362</v>
      </c>
      <c r="C199" s="17" t="s">
        <v>363</v>
      </c>
      <c r="D199" s="26">
        <v>144961811</v>
      </c>
      <c r="E199" s="27">
        <v>144961811</v>
      </c>
      <c r="F199" s="27">
        <v>63357637</v>
      </c>
      <c r="G199" s="36">
        <f t="shared" si="35"/>
        <v>0.437064331377593</v>
      </c>
      <c r="H199" s="26">
        <v>16896661</v>
      </c>
      <c r="I199" s="27">
        <v>29320495</v>
      </c>
      <c r="J199" s="27">
        <v>17140481</v>
      </c>
      <c r="K199" s="26">
        <v>63357637</v>
      </c>
      <c r="L199" s="26">
        <v>0</v>
      </c>
      <c r="M199" s="27">
        <v>0</v>
      </c>
      <c r="N199" s="27">
        <v>0</v>
      </c>
      <c r="O199" s="26">
        <v>0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2">
        <v>0</v>
      </c>
    </row>
    <row r="200" spans="1:23" ht="12.75">
      <c r="A200" s="15" t="s">
        <v>28</v>
      </c>
      <c r="B200" s="16" t="s">
        <v>364</v>
      </c>
      <c r="C200" s="17" t="s">
        <v>365</v>
      </c>
      <c r="D200" s="26">
        <v>140438401</v>
      </c>
      <c r="E200" s="27">
        <v>140438401</v>
      </c>
      <c r="F200" s="27">
        <v>19545639</v>
      </c>
      <c r="G200" s="36">
        <f t="shared" si="35"/>
        <v>0.1391758868003631</v>
      </c>
      <c r="H200" s="26">
        <v>3412904</v>
      </c>
      <c r="I200" s="27">
        <v>7976469</v>
      </c>
      <c r="J200" s="27">
        <v>8156266</v>
      </c>
      <c r="K200" s="26">
        <v>19545639</v>
      </c>
      <c r="L200" s="26">
        <v>0</v>
      </c>
      <c r="M200" s="27">
        <v>0</v>
      </c>
      <c r="N200" s="27">
        <v>0</v>
      </c>
      <c r="O200" s="26">
        <v>0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2">
        <v>0</v>
      </c>
    </row>
    <row r="201" spans="1:23" ht="12.75">
      <c r="A201" s="15" t="s">
        <v>43</v>
      </c>
      <c r="B201" s="16" t="s">
        <v>366</v>
      </c>
      <c r="C201" s="17" t="s">
        <v>367</v>
      </c>
      <c r="D201" s="26">
        <v>689845000</v>
      </c>
      <c r="E201" s="27">
        <v>689845000</v>
      </c>
      <c r="F201" s="27">
        <v>100187524</v>
      </c>
      <c r="G201" s="36">
        <f t="shared" si="35"/>
        <v>0.1452319347099711</v>
      </c>
      <c r="H201" s="26">
        <v>0</v>
      </c>
      <c r="I201" s="27">
        <v>53448205</v>
      </c>
      <c r="J201" s="27">
        <v>46739319</v>
      </c>
      <c r="K201" s="26">
        <v>100187524</v>
      </c>
      <c r="L201" s="26">
        <v>0</v>
      </c>
      <c r="M201" s="27">
        <v>0</v>
      </c>
      <c r="N201" s="27">
        <v>0</v>
      </c>
      <c r="O201" s="26">
        <v>0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2">
        <v>0</v>
      </c>
    </row>
    <row r="202" spans="1:23" ht="16.5">
      <c r="A202" s="18"/>
      <c r="B202" s="19" t="s">
        <v>368</v>
      </c>
      <c r="C202" s="20"/>
      <c r="D202" s="28">
        <f>SUM(D197:D201)</f>
        <v>1113831967</v>
      </c>
      <c r="E202" s="29">
        <f>SUM(E197:E201)</f>
        <v>1113831967</v>
      </c>
      <c r="F202" s="29">
        <f>SUM(F197:F201)</f>
        <v>206318308</v>
      </c>
      <c r="G202" s="37">
        <f t="shared" si="35"/>
        <v>0.18523288441406352</v>
      </c>
      <c r="H202" s="28">
        <f aca="true" t="shared" si="40" ref="H202:W202">SUM(H197:H201)</f>
        <v>24154246</v>
      </c>
      <c r="I202" s="29">
        <f t="shared" si="40"/>
        <v>98383668</v>
      </c>
      <c r="J202" s="29">
        <f t="shared" si="40"/>
        <v>83780394</v>
      </c>
      <c r="K202" s="28">
        <f t="shared" si="40"/>
        <v>206318308</v>
      </c>
      <c r="L202" s="28">
        <f t="shared" si="40"/>
        <v>0</v>
      </c>
      <c r="M202" s="29">
        <f t="shared" si="40"/>
        <v>0</v>
      </c>
      <c r="N202" s="29">
        <f t="shared" si="40"/>
        <v>0</v>
      </c>
      <c r="O202" s="28">
        <f t="shared" si="40"/>
        <v>0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3">
        <f t="shared" si="40"/>
        <v>0</v>
      </c>
    </row>
    <row r="203" spans="1:23" ht="16.5">
      <c r="A203" s="18"/>
      <c r="B203" s="19" t="s">
        <v>369</v>
      </c>
      <c r="C203" s="20"/>
      <c r="D203" s="28">
        <f>SUM(D171:D176,D178:D182,D184:D188,D190:D195,D197:D201)</f>
        <v>6261794859</v>
      </c>
      <c r="E203" s="29">
        <f>SUM(E171:E176,E178:E182,E184:E188,E190:E195,E197:E201)</f>
        <v>6261794859</v>
      </c>
      <c r="F203" s="29">
        <f>SUM(F171:F176,F178:F182,F184:F188,F190:F195,F197:F201)</f>
        <v>863272776</v>
      </c>
      <c r="G203" s="37">
        <f t="shared" si="35"/>
        <v>0.13786347132711138</v>
      </c>
      <c r="H203" s="28">
        <f aca="true" t="shared" si="41" ref="H203:W203">SUM(H171:H176,H178:H182,H184:H188,H190:H195,H197:H201)</f>
        <v>157247442</v>
      </c>
      <c r="I203" s="29">
        <f t="shared" si="41"/>
        <v>323512699</v>
      </c>
      <c r="J203" s="29">
        <f t="shared" si="41"/>
        <v>382512635</v>
      </c>
      <c r="K203" s="28">
        <f t="shared" si="41"/>
        <v>863272776</v>
      </c>
      <c r="L203" s="28">
        <f t="shared" si="41"/>
        <v>0</v>
      </c>
      <c r="M203" s="29">
        <f t="shared" si="41"/>
        <v>0</v>
      </c>
      <c r="N203" s="29">
        <f t="shared" si="41"/>
        <v>0</v>
      </c>
      <c r="O203" s="28">
        <f t="shared" si="41"/>
        <v>0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3">
        <f t="shared" si="41"/>
        <v>0</v>
      </c>
    </row>
    <row r="204" spans="1:23" ht="16.5">
      <c r="A204" s="10"/>
      <c r="B204" s="11" t="s">
        <v>606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6.5">
      <c r="A205" s="14"/>
      <c r="B205" s="11" t="s">
        <v>370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ht="12.75">
      <c r="A206" s="15" t="s">
        <v>28</v>
      </c>
      <c r="B206" s="16" t="s">
        <v>371</v>
      </c>
      <c r="C206" s="17" t="s">
        <v>372</v>
      </c>
      <c r="D206" s="26">
        <v>133185000</v>
      </c>
      <c r="E206" s="27">
        <v>133185000</v>
      </c>
      <c r="F206" s="27">
        <v>60908462</v>
      </c>
      <c r="G206" s="36">
        <f aca="true" t="shared" si="42" ref="G206:G229">IF($D206=0,0,$F206/$D206)</f>
        <v>0.45732223598753613</v>
      </c>
      <c r="H206" s="26">
        <v>49242110</v>
      </c>
      <c r="I206" s="27">
        <v>2887954</v>
      </c>
      <c r="J206" s="27">
        <v>8778398</v>
      </c>
      <c r="K206" s="26">
        <v>60908462</v>
      </c>
      <c r="L206" s="26">
        <v>0</v>
      </c>
      <c r="M206" s="27">
        <v>0</v>
      </c>
      <c r="N206" s="27">
        <v>0</v>
      </c>
      <c r="O206" s="26">
        <v>0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2">
        <v>0</v>
      </c>
    </row>
    <row r="207" spans="1:23" ht="12.75">
      <c r="A207" s="15" t="s">
        <v>28</v>
      </c>
      <c r="B207" s="16" t="s">
        <v>373</v>
      </c>
      <c r="C207" s="17" t="s">
        <v>374</v>
      </c>
      <c r="D207" s="26">
        <v>79055238</v>
      </c>
      <c r="E207" s="27">
        <v>79055238</v>
      </c>
      <c r="F207" s="27">
        <v>19391657</v>
      </c>
      <c r="G207" s="36">
        <f t="shared" si="42"/>
        <v>0.24529250041597497</v>
      </c>
      <c r="H207" s="26">
        <v>0</v>
      </c>
      <c r="I207" s="27">
        <v>4452496</v>
      </c>
      <c r="J207" s="27">
        <v>14939161</v>
      </c>
      <c r="K207" s="26">
        <v>19391657</v>
      </c>
      <c r="L207" s="26">
        <v>0</v>
      </c>
      <c r="M207" s="27">
        <v>0</v>
      </c>
      <c r="N207" s="27">
        <v>0</v>
      </c>
      <c r="O207" s="26">
        <v>0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2">
        <v>0</v>
      </c>
    </row>
    <row r="208" spans="1:23" ht="12.75">
      <c r="A208" s="15" t="s">
        <v>28</v>
      </c>
      <c r="B208" s="16" t="s">
        <v>375</v>
      </c>
      <c r="C208" s="17" t="s">
        <v>376</v>
      </c>
      <c r="D208" s="26">
        <v>125604250</v>
      </c>
      <c r="E208" s="27">
        <v>125604250</v>
      </c>
      <c r="F208" s="27">
        <v>16147024</v>
      </c>
      <c r="G208" s="36">
        <f t="shared" si="42"/>
        <v>0.1285547582983856</v>
      </c>
      <c r="H208" s="26">
        <v>5852748</v>
      </c>
      <c r="I208" s="27">
        <v>620817</v>
      </c>
      <c r="J208" s="27">
        <v>9673459</v>
      </c>
      <c r="K208" s="26">
        <v>16147024</v>
      </c>
      <c r="L208" s="26">
        <v>0</v>
      </c>
      <c r="M208" s="27">
        <v>0</v>
      </c>
      <c r="N208" s="27">
        <v>0</v>
      </c>
      <c r="O208" s="26">
        <v>0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2">
        <v>0</v>
      </c>
    </row>
    <row r="209" spans="1:23" ht="12.75">
      <c r="A209" s="15" t="s">
        <v>28</v>
      </c>
      <c r="B209" s="16" t="s">
        <v>377</v>
      </c>
      <c r="C209" s="17" t="s">
        <v>378</v>
      </c>
      <c r="D209" s="26">
        <v>48930000</v>
      </c>
      <c r="E209" s="27">
        <v>48930000</v>
      </c>
      <c r="F209" s="27">
        <v>1945283</v>
      </c>
      <c r="G209" s="36">
        <f t="shared" si="42"/>
        <v>0.03975644798692009</v>
      </c>
      <c r="H209" s="26">
        <v>0</v>
      </c>
      <c r="I209" s="27">
        <v>1394750</v>
      </c>
      <c r="J209" s="27">
        <v>550533</v>
      </c>
      <c r="K209" s="26">
        <v>1945283</v>
      </c>
      <c r="L209" s="26">
        <v>0</v>
      </c>
      <c r="M209" s="27">
        <v>0</v>
      </c>
      <c r="N209" s="27">
        <v>0</v>
      </c>
      <c r="O209" s="26">
        <v>0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2">
        <v>0</v>
      </c>
    </row>
    <row r="210" spans="1:23" ht="12.75">
      <c r="A210" s="15" t="s">
        <v>28</v>
      </c>
      <c r="B210" s="16" t="s">
        <v>379</v>
      </c>
      <c r="C210" s="17" t="s">
        <v>380</v>
      </c>
      <c r="D210" s="26">
        <v>68341350</v>
      </c>
      <c r="E210" s="27">
        <v>68341350</v>
      </c>
      <c r="F210" s="27">
        <v>5299399</v>
      </c>
      <c r="G210" s="36">
        <f t="shared" si="42"/>
        <v>0.07754308336022042</v>
      </c>
      <c r="H210" s="26">
        <v>2014728</v>
      </c>
      <c r="I210" s="27">
        <v>0</v>
      </c>
      <c r="J210" s="27">
        <v>3284671</v>
      </c>
      <c r="K210" s="26">
        <v>5299399</v>
      </c>
      <c r="L210" s="26">
        <v>0</v>
      </c>
      <c r="M210" s="27">
        <v>0</v>
      </c>
      <c r="N210" s="27">
        <v>0</v>
      </c>
      <c r="O210" s="26">
        <v>0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2">
        <v>0</v>
      </c>
    </row>
    <row r="211" spans="1:23" ht="12.75">
      <c r="A211" s="15" t="s">
        <v>28</v>
      </c>
      <c r="B211" s="16" t="s">
        <v>381</v>
      </c>
      <c r="C211" s="17" t="s">
        <v>382</v>
      </c>
      <c r="D211" s="26">
        <v>40122200</v>
      </c>
      <c r="E211" s="27">
        <v>40122200</v>
      </c>
      <c r="F211" s="27">
        <v>15381483</v>
      </c>
      <c r="G211" s="36">
        <f t="shared" si="42"/>
        <v>0.38336589219933104</v>
      </c>
      <c r="H211" s="26">
        <v>547491</v>
      </c>
      <c r="I211" s="27">
        <v>14833992</v>
      </c>
      <c r="J211" s="27">
        <v>0</v>
      </c>
      <c r="K211" s="26">
        <v>15381483</v>
      </c>
      <c r="L211" s="26">
        <v>0</v>
      </c>
      <c r="M211" s="27">
        <v>0</v>
      </c>
      <c r="N211" s="27">
        <v>0</v>
      </c>
      <c r="O211" s="26">
        <v>0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2">
        <v>0</v>
      </c>
    </row>
    <row r="212" spans="1:23" ht="12.75">
      <c r="A212" s="15" t="s">
        <v>28</v>
      </c>
      <c r="B212" s="16" t="s">
        <v>383</v>
      </c>
      <c r="C212" s="17" t="s">
        <v>384</v>
      </c>
      <c r="D212" s="26">
        <v>104396000</v>
      </c>
      <c r="E212" s="27">
        <v>104396000</v>
      </c>
      <c r="F212" s="27">
        <v>2764465</v>
      </c>
      <c r="G212" s="36">
        <f t="shared" si="42"/>
        <v>0.026480564389440207</v>
      </c>
      <c r="H212" s="26">
        <v>0</v>
      </c>
      <c r="I212" s="27">
        <v>0</v>
      </c>
      <c r="J212" s="27">
        <v>2764465</v>
      </c>
      <c r="K212" s="26">
        <v>2764465</v>
      </c>
      <c r="L212" s="26">
        <v>0</v>
      </c>
      <c r="M212" s="27">
        <v>0</v>
      </c>
      <c r="N212" s="27">
        <v>0</v>
      </c>
      <c r="O212" s="26">
        <v>0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2">
        <v>0</v>
      </c>
    </row>
    <row r="213" spans="1:23" ht="12.75">
      <c r="A213" s="15" t="s">
        <v>43</v>
      </c>
      <c r="B213" s="16" t="s">
        <v>385</v>
      </c>
      <c r="C213" s="17" t="s">
        <v>386</v>
      </c>
      <c r="D213" s="26">
        <v>28050000</v>
      </c>
      <c r="E213" s="27">
        <v>28050000</v>
      </c>
      <c r="F213" s="27">
        <v>4500495</v>
      </c>
      <c r="G213" s="36">
        <f t="shared" si="42"/>
        <v>0.16044545454545456</v>
      </c>
      <c r="H213" s="26">
        <v>53546</v>
      </c>
      <c r="I213" s="27">
        <v>537993</v>
      </c>
      <c r="J213" s="27">
        <v>3908956</v>
      </c>
      <c r="K213" s="26">
        <v>4500495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>
      <c r="A214" s="18"/>
      <c r="B214" s="19" t="s">
        <v>387</v>
      </c>
      <c r="C214" s="20"/>
      <c r="D214" s="28">
        <f>SUM(D206:D213)</f>
        <v>627684038</v>
      </c>
      <c r="E214" s="29">
        <f>SUM(E206:E213)</f>
        <v>627684038</v>
      </c>
      <c r="F214" s="29">
        <f>SUM(F206:F213)</f>
        <v>126338268</v>
      </c>
      <c r="G214" s="37">
        <f t="shared" si="42"/>
        <v>0.20127685324379715</v>
      </c>
      <c r="H214" s="28">
        <f aca="true" t="shared" si="43" ref="H214:W214">SUM(H206:H213)</f>
        <v>57710623</v>
      </c>
      <c r="I214" s="29">
        <f t="shared" si="43"/>
        <v>24728002</v>
      </c>
      <c r="J214" s="29">
        <f t="shared" si="43"/>
        <v>43899643</v>
      </c>
      <c r="K214" s="28">
        <f t="shared" si="43"/>
        <v>126338268</v>
      </c>
      <c r="L214" s="28">
        <f t="shared" si="43"/>
        <v>0</v>
      </c>
      <c r="M214" s="29">
        <f t="shared" si="43"/>
        <v>0</v>
      </c>
      <c r="N214" s="29">
        <f t="shared" si="43"/>
        <v>0</v>
      </c>
      <c r="O214" s="28">
        <f t="shared" si="43"/>
        <v>0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3">
        <f t="shared" si="43"/>
        <v>0</v>
      </c>
    </row>
    <row r="215" spans="1:23" ht="12.75">
      <c r="A215" s="15" t="s">
        <v>28</v>
      </c>
      <c r="B215" s="16" t="s">
        <v>388</v>
      </c>
      <c r="C215" s="17" t="s">
        <v>389</v>
      </c>
      <c r="D215" s="26">
        <v>35000964</v>
      </c>
      <c r="E215" s="27">
        <v>35000964</v>
      </c>
      <c r="F215" s="27">
        <v>3</v>
      </c>
      <c r="G215" s="36">
        <f t="shared" si="42"/>
        <v>8.571192496298102E-08</v>
      </c>
      <c r="H215" s="26">
        <v>1</v>
      </c>
      <c r="I215" s="27">
        <v>1</v>
      </c>
      <c r="J215" s="27">
        <v>1</v>
      </c>
      <c r="K215" s="26">
        <v>3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2">
        <v>0</v>
      </c>
    </row>
    <row r="216" spans="1:23" ht="12.75">
      <c r="A216" s="15" t="s">
        <v>28</v>
      </c>
      <c r="B216" s="16" t="s">
        <v>390</v>
      </c>
      <c r="C216" s="17" t="s">
        <v>391</v>
      </c>
      <c r="D216" s="26">
        <v>245502811</v>
      </c>
      <c r="E216" s="27">
        <v>245502811</v>
      </c>
      <c r="F216" s="27">
        <v>0</v>
      </c>
      <c r="G216" s="36">
        <f t="shared" si="42"/>
        <v>0</v>
      </c>
      <c r="H216" s="26">
        <v>0</v>
      </c>
      <c r="I216" s="27">
        <v>0</v>
      </c>
      <c r="J216" s="27">
        <v>0</v>
      </c>
      <c r="K216" s="26">
        <v>0</v>
      </c>
      <c r="L216" s="26">
        <v>0</v>
      </c>
      <c r="M216" s="27">
        <v>0</v>
      </c>
      <c r="N216" s="27">
        <v>0</v>
      </c>
      <c r="O216" s="26">
        <v>0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2">
        <v>0</v>
      </c>
    </row>
    <row r="217" spans="1:23" ht="12.75">
      <c r="A217" s="15" t="s">
        <v>28</v>
      </c>
      <c r="B217" s="16" t="s">
        <v>392</v>
      </c>
      <c r="C217" s="17" t="s">
        <v>393</v>
      </c>
      <c r="D217" s="26">
        <v>282174770</v>
      </c>
      <c r="E217" s="27">
        <v>316639100</v>
      </c>
      <c r="F217" s="27">
        <v>26135859</v>
      </c>
      <c r="G217" s="36">
        <f t="shared" si="42"/>
        <v>0.0926229478276885</v>
      </c>
      <c r="H217" s="26">
        <v>0</v>
      </c>
      <c r="I217" s="27">
        <v>6844883</v>
      </c>
      <c r="J217" s="27">
        <v>19290976</v>
      </c>
      <c r="K217" s="26">
        <v>26135859</v>
      </c>
      <c r="L217" s="26">
        <v>0</v>
      </c>
      <c r="M217" s="27">
        <v>0</v>
      </c>
      <c r="N217" s="27">
        <v>0</v>
      </c>
      <c r="O217" s="26">
        <v>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2">
        <v>0</v>
      </c>
    </row>
    <row r="218" spans="1:23" ht="12.75">
      <c r="A218" s="15" t="s">
        <v>28</v>
      </c>
      <c r="B218" s="16" t="s">
        <v>394</v>
      </c>
      <c r="C218" s="17" t="s">
        <v>395</v>
      </c>
      <c r="D218" s="26">
        <v>81869138</v>
      </c>
      <c r="E218" s="27">
        <v>81869138</v>
      </c>
      <c r="F218" s="27">
        <v>279606</v>
      </c>
      <c r="G218" s="36">
        <f t="shared" si="42"/>
        <v>0.00341527963809757</v>
      </c>
      <c r="H218" s="26">
        <v>124707</v>
      </c>
      <c r="I218" s="27">
        <v>0</v>
      </c>
      <c r="J218" s="27">
        <v>154899</v>
      </c>
      <c r="K218" s="26">
        <v>279606</v>
      </c>
      <c r="L218" s="26">
        <v>0</v>
      </c>
      <c r="M218" s="27">
        <v>0</v>
      </c>
      <c r="N218" s="27">
        <v>0</v>
      </c>
      <c r="O218" s="26">
        <v>0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2">
        <v>0</v>
      </c>
    </row>
    <row r="219" spans="1:23" ht="12.75">
      <c r="A219" s="15" t="s">
        <v>28</v>
      </c>
      <c r="B219" s="16" t="s">
        <v>396</v>
      </c>
      <c r="C219" s="17" t="s">
        <v>397</v>
      </c>
      <c r="D219" s="26">
        <v>153363891</v>
      </c>
      <c r="E219" s="27">
        <v>153363891</v>
      </c>
      <c r="F219" s="27">
        <v>9240514</v>
      </c>
      <c r="G219" s="36">
        <f t="shared" si="42"/>
        <v>0.06025221412777014</v>
      </c>
      <c r="H219" s="26">
        <v>75040</v>
      </c>
      <c r="I219" s="27">
        <v>8592647</v>
      </c>
      <c r="J219" s="27">
        <v>572827</v>
      </c>
      <c r="K219" s="26">
        <v>9240514</v>
      </c>
      <c r="L219" s="26">
        <v>0</v>
      </c>
      <c r="M219" s="27">
        <v>0</v>
      </c>
      <c r="N219" s="27">
        <v>0</v>
      </c>
      <c r="O219" s="26">
        <v>0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2">
        <v>0</v>
      </c>
    </row>
    <row r="220" spans="1:23" ht="12.75">
      <c r="A220" s="15" t="s">
        <v>28</v>
      </c>
      <c r="B220" s="16" t="s">
        <v>398</v>
      </c>
      <c r="C220" s="17" t="s">
        <v>399</v>
      </c>
      <c r="D220" s="26">
        <v>121003000</v>
      </c>
      <c r="E220" s="27">
        <v>121003000</v>
      </c>
      <c r="F220" s="27">
        <v>50689759</v>
      </c>
      <c r="G220" s="36">
        <f t="shared" si="42"/>
        <v>0.41891324182045075</v>
      </c>
      <c r="H220" s="26">
        <v>10976413</v>
      </c>
      <c r="I220" s="27">
        <v>38058509</v>
      </c>
      <c r="J220" s="27">
        <v>1654837</v>
      </c>
      <c r="K220" s="26">
        <v>50689759</v>
      </c>
      <c r="L220" s="26">
        <v>0</v>
      </c>
      <c r="M220" s="27">
        <v>0</v>
      </c>
      <c r="N220" s="27">
        <v>0</v>
      </c>
      <c r="O220" s="26">
        <v>0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2">
        <v>0</v>
      </c>
    </row>
    <row r="221" spans="1:23" ht="12.75">
      <c r="A221" s="15" t="s">
        <v>43</v>
      </c>
      <c r="B221" s="16" t="s">
        <v>400</v>
      </c>
      <c r="C221" s="17" t="s">
        <v>401</v>
      </c>
      <c r="D221" s="26">
        <v>29384500</v>
      </c>
      <c r="E221" s="27">
        <v>30077318</v>
      </c>
      <c r="F221" s="27">
        <v>10120928</v>
      </c>
      <c r="G221" s="36">
        <f t="shared" si="42"/>
        <v>0.3444308393881128</v>
      </c>
      <c r="H221" s="26">
        <v>1580123</v>
      </c>
      <c r="I221" s="27">
        <v>6960682</v>
      </c>
      <c r="J221" s="27">
        <v>1580123</v>
      </c>
      <c r="K221" s="26">
        <v>10120928</v>
      </c>
      <c r="L221" s="26">
        <v>0</v>
      </c>
      <c r="M221" s="27">
        <v>0</v>
      </c>
      <c r="N221" s="27">
        <v>0</v>
      </c>
      <c r="O221" s="26">
        <v>0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2">
        <v>0</v>
      </c>
    </row>
    <row r="222" spans="1:23" ht="16.5">
      <c r="A222" s="18"/>
      <c r="B222" s="19" t="s">
        <v>402</v>
      </c>
      <c r="C222" s="20"/>
      <c r="D222" s="28">
        <f>SUM(D215:D221)</f>
        <v>948299074</v>
      </c>
      <c r="E222" s="29">
        <f>SUM(E215:E221)</f>
        <v>983456222</v>
      </c>
      <c r="F222" s="29">
        <f>SUM(F215:F221)</f>
        <v>96466669</v>
      </c>
      <c r="G222" s="37">
        <f t="shared" si="42"/>
        <v>0.10172599725643094</v>
      </c>
      <c r="H222" s="28">
        <f aca="true" t="shared" si="44" ref="H222:W222">SUM(H215:H221)</f>
        <v>12756284</v>
      </c>
      <c r="I222" s="29">
        <f t="shared" si="44"/>
        <v>60456722</v>
      </c>
      <c r="J222" s="29">
        <f t="shared" si="44"/>
        <v>23253663</v>
      </c>
      <c r="K222" s="28">
        <f t="shared" si="44"/>
        <v>96466669</v>
      </c>
      <c r="L222" s="28">
        <f t="shared" si="44"/>
        <v>0</v>
      </c>
      <c r="M222" s="29">
        <f t="shared" si="44"/>
        <v>0</v>
      </c>
      <c r="N222" s="29">
        <f t="shared" si="44"/>
        <v>0</v>
      </c>
      <c r="O222" s="28">
        <f t="shared" si="44"/>
        <v>0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3">
        <f t="shared" si="44"/>
        <v>0</v>
      </c>
    </row>
    <row r="223" spans="1:23" ht="12.75">
      <c r="A223" s="15" t="s">
        <v>28</v>
      </c>
      <c r="B223" s="16" t="s">
        <v>403</v>
      </c>
      <c r="C223" s="17" t="s">
        <v>404</v>
      </c>
      <c r="D223" s="26">
        <v>112170049</v>
      </c>
      <c r="E223" s="27">
        <v>112170049</v>
      </c>
      <c r="F223" s="27">
        <v>13462145</v>
      </c>
      <c r="G223" s="36">
        <f t="shared" si="42"/>
        <v>0.12001550431702138</v>
      </c>
      <c r="H223" s="26">
        <v>5313669</v>
      </c>
      <c r="I223" s="27">
        <v>4057042</v>
      </c>
      <c r="J223" s="27">
        <v>4091434</v>
      </c>
      <c r="K223" s="26">
        <v>13462145</v>
      </c>
      <c r="L223" s="26">
        <v>0</v>
      </c>
      <c r="M223" s="27">
        <v>0</v>
      </c>
      <c r="N223" s="27">
        <v>0</v>
      </c>
      <c r="O223" s="26">
        <v>0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2">
        <v>0</v>
      </c>
    </row>
    <row r="224" spans="1:23" ht="12.75">
      <c r="A224" s="15" t="s">
        <v>28</v>
      </c>
      <c r="B224" s="16" t="s">
        <v>405</v>
      </c>
      <c r="C224" s="17" t="s">
        <v>406</v>
      </c>
      <c r="D224" s="26">
        <v>259173883</v>
      </c>
      <c r="E224" s="27">
        <v>259173883</v>
      </c>
      <c r="F224" s="27">
        <v>30829794</v>
      </c>
      <c r="G224" s="36">
        <f t="shared" si="42"/>
        <v>0.118954092299493</v>
      </c>
      <c r="H224" s="26">
        <v>5806936</v>
      </c>
      <c r="I224" s="27">
        <v>12952248</v>
      </c>
      <c r="J224" s="27">
        <v>12070610</v>
      </c>
      <c r="K224" s="26">
        <v>30829794</v>
      </c>
      <c r="L224" s="26">
        <v>0</v>
      </c>
      <c r="M224" s="27">
        <v>0</v>
      </c>
      <c r="N224" s="27">
        <v>0</v>
      </c>
      <c r="O224" s="26">
        <v>0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2">
        <v>0</v>
      </c>
    </row>
    <row r="225" spans="1:23" ht="12.75">
      <c r="A225" s="15" t="s">
        <v>28</v>
      </c>
      <c r="B225" s="16" t="s">
        <v>407</v>
      </c>
      <c r="C225" s="17" t="s">
        <v>408</v>
      </c>
      <c r="D225" s="26">
        <v>553040515</v>
      </c>
      <c r="E225" s="27">
        <v>553040515</v>
      </c>
      <c r="F225" s="27">
        <v>181821627</v>
      </c>
      <c r="G225" s="36">
        <f t="shared" si="42"/>
        <v>0.32876728208601497</v>
      </c>
      <c r="H225" s="26">
        <v>84085140</v>
      </c>
      <c r="I225" s="27">
        <v>84085140</v>
      </c>
      <c r="J225" s="27">
        <v>13651347</v>
      </c>
      <c r="K225" s="26">
        <v>181821627</v>
      </c>
      <c r="L225" s="26">
        <v>0</v>
      </c>
      <c r="M225" s="27">
        <v>0</v>
      </c>
      <c r="N225" s="27">
        <v>0</v>
      </c>
      <c r="O225" s="26">
        <v>0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2">
        <v>0</v>
      </c>
    </row>
    <row r="226" spans="1:23" ht="12.75">
      <c r="A226" s="15" t="s">
        <v>28</v>
      </c>
      <c r="B226" s="16" t="s">
        <v>409</v>
      </c>
      <c r="C226" s="17" t="s">
        <v>410</v>
      </c>
      <c r="D226" s="26">
        <v>607133896</v>
      </c>
      <c r="E226" s="27">
        <v>607133896</v>
      </c>
      <c r="F226" s="27">
        <v>13093123</v>
      </c>
      <c r="G226" s="36">
        <f t="shared" si="42"/>
        <v>0.021565462060777446</v>
      </c>
      <c r="H226" s="26">
        <v>0</v>
      </c>
      <c r="I226" s="27">
        <v>2996559</v>
      </c>
      <c r="J226" s="27">
        <v>10096564</v>
      </c>
      <c r="K226" s="26">
        <v>13093123</v>
      </c>
      <c r="L226" s="26">
        <v>0</v>
      </c>
      <c r="M226" s="27">
        <v>0</v>
      </c>
      <c r="N226" s="27">
        <v>0</v>
      </c>
      <c r="O226" s="26">
        <v>0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2">
        <v>0</v>
      </c>
    </row>
    <row r="227" spans="1:23" ht="12.75">
      <c r="A227" s="15" t="s">
        <v>43</v>
      </c>
      <c r="B227" s="16" t="s">
        <v>411</v>
      </c>
      <c r="C227" s="17" t="s">
        <v>412</v>
      </c>
      <c r="D227" s="26">
        <v>44547000</v>
      </c>
      <c r="E227" s="27">
        <v>44547000</v>
      </c>
      <c r="F227" s="27">
        <v>364951</v>
      </c>
      <c r="G227" s="36">
        <f t="shared" si="42"/>
        <v>0.008192493321660268</v>
      </c>
      <c r="H227" s="26">
        <v>22850</v>
      </c>
      <c r="I227" s="27">
        <v>103189</v>
      </c>
      <c r="J227" s="27">
        <v>238912</v>
      </c>
      <c r="K227" s="26">
        <v>364951</v>
      </c>
      <c r="L227" s="26">
        <v>0</v>
      </c>
      <c r="M227" s="27">
        <v>0</v>
      </c>
      <c r="N227" s="27">
        <v>0</v>
      </c>
      <c r="O227" s="26">
        <v>0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2">
        <v>0</v>
      </c>
    </row>
    <row r="228" spans="1:23" ht="16.5">
      <c r="A228" s="18"/>
      <c r="B228" s="19" t="s">
        <v>413</v>
      </c>
      <c r="C228" s="20"/>
      <c r="D228" s="28">
        <f>SUM(D223:D227)</f>
        <v>1576065343</v>
      </c>
      <c r="E228" s="29">
        <f>SUM(E223:E227)</f>
        <v>1576065343</v>
      </c>
      <c r="F228" s="29">
        <f>SUM(F223:F227)</f>
        <v>239571640</v>
      </c>
      <c r="G228" s="37">
        <f t="shared" si="42"/>
        <v>0.15200615955679955</v>
      </c>
      <c r="H228" s="28">
        <f aca="true" t="shared" si="45" ref="H228:W228">SUM(H223:H227)</f>
        <v>95228595</v>
      </c>
      <c r="I228" s="29">
        <f t="shared" si="45"/>
        <v>104194178</v>
      </c>
      <c r="J228" s="29">
        <f t="shared" si="45"/>
        <v>40148867</v>
      </c>
      <c r="K228" s="28">
        <f t="shared" si="45"/>
        <v>239571640</v>
      </c>
      <c r="L228" s="28">
        <f t="shared" si="45"/>
        <v>0</v>
      </c>
      <c r="M228" s="29">
        <f t="shared" si="45"/>
        <v>0</v>
      </c>
      <c r="N228" s="29">
        <f t="shared" si="45"/>
        <v>0</v>
      </c>
      <c r="O228" s="28">
        <f t="shared" si="45"/>
        <v>0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3">
        <f t="shared" si="45"/>
        <v>0</v>
      </c>
    </row>
    <row r="229" spans="1:23" ht="16.5">
      <c r="A229" s="18"/>
      <c r="B229" s="19" t="s">
        <v>414</v>
      </c>
      <c r="C229" s="20"/>
      <c r="D229" s="28">
        <f>SUM(D206:D213,D215:D221,D223:D227)</f>
        <v>3152048455</v>
      </c>
      <c r="E229" s="29">
        <f>SUM(E206:E213,E215:E221,E223:E227)</f>
        <v>3187205603</v>
      </c>
      <c r="F229" s="29">
        <f>SUM(F206:F213,F215:F221,F223:F227)</f>
        <v>462376577</v>
      </c>
      <c r="G229" s="37">
        <f t="shared" si="42"/>
        <v>0.1466908214137844</v>
      </c>
      <c r="H229" s="28">
        <f aca="true" t="shared" si="46" ref="H229:W229">SUM(H206:H213,H215:H221,H223:H227)</f>
        <v>165695502</v>
      </c>
      <c r="I229" s="29">
        <f t="shared" si="46"/>
        <v>189378902</v>
      </c>
      <c r="J229" s="29">
        <f t="shared" si="46"/>
        <v>107302173</v>
      </c>
      <c r="K229" s="28">
        <f t="shared" si="46"/>
        <v>462376577</v>
      </c>
      <c r="L229" s="28">
        <f t="shared" si="46"/>
        <v>0</v>
      </c>
      <c r="M229" s="29">
        <f t="shared" si="46"/>
        <v>0</v>
      </c>
      <c r="N229" s="29">
        <f t="shared" si="46"/>
        <v>0</v>
      </c>
      <c r="O229" s="28">
        <f t="shared" si="46"/>
        <v>0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3">
        <f t="shared" si="46"/>
        <v>0</v>
      </c>
    </row>
    <row r="230" spans="1:23" ht="16.5">
      <c r="A230" s="10"/>
      <c r="B230" s="11" t="s">
        <v>606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6.5">
      <c r="A231" s="14"/>
      <c r="B231" s="11" t="s">
        <v>415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ht="12.75">
      <c r="A232" s="15" t="s">
        <v>28</v>
      </c>
      <c r="B232" s="16" t="s">
        <v>416</v>
      </c>
      <c r="C232" s="17" t="s">
        <v>417</v>
      </c>
      <c r="D232" s="26">
        <v>208438041</v>
      </c>
      <c r="E232" s="27">
        <v>208438041</v>
      </c>
      <c r="F232" s="27">
        <v>18574511</v>
      </c>
      <c r="G232" s="36">
        <f aca="true" t="shared" si="47" ref="G232:G258">IF($D232=0,0,$F232/$D232)</f>
        <v>0.08911286495923265</v>
      </c>
      <c r="H232" s="26">
        <v>6949619</v>
      </c>
      <c r="I232" s="27">
        <v>8451997</v>
      </c>
      <c r="J232" s="27">
        <v>3172895</v>
      </c>
      <c r="K232" s="26">
        <v>18574511</v>
      </c>
      <c r="L232" s="26">
        <v>0</v>
      </c>
      <c r="M232" s="27">
        <v>0</v>
      </c>
      <c r="N232" s="27">
        <v>0</v>
      </c>
      <c r="O232" s="26">
        <v>0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2">
        <v>0</v>
      </c>
    </row>
    <row r="233" spans="1:23" ht="12.75">
      <c r="A233" s="15" t="s">
        <v>28</v>
      </c>
      <c r="B233" s="16" t="s">
        <v>418</v>
      </c>
      <c r="C233" s="17" t="s">
        <v>419</v>
      </c>
      <c r="D233" s="26">
        <v>301005000</v>
      </c>
      <c r="E233" s="27">
        <v>301005000</v>
      </c>
      <c r="F233" s="27">
        <v>12861696</v>
      </c>
      <c r="G233" s="36">
        <f t="shared" si="47"/>
        <v>0.042729177256191755</v>
      </c>
      <c r="H233" s="26">
        <v>0</v>
      </c>
      <c r="I233" s="27">
        <v>3532547</v>
      </c>
      <c r="J233" s="27">
        <v>9329149</v>
      </c>
      <c r="K233" s="26">
        <v>12861696</v>
      </c>
      <c r="L233" s="26">
        <v>0</v>
      </c>
      <c r="M233" s="27">
        <v>0</v>
      </c>
      <c r="N233" s="27">
        <v>0</v>
      </c>
      <c r="O233" s="26">
        <v>0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2">
        <v>0</v>
      </c>
    </row>
    <row r="234" spans="1:23" ht="12.75">
      <c r="A234" s="15" t="s">
        <v>28</v>
      </c>
      <c r="B234" s="16" t="s">
        <v>420</v>
      </c>
      <c r="C234" s="17" t="s">
        <v>421</v>
      </c>
      <c r="D234" s="26">
        <v>581218800</v>
      </c>
      <c r="E234" s="27">
        <v>581218800</v>
      </c>
      <c r="F234" s="27">
        <v>78089235</v>
      </c>
      <c r="G234" s="36">
        <f t="shared" si="47"/>
        <v>0.1343542827589197</v>
      </c>
      <c r="H234" s="26">
        <v>46511175</v>
      </c>
      <c r="I234" s="27">
        <v>29838229</v>
      </c>
      <c r="J234" s="27">
        <v>1739831</v>
      </c>
      <c r="K234" s="26">
        <v>78089235</v>
      </c>
      <c r="L234" s="26">
        <v>0</v>
      </c>
      <c r="M234" s="27">
        <v>0</v>
      </c>
      <c r="N234" s="27">
        <v>0</v>
      </c>
      <c r="O234" s="26">
        <v>0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2">
        <v>0</v>
      </c>
    </row>
    <row r="235" spans="1:23" ht="12.75">
      <c r="A235" s="15" t="s">
        <v>28</v>
      </c>
      <c r="B235" s="16" t="s">
        <v>422</v>
      </c>
      <c r="C235" s="17" t="s">
        <v>423</v>
      </c>
      <c r="D235" s="26">
        <v>44926700</v>
      </c>
      <c r="E235" s="27">
        <v>44926700</v>
      </c>
      <c r="F235" s="27">
        <v>0</v>
      </c>
      <c r="G235" s="36">
        <f t="shared" si="47"/>
        <v>0</v>
      </c>
      <c r="H235" s="26">
        <v>0</v>
      </c>
      <c r="I235" s="27">
        <v>0</v>
      </c>
      <c r="J235" s="27">
        <v>0</v>
      </c>
      <c r="K235" s="26">
        <v>0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2">
        <v>0</v>
      </c>
    </row>
    <row r="236" spans="1:23" ht="12.75">
      <c r="A236" s="15" t="s">
        <v>28</v>
      </c>
      <c r="B236" s="16" t="s">
        <v>424</v>
      </c>
      <c r="C236" s="17" t="s">
        <v>425</v>
      </c>
      <c r="D236" s="26">
        <v>214679913</v>
      </c>
      <c r="E236" s="27">
        <v>214679913</v>
      </c>
      <c r="F236" s="27">
        <v>13091650</v>
      </c>
      <c r="G236" s="36">
        <f t="shared" si="47"/>
        <v>0.060982184206493505</v>
      </c>
      <c r="H236" s="26">
        <v>3500740</v>
      </c>
      <c r="I236" s="27">
        <v>7605552</v>
      </c>
      <c r="J236" s="27">
        <v>1985358</v>
      </c>
      <c r="K236" s="26">
        <v>13091650</v>
      </c>
      <c r="L236" s="26">
        <v>0</v>
      </c>
      <c r="M236" s="27">
        <v>0</v>
      </c>
      <c r="N236" s="27">
        <v>0</v>
      </c>
      <c r="O236" s="26">
        <v>0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2">
        <v>0</v>
      </c>
    </row>
    <row r="237" spans="1:23" ht="12.75">
      <c r="A237" s="15" t="s">
        <v>43</v>
      </c>
      <c r="B237" s="16" t="s">
        <v>426</v>
      </c>
      <c r="C237" s="17" t="s">
        <v>427</v>
      </c>
      <c r="D237" s="26">
        <v>3573000</v>
      </c>
      <c r="E237" s="27">
        <v>3573000</v>
      </c>
      <c r="F237" s="27">
        <v>0</v>
      </c>
      <c r="G237" s="36">
        <f t="shared" si="47"/>
        <v>0</v>
      </c>
      <c r="H237" s="26">
        <v>0</v>
      </c>
      <c r="I237" s="27">
        <v>0</v>
      </c>
      <c r="J237" s="27">
        <v>0</v>
      </c>
      <c r="K237" s="26">
        <v>0</v>
      </c>
      <c r="L237" s="26">
        <v>0</v>
      </c>
      <c r="M237" s="27">
        <v>0</v>
      </c>
      <c r="N237" s="27">
        <v>0</v>
      </c>
      <c r="O237" s="26">
        <v>0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2">
        <v>0</v>
      </c>
    </row>
    <row r="238" spans="1:23" ht="16.5">
      <c r="A238" s="18"/>
      <c r="B238" s="19" t="s">
        <v>428</v>
      </c>
      <c r="C238" s="20"/>
      <c r="D238" s="28">
        <f>SUM(D232:D237)</f>
        <v>1353841454</v>
      </c>
      <c r="E238" s="29">
        <f>SUM(E232:E237)</f>
        <v>1353841454</v>
      </c>
      <c r="F238" s="29">
        <f>SUM(F232:F237)</f>
        <v>122617092</v>
      </c>
      <c r="G238" s="37">
        <f t="shared" si="47"/>
        <v>0.09056975736539974</v>
      </c>
      <c r="H238" s="28">
        <f aca="true" t="shared" si="48" ref="H238:W238">SUM(H232:H237)</f>
        <v>56961534</v>
      </c>
      <c r="I238" s="29">
        <f t="shared" si="48"/>
        <v>49428325</v>
      </c>
      <c r="J238" s="29">
        <f t="shared" si="48"/>
        <v>16227233</v>
      </c>
      <c r="K238" s="28">
        <f t="shared" si="48"/>
        <v>122617092</v>
      </c>
      <c r="L238" s="28">
        <f t="shared" si="48"/>
        <v>0</v>
      </c>
      <c r="M238" s="29">
        <f t="shared" si="48"/>
        <v>0</v>
      </c>
      <c r="N238" s="29">
        <f t="shared" si="48"/>
        <v>0</v>
      </c>
      <c r="O238" s="28">
        <f t="shared" si="48"/>
        <v>0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3">
        <f t="shared" si="48"/>
        <v>0</v>
      </c>
    </row>
    <row r="239" spans="1:23" ht="12.75">
      <c r="A239" s="15" t="s">
        <v>28</v>
      </c>
      <c r="B239" s="16" t="s">
        <v>429</v>
      </c>
      <c r="C239" s="17" t="s">
        <v>430</v>
      </c>
      <c r="D239" s="26">
        <v>34012050</v>
      </c>
      <c r="E239" s="27">
        <v>34012050</v>
      </c>
      <c r="F239" s="27">
        <v>6970576</v>
      </c>
      <c r="G239" s="36">
        <f t="shared" si="47"/>
        <v>0.2049443065031364</v>
      </c>
      <c r="H239" s="26">
        <v>0</v>
      </c>
      <c r="I239" s="27">
        <v>3072789</v>
      </c>
      <c r="J239" s="27">
        <v>3897787</v>
      </c>
      <c r="K239" s="26">
        <v>6970576</v>
      </c>
      <c r="L239" s="26">
        <v>0</v>
      </c>
      <c r="M239" s="27">
        <v>0</v>
      </c>
      <c r="N239" s="27">
        <v>0</v>
      </c>
      <c r="O239" s="26">
        <v>0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2">
        <v>0</v>
      </c>
    </row>
    <row r="240" spans="1:23" ht="12.75">
      <c r="A240" s="15" t="s">
        <v>28</v>
      </c>
      <c r="B240" s="16" t="s">
        <v>431</v>
      </c>
      <c r="C240" s="17" t="s">
        <v>432</v>
      </c>
      <c r="D240" s="26">
        <v>29730000</v>
      </c>
      <c r="E240" s="27">
        <v>29730000</v>
      </c>
      <c r="F240" s="27">
        <v>12211516</v>
      </c>
      <c r="G240" s="36">
        <f t="shared" si="47"/>
        <v>0.4107472586612849</v>
      </c>
      <c r="H240" s="26">
        <v>0</v>
      </c>
      <c r="I240" s="27">
        <v>6105758</v>
      </c>
      <c r="J240" s="27">
        <v>6105758</v>
      </c>
      <c r="K240" s="26">
        <v>12211516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2">
        <v>0</v>
      </c>
    </row>
    <row r="241" spans="1:23" ht="12.75">
      <c r="A241" s="15" t="s">
        <v>28</v>
      </c>
      <c r="B241" s="16" t="s">
        <v>433</v>
      </c>
      <c r="C241" s="17" t="s">
        <v>434</v>
      </c>
      <c r="D241" s="26">
        <v>140265947</v>
      </c>
      <c r="E241" s="27">
        <v>140265947</v>
      </c>
      <c r="F241" s="27">
        <v>0</v>
      </c>
      <c r="G241" s="36">
        <f t="shared" si="47"/>
        <v>0</v>
      </c>
      <c r="H241" s="26">
        <v>0</v>
      </c>
      <c r="I241" s="27">
        <v>0</v>
      </c>
      <c r="J241" s="27">
        <v>0</v>
      </c>
      <c r="K241" s="26">
        <v>0</v>
      </c>
      <c r="L241" s="26">
        <v>0</v>
      </c>
      <c r="M241" s="27">
        <v>0</v>
      </c>
      <c r="N241" s="27">
        <v>0</v>
      </c>
      <c r="O241" s="26">
        <v>0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2">
        <v>0</v>
      </c>
    </row>
    <row r="242" spans="1:23" ht="12.75">
      <c r="A242" s="15" t="s">
        <v>28</v>
      </c>
      <c r="B242" s="16" t="s">
        <v>435</v>
      </c>
      <c r="C242" s="17" t="s">
        <v>436</v>
      </c>
      <c r="D242" s="26">
        <v>55133000</v>
      </c>
      <c r="E242" s="27">
        <v>55133000</v>
      </c>
      <c r="F242" s="27">
        <v>0</v>
      </c>
      <c r="G242" s="36">
        <f t="shared" si="47"/>
        <v>0</v>
      </c>
      <c r="H242" s="26">
        <v>0</v>
      </c>
      <c r="I242" s="27">
        <v>0</v>
      </c>
      <c r="J242" s="27">
        <v>0</v>
      </c>
      <c r="K242" s="26">
        <v>0</v>
      </c>
      <c r="L242" s="26">
        <v>0</v>
      </c>
      <c r="M242" s="27">
        <v>0</v>
      </c>
      <c r="N242" s="27">
        <v>0</v>
      </c>
      <c r="O242" s="26">
        <v>0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2">
        <v>0</v>
      </c>
    </row>
    <row r="243" spans="1:23" ht="12.75">
      <c r="A243" s="15" t="s">
        <v>28</v>
      </c>
      <c r="B243" s="16" t="s">
        <v>437</v>
      </c>
      <c r="C243" s="17" t="s">
        <v>438</v>
      </c>
      <c r="D243" s="26">
        <v>66186852</v>
      </c>
      <c r="E243" s="27">
        <v>66186852</v>
      </c>
      <c r="F243" s="27">
        <v>4638577</v>
      </c>
      <c r="G243" s="36">
        <f t="shared" si="47"/>
        <v>0.07008305818805222</v>
      </c>
      <c r="H243" s="26">
        <v>0</v>
      </c>
      <c r="I243" s="27">
        <v>17998</v>
      </c>
      <c r="J243" s="27">
        <v>4620579</v>
      </c>
      <c r="K243" s="26">
        <v>4638577</v>
      </c>
      <c r="L243" s="26">
        <v>0</v>
      </c>
      <c r="M243" s="27">
        <v>0</v>
      </c>
      <c r="N243" s="27">
        <v>0</v>
      </c>
      <c r="O243" s="26">
        <v>0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2">
        <v>0</v>
      </c>
    </row>
    <row r="244" spans="1:23" ht="12.75">
      <c r="A244" s="15" t="s">
        <v>43</v>
      </c>
      <c r="B244" s="16" t="s">
        <v>439</v>
      </c>
      <c r="C244" s="17" t="s">
        <v>440</v>
      </c>
      <c r="D244" s="26">
        <v>307729846</v>
      </c>
      <c r="E244" s="27">
        <v>307729846</v>
      </c>
      <c r="F244" s="27">
        <v>0</v>
      </c>
      <c r="G244" s="36">
        <f t="shared" si="47"/>
        <v>0</v>
      </c>
      <c r="H244" s="26">
        <v>0</v>
      </c>
      <c r="I244" s="27">
        <v>0</v>
      </c>
      <c r="J244" s="27">
        <v>0</v>
      </c>
      <c r="K244" s="26">
        <v>0</v>
      </c>
      <c r="L244" s="26">
        <v>0</v>
      </c>
      <c r="M244" s="27">
        <v>0</v>
      </c>
      <c r="N244" s="27">
        <v>0</v>
      </c>
      <c r="O244" s="26">
        <v>0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2">
        <v>0</v>
      </c>
    </row>
    <row r="245" spans="1:23" ht="16.5">
      <c r="A245" s="18"/>
      <c r="B245" s="19" t="s">
        <v>441</v>
      </c>
      <c r="C245" s="20"/>
      <c r="D245" s="28">
        <f>SUM(D239:D244)</f>
        <v>633057695</v>
      </c>
      <c r="E245" s="29">
        <f>SUM(E239:E244)</f>
        <v>633057695</v>
      </c>
      <c r="F245" s="29">
        <f>SUM(F239:F244)</f>
        <v>23820669</v>
      </c>
      <c r="G245" s="37">
        <f t="shared" si="47"/>
        <v>0.0376279590124878</v>
      </c>
      <c r="H245" s="28">
        <f aca="true" t="shared" si="49" ref="H245:W245">SUM(H239:H244)</f>
        <v>0</v>
      </c>
      <c r="I245" s="29">
        <f t="shared" si="49"/>
        <v>9196545</v>
      </c>
      <c r="J245" s="29">
        <f t="shared" si="49"/>
        <v>14624124</v>
      </c>
      <c r="K245" s="28">
        <f t="shared" si="49"/>
        <v>23820669</v>
      </c>
      <c r="L245" s="28">
        <f t="shared" si="49"/>
        <v>0</v>
      </c>
      <c r="M245" s="29">
        <f t="shared" si="49"/>
        <v>0</v>
      </c>
      <c r="N245" s="29">
        <f t="shared" si="49"/>
        <v>0</v>
      </c>
      <c r="O245" s="28">
        <f t="shared" si="49"/>
        <v>0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3">
        <f t="shared" si="49"/>
        <v>0</v>
      </c>
    </row>
    <row r="246" spans="1:23" ht="12.75">
      <c r="A246" s="15" t="s">
        <v>28</v>
      </c>
      <c r="B246" s="16" t="s">
        <v>442</v>
      </c>
      <c r="C246" s="17" t="s">
        <v>443</v>
      </c>
      <c r="D246" s="26">
        <v>37405000</v>
      </c>
      <c r="E246" s="27">
        <v>37405000</v>
      </c>
      <c r="F246" s="27">
        <v>5536881</v>
      </c>
      <c r="G246" s="36">
        <f t="shared" si="47"/>
        <v>0.14802515706456357</v>
      </c>
      <c r="H246" s="26">
        <v>0</v>
      </c>
      <c r="I246" s="27">
        <v>1404460</v>
      </c>
      <c r="J246" s="27">
        <v>4132421</v>
      </c>
      <c r="K246" s="26">
        <v>5536881</v>
      </c>
      <c r="L246" s="26">
        <v>0</v>
      </c>
      <c r="M246" s="27">
        <v>0</v>
      </c>
      <c r="N246" s="27">
        <v>0</v>
      </c>
      <c r="O246" s="26">
        <v>0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2">
        <v>0</v>
      </c>
    </row>
    <row r="247" spans="1:23" ht="12.75">
      <c r="A247" s="15" t="s">
        <v>28</v>
      </c>
      <c r="B247" s="16" t="s">
        <v>444</v>
      </c>
      <c r="C247" s="17" t="s">
        <v>445</v>
      </c>
      <c r="D247" s="26">
        <v>15897000</v>
      </c>
      <c r="E247" s="27">
        <v>15897000</v>
      </c>
      <c r="F247" s="27">
        <v>1347361</v>
      </c>
      <c r="G247" s="36">
        <f t="shared" si="47"/>
        <v>0.08475567717179341</v>
      </c>
      <c r="H247" s="26">
        <v>556801</v>
      </c>
      <c r="I247" s="27">
        <v>418391</v>
      </c>
      <c r="J247" s="27">
        <v>372169</v>
      </c>
      <c r="K247" s="26">
        <v>1347361</v>
      </c>
      <c r="L247" s="26">
        <v>0</v>
      </c>
      <c r="M247" s="27">
        <v>0</v>
      </c>
      <c r="N247" s="27">
        <v>0</v>
      </c>
      <c r="O247" s="26">
        <v>0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2">
        <v>0</v>
      </c>
    </row>
    <row r="248" spans="1:23" ht="12.75">
      <c r="A248" s="15" t="s">
        <v>28</v>
      </c>
      <c r="B248" s="16" t="s">
        <v>446</v>
      </c>
      <c r="C248" s="17" t="s">
        <v>447</v>
      </c>
      <c r="D248" s="26">
        <v>74286700</v>
      </c>
      <c r="E248" s="27">
        <v>74286700</v>
      </c>
      <c r="F248" s="27">
        <v>16882876</v>
      </c>
      <c r="G248" s="36">
        <f t="shared" si="47"/>
        <v>0.22726646896416183</v>
      </c>
      <c r="H248" s="26">
        <v>5397841</v>
      </c>
      <c r="I248" s="27">
        <v>6450201</v>
      </c>
      <c r="J248" s="27">
        <v>5034834</v>
      </c>
      <c r="K248" s="26">
        <v>16882876</v>
      </c>
      <c r="L248" s="26">
        <v>0</v>
      </c>
      <c r="M248" s="27">
        <v>0</v>
      </c>
      <c r="N248" s="27">
        <v>0</v>
      </c>
      <c r="O248" s="26">
        <v>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2">
        <v>0</v>
      </c>
    </row>
    <row r="249" spans="1:23" ht="12.75">
      <c r="A249" s="15" t="s">
        <v>28</v>
      </c>
      <c r="B249" s="16" t="s">
        <v>448</v>
      </c>
      <c r="C249" s="17" t="s">
        <v>449</v>
      </c>
      <c r="D249" s="26">
        <v>25126216</v>
      </c>
      <c r="E249" s="27">
        <v>25126216</v>
      </c>
      <c r="F249" s="27">
        <v>2526124</v>
      </c>
      <c r="G249" s="36">
        <f t="shared" si="47"/>
        <v>0.10053738294695867</v>
      </c>
      <c r="H249" s="26">
        <v>0</v>
      </c>
      <c r="I249" s="27">
        <v>640675</v>
      </c>
      <c r="J249" s="27">
        <v>1885449</v>
      </c>
      <c r="K249" s="26">
        <v>2526124</v>
      </c>
      <c r="L249" s="26">
        <v>0</v>
      </c>
      <c r="M249" s="27">
        <v>0</v>
      </c>
      <c r="N249" s="27">
        <v>0</v>
      </c>
      <c r="O249" s="26">
        <v>0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2">
        <v>0</v>
      </c>
    </row>
    <row r="250" spans="1:23" ht="12.75">
      <c r="A250" s="15" t="s">
        <v>28</v>
      </c>
      <c r="B250" s="16" t="s">
        <v>450</v>
      </c>
      <c r="C250" s="17" t="s">
        <v>451</v>
      </c>
      <c r="D250" s="26">
        <v>58010000</v>
      </c>
      <c r="E250" s="27">
        <v>58010000</v>
      </c>
      <c r="F250" s="27">
        <v>11998043</v>
      </c>
      <c r="G250" s="36">
        <f t="shared" si="47"/>
        <v>0.2068271504912946</v>
      </c>
      <c r="H250" s="26">
        <v>3027355</v>
      </c>
      <c r="I250" s="27">
        <v>5366108</v>
      </c>
      <c r="J250" s="27">
        <v>3604580</v>
      </c>
      <c r="K250" s="26">
        <v>11998043</v>
      </c>
      <c r="L250" s="26">
        <v>0</v>
      </c>
      <c r="M250" s="27">
        <v>0</v>
      </c>
      <c r="N250" s="27">
        <v>0</v>
      </c>
      <c r="O250" s="26">
        <v>0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2">
        <v>0</v>
      </c>
    </row>
    <row r="251" spans="1:23" ht="12.75">
      <c r="A251" s="15" t="s">
        <v>43</v>
      </c>
      <c r="B251" s="16" t="s">
        <v>452</v>
      </c>
      <c r="C251" s="17" t="s">
        <v>453</v>
      </c>
      <c r="D251" s="26">
        <v>396024650</v>
      </c>
      <c r="E251" s="27">
        <v>396024650</v>
      </c>
      <c r="F251" s="27">
        <v>26825264</v>
      </c>
      <c r="G251" s="36">
        <f t="shared" si="47"/>
        <v>0.06773634923987686</v>
      </c>
      <c r="H251" s="26">
        <v>70214</v>
      </c>
      <c r="I251" s="27">
        <v>1494891</v>
      </c>
      <c r="J251" s="27">
        <v>25260159</v>
      </c>
      <c r="K251" s="26">
        <v>26825264</v>
      </c>
      <c r="L251" s="26">
        <v>0</v>
      </c>
      <c r="M251" s="27">
        <v>0</v>
      </c>
      <c r="N251" s="27">
        <v>0</v>
      </c>
      <c r="O251" s="26">
        <v>0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>
      <c r="A252" s="18"/>
      <c r="B252" s="19" t="s">
        <v>454</v>
      </c>
      <c r="C252" s="20"/>
      <c r="D252" s="28">
        <f>SUM(D246:D251)</f>
        <v>606749566</v>
      </c>
      <c r="E252" s="29">
        <f>SUM(E246:E251)</f>
        <v>606749566</v>
      </c>
      <c r="F252" s="29">
        <f>SUM(F246:F251)</f>
        <v>65116549</v>
      </c>
      <c r="G252" s="37">
        <f t="shared" si="47"/>
        <v>0.10732030585416191</v>
      </c>
      <c r="H252" s="28">
        <f aca="true" t="shared" si="50" ref="H252:W252">SUM(H246:H251)</f>
        <v>9052211</v>
      </c>
      <c r="I252" s="29">
        <f t="shared" si="50"/>
        <v>15774726</v>
      </c>
      <c r="J252" s="29">
        <f t="shared" si="50"/>
        <v>40289612</v>
      </c>
      <c r="K252" s="28">
        <f t="shared" si="50"/>
        <v>65116549</v>
      </c>
      <c r="L252" s="28">
        <f t="shared" si="50"/>
        <v>0</v>
      </c>
      <c r="M252" s="29">
        <f t="shared" si="50"/>
        <v>0</v>
      </c>
      <c r="N252" s="29">
        <f t="shared" si="50"/>
        <v>0</v>
      </c>
      <c r="O252" s="28">
        <f t="shared" si="50"/>
        <v>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3">
        <f t="shared" si="50"/>
        <v>0</v>
      </c>
    </row>
    <row r="253" spans="1:23" ht="12.75">
      <c r="A253" s="15" t="s">
        <v>28</v>
      </c>
      <c r="B253" s="16" t="s">
        <v>455</v>
      </c>
      <c r="C253" s="17" t="s">
        <v>456</v>
      </c>
      <c r="D253" s="26">
        <v>213746949</v>
      </c>
      <c r="E253" s="27">
        <v>213746949</v>
      </c>
      <c r="F253" s="27">
        <v>45501566</v>
      </c>
      <c r="G253" s="36">
        <f t="shared" si="47"/>
        <v>0.2128758619146419</v>
      </c>
      <c r="H253" s="26">
        <v>3776812</v>
      </c>
      <c r="I253" s="27">
        <v>18121726</v>
      </c>
      <c r="J253" s="27">
        <v>23603028</v>
      </c>
      <c r="K253" s="26">
        <v>45501566</v>
      </c>
      <c r="L253" s="26">
        <v>0</v>
      </c>
      <c r="M253" s="27">
        <v>0</v>
      </c>
      <c r="N253" s="27">
        <v>0</v>
      </c>
      <c r="O253" s="26">
        <v>0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2">
        <v>0</v>
      </c>
    </row>
    <row r="254" spans="1:23" ht="12.75">
      <c r="A254" s="15" t="s">
        <v>28</v>
      </c>
      <c r="B254" s="16" t="s">
        <v>457</v>
      </c>
      <c r="C254" s="17" t="s">
        <v>458</v>
      </c>
      <c r="D254" s="26">
        <v>48419480</v>
      </c>
      <c r="E254" s="27">
        <v>48419480</v>
      </c>
      <c r="F254" s="27">
        <v>15473290</v>
      </c>
      <c r="G254" s="36">
        <f t="shared" si="47"/>
        <v>0.3195674550821281</v>
      </c>
      <c r="H254" s="26">
        <v>0</v>
      </c>
      <c r="I254" s="27">
        <v>8523657</v>
      </c>
      <c r="J254" s="27">
        <v>6949633</v>
      </c>
      <c r="K254" s="26">
        <v>15473290</v>
      </c>
      <c r="L254" s="26">
        <v>0</v>
      </c>
      <c r="M254" s="27">
        <v>0</v>
      </c>
      <c r="N254" s="27">
        <v>0</v>
      </c>
      <c r="O254" s="26">
        <v>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2">
        <v>0</v>
      </c>
    </row>
    <row r="255" spans="1:23" ht="12.75">
      <c r="A255" s="15" t="s">
        <v>28</v>
      </c>
      <c r="B255" s="16" t="s">
        <v>459</v>
      </c>
      <c r="C255" s="17" t="s">
        <v>460</v>
      </c>
      <c r="D255" s="26">
        <v>241497885</v>
      </c>
      <c r="E255" s="27">
        <v>241497885</v>
      </c>
      <c r="F255" s="27">
        <v>19917912</v>
      </c>
      <c r="G255" s="36">
        <f t="shared" si="47"/>
        <v>0.08247654839710086</v>
      </c>
      <c r="H255" s="26">
        <v>8637886</v>
      </c>
      <c r="I255" s="27">
        <v>3922404</v>
      </c>
      <c r="J255" s="27">
        <v>7357622</v>
      </c>
      <c r="K255" s="26">
        <v>19917912</v>
      </c>
      <c r="L255" s="26">
        <v>0</v>
      </c>
      <c r="M255" s="27">
        <v>0</v>
      </c>
      <c r="N255" s="27">
        <v>0</v>
      </c>
      <c r="O255" s="26">
        <v>0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2">
        <v>0</v>
      </c>
    </row>
    <row r="256" spans="1:23" ht="12.75">
      <c r="A256" s="15" t="s">
        <v>43</v>
      </c>
      <c r="B256" s="16" t="s">
        <v>461</v>
      </c>
      <c r="C256" s="17" t="s">
        <v>462</v>
      </c>
      <c r="D256" s="26">
        <v>9905000</v>
      </c>
      <c r="E256" s="27">
        <v>9905000</v>
      </c>
      <c r="F256" s="27">
        <v>1375269</v>
      </c>
      <c r="G256" s="36">
        <f t="shared" si="47"/>
        <v>0.1388459363957597</v>
      </c>
      <c r="H256" s="26">
        <v>0</v>
      </c>
      <c r="I256" s="27">
        <v>13490</v>
      </c>
      <c r="J256" s="27">
        <v>1361779</v>
      </c>
      <c r="K256" s="26">
        <v>1375269</v>
      </c>
      <c r="L256" s="26">
        <v>0</v>
      </c>
      <c r="M256" s="27">
        <v>0</v>
      </c>
      <c r="N256" s="27">
        <v>0</v>
      </c>
      <c r="O256" s="26">
        <v>0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2">
        <v>0</v>
      </c>
    </row>
    <row r="257" spans="1:23" ht="16.5">
      <c r="A257" s="18"/>
      <c r="B257" s="19" t="s">
        <v>463</v>
      </c>
      <c r="C257" s="20"/>
      <c r="D257" s="28">
        <f>SUM(D253:D256)</f>
        <v>513569314</v>
      </c>
      <c r="E257" s="29">
        <f>SUM(E253:E256)</f>
        <v>513569314</v>
      </c>
      <c r="F257" s="29">
        <f>SUM(F253:F256)</f>
        <v>82268037</v>
      </c>
      <c r="G257" s="37">
        <f t="shared" si="47"/>
        <v>0.16018877054636485</v>
      </c>
      <c r="H257" s="28">
        <f aca="true" t="shared" si="51" ref="H257:W257">SUM(H253:H256)</f>
        <v>12414698</v>
      </c>
      <c r="I257" s="29">
        <f t="shared" si="51"/>
        <v>30581277</v>
      </c>
      <c r="J257" s="29">
        <f t="shared" si="51"/>
        <v>39272062</v>
      </c>
      <c r="K257" s="28">
        <f t="shared" si="51"/>
        <v>82268037</v>
      </c>
      <c r="L257" s="28">
        <f t="shared" si="51"/>
        <v>0</v>
      </c>
      <c r="M257" s="29">
        <f t="shared" si="51"/>
        <v>0</v>
      </c>
      <c r="N257" s="29">
        <f t="shared" si="51"/>
        <v>0</v>
      </c>
      <c r="O257" s="28">
        <f t="shared" si="51"/>
        <v>0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3">
        <f t="shared" si="51"/>
        <v>0</v>
      </c>
    </row>
    <row r="258" spans="1:23" ht="16.5">
      <c r="A258" s="18"/>
      <c r="B258" s="19" t="s">
        <v>464</v>
      </c>
      <c r="C258" s="20"/>
      <c r="D258" s="28">
        <f>SUM(D232:D237,D239:D244,D246:D251,D253:D256)</f>
        <v>3107218029</v>
      </c>
      <c r="E258" s="29">
        <f>SUM(E232:E237,E239:E244,E246:E251,E253:E256)</f>
        <v>3107218029</v>
      </c>
      <c r="F258" s="29">
        <f>SUM(F232:F237,F239:F244,F246:F251,F253:F256)</f>
        <v>293822347</v>
      </c>
      <c r="G258" s="37">
        <f t="shared" si="47"/>
        <v>0.09456122623444008</v>
      </c>
      <c r="H258" s="28">
        <f aca="true" t="shared" si="52" ref="H258:W258">SUM(H232:H237,H239:H244,H246:H251,H253:H256)</f>
        <v>78428443</v>
      </c>
      <c r="I258" s="29">
        <f t="shared" si="52"/>
        <v>104980873</v>
      </c>
      <c r="J258" s="29">
        <f t="shared" si="52"/>
        <v>110413031</v>
      </c>
      <c r="K258" s="28">
        <f t="shared" si="52"/>
        <v>293822347</v>
      </c>
      <c r="L258" s="28">
        <f t="shared" si="52"/>
        <v>0</v>
      </c>
      <c r="M258" s="29">
        <f t="shared" si="52"/>
        <v>0</v>
      </c>
      <c r="N258" s="29">
        <f t="shared" si="52"/>
        <v>0</v>
      </c>
      <c r="O258" s="28">
        <f t="shared" si="52"/>
        <v>0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3">
        <f t="shared" si="52"/>
        <v>0</v>
      </c>
    </row>
    <row r="259" spans="1:23" ht="16.5">
      <c r="A259" s="10"/>
      <c r="B259" s="11" t="s">
        <v>606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16.5">
      <c r="A260" s="14"/>
      <c r="B260" s="11" t="s">
        <v>465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ht="12.75">
      <c r="A261" s="15" t="s">
        <v>28</v>
      </c>
      <c r="B261" s="16" t="s">
        <v>466</v>
      </c>
      <c r="C261" s="17" t="s">
        <v>467</v>
      </c>
      <c r="D261" s="26">
        <v>114264001</v>
      </c>
      <c r="E261" s="27">
        <v>114264001</v>
      </c>
      <c r="F261" s="27">
        <v>26388984</v>
      </c>
      <c r="G261" s="36">
        <f aca="true" t="shared" si="53" ref="G261:G297">IF($D261=0,0,$F261/$D261)</f>
        <v>0.23094748800192985</v>
      </c>
      <c r="H261" s="26">
        <v>7435763</v>
      </c>
      <c r="I261" s="27">
        <v>12343665</v>
      </c>
      <c r="J261" s="27">
        <v>6609556</v>
      </c>
      <c r="K261" s="26">
        <v>26388984</v>
      </c>
      <c r="L261" s="26">
        <v>0</v>
      </c>
      <c r="M261" s="27">
        <v>0</v>
      </c>
      <c r="N261" s="27">
        <v>0</v>
      </c>
      <c r="O261" s="26">
        <v>0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2">
        <v>0</v>
      </c>
    </row>
    <row r="262" spans="1:23" ht="12.75">
      <c r="A262" s="15" t="s">
        <v>28</v>
      </c>
      <c r="B262" s="16" t="s">
        <v>468</v>
      </c>
      <c r="C262" s="17" t="s">
        <v>469</v>
      </c>
      <c r="D262" s="26">
        <v>95256152</v>
      </c>
      <c r="E262" s="27">
        <v>95256152</v>
      </c>
      <c r="F262" s="27">
        <v>20893560</v>
      </c>
      <c r="G262" s="36">
        <f t="shared" si="53"/>
        <v>0.21934079386284677</v>
      </c>
      <c r="H262" s="26">
        <v>5336923</v>
      </c>
      <c r="I262" s="27">
        <v>4862651</v>
      </c>
      <c r="J262" s="27">
        <v>10693986</v>
      </c>
      <c r="K262" s="26">
        <v>20893560</v>
      </c>
      <c r="L262" s="26">
        <v>0</v>
      </c>
      <c r="M262" s="27">
        <v>0</v>
      </c>
      <c r="N262" s="27">
        <v>0</v>
      </c>
      <c r="O262" s="26">
        <v>0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2">
        <v>0</v>
      </c>
    </row>
    <row r="263" spans="1:23" ht="12.75">
      <c r="A263" s="15" t="s">
        <v>28</v>
      </c>
      <c r="B263" s="16" t="s">
        <v>470</v>
      </c>
      <c r="C263" s="17" t="s">
        <v>471</v>
      </c>
      <c r="D263" s="26">
        <v>208307099</v>
      </c>
      <c r="E263" s="27">
        <v>208307099</v>
      </c>
      <c r="F263" s="27">
        <v>0</v>
      </c>
      <c r="G263" s="36">
        <f t="shared" si="53"/>
        <v>0</v>
      </c>
      <c r="H263" s="26">
        <v>0</v>
      </c>
      <c r="I263" s="27">
        <v>0</v>
      </c>
      <c r="J263" s="27">
        <v>0</v>
      </c>
      <c r="K263" s="26">
        <v>0</v>
      </c>
      <c r="L263" s="26">
        <v>0</v>
      </c>
      <c r="M263" s="27">
        <v>0</v>
      </c>
      <c r="N263" s="27">
        <v>0</v>
      </c>
      <c r="O263" s="26">
        <v>0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2">
        <v>0</v>
      </c>
    </row>
    <row r="264" spans="1:23" ht="12.75">
      <c r="A264" s="15" t="s">
        <v>43</v>
      </c>
      <c r="B264" s="16" t="s">
        <v>472</v>
      </c>
      <c r="C264" s="17" t="s">
        <v>473</v>
      </c>
      <c r="D264" s="26">
        <v>946000</v>
      </c>
      <c r="E264" s="27">
        <v>946000</v>
      </c>
      <c r="F264" s="27">
        <v>0</v>
      </c>
      <c r="G264" s="36">
        <f t="shared" si="53"/>
        <v>0</v>
      </c>
      <c r="H264" s="26">
        <v>0</v>
      </c>
      <c r="I264" s="27">
        <v>0</v>
      </c>
      <c r="J264" s="27">
        <v>0</v>
      </c>
      <c r="K264" s="26">
        <v>0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2">
        <v>0</v>
      </c>
    </row>
    <row r="265" spans="1:23" ht="16.5">
      <c r="A265" s="18"/>
      <c r="B265" s="19" t="s">
        <v>474</v>
      </c>
      <c r="C265" s="20"/>
      <c r="D265" s="28">
        <f>SUM(D261:D264)</f>
        <v>418773252</v>
      </c>
      <c r="E265" s="29">
        <f>SUM(E261:E264)</f>
        <v>418773252</v>
      </c>
      <c r="F265" s="29">
        <f>SUM(F261:F264)</f>
        <v>47282544</v>
      </c>
      <c r="G265" s="37">
        <f t="shared" si="53"/>
        <v>0.1129072684900133</v>
      </c>
      <c r="H265" s="28">
        <f aca="true" t="shared" si="54" ref="H265:W265">SUM(H261:H264)</f>
        <v>12772686</v>
      </c>
      <c r="I265" s="29">
        <f t="shared" si="54"/>
        <v>17206316</v>
      </c>
      <c r="J265" s="29">
        <f t="shared" si="54"/>
        <v>17303542</v>
      </c>
      <c r="K265" s="28">
        <f t="shared" si="54"/>
        <v>47282544</v>
      </c>
      <c r="L265" s="28">
        <f t="shared" si="54"/>
        <v>0</v>
      </c>
      <c r="M265" s="29">
        <f t="shared" si="54"/>
        <v>0</v>
      </c>
      <c r="N265" s="29">
        <f t="shared" si="54"/>
        <v>0</v>
      </c>
      <c r="O265" s="28">
        <f t="shared" si="54"/>
        <v>0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3">
        <f t="shared" si="54"/>
        <v>0</v>
      </c>
    </row>
    <row r="266" spans="1:23" ht="12.75">
      <c r="A266" s="15" t="s">
        <v>28</v>
      </c>
      <c r="B266" s="16" t="s">
        <v>475</v>
      </c>
      <c r="C266" s="17" t="s">
        <v>476</v>
      </c>
      <c r="D266" s="26">
        <v>21947600</v>
      </c>
      <c r="E266" s="27">
        <v>21947600</v>
      </c>
      <c r="F266" s="27">
        <v>436962</v>
      </c>
      <c r="G266" s="36">
        <f t="shared" si="53"/>
        <v>0.019909329493885436</v>
      </c>
      <c r="H266" s="26">
        <v>6788</v>
      </c>
      <c r="I266" s="27">
        <v>186555</v>
      </c>
      <c r="J266" s="27">
        <v>243619</v>
      </c>
      <c r="K266" s="26">
        <v>436962</v>
      </c>
      <c r="L266" s="26">
        <v>0</v>
      </c>
      <c r="M266" s="27">
        <v>0</v>
      </c>
      <c r="N266" s="27">
        <v>0</v>
      </c>
      <c r="O266" s="26">
        <v>0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2">
        <v>0</v>
      </c>
    </row>
    <row r="267" spans="1:23" ht="12.75">
      <c r="A267" s="15" t="s">
        <v>28</v>
      </c>
      <c r="B267" s="16" t="s">
        <v>477</v>
      </c>
      <c r="C267" s="17" t="s">
        <v>478</v>
      </c>
      <c r="D267" s="26">
        <v>24774000</v>
      </c>
      <c r="E267" s="27">
        <v>24774000</v>
      </c>
      <c r="F267" s="27">
        <v>4327618</v>
      </c>
      <c r="G267" s="36">
        <f t="shared" si="53"/>
        <v>0.1746838621135061</v>
      </c>
      <c r="H267" s="26">
        <v>856468</v>
      </c>
      <c r="I267" s="27">
        <v>2990495</v>
      </c>
      <c r="J267" s="27">
        <v>480655</v>
      </c>
      <c r="K267" s="26">
        <v>4327618</v>
      </c>
      <c r="L267" s="26">
        <v>0</v>
      </c>
      <c r="M267" s="27">
        <v>0</v>
      </c>
      <c r="N267" s="27">
        <v>0</v>
      </c>
      <c r="O267" s="26">
        <v>0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2">
        <v>0</v>
      </c>
    </row>
    <row r="268" spans="1:23" ht="12.75">
      <c r="A268" s="15" t="s">
        <v>28</v>
      </c>
      <c r="B268" s="16" t="s">
        <v>479</v>
      </c>
      <c r="C268" s="17" t="s">
        <v>480</v>
      </c>
      <c r="D268" s="26">
        <v>11601000</v>
      </c>
      <c r="E268" s="27">
        <v>11601000</v>
      </c>
      <c r="F268" s="27">
        <v>3096014</v>
      </c>
      <c r="G268" s="36">
        <f t="shared" si="53"/>
        <v>0.2668747521765365</v>
      </c>
      <c r="H268" s="26">
        <v>831060</v>
      </c>
      <c r="I268" s="27">
        <v>97060</v>
      </c>
      <c r="J268" s="27">
        <v>2167894</v>
      </c>
      <c r="K268" s="26">
        <v>3096014</v>
      </c>
      <c r="L268" s="26">
        <v>0</v>
      </c>
      <c r="M268" s="27">
        <v>0</v>
      </c>
      <c r="N268" s="27">
        <v>0</v>
      </c>
      <c r="O268" s="26">
        <v>0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2">
        <v>0</v>
      </c>
    </row>
    <row r="269" spans="1:23" ht="12.75">
      <c r="A269" s="15" t="s">
        <v>28</v>
      </c>
      <c r="B269" s="16" t="s">
        <v>481</v>
      </c>
      <c r="C269" s="17" t="s">
        <v>482</v>
      </c>
      <c r="D269" s="26">
        <v>75577482</v>
      </c>
      <c r="E269" s="27">
        <v>75577482</v>
      </c>
      <c r="F269" s="27">
        <v>0</v>
      </c>
      <c r="G269" s="36">
        <f t="shared" si="53"/>
        <v>0</v>
      </c>
      <c r="H269" s="26">
        <v>0</v>
      </c>
      <c r="I269" s="27">
        <v>0</v>
      </c>
      <c r="J269" s="27">
        <v>0</v>
      </c>
      <c r="K269" s="26">
        <v>0</v>
      </c>
      <c r="L269" s="26">
        <v>0</v>
      </c>
      <c r="M269" s="27">
        <v>0</v>
      </c>
      <c r="N269" s="27">
        <v>0</v>
      </c>
      <c r="O269" s="26">
        <v>0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2">
        <v>0</v>
      </c>
    </row>
    <row r="270" spans="1:23" ht="12.75">
      <c r="A270" s="15" t="s">
        <v>28</v>
      </c>
      <c r="B270" s="16" t="s">
        <v>483</v>
      </c>
      <c r="C270" s="17" t="s">
        <v>484</v>
      </c>
      <c r="D270" s="26">
        <v>8145000</v>
      </c>
      <c r="E270" s="27">
        <v>8145000</v>
      </c>
      <c r="F270" s="27">
        <v>4552213</v>
      </c>
      <c r="G270" s="36">
        <f t="shared" si="53"/>
        <v>0.5588966236955187</v>
      </c>
      <c r="H270" s="26">
        <v>38032</v>
      </c>
      <c r="I270" s="27">
        <v>1921911</v>
      </c>
      <c r="J270" s="27">
        <v>2592270</v>
      </c>
      <c r="K270" s="26">
        <v>4552213</v>
      </c>
      <c r="L270" s="26">
        <v>0</v>
      </c>
      <c r="M270" s="27">
        <v>0</v>
      </c>
      <c r="N270" s="27">
        <v>0</v>
      </c>
      <c r="O270" s="26">
        <v>0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2">
        <v>0</v>
      </c>
    </row>
    <row r="271" spans="1:23" ht="12.75">
      <c r="A271" s="15" t="s">
        <v>28</v>
      </c>
      <c r="B271" s="16" t="s">
        <v>485</v>
      </c>
      <c r="C271" s="17" t="s">
        <v>486</v>
      </c>
      <c r="D271" s="26">
        <v>22425000</v>
      </c>
      <c r="E271" s="27">
        <v>22425000</v>
      </c>
      <c r="F271" s="27">
        <v>109015</v>
      </c>
      <c r="G271" s="36">
        <f t="shared" si="53"/>
        <v>0.004861315496098105</v>
      </c>
      <c r="H271" s="26">
        <v>0</v>
      </c>
      <c r="I271" s="27">
        <v>0</v>
      </c>
      <c r="J271" s="27">
        <v>109015</v>
      </c>
      <c r="K271" s="26">
        <v>109015</v>
      </c>
      <c r="L271" s="26">
        <v>0</v>
      </c>
      <c r="M271" s="27">
        <v>0</v>
      </c>
      <c r="N271" s="27">
        <v>0</v>
      </c>
      <c r="O271" s="26">
        <v>0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2">
        <v>0</v>
      </c>
    </row>
    <row r="272" spans="1:23" ht="12.75">
      <c r="A272" s="15" t="s">
        <v>43</v>
      </c>
      <c r="B272" s="16" t="s">
        <v>487</v>
      </c>
      <c r="C272" s="17" t="s">
        <v>488</v>
      </c>
      <c r="D272" s="26">
        <v>110000</v>
      </c>
      <c r="E272" s="27">
        <v>110000</v>
      </c>
      <c r="F272" s="27">
        <v>0</v>
      </c>
      <c r="G272" s="36">
        <f t="shared" si="53"/>
        <v>0</v>
      </c>
      <c r="H272" s="26">
        <v>0</v>
      </c>
      <c r="I272" s="27">
        <v>0</v>
      </c>
      <c r="J272" s="27">
        <v>0</v>
      </c>
      <c r="K272" s="26">
        <v>0</v>
      </c>
      <c r="L272" s="26">
        <v>0</v>
      </c>
      <c r="M272" s="27">
        <v>0</v>
      </c>
      <c r="N272" s="27">
        <v>0</v>
      </c>
      <c r="O272" s="26">
        <v>0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2">
        <v>0</v>
      </c>
    </row>
    <row r="273" spans="1:23" ht="16.5">
      <c r="A273" s="18"/>
      <c r="B273" s="19" t="s">
        <v>489</v>
      </c>
      <c r="C273" s="20"/>
      <c r="D273" s="28">
        <f>SUM(D266:D272)</f>
        <v>164580082</v>
      </c>
      <c r="E273" s="29">
        <f>SUM(E266:E272)</f>
        <v>164580082</v>
      </c>
      <c r="F273" s="29">
        <f>SUM(F266:F272)</f>
        <v>12521822</v>
      </c>
      <c r="G273" s="37">
        <f t="shared" si="53"/>
        <v>0.07608345947962282</v>
      </c>
      <c r="H273" s="28">
        <f aca="true" t="shared" si="55" ref="H273:W273">SUM(H266:H272)</f>
        <v>1732348</v>
      </c>
      <c r="I273" s="29">
        <f t="shared" si="55"/>
        <v>5196021</v>
      </c>
      <c r="J273" s="29">
        <f t="shared" si="55"/>
        <v>5593453</v>
      </c>
      <c r="K273" s="28">
        <f t="shared" si="55"/>
        <v>12521822</v>
      </c>
      <c r="L273" s="28">
        <f t="shared" si="55"/>
        <v>0</v>
      </c>
      <c r="M273" s="29">
        <f t="shared" si="55"/>
        <v>0</v>
      </c>
      <c r="N273" s="29">
        <f t="shared" si="55"/>
        <v>0</v>
      </c>
      <c r="O273" s="28">
        <f t="shared" si="55"/>
        <v>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3">
        <f t="shared" si="55"/>
        <v>0</v>
      </c>
    </row>
    <row r="274" spans="1:23" ht="12.75">
      <c r="A274" s="15" t="s">
        <v>28</v>
      </c>
      <c r="B274" s="16" t="s">
        <v>490</v>
      </c>
      <c r="C274" s="17" t="s">
        <v>491</v>
      </c>
      <c r="D274" s="26">
        <v>15063000</v>
      </c>
      <c r="E274" s="27">
        <v>15063000</v>
      </c>
      <c r="F274" s="27">
        <v>4032998</v>
      </c>
      <c r="G274" s="36">
        <f t="shared" si="53"/>
        <v>0.2677420168625108</v>
      </c>
      <c r="H274" s="26">
        <v>2027826</v>
      </c>
      <c r="I274" s="27">
        <v>1150967</v>
      </c>
      <c r="J274" s="27">
        <v>854205</v>
      </c>
      <c r="K274" s="26">
        <v>4032998</v>
      </c>
      <c r="L274" s="26">
        <v>0</v>
      </c>
      <c r="M274" s="27">
        <v>0</v>
      </c>
      <c r="N274" s="27">
        <v>0</v>
      </c>
      <c r="O274" s="26">
        <v>0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2">
        <v>0</v>
      </c>
    </row>
    <row r="275" spans="1:23" ht="12.75">
      <c r="A275" s="15" t="s">
        <v>28</v>
      </c>
      <c r="B275" s="16" t="s">
        <v>492</v>
      </c>
      <c r="C275" s="17" t="s">
        <v>493</v>
      </c>
      <c r="D275" s="26">
        <v>20781000</v>
      </c>
      <c r="E275" s="27">
        <v>20781000</v>
      </c>
      <c r="F275" s="27">
        <v>5106636</v>
      </c>
      <c r="G275" s="36">
        <f t="shared" si="53"/>
        <v>0.24573581637072325</v>
      </c>
      <c r="H275" s="26">
        <v>0</v>
      </c>
      <c r="I275" s="27">
        <v>4667233</v>
      </c>
      <c r="J275" s="27">
        <v>439403</v>
      </c>
      <c r="K275" s="26">
        <v>5106636</v>
      </c>
      <c r="L275" s="26">
        <v>0</v>
      </c>
      <c r="M275" s="27">
        <v>0</v>
      </c>
      <c r="N275" s="27">
        <v>0</v>
      </c>
      <c r="O275" s="26">
        <v>0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2">
        <v>0</v>
      </c>
    </row>
    <row r="276" spans="1:23" ht="12.75">
      <c r="A276" s="15" t="s">
        <v>28</v>
      </c>
      <c r="B276" s="16" t="s">
        <v>494</v>
      </c>
      <c r="C276" s="17" t="s">
        <v>495</v>
      </c>
      <c r="D276" s="26">
        <v>39082000</v>
      </c>
      <c r="E276" s="27">
        <v>39082000</v>
      </c>
      <c r="F276" s="27">
        <v>4921342</v>
      </c>
      <c r="G276" s="36">
        <f t="shared" si="53"/>
        <v>0.12592349419169951</v>
      </c>
      <c r="H276" s="26">
        <v>0</v>
      </c>
      <c r="I276" s="27">
        <v>2646255</v>
      </c>
      <c r="J276" s="27">
        <v>2275087</v>
      </c>
      <c r="K276" s="26">
        <v>4921342</v>
      </c>
      <c r="L276" s="26">
        <v>0</v>
      </c>
      <c r="M276" s="27">
        <v>0</v>
      </c>
      <c r="N276" s="27">
        <v>0</v>
      </c>
      <c r="O276" s="26">
        <v>0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ht="12.75">
      <c r="A277" s="15" t="s">
        <v>28</v>
      </c>
      <c r="B277" s="16" t="s">
        <v>496</v>
      </c>
      <c r="C277" s="17" t="s">
        <v>497</v>
      </c>
      <c r="D277" s="26">
        <v>0</v>
      </c>
      <c r="E277" s="27">
        <v>0</v>
      </c>
      <c r="F277" s="27">
        <v>0</v>
      </c>
      <c r="G277" s="36">
        <f t="shared" si="53"/>
        <v>0</v>
      </c>
      <c r="H277" s="26">
        <v>0</v>
      </c>
      <c r="I277" s="27">
        <v>0</v>
      </c>
      <c r="J277" s="27">
        <v>0</v>
      </c>
      <c r="K277" s="26">
        <v>0</v>
      </c>
      <c r="L277" s="26">
        <v>0</v>
      </c>
      <c r="M277" s="27">
        <v>0</v>
      </c>
      <c r="N277" s="27">
        <v>0</v>
      </c>
      <c r="O277" s="26">
        <v>0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2">
        <v>0</v>
      </c>
    </row>
    <row r="278" spans="1:23" ht="12.75">
      <c r="A278" s="15" t="s">
        <v>28</v>
      </c>
      <c r="B278" s="16" t="s">
        <v>498</v>
      </c>
      <c r="C278" s="17" t="s">
        <v>499</v>
      </c>
      <c r="D278" s="26">
        <v>24027000</v>
      </c>
      <c r="E278" s="27">
        <v>24027000</v>
      </c>
      <c r="F278" s="27">
        <v>5930329</v>
      </c>
      <c r="G278" s="36">
        <f t="shared" si="53"/>
        <v>0.24681936987555667</v>
      </c>
      <c r="H278" s="26">
        <v>1037400</v>
      </c>
      <c r="I278" s="27">
        <v>0</v>
      </c>
      <c r="J278" s="27">
        <v>4892929</v>
      </c>
      <c r="K278" s="26">
        <v>5930329</v>
      </c>
      <c r="L278" s="26">
        <v>0</v>
      </c>
      <c r="M278" s="27">
        <v>0</v>
      </c>
      <c r="N278" s="27">
        <v>0</v>
      </c>
      <c r="O278" s="26">
        <v>0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2">
        <v>0</v>
      </c>
    </row>
    <row r="279" spans="1:23" ht="12.75">
      <c r="A279" s="15" t="s">
        <v>28</v>
      </c>
      <c r="B279" s="16" t="s">
        <v>500</v>
      </c>
      <c r="C279" s="17" t="s">
        <v>501</v>
      </c>
      <c r="D279" s="26">
        <v>14055000</v>
      </c>
      <c r="E279" s="27">
        <v>14055000</v>
      </c>
      <c r="F279" s="27">
        <v>399083</v>
      </c>
      <c r="G279" s="36">
        <f t="shared" si="53"/>
        <v>0.028394379224475276</v>
      </c>
      <c r="H279" s="26">
        <v>0</v>
      </c>
      <c r="I279" s="27">
        <v>206578</v>
      </c>
      <c r="J279" s="27">
        <v>192505</v>
      </c>
      <c r="K279" s="26">
        <v>399083</v>
      </c>
      <c r="L279" s="26">
        <v>0</v>
      </c>
      <c r="M279" s="27">
        <v>0</v>
      </c>
      <c r="N279" s="27">
        <v>0</v>
      </c>
      <c r="O279" s="26">
        <v>0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2">
        <v>0</v>
      </c>
    </row>
    <row r="280" spans="1:23" ht="12.75">
      <c r="A280" s="15" t="s">
        <v>28</v>
      </c>
      <c r="B280" s="16" t="s">
        <v>502</v>
      </c>
      <c r="C280" s="17" t="s">
        <v>503</v>
      </c>
      <c r="D280" s="26">
        <v>25130783</v>
      </c>
      <c r="E280" s="27">
        <v>25130783</v>
      </c>
      <c r="F280" s="27">
        <v>0</v>
      </c>
      <c r="G280" s="36">
        <f t="shared" si="53"/>
        <v>0</v>
      </c>
      <c r="H280" s="26">
        <v>0</v>
      </c>
      <c r="I280" s="27">
        <v>0</v>
      </c>
      <c r="J280" s="27">
        <v>0</v>
      </c>
      <c r="K280" s="26">
        <v>0</v>
      </c>
      <c r="L280" s="26">
        <v>0</v>
      </c>
      <c r="M280" s="27">
        <v>0</v>
      </c>
      <c r="N280" s="27">
        <v>0</v>
      </c>
      <c r="O280" s="26">
        <v>0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2">
        <v>0</v>
      </c>
    </row>
    <row r="281" spans="1:23" ht="12.75">
      <c r="A281" s="15" t="s">
        <v>28</v>
      </c>
      <c r="B281" s="16" t="s">
        <v>504</v>
      </c>
      <c r="C281" s="17" t="s">
        <v>505</v>
      </c>
      <c r="D281" s="26">
        <v>87473000</v>
      </c>
      <c r="E281" s="27">
        <v>87473000</v>
      </c>
      <c r="F281" s="27">
        <v>1343968</v>
      </c>
      <c r="G281" s="36">
        <f t="shared" si="53"/>
        <v>0.015364375292947537</v>
      </c>
      <c r="H281" s="26">
        <v>0</v>
      </c>
      <c r="I281" s="27">
        <v>0</v>
      </c>
      <c r="J281" s="27">
        <v>1343968</v>
      </c>
      <c r="K281" s="26">
        <v>1343968</v>
      </c>
      <c r="L281" s="26">
        <v>0</v>
      </c>
      <c r="M281" s="27">
        <v>0</v>
      </c>
      <c r="N281" s="27">
        <v>0</v>
      </c>
      <c r="O281" s="26">
        <v>0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2">
        <v>0</v>
      </c>
    </row>
    <row r="282" spans="1:23" ht="12.75">
      <c r="A282" s="15" t="s">
        <v>43</v>
      </c>
      <c r="B282" s="16" t="s">
        <v>506</v>
      </c>
      <c r="C282" s="17" t="s">
        <v>507</v>
      </c>
      <c r="D282" s="26">
        <v>160750</v>
      </c>
      <c r="E282" s="27">
        <v>160750</v>
      </c>
      <c r="F282" s="27">
        <v>0</v>
      </c>
      <c r="G282" s="36">
        <f t="shared" si="53"/>
        <v>0</v>
      </c>
      <c r="H282" s="26">
        <v>0</v>
      </c>
      <c r="I282" s="27">
        <v>0</v>
      </c>
      <c r="J282" s="27">
        <v>0</v>
      </c>
      <c r="K282" s="26">
        <v>0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2">
        <v>0</v>
      </c>
    </row>
    <row r="283" spans="1:23" ht="16.5">
      <c r="A283" s="18"/>
      <c r="B283" s="19" t="s">
        <v>508</v>
      </c>
      <c r="C283" s="20"/>
      <c r="D283" s="28">
        <f>SUM(D274:D282)</f>
        <v>225772533</v>
      </c>
      <c r="E283" s="29">
        <f>SUM(E274:E282)</f>
        <v>225772533</v>
      </c>
      <c r="F283" s="29">
        <f>SUM(F274:F282)</f>
        <v>21734356</v>
      </c>
      <c r="G283" s="37">
        <f t="shared" si="53"/>
        <v>0.09626660830349988</v>
      </c>
      <c r="H283" s="28">
        <f aca="true" t="shared" si="56" ref="H283:W283">SUM(H274:H282)</f>
        <v>3065226</v>
      </c>
      <c r="I283" s="29">
        <f t="shared" si="56"/>
        <v>8671033</v>
      </c>
      <c r="J283" s="29">
        <f t="shared" si="56"/>
        <v>9998097</v>
      </c>
      <c r="K283" s="28">
        <f t="shared" si="56"/>
        <v>21734356</v>
      </c>
      <c r="L283" s="28">
        <f t="shared" si="56"/>
        <v>0</v>
      </c>
      <c r="M283" s="29">
        <f t="shared" si="56"/>
        <v>0</v>
      </c>
      <c r="N283" s="29">
        <f t="shared" si="56"/>
        <v>0</v>
      </c>
      <c r="O283" s="28">
        <f t="shared" si="56"/>
        <v>0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3">
        <f t="shared" si="56"/>
        <v>0</v>
      </c>
    </row>
    <row r="284" spans="1:23" ht="12.75">
      <c r="A284" s="15" t="s">
        <v>28</v>
      </c>
      <c r="B284" s="16" t="s">
        <v>509</v>
      </c>
      <c r="C284" s="17" t="s">
        <v>510</v>
      </c>
      <c r="D284" s="26">
        <v>36906800</v>
      </c>
      <c r="E284" s="27">
        <v>36906800</v>
      </c>
      <c r="F284" s="27">
        <v>9597527</v>
      </c>
      <c r="G284" s="36">
        <f t="shared" si="53"/>
        <v>0.2600476605937117</v>
      </c>
      <c r="H284" s="26">
        <v>20133</v>
      </c>
      <c r="I284" s="27">
        <v>5783216</v>
      </c>
      <c r="J284" s="27">
        <v>3794178</v>
      </c>
      <c r="K284" s="26">
        <v>9597527</v>
      </c>
      <c r="L284" s="26">
        <v>0</v>
      </c>
      <c r="M284" s="27">
        <v>0</v>
      </c>
      <c r="N284" s="27">
        <v>0</v>
      </c>
      <c r="O284" s="26">
        <v>0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2">
        <v>0</v>
      </c>
    </row>
    <row r="285" spans="1:23" ht="12.75">
      <c r="A285" s="15" t="s">
        <v>28</v>
      </c>
      <c r="B285" s="16" t="s">
        <v>511</v>
      </c>
      <c r="C285" s="17" t="s">
        <v>512</v>
      </c>
      <c r="D285" s="26">
        <v>18298000</v>
      </c>
      <c r="E285" s="27">
        <v>18298000</v>
      </c>
      <c r="F285" s="27">
        <v>2995873</v>
      </c>
      <c r="G285" s="36">
        <f t="shared" si="53"/>
        <v>0.16372680074325063</v>
      </c>
      <c r="H285" s="26">
        <v>997704</v>
      </c>
      <c r="I285" s="27">
        <v>1290160</v>
      </c>
      <c r="J285" s="27">
        <v>708009</v>
      </c>
      <c r="K285" s="26">
        <v>2995873</v>
      </c>
      <c r="L285" s="26">
        <v>0</v>
      </c>
      <c r="M285" s="27">
        <v>0</v>
      </c>
      <c r="N285" s="27">
        <v>0</v>
      </c>
      <c r="O285" s="26">
        <v>0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2">
        <v>0</v>
      </c>
    </row>
    <row r="286" spans="1:23" ht="12.75">
      <c r="A286" s="15" t="s">
        <v>28</v>
      </c>
      <c r="B286" s="16" t="s">
        <v>513</v>
      </c>
      <c r="C286" s="17" t="s">
        <v>514</v>
      </c>
      <c r="D286" s="26">
        <v>39155000</v>
      </c>
      <c r="E286" s="27">
        <v>39155000</v>
      </c>
      <c r="F286" s="27">
        <v>5507454</v>
      </c>
      <c r="G286" s="36">
        <f t="shared" si="53"/>
        <v>0.1406577448601711</v>
      </c>
      <c r="H286" s="26">
        <v>4402966</v>
      </c>
      <c r="I286" s="27">
        <v>0</v>
      </c>
      <c r="J286" s="27">
        <v>1104488</v>
      </c>
      <c r="K286" s="26">
        <v>5507454</v>
      </c>
      <c r="L286" s="26">
        <v>0</v>
      </c>
      <c r="M286" s="27">
        <v>0</v>
      </c>
      <c r="N286" s="27">
        <v>0</v>
      </c>
      <c r="O286" s="26">
        <v>0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2">
        <v>0</v>
      </c>
    </row>
    <row r="287" spans="1:23" ht="12.75">
      <c r="A287" s="15" t="s">
        <v>28</v>
      </c>
      <c r="B287" s="16" t="s">
        <v>515</v>
      </c>
      <c r="C287" s="17" t="s">
        <v>516</v>
      </c>
      <c r="D287" s="26">
        <v>13864000</v>
      </c>
      <c r="E287" s="27">
        <v>13864000</v>
      </c>
      <c r="F287" s="27">
        <v>2511635</v>
      </c>
      <c r="G287" s="36">
        <f t="shared" si="53"/>
        <v>0.18116236295441432</v>
      </c>
      <c r="H287" s="26">
        <v>58087</v>
      </c>
      <c r="I287" s="27">
        <v>2328242</v>
      </c>
      <c r="J287" s="27">
        <v>125306</v>
      </c>
      <c r="K287" s="26">
        <v>2511635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2">
        <v>0</v>
      </c>
    </row>
    <row r="288" spans="1:23" ht="12.75">
      <c r="A288" s="15" t="s">
        <v>28</v>
      </c>
      <c r="B288" s="16" t="s">
        <v>517</v>
      </c>
      <c r="C288" s="17" t="s">
        <v>518</v>
      </c>
      <c r="D288" s="26">
        <v>91816543</v>
      </c>
      <c r="E288" s="27">
        <v>91816543</v>
      </c>
      <c r="F288" s="27">
        <v>2559660</v>
      </c>
      <c r="G288" s="36">
        <f t="shared" si="53"/>
        <v>0.02787798272910362</v>
      </c>
      <c r="H288" s="26">
        <v>146822</v>
      </c>
      <c r="I288" s="27">
        <v>1314919</v>
      </c>
      <c r="J288" s="27">
        <v>1097919</v>
      </c>
      <c r="K288" s="26">
        <v>2559660</v>
      </c>
      <c r="L288" s="26">
        <v>0</v>
      </c>
      <c r="M288" s="27">
        <v>0</v>
      </c>
      <c r="N288" s="27">
        <v>0</v>
      </c>
      <c r="O288" s="26">
        <v>0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2">
        <v>0</v>
      </c>
    </row>
    <row r="289" spans="1:23" ht="12.75">
      <c r="A289" s="15" t="s">
        <v>43</v>
      </c>
      <c r="B289" s="16" t="s">
        <v>519</v>
      </c>
      <c r="C289" s="17" t="s">
        <v>520</v>
      </c>
      <c r="D289" s="26">
        <v>1530000</v>
      </c>
      <c r="E289" s="27">
        <v>1530000</v>
      </c>
      <c r="F289" s="27">
        <v>0</v>
      </c>
      <c r="G289" s="36">
        <f t="shared" si="53"/>
        <v>0</v>
      </c>
      <c r="H289" s="26">
        <v>0</v>
      </c>
      <c r="I289" s="27">
        <v>0</v>
      </c>
      <c r="J289" s="27">
        <v>0</v>
      </c>
      <c r="K289" s="26">
        <v>0</v>
      </c>
      <c r="L289" s="26">
        <v>0</v>
      </c>
      <c r="M289" s="27">
        <v>0</v>
      </c>
      <c r="N289" s="27">
        <v>0</v>
      </c>
      <c r="O289" s="26">
        <v>0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2">
        <v>0</v>
      </c>
    </row>
    <row r="290" spans="1:23" ht="16.5">
      <c r="A290" s="18"/>
      <c r="B290" s="19" t="s">
        <v>521</v>
      </c>
      <c r="C290" s="20"/>
      <c r="D290" s="28">
        <f>SUM(D284:D289)</f>
        <v>201570343</v>
      </c>
      <c r="E290" s="29">
        <f>SUM(E284:E289)</f>
        <v>201570343</v>
      </c>
      <c r="F290" s="29">
        <f>SUM(F284:F289)</f>
        <v>23172149</v>
      </c>
      <c r="G290" s="37">
        <f t="shared" si="53"/>
        <v>0.11495812655336901</v>
      </c>
      <c r="H290" s="28">
        <f aca="true" t="shared" si="57" ref="H290:W290">SUM(H284:H289)</f>
        <v>5625712</v>
      </c>
      <c r="I290" s="29">
        <f t="shared" si="57"/>
        <v>10716537</v>
      </c>
      <c r="J290" s="29">
        <f t="shared" si="57"/>
        <v>6829900</v>
      </c>
      <c r="K290" s="28">
        <f t="shared" si="57"/>
        <v>23172149</v>
      </c>
      <c r="L290" s="28">
        <f t="shared" si="57"/>
        <v>0</v>
      </c>
      <c r="M290" s="29">
        <f t="shared" si="57"/>
        <v>0</v>
      </c>
      <c r="N290" s="29">
        <f t="shared" si="57"/>
        <v>0</v>
      </c>
      <c r="O290" s="28">
        <f t="shared" si="57"/>
        <v>0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3">
        <f t="shared" si="57"/>
        <v>0</v>
      </c>
    </row>
    <row r="291" spans="1:23" ht="12.75">
      <c r="A291" s="15" t="s">
        <v>28</v>
      </c>
      <c r="B291" s="16" t="s">
        <v>522</v>
      </c>
      <c r="C291" s="17" t="s">
        <v>523</v>
      </c>
      <c r="D291" s="26">
        <v>232065602</v>
      </c>
      <c r="E291" s="27">
        <v>232065602</v>
      </c>
      <c r="F291" s="27">
        <v>17876270</v>
      </c>
      <c r="G291" s="36">
        <f t="shared" si="53"/>
        <v>0.07703110605767416</v>
      </c>
      <c r="H291" s="26">
        <v>1331</v>
      </c>
      <c r="I291" s="27">
        <v>14432827</v>
      </c>
      <c r="J291" s="27">
        <v>3442112</v>
      </c>
      <c r="K291" s="26">
        <v>17876270</v>
      </c>
      <c r="L291" s="26">
        <v>0</v>
      </c>
      <c r="M291" s="27">
        <v>0</v>
      </c>
      <c r="N291" s="27">
        <v>0</v>
      </c>
      <c r="O291" s="26">
        <v>0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2">
        <v>0</v>
      </c>
    </row>
    <row r="292" spans="1:23" ht="12.75">
      <c r="A292" s="15" t="s">
        <v>28</v>
      </c>
      <c r="B292" s="16" t="s">
        <v>524</v>
      </c>
      <c r="C292" s="17" t="s">
        <v>525</v>
      </c>
      <c r="D292" s="26">
        <v>37507000</v>
      </c>
      <c r="E292" s="27">
        <v>37507000</v>
      </c>
      <c r="F292" s="27">
        <v>16154230</v>
      </c>
      <c r="G292" s="36">
        <f t="shared" si="53"/>
        <v>0.43069906950702536</v>
      </c>
      <c r="H292" s="26">
        <v>4897110</v>
      </c>
      <c r="I292" s="27">
        <v>7647516</v>
      </c>
      <c r="J292" s="27">
        <v>3609604</v>
      </c>
      <c r="K292" s="26">
        <v>16154230</v>
      </c>
      <c r="L292" s="26">
        <v>0</v>
      </c>
      <c r="M292" s="27">
        <v>0</v>
      </c>
      <c r="N292" s="27">
        <v>0</v>
      </c>
      <c r="O292" s="26">
        <v>0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2">
        <v>0</v>
      </c>
    </row>
    <row r="293" spans="1:23" ht="12.75">
      <c r="A293" s="15" t="s">
        <v>28</v>
      </c>
      <c r="B293" s="16" t="s">
        <v>526</v>
      </c>
      <c r="C293" s="17" t="s">
        <v>527</v>
      </c>
      <c r="D293" s="26">
        <v>41037080</v>
      </c>
      <c r="E293" s="27">
        <v>41037080</v>
      </c>
      <c r="F293" s="27">
        <v>0</v>
      </c>
      <c r="G293" s="36">
        <f t="shared" si="53"/>
        <v>0</v>
      </c>
      <c r="H293" s="26">
        <v>0</v>
      </c>
      <c r="I293" s="27">
        <v>0</v>
      </c>
      <c r="J293" s="27">
        <v>0</v>
      </c>
      <c r="K293" s="26">
        <v>0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2">
        <v>0</v>
      </c>
    </row>
    <row r="294" spans="1:23" ht="12.75">
      <c r="A294" s="15" t="s">
        <v>28</v>
      </c>
      <c r="B294" s="16" t="s">
        <v>528</v>
      </c>
      <c r="C294" s="17" t="s">
        <v>529</v>
      </c>
      <c r="D294" s="26">
        <v>60410694</v>
      </c>
      <c r="E294" s="27">
        <v>60410694</v>
      </c>
      <c r="F294" s="27">
        <v>7533693</v>
      </c>
      <c r="G294" s="36">
        <f t="shared" si="53"/>
        <v>0.12470793664446232</v>
      </c>
      <c r="H294" s="26">
        <v>0</v>
      </c>
      <c r="I294" s="27">
        <v>0</v>
      </c>
      <c r="J294" s="27">
        <v>7533693</v>
      </c>
      <c r="K294" s="26">
        <v>7533693</v>
      </c>
      <c r="L294" s="26">
        <v>0</v>
      </c>
      <c r="M294" s="27">
        <v>0</v>
      </c>
      <c r="N294" s="27">
        <v>0</v>
      </c>
      <c r="O294" s="26">
        <v>0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2">
        <v>0</v>
      </c>
    </row>
    <row r="295" spans="1:23" ht="12.75">
      <c r="A295" s="15" t="s">
        <v>43</v>
      </c>
      <c r="B295" s="16" t="s">
        <v>530</v>
      </c>
      <c r="C295" s="17" t="s">
        <v>531</v>
      </c>
      <c r="D295" s="26">
        <v>10086900</v>
      </c>
      <c r="E295" s="27">
        <v>10086900</v>
      </c>
      <c r="F295" s="27">
        <v>1027949</v>
      </c>
      <c r="G295" s="36">
        <f t="shared" si="53"/>
        <v>0.10190930811250236</v>
      </c>
      <c r="H295" s="26">
        <v>37345</v>
      </c>
      <c r="I295" s="27">
        <v>767952</v>
      </c>
      <c r="J295" s="27">
        <v>222652</v>
      </c>
      <c r="K295" s="26">
        <v>1027949</v>
      </c>
      <c r="L295" s="26">
        <v>0</v>
      </c>
      <c r="M295" s="27">
        <v>0</v>
      </c>
      <c r="N295" s="27">
        <v>0</v>
      </c>
      <c r="O295" s="26">
        <v>0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2">
        <v>0</v>
      </c>
    </row>
    <row r="296" spans="1:23" ht="16.5">
      <c r="A296" s="18"/>
      <c r="B296" s="19" t="s">
        <v>532</v>
      </c>
      <c r="C296" s="20"/>
      <c r="D296" s="28">
        <f>SUM(D291:D295)</f>
        <v>381107276</v>
      </c>
      <c r="E296" s="29">
        <f>SUM(E291:E295)</f>
        <v>381107276</v>
      </c>
      <c r="F296" s="29">
        <f>SUM(F291:F295)</f>
        <v>42592142</v>
      </c>
      <c r="G296" s="37">
        <f t="shared" si="53"/>
        <v>0.11175893162428104</v>
      </c>
      <c r="H296" s="28">
        <f aca="true" t="shared" si="58" ref="H296:W296">SUM(H291:H295)</f>
        <v>4935786</v>
      </c>
      <c r="I296" s="29">
        <f t="shared" si="58"/>
        <v>22848295</v>
      </c>
      <c r="J296" s="29">
        <f t="shared" si="58"/>
        <v>14808061</v>
      </c>
      <c r="K296" s="28">
        <f t="shared" si="58"/>
        <v>42592142</v>
      </c>
      <c r="L296" s="28">
        <f t="shared" si="58"/>
        <v>0</v>
      </c>
      <c r="M296" s="29">
        <f t="shared" si="58"/>
        <v>0</v>
      </c>
      <c r="N296" s="29">
        <f t="shared" si="58"/>
        <v>0</v>
      </c>
      <c r="O296" s="28">
        <f t="shared" si="58"/>
        <v>0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3">
        <f t="shared" si="58"/>
        <v>0</v>
      </c>
    </row>
    <row r="297" spans="1:23" ht="16.5">
      <c r="A297" s="18"/>
      <c r="B297" s="19" t="s">
        <v>533</v>
      </c>
      <c r="C297" s="20"/>
      <c r="D297" s="28">
        <f>SUM(D261:D264,D266:D272,D274:D282,D284:D289,D291:D295)</f>
        <v>1391803486</v>
      </c>
      <c r="E297" s="29">
        <f>SUM(E261:E264,E266:E272,E274:E282,E284:E289,E291:E295)</f>
        <v>1391803486</v>
      </c>
      <c r="F297" s="29">
        <f>SUM(F261:F264,F266:F272,F274:F282,F284:F289,F291:F295)</f>
        <v>147303013</v>
      </c>
      <c r="G297" s="37">
        <f t="shared" si="53"/>
        <v>0.10583607131445279</v>
      </c>
      <c r="H297" s="28">
        <f aca="true" t="shared" si="59" ref="H297:W297">SUM(H261:H264,H266:H272,H274:H282,H284:H289,H291:H295)</f>
        <v>28131758</v>
      </c>
      <c r="I297" s="29">
        <f t="shared" si="59"/>
        <v>64638202</v>
      </c>
      <c r="J297" s="29">
        <f t="shared" si="59"/>
        <v>54533053</v>
      </c>
      <c r="K297" s="28">
        <f t="shared" si="59"/>
        <v>147303013</v>
      </c>
      <c r="L297" s="28">
        <f t="shared" si="59"/>
        <v>0</v>
      </c>
      <c r="M297" s="29">
        <f t="shared" si="59"/>
        <v>0</v>
      </c>
      <c r="N297" s="29">
        <f t="shared" si="59"/>
        <v>0</v>
      </c>
      <c r="O297" s="28">
        <f t="shared" si="59"/>
        <v>0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3">
        <f t="shared" si="59"/>
        <v>0</v>
      </c>
    </row>
    <row r="298" spans="1:23" ht="16.5">
      <c r="A298" s="10"/>
      <c r="B298" s="11" t="s">
        <v>606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16.5">
      <c r="A299" s="14"/>
      <c r="B299" s="11" t="s">
        <v>534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ht="12.75">
      <c r="A300" s="15" t="s">
        <v>22</v>
      </c>
      <c r="B300" s="16" t="s">
        <v>535</v>
      </c>
      <c r="C300" s="17" t="s">
        <v>536</v>
      </c>
      <c r="D300" s="26">
        <v>7023202807</v>
      </c>
      <c r="E300" s="27">
        <v>7227760102</v>
      </c>
      <c r="F300" s="27">
        <v>790648666</v>
      </c>
      <c r="G300" s="36">
        <f aca="true" t="shared" si="60" ref="G300:G337">IF($D300=0,0,$F300/$D300)</f>
        <v>0.11257665309222786</v>
      </c>
      <c r="H300" s="26">
        <v>91966176</v>
      </c>
      <c r="I300" s="27">
        <v>316012170</v>
      </c>
      <c r="J300" s="27">
        <v>382670320</v>
      </c>
      <c r="K300" s="26">
        <v>790648666</v>
      </c>
      <c r="L300" s="26">
        <v>0</v>
      </c>
      <c r="M300" s="27">
        <v>0</v>
      </c>
      <c r="N300" s="27">
        <v>0</v>
      </c>
      <c r="O300" s="26">
        <v>0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2">
        <v>0</v>
      </c>
    </row>
    <row r="301" spans="1:23" ht="16.5">
      <c r="A301" s="18"/>
      <c r="B301" s="19" t="s">
        <v>27</v>
      </c>
      <c r="C301" s="20"/>
      <c r="D301" s="28">
        <f>D300</f>
        <v>7023202807</v>
      </c>
      <c r="E301" s="29">
        <f>E300</f>
        <v>7227760102</v>
      </c>
      <c r="F301" s="29">
        <f>F300</f>
        <v>790648666</v>
      </c>
      <c r="G301" s="37">
        <f t="shared" si="60"/>
        <v>0.11257665309222786</v>
      </c>
      <c r="H301" s="28">
        <f aca="true" t="shared" si="61" ref="H301:W301">H300</f>
        <v>91966176</v>
      </c>
      <c r="I301" s="29">
        <f t="shared" si="61"/>
        <v>316012170</v>
      </c>
      <c r="J301" s="29">
        <f t="shared" si="61"/>
        <v>382670320</v>
      </c>
      <c r="K301" s="28">
        <f t="shared" si="61"/>
        <v>790648666</v>
      </c>
      <c r="L301" s="28">
        <f t="shared" si="61"/>
        <v>0</v>
      </c>
      <c r="M301" s="29">
        <f t="shared" si="61"/>
        <v>0</v>
      </c>
      <c r="N301" s="29">
        <f t="shared" si="61"/>
        <v>0</v>
      </c>
      <c r="O301" s="28">
        <f t="shared" si="61"/>
        <v>0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3">
        <f t="shared" si="61"/>
        <v>0</v>
      </c>
    </row>
    <row r="302" spans="1:23" ht="12.75">
      <c r="A302" s="15" t="s">
        <v>28</v>
      </c>
      <c r="B302" s="16" t="s">
        <v>537</v>
      </c>
      <c r="C302" s="17" t="s">
        <v>538</v>
      </c>
      <c r="D302" s="26">
        <v>47708928</v>
      </c>
      <c r="E302" s="27">
        <v>47708928</v>
      </c>
      <c r="F302" s="27">
        <v>1765361</v>
      </c>
      <c r="G302" s="36">
        <f t="shared" si="60"/>
        <v>0.03700273877459582</v>
      </c>
      <c r="H302" s="26">
        <v>143070</v>
      </c>
      <c r="I302" s="27">
        <v>813515</v>
      </c>
      <c r="J302" s="27">
        <v>808776</v>
      </c>
      <c r="K302" s="26">
        <v>1765361</v>
      </c>
      <c r="L302" s="26">
        <v>0</v>
      </c>
      <c r="M302" s="27">
        <v>0</v>
      </c>
      <c r="N302" s="27">
        <v>0</v>
      </c>
      <c r="O302" s="26">
        <v>0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2">
        <v>0</v>
      </c>
    </row>
    <row r="303" spans="1:23" ht="12.75">
      <c r="A303" s="15" t="s">
        <v>28</v>
      </c>
      <c r="B303" s="16" t="s">
        <v>539</v>
      </c>
      <c r="C303" s="17" t="s">
        <v>540</v>
      </c>
      <c r="D303" s="26">
        <v>70634841</v>
      </c>
      <c r="E303" s="27">
        <v>70634841</v>
      </c>
      <c r="F303" s="27">
        <v>9994156</v>
      </c>
      <c r="G303" s="36">
        <f t="shared" si="60"/>
        <v>0.14149045794553428</v>
      </c>
      <c r="H303" s="26">
        <v>2004646</v>
      </c>
      <c r="I303" s="27">
        <v>2533317</v>
      </c>
      <c r="J303" s="27">
        <v>5456193</v>
      </c>
      <c r="K303" s="26">
        <v>9994156</v>
      </c>
      <c r="L303" s="26">
        <v>0</v>
      </c>
      <c r="M303" s="27">
        <v>0</v>
      </c>
      <c r="N303" s="27">
        <v>0</v>
      </c>
      <c r="O303" s="26">
        <v>0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2">
        <v>0</v>
      </c>
    </row>
    <row r="304" spans="1:23" ht="12.75">
      <c r="A304" s="15" t="s">
        <v>28</v>
      </c>
      <c r="B304" s="16" t="s">
        <v>541</v>
      </c>
      <c r="C304" s="17" t="s">
        <v>542</v>
      </c>
      <c r="D304" s="26">
        <v>31319500</v>
      </c>
      <c r="E304" s="27">
        <v>31319500</v>
      </c>
      <c r="F304" s="27">
        <v>2383892</v>
      </c>
      <c r="G304" s="36">
        <f t="shared" si="60"/>
        <v>0.07611526365363432</v>
      </c>
      <c r="H304" s="26">
        <v>229586</v>
      </c>
      <c r="I304" s="27">
        <v>781201</v>
      </c>
      <c r="J304" s="27">
        <v>1373105</v>
      </c>
      <c r="K304" s="26">
        <v>2383892</v>
      </c>
      <c r="L304" s="26">
        <v>0</v>
      </c>
      <c r="M304" s="27">
        <v>0</v>
      </c>
      <c r="N304" s="27">
        <v>0</v>
      </c>
      <c r="O304" s="26">
        <v>0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2">
        <v>0</v>
      </c>
    </row>
    <row r="305" spans="1:23" ht="12.75">
      <c r="A305" s="15" t="s">
        <v>28</v>
      </c>
      <c r="B305" s="16" t="s">
        <v>543</v>
      </c>
      <c r="C305" s="17" t="s">
        <v>544</v>
      </c>
      <c r="D305" s="26">
        <v>226798873</v>
      </c>
      <c r="E305" s="27">
        <v>294260068</v>
      </c>
      <c r="F305" s="27">
        <v>22254845</v>
      </c>
      <c r="G305" s="36">
        <f t="shared" si="60"/>
        <v>0.0981259064722072</v>
      </c>
      <c r="H305" s="26">
        <v>1538843</v>
      </c>
      <c r="I305" s="27">
        <v>9283935</v>
      </c>
      <c r="J305" s="27">
        <v>11432067</v>
      </c>
      <c r="K305" s="26">
        <v>22254845</v>
      </c>
      <c r="L305" s="26">
        <v>0</v>
      </c>
      <c r="M305" s="27">
        <v>0</v>
      </c>
      <c r="N305" s="27">
        <v>0</v>
      </c>
      <c r="O305" s="26">
        <v>0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2">
        <v>0</v>
      </c>
    </row>
    <row r="306" spans="1:23" ht="12.75">
      <c r="A306" s="15" t="s">
        <v>28</v>
      </c>
      <c r="B306" s="16" t="s">
        <v>545</v>
      </c>
      <c r="C306" s="17" t="s">
        <v>546</v>
      </c>
      <c r="D306" s="26">
        <v>81242586</v>
      </c>
      <c r="E306" s="27">
        <v>81242586</v>
      </c>
      <c r="F306" s="27">
        <v>11729039</v>
      </c>
      <c r="G306" s="36">
        <f t="shared" si="60"/>
        <v>0.14437057678100004</v>
      </c>
      <c r="H306" s="26">
        <v>7588775</v>
      </c>
      <c r="I306" s="27">
        <v>329863</v>
      </c>
      <c r="J306" s="27">
        <v>3810401</v>
      </c>
      <c r="K306" s="26">
        <v>11729039</v>
      </c>
      <c r="L306" s="26">
        <v>0</v>
      </c>
      <c r="M306" s="27">
        <v>0</v>
      </c>
      <c r="N306" s="27">
        <v>0</v>
      </c>
      <c r="O306" s="26">
        <v>0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2">
        <v>0</v>
      </c>
    </row>
    <row r="307" spans="1:23" ht="12.75">
      <c r="A307" s="15" t="s">
        <v>43</v>
      </c>
      <c r="B307" s="16" t="s">
        <v>547</v>
      </c>
      <c r="C307" s="17" t="s">
        <v>548</v>
      </c>
      <c r="D307" s="26">
        <v>8964500</v>
      </c>
      <c r="E307" s="27">
        <v>8964500</v>
      </c>
      <c r="F307" s="27">
        <v>293115</v>
      </c>
      <c r="G307" s="36">
        <f t="shared" si="60"/>
        <v>0.032697306040493056</v>
      </c>
      <c r="H307" s="26">
        <v>0</v>
      </c>
      <c r="I307" s="27">
        <v>175336</v>
      </c>
      <c r="J307" s="27">
        <v>117779</v>
      </c>
      <c r="K307" s="26">
        <v>293115</v>
      </c>
      <c r="L307" s="26">
        <v>0</v>
      </c>
      <c r="M307" s="27">
        <v>0</v>
      </c>
      <c r="N307" s="27">
        <v>0</v>
      </c>
      <c r="O307" s="26">
        <v>0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2">
        <v>0</v>
      </c>
    </row>
    <row r="308" spans="1:23" ht="16.5">
      <c r="A308" s="18"/>
      <c r="B308" s="19" t="s">
        <v>549</v>
      </c>
      <c r="C308" s="20"/>
      <c r="D308" s="28">
        <f>SUM(D302:D307)</f>
        <v>466669228</v>
      </c>
      <c r="E308" s="29">
        <f>SUM(E302:E307)</f>
        <v>534130423</v>
      </c>
      <c r="F308" s="29">
        <f>SUM(F302:F307)</f>
        <v>48420408</v>
      </c>
      <c r="G308" s="37">
        <f t="shared" si="60"/>
        <v>0.1037574476626944</v>
      </c>
      <c r="H308" s="28">
        <f aca="true" t="shared" si="62" ref="H308:W308">SUM(H302:H307)</f>
        <v>11504920</v>
      </c>
      <c r="I308" s="29">
        <f t="shared" si="62"/>
        <v>13917167</v>
      </c>
      <c r="J308" s="29">
        <f t="shared" si="62"/>
        <v>22998321</v>
      </c>
      <c r="K308" s="28">
        <f t="shared" si="62"/>
        <v>48420408</v>
      </c>
      <c r="L308" s="28">
        <f t="shared" si="62"/>
        <v>0</v>
      </c>
      <c r="M308" s="29">
        <f t="shared" si="62"/>
        <v>0</v>
      </c>
      <c r="N308" s="29">
        <f t="shared" si="62"/>
        <v>0</v>
      </c>
      <c r="O308" s="28">
        <f t="shared" si="62"/>
        <v>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3">
        <f t="shared" si="62"/>
        <v>0</v>
      </c>
    </row>
    <row r="309" spans="1:23" ht="12.75">
      <c r="A309" s="15" t="s">
        <v>28</v>
      </c>
      <c r="B309" s="16" t="s">
        <v>550</v>
      </c>
      <c r="C309" s="17" t="s">
        <v>551</v>
      </c>
      <c r="D309" s="26">
        <v>83246710</v>
      </c>
      <c r="E309" s="27">
        <v>83246710</v>
      </c>
      <c r="F309" s="27">
        <v>6289438</v>
      </c>
      <c r="G309" s="36">
        <f t="shared" si="60"/>
        <v>0.07555179057526717</v>
      </c>
      <c r="H309" s="26">
        <v>0</v>
      </c>
      <c r="I309" s="27">
        <v>2394808</v>
      </c>
      <c r="J309" s="27">
        <v>3894630</v>
      </c>
      <c r="K309" s="26">
        <v>6289438</v>
      </c>
      <c r="L309" s="26">
        <v>0</v>
      </c>
      <c r="M309" s="27">
        <v>0</v>
      </c>
      <c r="N309" s="27">
        <v>0</v>
      </c>
      <c r="O309" s="26">
        <v>0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2">
        <v>0</v>
      </c>
    </row>
    <row r="310" spans="1:23" ht="12.75">
      <c r="A310" s="15" t="s">
        <v>28</v>
      </c>
      <c r="B310" s="16" t="s">
        <v>552</v>
      </c>
      <c r="C310" s="17" t="s">
        <v>553</v>
      </c>
      <c r="D310" s="26">
        <v>633141543</v>
      </c>
      <c r="E310" s="27">
        <v>815135300</v>
      </c>
      <c r="F310" s="27">
        <v>66814605</v>
      </c>
      <c r="G310" s="36">
        <f t="shared" si="60"/>
        <v>0.10552870166031737</v>
      </c>
      <c r="H310" s="26">
        <v>3290</v>
      </c>
      <c r="I310" s="27">
        <v>23660711</v>
      </c>
      <c r="J310" s="27">
        <v>43150604</v>
      </c>
      <c r="K310" s="26">
        <v>66814605</v>
      </c>
      <c r="L310" s="26">
        <v>0</v>
      </c>
      <c r="M310" s="27">
        <v>0</v>
      </c>
      <c r="N310" s="27">
        <v>0</v>
      </c>
      <c r="O310" s="26">
        <v>0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2">
        <v>0</v>
      </c>
    </row>
    <row r="311" spans="1:23" ht="12.75">
      <c r="A311" s="15" t="s">
        <v>28</v>
      </c>
      <c r="B311" s="16" t="s">
        <v>554</v>
      </c>
      <c r="C311" s="17" t="s">
        <v>555</v>
      </c>
      <c r="D311" s="26">
        <v>418056510</v>
      </c>
      <c r="E311" s="27">
        <v>530758893</v>
      </c>
      <c r="F311" s="27">
        <v>14474167</v>
      </c>
      <c r="G311" s="36">
        <f t="shared" si="60"/>
        <v>0.03462251311431557</v>
      </c>
      <c r="H311" s="26">
        <v>0</v>
      </c>
      <c r="I311" s="27">
        <v>1120588</v>
      </c>
      <c r="J311" s="27">
        <v>13353579</v>
      </c>
      <c r="K311" s="26">
        <v>14474167</v>
      </c>
      <c r="L311" s="26">
        <v>0</v>
      </c>
      <c r="M311" s="27">
        <v>0</v>
      </c>
      <c r="N311" s="27">
        <v>0</v>
      </c>
      <c r="O311" s="26">
        <v>0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2">
        <v>0</v>
      </c>
    </row>
    <row r="312" spans="1:23" ht="12.75">
      <c r="A312" s="15" t="s">
        <v>28</v>
      </c>
      <c r="B312" s="16" t="s">
        <v>556</v>
      </c>
      <c r="C312" s="17" t="s">
        <v>557</v>
      </c>
      <c r="D312" s="26">
        <v>209953903</v>
      </c>
      <c r="E312" s="27">
        <v>209953903</v>
      </c>
      <c r="F312" s="27">
        <v>13543808</v>
      </c>
      <c r="G312" s="36">
        <f t="shared" si="60"/>
        <v>0.06450848403613625</v>
      </c>
      <c r="H312" s="26">
        <v>1419192</v>
      </c>
      <c r="I312" s="27">
        <v>3446424</v>
      </c>
      <c r="J312" s="27">
        <v>8678192</v>
      </c>
      <c r="K312" s="26">
        <v>13543808</v>
      </c>
      <c r="L312" s="26">
        <v>0</v>
      </c>
      <c r="M312" s="27">
        <v>0</v>
      </c>
      <c r="N312" s="27">
        <v>0</v>
      </c>
      <c r="O312" s="26">
        <v>0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2">
        <v>0</v>
      </c>
    </row>
    <row r="313" spans="1:23" ht="12.75">
      <c r="A313" s="15" t="s">
        <v>28</v>
      </c>
      <c r="B313" s="16" t="s">
        <v>558</v>
      </c>
      <c r="C313" s="17" t="s">
        <v>559</v>
      </c>
      <c r="D313" s="26">
        <v>76008244</v>
      </c>
      <c r="E313" s="27">
        <v>83473144</v>
      </c>
      <c r="F313" s="27">
        <v>7745655</v>
      </c>
      <c r="G313" s="36">
        <f t="shared" si="60"/>
        <v>0.10190545909730529</v>
      </c>
      <c r="H313" s="26">
        <v>19643</v>
      </c>
      <c r="I313" s="27">
        <v>688607</v>
      </c>
      <c r="J313" s="27">
        <v>7037405</v>
      </c>
      <c r="K313" s="26">
        <v>7745655</v>
      </c>
      <c r="L313" s="26">
        <v>0</v>
      </c>
      <c r="M313" s="27">
        <v>0</v>
      </c>
      <c r="N313" s="27">
        <v>0</v>
      </c>
      <c r="O313" s="26">
        <v>0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2">
        <v>0</v>
      </c>
    </row>
    <row r="314" spans="1:23" ht="12.75">
      <c r="A314" s="15" t="s">
        <v>43</v>
      </c>
      <c r="B314" s="16" t="s">
        <v>560</v>
      </c>
      <c r="C314" s="17" t="s">
        <v>561</v>
      </c>
      <c r="D314" s="26">
        <v>27643844</v>
      </c>
      <c r="E314" s="27">
        <v>27643844</v>
      </c>
      <c r="F314" s="27">
        <v>700674</v>
      </c>
      <c r="G314" s="36">
        <f t="shared" si="60"/>
        <v>0.02534647496925536</v>
      </c>
      <c r="H314" s="26">
        <v>35800</v>
      </c>
      <c r="I314" s="27">
        <v>76708</v>
      </c>
      <c r="J314" s="27">
        <v>588166</v>
      </c>
      <c r="K314" s="26">
        <v>700674</v>
      </c>
      <c r="L314" s="26">
        <v>0</v>
      </c>
      <c r="M314" s="27">
        <v>0</v>
      </c>
      <c r="N314" s="27">
        <v>0</v>
      </c>
      <c r="O314" s="26">
        <v>0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2">
        <v>0</v>
      </c>
    </row>
    <row r="315" spans="1:23" ht="16.5">
      <c r="A315" s="18"/>
      <c r="B315" s="19" t="s">
        <v>562</v>
      </c>
      <c r="C315" s="20"/>
      <c r="D315" s="28">
        <f>SUM(D309:D314)</f>
        <v>1448050754</v>
      </c>
      <c r="E315" s="29">
        <f>SUM(E309:E314)</f>
        <v>1750211794</v>
      </c>
      <c r="F315" s="29">
        <f>SUM(F309:F314)</f>
        <v>109568347</v>
      </c>
      <c r="G315" s="37">
        <f t="shared" si="60"/>
        <v>0.07566609574791189</v>
      </c>
      <c r="H315" s="28">
        <f aca="true" t="shared" si="63" ref="H315:W315">SUM(H309:H314)</f>
        <v>1477925</v>
      </c>
      <c r="I315" s="29">
        <f t="shared" si="63"/>
        <v>31387846</v>
      </c>
      <c r="J315" s="29">
        <f t="shared" si="63"/>
        <v>76702576</v>
      </c>
      <c r="K315" s="28">
        <f t="shared" si="63"/>
        <v>109568347</v>
      </c>
      <c r="L315" s="28">
        <f t="shared" si="63"/>
        <v>0</v>
      </c>
      <c r="M315" s="29">
        <f t="shared" si="63"/>
        <v>0</v>
      </c>
      <c r="N315" s="29">
        <f t="shared" si="63"/>
        <v>0</v>
      </c>
      <c r="O315" s="28">
        <f t="shared" si="63"/>
        <v>0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3">
        <f t="shared" si="63"/>
        <v>0</v>
      </c>
    </row>
    <row r="316" spans="1:23" ht="12.75">
      <c r="A316" s="15" t="s">
        <v>28</v>
      </c>
      <c r="B316" s="16" t="s">
        <v>563</v>
      </c>
      <c r="C316" s="17" t="s">
        <v>564</v>
      </c>
      <c r="D316" s="26">
        <v>108936203</v>
      </c>
      <c r="E316" s="27">
        <v>108936203</v>
      </c>
      <c r="F316" s="27">
        <v>18880036</v>
      </c>
      <c r="G316" s="36">
        <f t="shared" si="60"/>
        <v>0.17331277830566574</v>
      </c>
      <c r="H316" s="26">
        <v>0</v>
      </c>
      <c r="I316" s="27">
        <v>15730244</v>
      </c>
      <c r="J316" s="27">
        <v>3149792</v>
      </c>
      <c r="K316" s="26">
        <v>18880036</v>
      </c>
      <c r="L316" s="26">
        <v>0</v>
      </c>
      <c r="M316" s="27">
        <v>0</v>
      </c>
      <c r="N316" s="27">
        <v>0</v>
      </c>
      <c r="O316" s="26">
        <v>0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2">
        <v>0</v>
      </c>
    </row>
    <row r="317" spans="1:23" ht="12.75">
      <c r="A317" s="15" t="s">
        <v>28</v>
      </c>
      <c r="B317" s="16" t="s">
        <v>565</v>
      </c>
      <c r="C317" s="17" t="s">
        <v>566</v>
      </c>
      <c r="D317" s="26">
        <v>97647977</v>
      </c>
      <c r="E317" s="27">
        <v>97647977</v>
      </c>
      <c r="F317" s="27">
        <v>11813802</v>
      </c>
      <c r="G317" s="36">
        <f t="shared" si="60"/>
        <v>0.12098358166703238</v>
      </c>
      <c r="H317" s="26">
        <v>0</v>
      </c>
      <c r="I317" s="27">
        <v>6040916</v>
      </c>
      <c r="J317" s="27">
        <v>5772886</v>
      </c>
      <c r="K317" s="26">
        <v>11813802</v>
      </c>
      <c r="L317" s="26">
        <v>0</v>
      </c>
      <c r="M317" s="27">
        <v>0</v>
      </c>
      <c r="N317" s="27">
        <v>0</v>
      </c>
      <c r="O317" s="26">
        <v>0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2">
        <v>0</v>
      </c>
    </row>
    <row r="318" spans="1:23" ht="12.75">
      <c r="A318" s="15" t="s">
        <v>28</v>
      </c>
      <c r="B318" s="16" t="s">
        <v>567</v>
      </c>
      <c r="C318" s="17" t="s">
        <v>568</v>
      </c>
      <c r="D318" s="26">
        <v>27664699</v>
      </c>
      <c r="E318" s="27">
        <v>27664699</v>
      </c>
      <c r="F318" s="27">
        <v>886112</v>
      </c>
      <c r="G318" s="36">
        <f t="shared" si="60"/>
        <v>0.032030422597404726</v>
      </c>
      <c r="H318" s="26">
        <v>0</v>
      </c>
      <c r="I318" s="27">
        <v>65282</v>
      </c>
      <c r="J318" s="27">
        <v>820830</v>
      </c>
      <c r="K318" s="26">
        <v>886112</v>
      </c>
      <c r="L318" s="26">
        <v>0</v>
      </c>
      <c r="M318" s="27">
        <v>0</v>
      </c>
      <c r="N318" s="27">
        <v>0</v>
      </c>
      <c r="O318" s="26">
        <v>0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2">
        <v>0</v>
      </c>
    </row>
    <row r="319" spans="1:23" ht="12.75">
      <c r="A319" s="15" t="s">
        <v>28</v>
      </c>
      <c r="B319" s="16" t="s">
        <v>569</v>
      </c>
      <c r="C319" s="17" t="s">
        <v>570</v>
      </c>
      <c r="D319" s="26">
        <v>18810216</v>
      </c>
      <c r="E319" s="27">
        <v>18810216</v>
      </c>
      <c r="F319" s="27">
        <v>2263918</v>
      </c>
      <c r="G319" s="36">
        <f t="shared" si="60"/>
        <v>0.12035576837607818</v>
      </c>
      <c r="H319" s="26">
        <v>0</v>
      </c>
      <c r="I319" s="27">
        <v>1685675</v>
      </c>
      <c r="J319" s="27">
        <v>578243</v>
      </c>
      <c r="K319" s="26">
        <v>2263918</v>
      </c>
      <c r="L319" s="26">
        <v>0</v>
      </c>
      <c r="M319" s="27">
        <v>0</v>
      </c>
      <c r="N319" s="27">
        <v>0</v>
      </c>
      <c r="O319" s="26">
        <v>0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2">
        <v>0</v>
      </c>
    </row>
    <row r="320" spans="1:23" ht="12.75">
      <c r="A320" s="15" t="s">
        <v>43</v>
      </c>
      <c r="B320" s="16" t="s">
        <v>571</v>
      </c>
      <c r="C320" s="17" t="s">
        <v>572</v>
      </c>
      <c r="D320" s="26">
        <v>1220800</v>
      </c>
      <c r="E320" s="27">
        <v>1220800</v>
      </c>
      <c r="F320" s="27">
        <v>91923</v>
      </c>
      <c r="G320" s="36">
        <f t="shared" si="60"/>
        <v>0.07529734600262124</v>
      </c>
      <c r="H320" s="26">
        <v>0</v>
      </c>
      <c r="I320" s="27">
        <v>4454</v>
      </c>
      <c r="J320" s="27">
        <v>87469</v>
      </c>
      <c r="K320" s="26">
        <v>91923</v>
      </c>
      <c r="L320" s="26">
        <v>0</v>
      </c>
      <c r="M320" s="27">
        <v>0</v>
      </c>
      <c r="N320" s="27">
        <v>0</v>
      </c>
      <c r="O320" s="26">
        <v>0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2">
        <v>0</v>
      </c>
    </row>
    <row r="321" spans="1:23" ht="16.5">
      <c r="A321" s="18"/>
      <c r="B321" s="19" t="s">
        <v>573</v>
      </c>
      <c r="C321" s="20"/>
      <c r="D321" s="28">
        <f>SUM(D316:D320)</f>
        <v>254279895</v>
      </c>
      <c r="E321" s="29">
        <f>SUM(E316:E320)</f>
        <v>254279895</v>
      </c>
      <c r="F321" s="29">
        <f>SUM(F316:F320)</f>
        <v>33935791</v>
      </c>
      <c r="G321" s="37">
        <f t="shared" si="60"/>
        <v>0.13345841203843506</v>
      </c>
      <c r="H321" s="28">
        <f aca="true" t="shared" si="64" ref="H321:W321">SUM(H316:H320)</f>
        <v>0</v>
      </c>
      <c r="I321" s="29">
        <f t="shared" si="64"/>
        <v>23526571</v>
      </c>
      <c r="J321" s="29">
        <f t="shared" si="64"/>
        <v>10409220</v>
      </c>
      <c r="K321" s="28">
        <f t="shared" si="64"/>
        <v>33935791</v>
      </c>
      <c r="L321" s="28">
        <f t="shared" si="64"/>
        <v>0</v>
      </c>
      <c r="M321" s="29">
        <f t="shared" si="64"/>
        <v>0</v>
      </c>
      <c r="N321" s="29">
        <f t="shared" si="64"/>
        <v>0</v>
      </c>
      <c r="O321" s="28">
        <f t="shared" si="64"/>
        <v>0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3">
        <f t="shared" si="64"/>
        <v>0</v>
      </c>
    </row>
    <row r="322" spans="1:23" ht="12.75">
      <c r="A322" s="15" t="s">
        <v>28</v>
      </c>
      <c r="B322" s="16" t="s">
        <v>574</v>
      </c>
      <c r="C322" s="17" t="s">
        <v>575</v>
      </c>
      <c r="D322" s="26">
        <v>30800500</v>
      </c>
      <c r="E322" s="27">
        <v>30800500</v>
      </c>
      <c r="F322" s="27">
        <v>1232875</v>
      </c>
      <c r="G322" s="36">
        <f t="shared" si="60"/>
        <v>0.04002775928962192</v>
      </c>
      <c r="H322" s="26">
        <v>1027052</v>
      </c>
      <c r="I322" s="27">
        <v>153006</v>
      </c>
      <c r="J322" s="27">
        <v>52817</v>
      </c>
      <c r="K322" s="26">
        <v>1232875</v>
      </c>
      <c r="L322" s="26">
        <v>0</v>
      </c>
      <c r="M322" s="27">
        <v>0</v>
      </c>
      <c r="N322" s="27">
        <v>0</v>
      </c>
      <c r="O322" s="26">
        <v>0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2">
        <v>0</v>
      </c>
    </row>
    <row r="323" spans="1:23" ht="12.75">
      <c r="A323" s="15" t="s">
        <v>28</v>
      </c>
      <c r="B323" s="16" t="s">
        <v>576</v>
      </c>
      <c r="C323" s="17" t="s">
        <v>577</v>
      </c>
      <c r="D323" s="26">
        <v>78374193</v>
      </c>
      <c r="E323" s="27">
        <v>87916449</v>
      </c>
      <c r="F323" s="27">
        <v>4026964</v>
      </c>
      <c r="G323" s="36">
        <f t="shared" si="60"/>
        <v>0.051381249947926096</v>
      </c>
      <c r="H323" s="26">
        <v>0</v>
      </c>
      <c r="I323" s="27">
        <v>1627023</v>
      </c>
      <c r="J323" s="27">
        <v>2399941</v>
      </c>
      <c r="K323" s="26">
        <v>4026964</v>
      </c>
      <c r="L323" s="26">
        <v>0</v>
      </c>
      <c r="M323" s="27">
        <v>0</v>
      </c>
      <c r="N323" s="27">
        <v>0</v>
      </c>
      <c r="O323" s="26">
        <v>0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2">
        <v>0</v>
      </c>
    </row>
    <row r="324" spans="1:23" ht="12.75">
      <c r="A324" s="15" t="s">
        <v>28</v>
      </c>
      <c r="B324" s="16" t="s">
        <v>578</v>
      </c>
      <c r="C324" s="17" t="s">
        <v>579</v>
      </c>
      <c r="D324" s="26">
        <v>126284585</v>
      </c>
      <c r="E324" s="27">
        <v>145055660</v>
      </c>
      <c r="F324" s="27">
        <v>21499879</v>
      </c>
      <c r="G324" s="36">
        <f t="shared" si="60"/>
        <v>0.170249433056299</v>
      </c>
      <c r="H324" s="26">
        <v>3039926</v>
      </c>
      <c r="I324" s="27">
        <v>10697820</v>
      </c>
      <c r="J324" s="27">
        <v>7762133</v>
      </c>
      <c r="K324" s="26">
        <v>21499879</v>
      </c>
      <c r="L324" s="26">
        <v>0</v>
      </c>
      <c r="M324" s="27">
        <v>0</v>
      </c>
      <c r="N324" s="27">
        <v>0</v>
      </c>
      <c r="O324" s="26">
        <v>0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2">
        <v>0</v>
      </c>
    </row>
    <row r="325" spans="1:23" ht="12.75">
      <c r="A325" s="15" t="s">
        <v>28</v>
      </c>
      <c r="B325" s="16" t="s">
        <v>580</v>
      </c>
      <c r="C325" s="17" t="s">
        <v>581</v>
      </c>
      <c r="D325" s="26">
        <v>340931872</v>
      </c>
      <c r="E325" s="27">
        <v>340931872</v>
      </c>
      <c r="F325" s="27">
        <v>24913681</v>
      </c>
      <c r="G325" s="36">
        <f t="shared" si="60"/>
        <v>0.07307524771400663</v>
      </c>
      <c r="H325" s="26">
        <v>0</v>
      </c>
      <c r="I325" s="27">
        <v>16790916</v>
      </c>
      <c r="J325" s="27">
        <v>8122765</v>
      </c>
      <c r="K325" s="26">
        <v>24913681</v>
      </c>
      <c r="L325" s="26">
        <v>0</v>
      </c>
      <c r="M325" s="27">
        <v>0</v>
      </c>
      <c r="N325" s="27">
        <v>0</v>
      </c>
      <c r="O325" s="26">
        <v>0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2">
        <v>0</v>
      </c>
    </row>
    <row r="326" spans="1:23" ht="12.75">
      <c r="A326" s="15" t="s">
        <v>28</v>
      </c>
      <c r="B326" s="16" t="s">
        <v>582</v>
      </c>
      <c r="C326" s="17" t="s">
        <v>583</v>
      </c>
      <c r="D326" s="26">
        <v>37235841</v>
      </c>
      <c r="E326" s="27">
        <v>37510843</v>
      </c>
      <c r="F326" s="27">
        <v>1218452</v>
      </c>
      <c r="G326" s="36">
        <f t="shared" si="60"/>
        <v>0.03272255889157975</v>
      </c>
      <c r="H326" s="26">
        <v>0</v>
      </c>
      <c r="I326" s="27">
        <v>950362</v>
      </c>
      <c r="J326" s="27">
        <v>268090</v>
      </c>
      <c r="K326" s="26">
        <v>1218452</v>
      </c>
      <c r="L326" s="26">
        <v>0</v>
      </c>
      <c r="M326" s="27">
        <v>0</v>
      </c>
      <c r="N326" s="27">
        <v>0</v>
      </c>
      <c r="O326" s="26">
        <v>0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2">
        <v>0</v>
      </c>
    </row>
    <row r="327" spans="1:23" ht="12.75">
      <c r="A327" s="15" t="s">
        <v>28</v>
      </c>
      <c r="B327" s="16" t="s">
        <v>584</v>
      </c>
      <c r="C327" s="17" t="s">
        <v>585</v>
      </c>
      <c r="D327" s="26">
        <v>111864106</v>
      </c>
      <c r="E327" s="27">
        <v>111864106</v>
      </c>
      <c r="F327" s="27">
        <v>7505069</v>
      </c>
      <c r="G327" s="36">
        <f t="shared" si="60"/>
        <v>0.06709094872666305</v>
      </c>
      <c r="H327" s="26">
        <v>0</v>
      </c>
      <c r="I327" s="27">
        <v>5826716</v>
      </c>
      <c r="J327" s="27">
        <v>1678353</v>
      </c>
      <c r="K327" s="26">
        <v>7505069</v>
      </c>
      <c r="L327" s="26">
        <v>0</v>
      </c>
      <c r="M327" s="27">
        <v>0</v>
      </c>
      <c r="N327" s="27">
        <v>0</v>
      </c>
      <c r="O327" s="26">
        <v>0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2">
        <v>0</v>
      </c>
    </row>
    <row r="328" spans="1:23" ht="12.75">
      <c r="A328" s="15" t="s">
        <v>28</v>
      </c>
      <c r="B328" s="16" t="s">
        <v>586</v>
      </c>
      <c r="C328" s="17" t="s">
        <v>587</v>
      </c>
      <c r="D328" s="26">
        <v>137512094</v>
      </c>
      <c r="E328" s="27">
        <v>137512094</v>
      </c>
      <c r="F328" s="27">
        <v>23924255</v>
      </c>
      <c r="G328" s="36">
        <f t="shared" si="60"/>
        <v>0.17397927923343237</v>
      </c>
      <c r="H328" s="26">
        <v>7841269</v>
      </c>
      <c r="I328" s="27">
        <v>7387366</v>
      </c>
      <c r="J328" s="27">
        <v>8695620</v>
      </c>
      <c r="K328" s="26">
        <v>23924255</v>
      </c>
      <c r="L328" s="26">
        <v>0</v>
      </c>
      <c r="M328" s="27">
        <v>0</v>
      </c>
      <c r="N328" s="27">
        <v>0</v>
      </c>
      <c r="O328" s="26">
        <v>0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2">
        <v>0</v>
      </c>
    </row>
    <row r="329" spans="1:23" ht="12.75">
      <c r="A329" s="15" t="s">
        <v>43</v>
      </c>
      <c r="B329" s="16" t="s">
        <v>588</v>
      </c>
      <c r="C329" s="17" t="s">
        <v>589</v>
      </c>
      <c r="D329" s="26">
        <v>2458500</v>
      </c>
      <c r="E329" s="27">
        <v>2458500</v>
      </c>
      <c r="F329" s="27">
        <v>0</v>
      </c>
      <c r="G329" s="36">
        <f t="shared" si="60"/>
        <v>0</v>
      </c>
      <c r="H329" s="26">
        <v>0</v>
      </c>
      <c r="I329" s="27">
        <v>0</v>
      </c>
      <c r="J329" s="27">
        <v>0</v>
      </c>
      <c r="K329" s="26">
        <v>0</v>
      </c>
      <c r="L329" s="26">
        <v>0</v>
      </c>
      <c r="M329" s="27">
        <v>0</v>
      </c>
      <c r="N329" s="27">
        <v>0</v>
      </c>
      <c r="O329" s="26">
        <v>0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2">
        <v>0</v>
      </c>
    </row>
    <row r="330" spans="1:23" ht="16.5">
      <c r="A330" s="18"/>
      <c r="B330" s="19" t="s">
        <v>590</v>
      </c>
      <c r="C330" s="20"/>
      <c r="D330" s="28">
        <f>SUM(D322:D329)</f>
        <v>865461691</v>
      </c>
      <c r="E330" s="29">
        <f>SUM(E322:E329)</f>
        <v>894050024</v>
      </c>
      <c r="F330" s="29">
        <f>SUM(F322:F329)</f>
        <v>84321175</v>
      </c>
      <c r="G330" s="37">
        <f t="shared" si="60"/>
        <v>0.09742912468207678</v>
      </c>
      <c r="H330" s="28">
        <f aca="true" t="shared" si="65" ref="H330:W330">SUM(H322:H329)</f>
        <v>11908247</v>
      </c>
      <c r="I330" s="29">
        <f t="shared" si="65"/>
        <v>43433209</v>
      </c>
      <c r="J330" s="29">
        <f t="shared" si="65"/>
        <v>28979719</v>
      </c>
      <c r="K330" s="28">
        <f t="shared" si="65"/>
        <v>84321175</v>
      </c>
      <c r="L330" s="28">
        <f t="shared" si="65"/>
        <v>0</v>
      </c>
      <c r="M330" s="29">
        <f t="shared" si="65"/>
        <v>0</v>
      </c>
      <c r="N330" s="29">
        <f t="shared" si="65"/>
        <v>0</v>
      </c>
      <c r="O330" s="28">
        <f t="shared" si="65"/>
        <v>0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3">
        <f t="shared" si="65"/>
        <v>0</v>
      </c>
    </row>
    <row r="331" spans="1:23" ht="12.75">
      <c r="A331" s="15" t="s">
        <v>28</v>
      </c>
      <c r="B331" s="16" t="s">
        <v>591</v>
      </c>
      <c r="C331" s="17" t="s">
        <v>592</v>
      </c>
      <c r="D331" s="26">
        <v>9115000</v>
      </c>
      <c r="E331" s="27">
        <v>9115000</v>
      </c>
      <c r="F331" s="27">
        <v>672410</v>
      </c>
      <c r="G331" s="36">
        <f t="shared" si="60"/>
        <v>0.07376961053208995</v>
      </c>
      <c r="H331" s="26">
        <v>0</v>
      </c>
      <c r="I331" s="27">
        <v>0</v>
      </c>
      <c r="J331" s="27">
        <v>672410</v>
      </c>
      <c r="K331" s="26">
        <v>672410</v>
      </c>
      <c r="L331" s="26">
        <v>0</v>
      </c>
      <c r="M331" s="27">
        <v>0</v>
      </c>
      <c r="N331" s="27">
        <v>0</v>
      </c>
      <c r="O331" s="26">
        <v>0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2">
        <v>0</v>
      </c>
    </row>
    <row r="332" spans="1:23" ht="12.75">
      <c r="A332" s="15" t="s">
        <v>28</v>
      </c>
      <c r="B332" s="16" t="s">
        <v>593</v>
      </c>
      <c r="C332" s="17" t="s">
        <v>594</v>
      </c>
      <c r="D332" s="26">
        <v>8528546</v>
      </c>
      <c r="E332" s="27">
        <v>8528546</v>
      </c>
      <c r="F332" s="27">
        <v>1793033</v>
      </c>
      <c r="G332" s="36">
        <f t="shared" si="60"/>
        <v>0.21023900205263593</v>
      </c>
      <c r="H332" s="26">
        <v>2930</v>
      </c>
      <c r="I332" s="27">
        <v>1727527</v>
      </c>
      <c r="J332" s="27">
        <v>62576</v>
      </c>
      <c r="K332" s="26">
        <v>1793033</v>
      </c>
      <c r="L332" s="26">
        <v>0</v>
      </c>
      <c r="M332" s="27">
        <v>0</v>
      </c>
      <c r="N332" s="27">
        <v>0</v>
      </c>
      <c r="O332" s="26">
        <v>0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2">
        <v>0</v>
      </c>
    </row>
    <row r="333" spans="1:23" ht="12.75">
      <c r="A333" s="15" t="s">
        <v>28</v>
      </c>
      <c r="B333" s="16" t="s">
        <v>595</v>
      </c>
      <c r="C333" s="17" t="s">
        <v>596</v>
      </c>
      <c r="D333" s="26">
        <v>15870000</v>
      </c>
      <c r="E333" s="27">
        <v>15870000</v>
      </c>
      <c r="F333" s="27">
        <v>17983811</v>
      </c>
      <c r="G333" s="36">
        <f t="shared" si="60"/>
        <v>1.133195400126024</v>
      </c>
      <c r="H333" s="26">
        <v>4759147</v>
      </c>
      <c r="I333" s="27">
        <v>6328225</v>
      </c>
      <c r="J333" s="27">
        <v>6896439</v>
      </c>
      <c r="K333" s="26">
        <v>17983811</v>
      </c>
      <c r="L333" s="26">
        <v>0</v>
      </c>
      <c r="M333" s="27">
        <v>0</v>
      </c>
      <c r="N333" s="27">
        <v>0</v>
      </c>
      <c r="O333" s="26">
        <v>0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2">
        <v>0</v>
      </c>
    </row>
    <row r="334" spans="1:23" ht="12.75">
      <c r="A334" s="15" t="s">
        <v>43</v>
      </c>
      <c r="B334" s="16" t="s">
        <v>597</v>
      </c>
      <c r="C334" s="17" t="s">
        <v>598</v>
      </c>
      <c r="D334" s="26">
        <v>1154754</v>
      </c>
      <c r="E334" s="27">
        <v>1154754</v>
      </c>
      <c r="F334" s="27">
        <v>2314</v>
      </c>
      <c r="G334" s="36">
        <f t="shared" si="60"/>
        <v>0.002003890006009938</v>
      </c>
      <c r="H334" s="26">
        <v>1744</v>
      </c>
      <c r="I334" s="27">
        <v>0</v>
      </c>
      <c r="J334" s="27">
        <v>570</v>
      </c>
      <c r="K334" s="26">
        <v>2314</v>
      </c>
      <c r="L334" s="26">
        <v>0</v>
      </c>
      <c r="M334" s="27">
        <v>0</v>
      </c>
      <c r="N334" s="27">
        <v>0</v>
      </c>
      <c r="O334" s="26">
        <v>0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2">
        <v>0</v>
      </c>
    </row>
    <row r="335" spans="1:23" ht="16.5">
      <c r="A335" s="18"/>
      <c r="B335" s="19" t="s">
        <v>599</v>
      </c>
      <c r="C335" s="20"/>
      <c r="D335" s="28">
        <f>SUM(D331:D334)</f>
        <v>34668300</v>
      </c>
      <c r="E335" s="29">
        <f>SUM(E331:E334)</f>
        <v>34668300</v>
      </c>
      <c r="F335" s="29">
        <f>SUM(F331:F334)</f>
        <v>20451568</v>
      </c>
      <c r="G335" s="37">
        <f t="shared" si="60"/>
        <v>0.5899212825549566</v>
      </c>
      <c r="H335" s="28">
        <f aca="true" t="shared" si="66" ref="H335:W335">SUM(H331:H334)</f>
        <v>4763821</v>
      </c>
      <c r="I335" s="29">
        <f t="shared" si="66"/>
        <v>8055752</v>
      </c>
      <c r="J335" s="29">
        <f t="shared" si="66"/>
        <v>7631995</v>
      </c>
      <c r="K335" s="28">
        <f t="shared" si="66"/>
        <v>20451568</v>
      </c>
      <c r="L335" s="28">
        <f t="shared" si="66"/>
        <v>0</v>
      </c>
      <c r="M335" s="29">
        <f t="shared" si="66"/>
        <v>0</v>
      </c>
      <c r="N335" s="29">
        <f t="shared" si="66"/>
        <v>0</v>
      </c>
      <c r="O335" s="28">
        <f t="shared" si="66"/>
        <v>0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3">
        <f t="shared" si="66"/>
        <v>0</v>
      </c>
    </row>
    <row r="336" spans="1:23" ht="16.5">
      <c r="A336" s="18"/>
      <c r="B336" s="19" t="s">
        <v>600</v>
      </c>
      <c r="C336" s="20"/>
      <c r="D336" s="28">
        <f>SUM(D300,D302:D307,D309:D314,D316:D320,D322:D329,D331:D334)</f>
        <v>10092332675</v>
      </c>
      <c r="E336" s="29">
        <f>SUM(E300,E302:E307,E309:E314,E316:E320,E322:E329,E331:E334)</f>
        <v>10695100538</v>
      </c>
      <c r="F336" s="29">
        <f>SUM(F300,F302:F307,F309:F314,F316:F320,F322:F329,F331:F334)</f>
        <v>1087345955</v>
      </c>
      <c r="G336" s="37">
        <f t="shared" si="60"/>
        <v>0.1077398050594879</v>
      </c>
      <c r="H336" s="28">
        <f aca="true" t="shared" si="67" ref="H336:W336">SUM(H300,H302:H307,H309:H314,H316:H320,H322:H329,H331:H334)</f>
        <v>121621089</v>
      </c>
      <c r="I336" s="29">
        <f t="shared" si="67"/>
        <v>436332715</v>
      </c>
      <c r="J336" s="29">
        <f t="shared" si="67"/>
        <v>529392151</v>
      </c>
      <c r="K336" s="28">
        <f t="shared" si="67"/>
        <v>1087345955</v>
      </c>
      <c r="L336" s="28">
        <f t="shared" si="67"/>
        <v>0</v>
      </c>
      <c r="M336" s="29">
        <f t="shared" si="67"/>
        <v>0</v>
      </c>
      <c r="N336" s="29">
        <f t="shared" si="67"/>
        <v>0</v>
      </c>
      <c r="O336" s="28">
        <f t="shared" si="67"/>
        <v>0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3">
        <f t="shared" si="67"/>
        <v>0</v>
      </c>
    </row>
    <row r="337" spans="1:23" ht="16.5">
      <c r="A337" s="21"/>
      <c r="B337" s="22" t="s">
        <v>601</v>
      </c>
      <c r="C337" s="23"/>
      <c r="D337" s="32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70623095712</v>
      </c>
      <c r="E337" s="33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71267357979</v>
      </c>
      <c r="F337" s="33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7409710022</v>
      </c>
      <c r="G337" s="39">
        <f t="shared" si="60"/>
        <v>0.10491907707100089</v>
      </c>
      <c r="H337" s="32">
        <f aca="true" t="shared" si="68" ref="H337:W337"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1413620630</v>
      </c>
      <c r="I337" s="33">
        <f t="shared" si="68"/>
        <v>2729778218</v>
      </c>
      <c r="J337" s="33">
        <f t="shared" si="68"/>
        <v>3266311174</v>
      </c>
      <c r="K337" s="32">
        <f t="shared" si="68"/>
        <v>7409710022</v>
      </c>
      <c r="L337" s="32">
        <f t="shared" si="68"/>
        <v>0</v>
      </c>
      <c r="M337" s="33">
        <f t="shared" si="68"/>
        <v>0</v>
      </c>
      <c r="N337" s="33">
        <f t="shared" si="68"/>
        <v>0</v>
      </c>
      <c r="O337" s="32">
        <f t="shared" si="68"/>
        <v>0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5">
        <f t="shared" si="68"/>
        <v>0</v>
      </c>
    </row>
    <row r="338" spans="1:23" ht="12.75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75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75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75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75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75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75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75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75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75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75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75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75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75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75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75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75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75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75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75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75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2:23" ht="12.75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2:23" ht="12.75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2017-11-13T11:19:35Z</dcterms:created>
  <dcterms:modified xsi:type="dcterms:W3CDTF">2017-11-13T11:21:45Z</dcterms:modified>
  <cp:category/>
  <cp:version/>
  <cp:contentType/>
  <cp:contentStatus/>
</cp:coreProperties>
</file>