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R&amp;M" sheetId="1" r:id="rId1"/>
  </sheets>
  <definedNames>
    <definedName name="_xlnm.Print_Area" localSheetId="0">'R&amp;M'!$A$1:$W$337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<sst xmlns="http://schemas.openxmlformats.org/spreadsheetml/2006/main" count="872" uniqueCount="606">
  <si>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</si>
  <si>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</si>
  <si>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</si>
  <si>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</si>
  <si>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</si>
  <si>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</si>
  <si>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</si>
  <si>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</si>
  <si>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</si>
  <si>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</si>
  <si>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</si>
  <si>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</si>
  <si>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</si>
  <si>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</si>
  <si>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</si>
  <si>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</si>
  <si>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</si>
  <si>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</si>
  <si>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</si>
  <si>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</si>
  <si>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</si>
  <si>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</si>
  <si>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</si>
  <si>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</si>
  <si>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</si>
  <si>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</si>
  <si>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</si>
  <si>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</si>
  <si>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</si>
  <si>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</si>
  <si>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</si>
  <si>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</si>
  <si>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</si>
  <si>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</si>
  <si>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</si>
  <si>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</si>
  <si>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</si>
  <si>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</si>
  <si>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</si>
  <si>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</si>
  <si>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</si>
  <si>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</si>
  <si>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</si>
  <si>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</si>
  <si>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</si>
  <si>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</si>
  <si>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</si>
  <si>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</si>
  <si>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</si>
  <si>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</si>
  <si>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</si>
  <si>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</si>
  <si>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</si>
  <si>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</si>
  <si>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</si>
  <si>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</si>
  <si>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</si>
  <si>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</si>
  <si>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</si>
  <si>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</si>
  <si>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</si>
  <si>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</si>
  <si>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</si>
  <si>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</si>
  <si>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</si>
  <si>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</si>
  <si>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</si>
  <si>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</si>
  <si>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</si>
  <si>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</si>
  <si>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</si>
  <si>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</si>
  <si>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</si>
  <si>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</si>
  <si>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</si>
  <si>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</si>
  <si>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</si>
  <si>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</si>
  <si>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</si>
  <si>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</si>
  <si>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</si>
  <si>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</si>
  <si>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</si>
  <si>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</si>
  <si>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</si>
  <si>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</si>
  <si>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</si>
  <si>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</si>
  <si>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</si>
  <si>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</si>
  <si>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</si>
  <si>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</si>
  <si>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</si>
  <si>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</si>
  <si>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</si>
  <si>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</si>
  <si>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</si>
  <si>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</si>
  <si>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</si>
  <si>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</si>
  <si>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</si>
  <si>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</si>
  <si>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</si>
  <si>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</si>
  <si>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</si>
  <si>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</si>
  <si>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</si>
  <si>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</si>
  <si>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</si>
  <si>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</si>
  <si>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</si>
  <si>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</si>
  <si>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</si>
  <si>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</si>
  <si>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</si>
  <si>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</si>
  <si>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</si>
  <si>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</si>
  <si>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</si>
  <si>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</si>
  <si>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</si>
  <si>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</si>
  <si>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</si>
  <si>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</si>
  <si>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</si>
  <si>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</si>
  <si>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</si>
  <si>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</si>
  <si>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</si>
  <si>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</si>
  <si>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</si>
  <si>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</si>
  <si>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</si>
  <si>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</si>
  <si>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</si>
  <si>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</si>
  <si>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</si>
  <si>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</si>
  <si>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</si>
  <si>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</si>
  <si>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</si>
  <si>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</si>
  <si>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</si>
  <si>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</si>
  <si>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</si>
  <si>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</si>
  <si>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</si>
  <si>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</si>
  <si>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</si>
  <si>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</si>
  <si>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</si>
  <si>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</si>
  <si>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</si>
  <si>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</si>
  <si>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</si>
  <si>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</si>
  <si>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</si>
  <si>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</si>
  <si>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</si>
  <si>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</si>
  <si>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</si>
  <si>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</si>
  <si>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</si>
  <si>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</si>
  <si>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</si>
  <si>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</si>
  <si>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</si>
  <si>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</si>
  <si>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</si>
  <si>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</si>
  <si>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</si>
  <si>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</si>
  <si>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</si>
  <si>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</si>
  <si>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</si>
  <si>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</si>
  <si>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</si>
  <si>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</si>
  <si>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</si>
  <si>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</si>
  <si>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</si>
  <si>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</si>
  <si>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</si>
  <si>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</si>
  <si>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</si>
  <si>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</si>
  <si>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</si>
  <si>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</si>
  <si>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</si>
  <si>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</si>
  <si>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</si>
  <si>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</si>
  <si>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</si>
  <si>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</si>
  <si>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</si>
  <si>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</si>
  <si>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</si>
  <si>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</si>
  <si>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</si>
  <si>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</si>
  <si>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</si>
  <si>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</si>
  <si>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</si>
  <si>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</si>
  <si>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</si>
  <si>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</si>
  <si>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</si>
  <si>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</si>
  <si>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</si>
  <si>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</si>
  <si>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</si>
  <si>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</si>
  <si>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</si>
  <si>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</si>
  <si>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</si>
  <si>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</si>
  <si>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</si>
  <si>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</si>
  <si>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</si>
  <si>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</si>
  <si>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</si>
  <si>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</si>
  <si>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</si>
  <si>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</si>
  <si>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</si>
  <si>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</si>
  <si>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</si>
  <si>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</si>
  <si>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</si>
  <si>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</si>
  <si>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</si>
  <si>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</si>
  <si>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</si>
  <si>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</si>
  <si>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</si>
  <si>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</si>
  <si>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</si>
  <si>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</si>
  <si>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</si>
  <si>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</si>
  <si>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</si>
  <si>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</si>
  <si>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</si>
  <si>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</si>
  <si>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</si>
  <si>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</si>
  <si>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</si>
  <si>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</si>
  <si>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</si>
  <si>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</si>
  <si>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</si>
  <si>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</si>
  <si>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</si>
  <si>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</si>
  <si>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</si>
  <si>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</si>
  <si>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</si>
  <si>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</si>
  <si>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</si>
  <si>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</si>
  <si>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</si>
  <si>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</si>
  <si>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</si>
  <si>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</si>
  <si>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</si>
  <si>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</si>
  <si>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</si>
  <si>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</si>
  <si>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</si>
  <si>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</si>
  <si>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</si>
  <si>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</si>
  <si>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</si>
  <si>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</si>
  <si>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</si>
  <si>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</si>
  <si>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</si>
  <si>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</si>
  <si>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</si>
  <si>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</si>
  <si>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</si>
  <si>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</si>
  <si>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</si>
  <si>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</si>
  <si>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</si>
  <si>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</si>
  <si>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</si>
  <si>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</si>
  <si>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</si>
  <si>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</si>
  <si>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</si>
  <si>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</si>
  <si>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</si>
  <si>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</si>
  <si>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</si>
  <si>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</si>
  <si>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</si>
  <si>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</si>
  <si>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</si>
  <si>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</si>
  <si>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</si>
  <si>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</si>
  <si>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</si>
  <si>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</si>
  <si>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</si>
  <si>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</si>
  <si>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</si>
  <si>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</si>
  <si>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</si>
  <si>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</si>
  <si>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</si>
  <si>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</si>
  <si>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</si>
  <si>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</si>
  <si>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</si>
  <si>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</si>
  <si>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</si>
  <si>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</si>
  <si>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</si>
  <si>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</si>
  <si>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</si>
  <si>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</si>
  <si>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</si>
  <si>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</si>
  <si>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</si>
  <si>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</si>
  <si>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</si>
  <si>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</si>
  <si>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</si>
  <si>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</si>
  <si>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</si>
  <si>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</si>
  <si>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</si>
  <si>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</si>
  <si>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</si>
  <si>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</si>
  <si>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</si>
  <si>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</si>
  <si>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</si>
  <si>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</si>
  <si>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</si>
  <si>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</si>
  <si>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</si>
  <si>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</si>
  <si>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</si>
  <si>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</si>
  <si>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</si>
  <si>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</si>
  <si>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</si>
  <si>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</si>
  <si>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</si>
  <si>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</si>
  <si>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</si>
  <si>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</si>
  <si>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</si>
  <si>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</si>
  <si>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</si>
  <si>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</si>
  <si>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</si>
  <si>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</si>
  <si>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</si>
  <si>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</si>
  <si>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</si>
  <si>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</si>
  <si>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</si>
  <si>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</si>
  <si>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</si>
  <si>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</si>
  <si>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</si>
  <si>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</si>
  <si>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</si>
  <si>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</si>
  <si>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</si>
  <si>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</si>
  <si>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</si>
  <si>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</si>
  <si>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</si>
  <si>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</si>
  <si>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</si>
  <si>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</si>
  <si>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</si>
  <si>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</si>
  <si>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</si>
  <si>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</si>
  <si>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</si>
  <si>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</si>
  <si>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</si>
  <si>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</si>
  <si>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</si>
  <si>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</si>
  <si>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</si>
  <si>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</si>
  <si>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</si>
  <si>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</si>
  <si>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</si>
  <si>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</si>
  <si>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</si>
  <si>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</si>
  <si>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</si>
  <si>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</si>
  <si>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</si>
  <si>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</si>
  <si>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</si>
  <si>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</si>
  <si>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</si>
  <si>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</si>
  <si>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</si>
  <si>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</si>
  <si>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</si>
  <si>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</si>
  <si>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</si>
  <si>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</si>
  <si>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</si>
  <si>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</si>
  <si>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</si>
  <si>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</si>
  <si>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</si>
  <si>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</si>
  <si>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</si>
  <si>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</si>
  <si>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</si>
  <si>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</si>
  <si>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</si>
  <si>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</si>
  <si>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</si>
  <si>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</si>
  <si>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</si>
  <si>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</si>
  <si>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</si>
  <si>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</si>
  <si>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</si>
  <si>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</si>
  <si>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</si>
  <si>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</si>
  <si>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</si>
  <si>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</si>
  <si>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</si>
  <si>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</si>
  <si>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</si>
  <si>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</si>
  <si>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</si>
  <si>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</si>
  <si>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</si>
  <si>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</si>
  <si>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</si>
  <si>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</si>
  <si>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</si>
  <si>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</si>
  <si>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</si>
  <si>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</si>
  <si>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</si>
  <si>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</si>
  <si>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</si>
  <si>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</si>
  <si>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</si>
  <si>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</si>
  <si>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</si>
  <si>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</si>
  <si>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</si>
  <si>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</si>
  <si>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</si>
  <si>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</si>
  <si>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</si>
  <si>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</si>
  <si>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</si>
  <si>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</si>
  <si>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</si>
  <si>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</si>
  <si>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</si>
  <si>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</si>
  <si>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</si>
  <si>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</si>
  <si>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</si>
  <si>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</si>
  <si>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</si>
  <si>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</si>
  <si>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</si>
  <si>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</si>
  <si>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</si>
  <si>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</si>
  <si>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</si>
  <si>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</si>
  <si>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</si>
  <si>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</si>
  <si>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</si>
  <si>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</si>
  <si>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</si>
  <si>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</si>
  <si>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</si>
  <si>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</si>
  <si>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</si>
  <si>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</si>
  <si>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</si>
  <si>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</si>
  <si>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</si>
  <si>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</si>
  <si>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</si>
  <si>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</si>
  <si>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</si>
  <si>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</si>
  <si>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</si>
  <si>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</si>
  <si>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</si>
  <si>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</si>
  <si>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</si>
  <si>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</si>
  <si>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</si>
  <si>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</si>
  <si>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</si>
  <si>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</si>
  <si>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</si>
  <si>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</si>
  <si>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</si>
  <si>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</si>
  <si>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</si>
  <si>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</si>
  <si>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</si>
  <si>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</si>
  <si>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</si>
  <si>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</si>
  <si>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</si>
  <si>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</si>
  <si>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</si>
  <si>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</si>
  <si>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</si>
  <si>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</si>
  <si>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</si>
  <si>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</si>
  <si>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</si>
  <si>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</si>
  <si>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</si>
  <si>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</si>
  <si>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</si>
  <si>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</si>
  <si>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</si>
  <si>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</si>
  <si>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</si>
  <si>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</si>
  <si>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</si>
  <si>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</si>
  <si>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</si>
  <si>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</si>
  <si>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</si>
  <si>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</si>
  <si>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</si>
  <si>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</si>
  <si>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</si>
  <si>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</si>
  <si>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</si>
  <si>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</si>
  <si>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</si>
  <si>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</si>
  <si>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</si>
  <si>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</si>
  <si>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</si>
  <si>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</si>
  <si>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</si>
  <si>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</si>
  <si>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</si>
  <si>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</si>
  <si>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</si>
  <si>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</si>
  <si>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</si>
  <si>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</si>
  <si>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</si>
  <si>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</si>
  <si>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</si>
  <si>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</si>
  <si>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</si>
  <si>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</si>
  <si>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</si>
  <si>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</si>
  <si>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</si>
  <si>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</si>
  <si>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</si>
  <si>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</si>
  <si>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</si>
  <si>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</si>
  <si>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</si>
  <si>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</si>
  <si>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</si>
  <si>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</si>
  <si>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</si>
  <si>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</si>
  <si>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</si>
  <si>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</si>
  <si>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</si>
  <si>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</si>
  <si>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</si>
  <si>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</si>
  <si>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</si>
  <si>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</si>
  <si>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</si>
  <si>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</si>
  <si>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</si>
  <si>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</si>
  <si>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</si>
  <si>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</si>
  <si>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</si>
  <si>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</si>
  <si>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</si>
  <si>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 xml:space="preserve"> </t>
  </si>
  <si>
    <t>YTD      Actual</t>
  </si>
  <si>
    <t>Month 1   July    Actual</t>
  </si>
  <si>
    <t>Month 11 May   Actual</t>
  </si>
  <si>
    <t>MONTHLY REPAIRS AND MAINTENANCE EXPENDITURE AS AT 30 SEPTEMBER 2017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</si>
</sst>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0" fontId="45" fillId="0" borderId="13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wrapText="1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0" fontId="44" fillId="0" borderId="13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left" indent="1"/>
      <protection/>
    </xf>
    <xf numFmtId="171" fontId="44" fillId="0" borderId="0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0" fontId="46" fillId="0" borderId="15" xfId="0" applyNumberFormat="1" applyFont="1" applyBorder="1" applyAlignment="1" applyProtection="1">
      <alignment horizontal="left" wrapText="1" indent="1"/>
      <protection/>
    </xf>
    <xf numFmtId="170" fontId="46" fillId="0" borderId="16" xfId="0" applyNumberFormat="1" applyFont="1" applyBorder="1" applyAlignment="1" applyProtection="1">
      <alignment horizontal="left" wrapText="1" indent="1"/>
      <protection/>
    </xf>
    <xf numFmtId="171" fontId="46" fillId="0" borderId="16" xfId="0" applyNumberFormat="1" applyFont="1" applyBorder="1" applyAlignment="1" applyProtection="1">
      <alignment horizontal="left" wrapText="1" indent="1"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4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4" fillId="0" borderId="19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indent="1"/>
      <protection/>
    </xf>
    <xf numFmtId="170" fontId="3" fillId="0" borderId="18" xfId="0" applyNumberFormat="1" applyFont="1" applyBorder="1" applyAlignment="1" applyProtection="1">
      <alignment horizontal="left" indent="1"/>
      <protection/>
    </xf>
    <xf numFmtId="170" fontId="3" fillId="0" borderId="19" xfId="0" applyNumberFormat="1" applyFont="1" applyBorder="1" applyAlignment="1" applyProtection="1">
      <alignment horizontal="left" indent="1"/>
      <protection/>
    </xf>
    <xf numFmtId="171" fontId="3" fillId="0" borderId="19" xfId="0" applyNumberFormat="1" applyFont="1" applyBorder="1" applyAlignment="1" applyProtection="1">
      <alignment horizontal="left" indent="1"/>
      <protection/>
    </xf>
    <xf numFmtId="170" fontId="3" fillId="0" borderId="20" xfId="0" applyNumberFormat="1" applyFont="1" applyBorder="1" applyAlignment="1" applyProtection="1">
      <alignment horizontal="left" indent="1"/>
      <protection/>
    </xf>
    <xf numFmtId="0" fontId="44" fillId="0" borderId="18" xfId="0" applyFont="1" applyBorder="1" applyAlignment="1" applyProtection="1">
      <alignment horizontal="right"/>
      <protection/>
    </xf>
    <xf numFmtId="0" fontId="44" fillId="0" borderId="19" xfId="0" applyFont="1" applyBorder="1" applyAlignment="1" applyProtection="1">
      <alignment horizontal="left"/>
      <protection/>
    </xf>
    <xf numFmtId="0" fontId="44" fillId="0" borderId="19" xfId="0" applyFont="1" applyBorder="1" applyAlignment="1" applyProtection="1">
      <alignment horizontal="left" indent="1"/>
      <protection/>
    </xf>
    <xf numFmtId="170" fontId="44" fillId="0" borderId="18" xfId="0" applyNumberFormat="1" applyFont="1" applyBorder="1" applyAlignment="1" applyProtection="1">
      <alignment horizontal="left" indent="1"/>
      <protection/>
    </xf>
    <xf numFmtId="170" fontId="44" fillId="0" borderId="19" xfId="0" applyNumberFormat="1" applyFont="1" applyBorder="1" applyAlignment="1" applyProtection="1">
      <alignment horizontal="left" indent="1"/>
      <protection/>
    </xf>
    <xf numFmtId="171" fontId="44" fillId="0" borderId="19" xfId="0" applyNumberFormat="1" applyFont="1" applyBorder="1" applyAlignment="1" applyProtection="1">
      <alignment horizontal="left" indent="1"/>
      <protection/>
    </xf>
    <xf numFmtId="170" fontId="44" fillId="0" borderId="20" xfId="0" applyNumberFormat="1" applyFont="1" applyBorder="1" applyAlignment="1" applyProtection="1">
      <alignment horizontal="left" indent="1"/>
      <protection/>
    </xf>
    <xf numFmtId="0" fontId="46" fillId="0" borderId="16" xfId="0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1" width="10.7109375" style="1" customWidth="1"/>
    <col min="12" max="23" width="10.7109375" style="1" hidden="1" customWidth="1"/>
    <col min="24" max="16384" width="9.140625" style="1" customWidth="1"/>
  </cols>
  <sheetData>
    <row r="1" spans="1:23" s="50" customFormat="1" ht="18.75" customHeight="1">
      <c r="A1" s="51" t="s">
        <v>605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462450050</v>
      </c>
      <c r="E5" s="18">
        <v>462450050</v>
      </c>
      <c r="F5" s="18">
        <v>0</v>
      </c>
      <c r="G5" s="19">
        <f>IF($D5=0,0,$F5/$D5)</f>
        <v>0</v>
      </c>
      <c r="H5" s="17">
        <v>0</v>
      </c>
      <c r="I5" s="18">
        <v>0</v>
      </c>
      <c r="J5" s="18">
        <v>0</v>
      </c>
      <c r="K5" s="17">
        <v>0</v>
      </c>
      <c r="L5" s="17">
        <v>0</v>
      </c>
      <c r="M5" s="18">
        <v>0</v>
      </c>
      <c r="N5" s="18">
        <v>0</v>
      </c>
      <c r="O5" s="17">
        <v>0</v>
      </c>
      <c r="P5" s="17">
        <v>0</v>
      </c>
      <c r="Q5" s="18">
        <v>0</v>
      </c>
      <c r="R5" s="18">
        <v>0</v>
      </c>
      <c r="S5" s="17">
        <v>0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315780718</v>
      </c>
      <c r="E6" s="18">
        <v>315780718</v>
      </c>
      <c r="F6" s="18">
        <v>0</v>
      </c>
      <c r="G6" s="19">
        <f>IF($D6=0,0,$F6/$D6)</f>
        <v>0</v>
      </c>
      <c r="H6" s="17">
        <v>0</v>
      </c>
      <c r="I6" s="18">
        <v>0</v>
      </c>
      <c r="J6" s="18">
        <v>0</v>
      </c>
      <c r="K6" s="17">
        <v>0</v>
      </c>
      <c r="L6" s="17">
        <v>0</v>
      </c>
      <c r="M6" s="18">
        <v>0</v>
      </c>
      <c r="N6" s="18">
        <v>0</v>
      </c>
      <c r="O6" s="17">
        <v>0</v>
      </c>
      <c r="P6" s="17">
        <v>0</v>
      </c>
      <c r="Q6" s="18">
        <v>0</v>
      </c>
      <c r="R6" s="18">
        <v>0</v>
      </c>
      <c r="S6" s="17">
        <v>0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778230768</v>
      </c>
      <c r="E7" s="26">
        <f>SUM(E5:E6)</f>
        <v>778230768</v>
      </c>
      <c r="F7" s="26">
        <f>SUM(F5:F6)</f>
        <v>0</v>
      </c>
      <c r="G7" s="27">
        <f>IF($D7=0,0,$F7/$D7)</f>
        <v>0</v>
      </c>
      <c r="H7" s="25">
        <f aca="true" t="shared" si="0" ref="H7:W7">SUM(H5:H6)</f>
        <v>0</v>
      </c>
      <c r="I7" s="26">
        <f t="shared" si="0"/>
        <v>0</v>
      </c>
      <c r="J7" s="26">
        <f t="shared" si="0"/>
        <v>0</v>
      </c>
      <c r="K7" s="25">
        <f t="shared" si="0"/>
        <v>0</v>
      </c>
      <c r="L7" s="25">
        <f t="shared" si="0"/>
        <v>0</v>
      </c>
      <c r="M7" s="26">
        <f t="shared" si="0"/>
        <v>0</v>
      </c>
      <c r="N7" s="26">
        <f t="shared" si="0"/>
        <v>0</v>
      </c>
      <c r="O7" s="25">
        <f t="shared" si="0"/>
        <v>0</v>
      </c>
      <c r="P7" s="25">
        <f t="shared" si="0"/>
        <v>0</v>
      </c>
      <c r="Q7" s="26">
        <f t="shared" si="0"/>
        <v>0</v>
      </c>
      <c r="R7" s="26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17853514</v>
      </c>
      <c r="E8" s="18">
        <v>17853514</v>
      </c>
      <c r="F8" s="18">
        <v>0</v>
      </c>
      <c r="G8" s="19">
        <f>IF($D8=0,0,$F8/$D8)</f>
        <v>0</v>
      </c>
      <c r="H8" s="17">
        <v>0</v>
      </c>
      <c r="I8" s="18">
        <v>0</v>
      </c>
      <c r="J8" s="18">
        <v>0</v>
      </c>
      <c r="K8" s="17">
        <v>0</v>
      </c>
      <c r="L8" s="17">
        <v>0</v>
      </c>
      <c r="M8" s="18">
        <v>0</v>
      </c>
      <c r="N8" s="18">
        <v>0</v>
      </c>
      <c r="O8" s="17">
        <v>0</v>
      </c>
      <c r="P8" s="17">
        <v>0</v>
      </c>
      <c r="Q8" s="18">
        <v>0</v>
      </c>
      <c r="R8" s="18">
        <v>0</v>
      </c>
      <c r="S8" s="17">
        <v>0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4903330</v>
      </c>
      <c r="E9" s="18">
        <v>4903330</v>
      </c>
      <c r="F9" s="18">
        <v>0</v>
      </c>
      <c r="G9" s="19">
        <f aca="true" t="shared" si="1" ref="G9:G51">IF($D9=0,0,$F9/$D9)</f>
        <v>0</v>
      </c>
      <c r="H9" s="17">
        <v>0</v>
      </c>
      <c r="I9" s="18">
        <v>0</v>
      </c>
      <c r="J9" s="18">
        <v>0</v>
      </c>
      <c r="K9" s="17">
        <v>0</v>
      </c>
      <c r="L9" s="17">
        <v>0</v>
      </c>
      <c r="M9" s="18">
        <v>0</v>
      </c>
      <c r="N9" s="18">
        <v>0</v>
      </c>
      <c r="O9" s="17">
        <v>0</v>
      </c>
      <c r="P9" s="17">
        <v>0</v>
      </c>
      <c r="Q9" s="18">
        <v>0</v>
      </c>
      <c r="R9" s="18">
        <v>0</v>
      </c>
      <c r="S9" s="17">
        <v>0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89000000</v>
      </c>
      <c r="E10" s="18">
        <v>89000000</v>
      </c>
      <c r="F10" s="18">
        <v>0</v>
      </c>
      <c r="G10" s="19">
        <f t="shared" si="1"/>
        <v>0</v>
      </c>
      <c r="H10" s="17">
        <v>0</v>
      </c>
      <c r="I10" s="18">
        <v>0</v>
      </c>
      <c r="J10" s="18">
        <v>0</v>
      </c>
      <c r="K10" s="17">
        <v>0</v>
      </c>
      <c r="L10" s="17">
        <v>0</v>
      </c>
      <c r="M10" s="18">
        <v>0</v>
      </c>
      <c r="N10" s="18">
        <v>0</v>
      </c>
      <c r="O10" s="17">
        <v>0</v>
      </c>
      <c r="P10" s="17">
        <v>0</v>
      </c>
      <c r="Q10" s="18">
        <v>0</v>
      </c>
      <c r="R10" s="18">
        <v>0</v>
      </c>
      <c r="S10" s="17">
        <v>0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19030000</v>
      </c>
      <c r="E11" s="18">
        <v>19030000</v>
      </c>
      <c r="F11" s="18">
        <v>0</v>
      </c>
      <c r="G11" s="19">
        <f t="shared" si="1"/>
        <v>0</v>
      </c>
      <c r="H11" s="17">
        <v>0</v>
      </c>
      <c r="I11" s="18">
        <v>0</v>
      </c>
      <c r="J11" s="18">
        <v>0</v>
      </c>
      <c r="K11" s="17">
        <v>0</v>
      </c>
      <c r="L11" s="17">
        <v>0</v>
      </c>
      <c r="M11" s="18">
        <v>0</v>
      </c>
      <c r="N11" s="18">
        <v>0</v>
      </c>
      <c r="O11" s="17">
        <v>0</v>
      </c>
      <c r="P11" s="17">
        <v>0</v>
      </c>
      <c r="Q11" s="18">
        <v>0</v>
      </c>
      <c r="R11" s="18">
        <v>0</v>
      </c>
      <c r="S11" s="17">
        <v>0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0</v>
      </c>
      <c r="E12" s="18">
        <v>0</v>
      </c>
      <c r="F12" s="18">
        <v>0</v>
      </c>
      <c r="G12" s="19">
        <f t="shared" si="1"/>
        <v>0</v>
      </c>
      <c r="H12" s="17">
        <v>0</v>
      </c>
      <c r="I12" s="18">
        <v>0</v>
      </c>
      <c r="J12" s="18">
        <v>0</v>
      </c>
      <c r="K12" s="17">
        <v>0</v>
      </c>
      <c r="L12" s="17">
        <v>0</v>
      </c>
      <c r="M12" s="18">
        <v>0</v>
      </c>
      <c r="N12" s="18">
        <v>0</v>
      </c>
      <c r="O12" s="17">
        <v>0</v>
      </c>
      <c r="P12" s="17">
        <v>0</v>
      </c>
      <c r="Q12" s="18">
        <v>0</v>
      </c>
      <c r="R12" s="18">
        <v>0</v>
      </c>
      <c r="S12" s="17">
        <v>0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42083000</v>
      </c>
      <c r="E13" s="18">
        <v>42083000</v>
      </c>
      <c r="F13" s="18">
        <v>0</v>
      </c>
      <c r="G13" s="19">
        <f t="shared" si="1"/>
        <v>0</v>
      </c>
      <c r="H13" s="17">
        <v>0</v>
      </c>
      <c r="I13" s="18">
        <v>0</v>
      </c>
      <c r="J13" s="18">
        <v>0</v>
      </c>
      <c r="K13" s="17">
        <v>0</v>
      </c>
      <c r="L13" s="17">
        <v>0</v>
      </c>
      <c r="M13" s="18">
        <v>0</v>
      </c>
      <c r="N13" s="18">
        <v>0</v>
      </c>
      <c r="O13" s="17">
        <v>0</v>
      </c>
      <c r="P13" s="17">
        <v>0</v>
      </c>
      <c r="Q13" s="18">
        <v>0</v>
      </c>
      <c r="R13" s="18">
        <v>0</v>
      </c>
      <c r="S13" s="17">
        <v>0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6934787</v>
      </c>
      <c r="E14" s="18">
        <v>6934787</v>
      </c>
      <c r="F14" s="18">
        <v>0</v>
      </c>
      <c r="G14" s="19">
        <f t="shared" si="1"/>
        <v>0</v>
      </c>
      <c r="H14" s="17">
        <v>0</v>
      </c>
      <c r="I14" s="18">
        <v>0</v>
      </c>
      <c r="J14" s="18">
        <v>0</v>
      </c>
      <c r="K14" s="17">
        <v>0</v>
      </c>
      <c r="L14" s="17">
        <v>0</v>
      </c>
      <c r="M14" s="18">
        <v>0</v>
      </c>
      <c r="N14" s="18">
        <v>0</v>
      </c>
      <c r="O14" s="17">
        <v>0</v>
      </c>
      <c r="P14" s="17">
        <v>0</v>
      </c>
      <c r="Q14" s="18">
        <v>0</v>
      </c>
      <c r="R14" s="18">
        <v>0</v>
      </c>
      <c r="S14" s="17">
        <v>0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631400</v>
      </c>
      <c r="E15" s="18">
        <v>631400</v>
      </c>
      <c r="F15" s="18">
        <v>0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0</v>
      </c>
      <c r="N15" s="18">
        <v>0</v>
      </c>
      <c r="O15" s="17">
        <v>0</v>
      </c>
      <c r="P15" s="17">
        <v>0</v>
      </c>
      <c r="Q15" s="18">
        <v>0</v>
      </c>
      <c r="R15" s="18">
        <v>0</v>
      </c>
      <c r="S15" s="17">
        <v>0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180436031</v>
      </c>
      <c r="E16" s="26">
        <f>SUM(E8:E15)</f>
        <v>180436031</v>
      </c>
      <c r="F16" s="26">
        <f>SUM(F8:F15)</f>
        <v>0</v>
      </c>
      <c r="G16" s="27">
        <f t="shared" si="1"/>
        <v>0</v>
      </c>
      <c r="H16" s="25">
        <f aca="true" t="shared" si="2" ref="H16:W16">SUM(H8:H15)</f>
        <v>0</v>
      </c>
      <c r="I16" s="26">
        <f t="shared" si="2"/>
        <v>0</v>
      </c>
      <c r="J16" s="26">
        <f t="shared" si="2"/>
        <v>0</v>
      </c>
      <c r="K16" s="25">
        <f t="shared" si="2"/>
        <v>0</v>
      </c>
      <c r="L16" s="25">
        <f t="shared" si="2"/>
        <v>0</v>
      </c>
      <c r="M16" s="26">
        <f t="shared" si="2"/>
        <v>0</v>
      </c>
      <c r="N16" s="26">
        <f t="shared" si="2"/>
        <v>0</v>
      </c>
      <c r="O16" s="25">
        <f t="shared" si="2"/>
        <v>0</v>
      </c>
      <c r="P16" s="25">
        <f t="shared" si="2"/>
        <v>0</v>
      </c>
      <c r="Q16" s="26">
        <f t="shared" si="2"/>
        <v>0</v>
      </c>
      <c r="R16" s="26">
        <f t="shared" si="2"/>
        <v>0</v>
      </c>
      <c r="S16" s="25">
        <f t="shared" si="2"/>
        <v>0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679826</v>
      </c>
      <c r="G17" s="19">
        <f t="shared" si="1"/>
        <v>0</v>
      </c>
      <c r="H17" s="17">
        <v>518677</v>
      </c>
      <c r="I17" s="18">
        <v>95316</v>
      </c>
      <c r="J17" s="18">
        <v>65833</v>
      </c>
      <c r="K17" s="17">
        <v>679826</v>
      </c>
      <c r="L17" s="17">
        <v>0</v>
      </c>
      <c r="M17" s="18">
        <v>0</v>
      </c>
      <c r="N17" s="18">
        <v>0</v>
      </c>
      <c r="O17" s="17">
        <v>0</v>
      </c>
      <c r="P17" s="17">
        <v>0</v>
      </c>
      <c r="Q17" s="18">
        <v>0</v>
      </c>
      <c r="R17" s="18">
        <v>0</v>
      </c>
      <c r="S17" s="17">
        <v>0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6376000</v>
      </c>
      <c r="E18" s="18">
        <v>6376000</v>
      </c>
      <c r="F18" s="18">
        <v>1150885</v>
      </c>
      <c r="G18" s="19">
        <f t="shared" si="1"/>
        <v>0.18050266624843161</v>
      </c>
      <c r="H18" s="17">
        <v>26453</v>
      </c>
      <c r="I18" s="18">
        <v>1124432</v>
      </c>
      <c r="J18" s="18">
        <v>0</v>
      </c>
      <c r="K18" s="17">
        <v>1150885</v>
      </c>
      <c r="L18" s="17">
        <v>0</v>
      </c>
      <c r="M18" s="18">
        <v>0</v>
      </c>
      <c r="N18" s="18">
        <v>0</v>
      </c>
      <c r="O18" s="17">
        <v>0</v>
      </c>
      <c r="P18" s="17">
        <v>0</v>
      </c>
      <c r="Q18" s="18">
        <v>0</v>
      </c>
      <c r="R18" s="18">
        <v>0</v>
      </c>
      <c r="S18" s="17">
        <v>0</v>
      </c>
      <c r="T18" s="17">
        <v>0</v>
      </c>
      <c r="U18" s="18">
        <v>0</v>
      </c>
      <c r="V18" s="20">
        <v>0</v>
      </c>
      <c r="W18" s="21">
        <v>0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3445000</v>
      </c>
      <c r="E19" s="18">
        <v>3445000</v>
      </c>
      <c r="F19" s="18">
        <v>293880</v>
      </c>
      <c r="G19" s="19">
        <f t="shared" si="1"/>
        <v>0.08530624092888243</v>
      </c>
      <c r="H19" s="17">
        <v>85801</v>
      </c>
      <c r="I19" s="18">
        <v>159521</v>
      </c>
      <c r="J19" s="18">
        <v>48558</v>
      </c>
      <c r="K19" s="17">
        <v>293880</v>
      </c>
      <c r="L19" s="17">
        <v>0</v>
      </c>
      <c r="M19" s="18">
        <v>0</v>
      </c>
      <c r="N19" s="18">
        <v>0</v>
      </c>
      <c r="O19" s="17">
        <v>0</v>
      </c>
      <c r="P19" s="17">
        <v>0</v>
      </c>
      <c r="Q19" s="18">
        <v>0</v>
      </c>
      <c r="R19" s="18">
        <v>0</v>
      </c>
      <c r="S19" s="17">
        <v>0</v>
      </c>
      <c r="T19" s="17">
        <v>0</v>
      </c>
      <c r="U19" s="18">
        <v>0</v>
      </c>
      <c r="V19" s="20">
        <v>0</v>
      </c>
      <c r="W19" s="21">
        <v>0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7565766</v>
      </c>
      <c r="E20" s="18">
        <v>7565766</v>
      </c>
      <c r="F20" s="18">
        <v>0</v>
      </c>
      <c r="G20" s="19">
        <f t="shared" si="1"/>
        <v>0</v>
      </c>
      <c r="H20" s="17">
        <v>0</v>
      </c>
      <c r="I20" s="18">
        <v>0</v>
      </c>
      <c r="J20" s="18">
        <v>0</v>
      </c>
      <c r="K20" s="17">
        <v>0</v>
      </c>
      <c r="L20" s="17">
        <v>0</v>
      </c>
      <c r="M20" s="18">
        <v>0</v>
      </c>
      <c r="N20" s="18">
        <v>0</v>
      </c>
      <c r="O20" s="17">
        <v>0</v>
      </c>
      <c r="P20" s="17">
        <v>0</v>
      </c>
      <c r="Q20" s="18">
        <v>0</v>
      </c>
      <c r="R20" s="18">
        <v>0</v>
      </c>
      <c r="S20" s="17">
        <v>0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2047120</v>
      </c>
      <c r="E21" s="18">
        <v>2047120</v>
      </c>
      <c r="F21" s="18">
        <v>0</v>
      </c>
      <c r="G21" s="19">
        <f t="shared" si="1"/>
        <v>0</v>
      </c>
      <c r="H21" s="17">
        <v>0</v>
      </c>
      <c r="I21" s="18">
        <v>0</v>
      </c>
      <c r="J21" s="18">
        <v>0</v>
      </c>
      <c r="K21" s="17">
        <v>0</v>
      </c>
      <c r="L21" s="17">
        <v>0</v>
      </c>
      <c r="M21" s="18">
        <v>0</v>
      </c>
      <c r="N21" s="18">
        <v>0</v>
      </c>
      <c r="O21" s="17">
        <v>0</v>
      </c>
      <c r="P21" s="17">
        <v>0</v>
      </c>
      <c r="Q21" s="18">
        <v>0</v>
      </c>
      <c r="R21" s="18">
        <v>0</v>
      </c>
      <c r="S21" s="17">
        <v>0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2000000</v>
      </c>
      <c r="E22" s="18">
        <v>2000000</v>
      </c>
      <c r="F22" s="18">
        <v>663172</v>
      </c>
      <c r="G22" s="19">
        <f t="shared" si="1"/>
        <v>0.331586</v>
      </c>
      <c r="H22" s="17">
        <v>21064</v>
      </c>
      <c r="I22" s="18">
        <v>279128</v>
      </c>
      <c r="J22" s="18">
        <v>362980</v>
      </c>
      <c r="K22" s="17">
        <v>663172</v>
      </c>
      <c r="L22" s="17">
        <v>0</v>
      </c>
      <c r="M22" s="18">
        <v>0</v>
      </c>
      <c r="N22" s="18">
        <v>0</v>
      </c>
      <c r="O22" s="17">
        <v>0</v>
      </c>
      <c r="P22" s="17">
        <v>0</v>
      </c>
      <c r="Q22" s="18">
        <v>0</v>
      </c>
      <c r="R22" s="18">
        <v>0</v>
      </c>
      <c r="S22" s="17">
        <v>0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19100000</v>
      </c>
      <c r="E23" s="18">
        <v>19100000</v>
      </c>
      <c r="F23" s="18">
        <v>0</v>
      </c>
      <c r="G23" s="19">
        <f t="shared" si="1"/>
        <v>0</v>
      </c>
      <c r="H23" s="17">
        <v>0</v>
      </c>
      <c r="I23" s="18">
        <v>0</v>
      </c>
      <c r="J23" s="18">
        <v>0</v>
      </c>
      <c r="K23" s="17">
        <v>0</v>
      </c>
      <c r="L23" s="17">
        <v>0</v>
      </c>
      <c r="M23" s="18">
        <v>0</v>
      </c>
      <c r="N23" s="18">
        <v>0</v>
      </c>
      <c r="O23" s="17">
        <v>0</v>
      </c>
      <c r="P23" s="17">
        <v>0</v>
      </c>
      <c r="Q23" s="18">
        <v>0</v>
      </c>
      <c r="R23" s="18">
        <v>0</v>
      </c>
      <c r="S23" s="17">
        <v>0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40533886</v>
      </c>
      <c r="E24" s="26">
        <f>SUM(E17:E23)</f>
        <v>40533886</v>
      </c>
      <c r="F24" s="26">
        <f>SUM(F17:F23)</f>
        <v>2787763</v>
      </c>
      <c r="G24" s="27">
        <f t="shared" si="1"/>
        <v>0.06877610994415882</v>
      </c>
      <c r="H24" s="25">
        <f aca="true" t="shared" si="3" ref="H24:W24">SUM(H17:H23)</f>
        <v>651995</v>
      </c>
      <c r="I24" s="26">
        <f t="shared" si="3"/>
        <v>1658397</v>
      </c>
      <c r="J24" s="26">
        <f t="shared" si="3"/>
        <v>477371</v>
      </c>
      <c r="K24" s="25">
        <f t="shared" si="3"/>
        <v>2787763</v>
      </c>
      <c r="L24" s="25">
        <f t="shared" si="3"/>
        <v>0</v>
      </c>
      <c r="M24" s="26">
        <f t="shared" si="3"/>
        <v>0</v>
      </c>
      <c r="N24" s="26">
        <f t="shared" si="3"/>
        <v>0</v>
      </c>
      <c r="O24" s="25">
        <f t="shared" si="3"/>
        <v>0</v>
      </c>
      <c r="P24" s="25">
        <f t="shared" si="3"/>
        <v>0</v>
      </c>
      <c r="Q24" s="26">
        <f t="shared" si="3"/>
        <v>0</v>
      </c>
      <c r="R24" s="26">
        <f t="shared" si="3"/>
        <v>0</v>
      </c>
      <c r="S24" s="25">
        <f t="shared" si="3"/>
        <v>0</v>
      </c>
      <c r="T24" s="25">
        <f t="shared" si="3"/>
        <v>0</v>
      </c>
      <c r="U24" s="26">
        <f t="shared" si="3"/>
        <v>0</v>
      </c>
      <c r="V24" s="28">
        <f t="shared" si="3"/>
        <v>0</v>
      </c>
      <c r="W24" s="29">
        <f t="shared" si="3"/>
        <v>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16300000</v>
      </c>
      <c r="E25" s="18">
        <v>16300000</v>
      </c>
      <c r="F25" s="18">
        <v>0</v>
      </c>
      <c r="G25" s="19">
        <f t="shared" si="1"/>
        <v>0</v>
      </c>
      <c r="H25" s="17">
        <v>0</v>
      </c>
      <c r="I25" s="18">
        <v>0</v>
      </c>
      <c r="J25" s="18">
        <v>0</v>
      </c>
      <c r="K25" s="17">
        <v>0</v>
      </c>
      <c r="L25" s="17">
        <v>0</v>
      </c>
      <c r="M25" s="18">
        <v>0</v>
      </c>
      <c r="N25" s="18">
        <v>0</v>
      </c>
      <c r="O25" s="17">
        <v>0</v>
      </c>
      <c r="P25" s="17">
        <v>0</v>
      </c>
      <c r="Q25" s="18">
        <v>0</v>
      </c>
      <c r="R25" s="18">
        <v>0</v>
      </c>
      <c r="S25" s="17">
        <v>0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0</v>
      </c>
      <c r="E26" s="18">
        <v>0</v>
      </c>
      <c r="F26" s="18">
        <v>0</v>
      </c>
      <c r="G26" s="19">
        <f t="shared" si="1"/>
        <v>0</v>
      </c>
      <c r="H26" s="17">
        <v>0</v>
      </c>
      <c r="I26" s="18">
        <v>0</v>
      </c>
      <c r="J26" s="18">
        <v>0</v>
      </c>
      <c r="K26" s="17">
        <v>0</v>
      </c>
      <c r="L26" s="17">
        <v>0</v>
      </c>
      <c r="M26" s="18">
        <v>0</v>
      </c>
      <c r="N26" s="18">
        <v>0</v>
      </c>
      <c r="O26" s="17">
        <v>0</v>
      </c>
      <c r="P26" s="17">
        <v>0</v>
      </c>
      <c r="Q26" s="18">
        <v>0</v>
      </c>
      <c r="R26" s="18">
        <v>0</v>
      </c>
      <c r="S26" s="17">
        <v>0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7176000</v>
      </c>
      <c r="E27" s="18">
        <v>7176000</v>
      </c>
      <c r="F27" s="18">
        <v>823490</v>
      </c>
      <c r="G27" s="19">
        <f t="shared" si="1"/>
        <v>0.11475613154960981</v>
      </c>
      <c r="H27" s="17">
        <v>0</v>
      </c>
      <c r="I27" s="18">
        <v>485861</v>
      </c>
      <c r="J27" s="18">
        <v>337629</v>
      </c>
      <c r="K27" s="17">
        <v>823490</v>
      </c>
      <c r="L27" s="17">
        <v>0</v>
      </c>
      <c r="M27" s="18">
        <v>0</v>
      </c>
      <c r="N27" s="18">
        <v>0</v>
      </c>
      <c r="O27" s="17">
        <v>0</v>
      </c>
      <c r="P27" s="17">
        <v>0</v>
      </c>
      <c r="Q27" s="18">
        <v>0</v>
      </c>
      <c r="R27" s="18">
        <v>0</v>
      </c>
      <c r="S27" s="17">
        <v>0</v>
      </c>
      <c r="T27" s="17">
        <v>0</v>
      </c>
      <c r="U27" s="18">
        <v>0</v>
      </c>
      <c r="V27" s="20">
        <v>0</v>
      </c>
      <c r="W27" s="21">
        <v>0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5470000</v>
      </c>
      <c r="E28" s="18">
        <v>5470000</v>
      </c>
      <c r="F28" s="18">
        <v>0</v>
      </c>
      <c r="G28" s="19">
        <f t="shared" si="1"/>
        <v>0</v>
      </c>
      <c r="H28" s="17">
        <v>0</v>
      </c>
      <c r="I28" s="18">
        <v>0</v>
      </c>
      <c r="J28" s="18">
        <v>0</v>
      </c>
      <c r="K28" s="17">
        <v>0</v>
      </c>
      <c r="L28" s="17">
        <v>0</v>
      </c>
      <c r="M28" s="18">
        <v>0</v>
      </c>
      <c r="N28" s="18">
        <v>0</v>
      </c>
      <c r="O28" s="17">
        <v>0</v>
      </c>
      <c r="P28" s="17">
        <v>0</v>
      </c>
      <c r="Q28" s="18">
        <v>0</v>
      </c>
      <c r="R28" s="18">
        <v>0</v>
      </c>
      <c r="S28" s="17">
        <v>0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2518000</v>
      </c>
      <c r="E29" s="18">
        <v>2518000</v>
      </c>
      <c r="F29" s="18">
        <v>0</v>
      </c>
      <c r="G29" s="19">
        <f t="shared" si="1"/>
        <v>0</v>
      </c>
      <c r="H29" s="17">
        <v>0</v>
      </c>
      <c r="I29" s="18">
        <v>0</v>
      </c>
      <c r="J29" s="18">
        <v>0</v>
      </c>
      <c r="K29" s="17">
        <v>0</v>
      </c>
      <c r="L29" s="17">
        <v>0</v>
      </c>
      <c r="M29" s="18">
        <v>0</v>
      </c>
      <c r="N29" s="18">
        <v>0</v>
      </c>
      <c r="O29" s="17">
        <v>0</v>
      </c>
      <c r="P29" s="17">
        <v>0</v>
      </c>
      <c r="Q29" s="18">
        <v>0</v>
      </c>
      <c r="R29" s="18">
        <v>0</v>
      </c>
      <c r="S29" s="17">
        <v>0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21226000</v>
      </c>
      <c r="E30" s="18">
        <v>21226000</v>
      </c>
      <c r="F30" s="18">
        <v>0</v>
      </c>
      <c r="G30" s="19">
        <f t="shared" si="1"/>
        <v>0</v>
      </c>
      <c r="H30" s="17">
        <v>0</v>
      </c>
      <c r="I30" s="18">
        <v>0</v>
      </c>
      <c r="J30" s="18">
        <v>0</v>
      </c>
      <c r="K30" s="17">
        <v>0</v>
      </c>
      <c r="L30" s="17">
        <v>0</v>
      </c>
      <c r="M30" s="18">
        <v>0</v>
      </c>
      <c r="N30" s="18">
        <v>0</v>
      </c>
      <c r="O30" s="17">
        <v>0</v>
      </c>
      <c r="P30" s="17">
        <v>0</v>
      </c>
      <c r="Q30" s="18">
        <v>0</v>
      </c>
      <c r="R30" s="18">
        <v>0</v>
      </c>
      <c r="S30" s="17">
        <v>0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54165000</v>
      </c>
      <c r="E31" s="18">
        <v>54165000</v>
      </c>
      <c r="F31" s="18">
        <v>0</v>
      </c>
      <c r="G31" s="19">
        <f t="shared" si="1"/>
        <v>0</v>
      </c>
      <c r="H31" s="17">
        <v>0</v>
      </c>
      <c r="I31" s="18">
        <v>0</v>
      </c>
      <c r="J31" s="18">
        <v>0</v>
      </c>
      <c r="K31" s="17">
        <v>0</v>
      </c>
      <c r="L31" s="17">
        <v>0</v>
      </c>
      <c r="M31" s="18">
        <v>0</v>
      </c>
      <c r="N31" s="18">
        <v>0</v>
      </c>
      <c r="O31" s="17">
        <v>0</v>
      </c>
      <c r="P31" s="17">
        <v>0</v>
      </c>
      <c r="Q31" s="18">
        <v>0</v>
      </c>
      <c r="R31" s="18">
        <v>0</v>
      </c>
      <c r="S31" s="17">
        <v>0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106855000</v>
      </c>
      <c r="E32" s="26">
        <f>SUM(E25:E31)</f>
        <v>106855000</v>
      </c>
      <c r="F32" s="26">
        <f>SUM(F25:F31)</f>
        <v>823490</v>
      </c>
      <c r="G32" s="27">
        <f t="shared" si="1"/>
        <v>0.007706611763604885</v>
      </c>
      <c r="H32" s="25">
        <f aca="true" t="shared" si="4" ref="H32:W32">SUM(H25:H31)</f>
        <v>0</v>
      </c>
      <c r="I32" s="26">
        <f t="shared" si="4"/>
        <v>485861</v>
      </c>
      <c r="J32" s="26">
        <f t="shared" si="4"/>
        <v>337629</v>
      </c>
      <c r="K32" s="25">
        <f t="shared" si="4"/>
        <v>823490</v>
      </c>
      <c r="L32" s="25">
        <f t="shared" si="4"/>
        <v>0</v>
      </c>
      <c r="M32" s="26">
        <f t="shared" si="4"/>
        <v>0</v>
      </c>
      <c r="N32" s="26">
        <f t="shared" si="4"/>
        <v>0</v>
      </c>
      <c r="O32" s="25">
        <f t="shared" si="4"/>
        <v>0</v>
      </c>
      <c r="P32" s="25">
        <f t="shared" si="4"/>
        <v>0</v>
      </c>
      <c r="Q32" s="26">
        <f t="shared" si="4"/>
        <v>0</v>
      </c>
      <c r="R32" s="26">
        <f t="shared" si="4"/>
        <v>0</v>
      </c>
      <c r="S32" s="25">
        <f t="shared" si="4"/>
        <v>0</v>
      </c>
      <c r="T32" s="25">
        <f t="shared" si="4"/>
        <v>0</v>
      </c>
      <c r="U32" s="26">
        <f t="shared" si="4"/>
        <v>0</v>
      </c>
      <c r="V32" s="28">
        <f t="shared" si="4"/>
        <v>0</v>
      </c>
      <c r="W32" s="29">
        <f t="shared" si="4"/>
        <v>0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21597283</v>
      </c>
      <c r="E33" s="18">
        <v>21597283</v>
      </c>
      <c r="F33" s="18">
        <v>3009645</v>
      </c>
      <c r="G33" s="19">
        <f t="shared" si="1"/>
        <v>0.13935294546077856</v>
      </c>
      <c r="H33" s="17">
        <v>2415051</v>
      </c>
      <c r="I33" s="18">
        <v>209606</v>
      </c>
      <c r="J33" s="18">
        <v>384988</v>
      </c>
      <c r="K33" s="17">
        <v>3009645</v>
      </c>
      <c r="L33" s="17">
        <v>0</v>
      </c>
      <c r="M33" s="18">
        <v>0</v>
      </c>
      <c r="N33" s="18">
        <v>0</v>
      </c>
      <c r="O33" s="17">
        <v>0</v>
      </c>
      <c r="P33" s="17">
        <v>0</v>
      </c>
      <c r="Q33" s="18">
        <v>0</v>
      </c>
      <c r="R33" s="18">
        <v>0</v>
      </c>
      <c r="S33" s="17">
        <v>0</v>
      </c>
      <c r="T33" s="17">
        <v>0</v>
      </c>
      <c r="U33" s="18">
        <v>0</v>
      </c>
      <c r="V33" s="20">
        <v>0</v>
      </c>
      <c r="W33" s="21">
        <v>0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9729157</v>
      </c>
      <c r="E34" s="18">
        <v>9729157</v>
      </c>
      <c r="F34" s="18">
        <v>0</v>
      </c>
      <c r="G34" s="19">
        <f t="shared" si="1"/>
        <v>0</v>
      </c>
      <c r="H34" s="17">
        <v>0</v>
      </c>
      <c r="I34" s="18">
        <v>0</v>
      </c>
      <c r="J34" s="18">
        <v>0</v>
      </c>
      <c r="K34" s="17">
        <v>0</v>
      </c>
      <c r="L34" s="17">
        <v>0</v>
      </c>
      <c r="M34" s="18">
        <v>0</v>
      </c>
      <c r="N34" s="18">
        <v>0</v>
      </c>
      <c r="O34" s="17">
        <v>0</v>
      </c>
      <c r="P34" s="17">
        <v>0</v>
      </c>
      <c r="Q34" s="18">
        <v>0</v>
      </c>
      <c r="R34" s="18">
        <v>0</v>
      </c>
      <c r="S34" s="17">
        <v>0</v>
      </c>
      <c r="T34" s="17">
        <v>0</v>
      </c>
      <c r="U34" s="18">
        <v>0</v>
      </c>
      <c r="V34" s="20">
        <v>0</v>
      </c>
      <c r="W34" s="21">
        <v>0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7102114</v>
      </c>
      <c r="E35" s="18">
        <v>7102114</v>
      </c>
      <c r="F35" s="18">
        <v>0</v>
      </c>
      <c r="G35" s="19">
        <f t="shared" si="1"/>
        <v>0</v>
      </c>
      <c r="H35" s="17">
        <v>0</v>
      </c>
      <c r="I35" s="18">
        <v>0</v>
      </c>
      <c r="J35" s="18">
        <v>0</v>
      </c>
      <c r="K35" s="17">
        <v>0</v>
      </c>
      <c r="L35" s="17">
        <v>0</v>
      </c>
      <c r="M35" s="18">
        <v>0</v>
      </c>
      <c r="N35" s="18">
        <v>0</v>
      </c>
      <c r="O35" s="17">
        <v>0</v>
      </c>
      <c r="P35" s="17">
        <v>0</v>
      </c>
      <c r="Q35" s="18">
        <v>0</v>
      </c>
      <c r="R35" s="18">
        <v>0</v>
      </c>
      <c r="S35" s="17">
        <v>0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51388589</v>
      </c>
      <c r="E36" s="18">
        <v>51388589</v>
      </c>
      <c r="F36" s="18">
        <v>0</v>
      </c>
      <c r="G36" s="19">
        <f t="shared" si="1"/>
        <v>0</v>
      </c>
      <c r="H36" s="17">
        <v>0</v>
      </c>
      <c r="I36" s="18">
        <v>0</v>
      </c>
      <c r="J36" s="18">
        <v>0</v>
      </c>
      <c r="K36" s="17">
        <v>0</v>
      </c>
      <c r="L36" s="17">
        <v>0</v>
      </c>
      <c r="M36" s="18">
        <v>0</v>
      </c>
      <c r="N36" s="18">
        <v>0</v>
      </c>
      <c r="O36" s="17">
        <v>0</v>
      </c>
      <c r="P36" s="17">
        <v>0</v>
      </c>
      <c r="Q36" s="18">
        <v>0</v>
      </c>
      <c r="R36" s="18">
        <v>0</v>
      </c>
      <c r="S36" s="17">
        <v>0</v>
      </c>
      <c r="T36" s="17">
        <v>0</v>
      </c>
      <c r="U36" s="18">
        <v>0</v>
      </c>
      <c r="V36" s="20">
        <v>0</v>
      </c>
      <c r="W36" s="21">
        <v>0</v>
      </c>
    </row>
    <row r="37" spans="1:23" ht="12.75" customHeight="1">
      <c r="A37" s="22"/>
      <c r="B37" s="23" t="s">
        <v>83</v>
      </c>
      <c r="C37" s="24"/>
      <c r="D37" s="25">
        <f>SUM(D33:D36)</f>
        <v>89817143</v>
      </c>
      <c r="E37" s="26">
        <f>SUM(E33:E36)</f>
        <v>89817143</v>
      </c>
      <c r="F37" s="26">
        <f>SUM(F33:F36)</f>
        <v>3009645</v>
      </c>
      <c r="G37" s="27">
        <f t="shared" si="1"/>
        <v>0.03350858087303</v>
      </c>
      <c r="H37" s="25">
        <f aca="true" t="shared" si="5" ref="H37:W37">SUM(H33:H36)</f>
        <v>2415051</v>
      </c>
      <c r="I37" s="26">
        <f t="shared" si="5"/>
        <v>209606</v>
      </c>
      <c r="J37" s="26">
        <f t="shared" si="5"/>
        <v>384988</v>
      </c>
      <c r="K37" s="25">
        <f t="shared" si="5"/>
        <v>3009645</v>
      </c>
      <c r="L37" s="25">
        <f t="shared" si="5"/>
        <v>0</v>
      </c>
      <c r="M37" s="26">
        <f t="shared" si="5"/>
        <v>0</v>
      </c>
      <c r="N37" s="26">
        <f t="shared" si="5"/>
        <v>0</v>
      </c>
      <c r="O37" s="25">
        <f t="shared" si="5"/>
        <v>0</v>
      </c>
      <c r="P37" s="25">
        <f t="shared" si="5"/>
        <v>0</v>
      </c>
      <c r="Q37" s="26">
        <f t="shared" si="5"/>
        <v>0</v>
      </c>
      <c r="R37" s="26">
        <f t="shared" si="5"/>
        <v>0</v>
      </c>
      <c r="S37" s="25">
        <f t="shared" si="5"/>
        <v>0</v>
      </c>
      <c r="T37" s="25">
        <f t="shared" si="5"/>
        <v>0</v>
      </c>
      <c r="U37" s="26">
        <f t="shared" si="5"/>
        <v>0</v>
      </c>
      <c r="V37" s="28">
        <f t="shared" si="5"/>
        <v>0</v>
      </c>
      <c r="W37" s="29">
        <f t="shared" si="5"/>
        <v>0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11325000</v>
      </c>
      <c r="E38" s="18">
        <v>11325000</v>
      </c>
      <c r="F38" s="18">
        <v>3156843</v>
      </c>
      <c r="G38" s="19">
        <f t="shared" si="1"/>
        <v>0.2787499337748344</v>
      </c>
      <c r="H38" s="17">
        <v>0</v>
      </c>
      <c r="I38" s="18">
        <v>3062917</v>
      </c>
      <c r="J38" s="18">
        <v>93926</v>
      </c>
      <c r="K38" s="17">
        <v>3156843</v>
      </c>
      <c r="L38" s="17">
        <v>0</v>
      </c>
      <c r="M38" s="18">
        <v>0</v>
      </c>
      <c r="N38" s="18">
        <v>0</v>
      </c>
      <c r="O38" s="17">
        <v>0</v>
      </c>
      <c r="P38" s="17">
        <v>0</v>
      </c>
      <c r="Q38" s="18">
        <v>0</v>
      </c>
      <c r="R38" s="18">
        <v>0</v>
      </c>
      <c r="S38" s="17">
        <v>0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5840845</v>
      </c>
      <c r="E39" s="18">
        <v>5840845</v>
      </c>
      <c r="F39" s="18">
        <v>0</v>
      </c>
      <c r="G39" s="19">
        <f t="shared" si="1"/>
        <v>0</v>
      </c>
      <c r="H39" s="17">
        <v>0</v>
      </c>
      <c r="I39" s="18">
        <v>0</v>
      </c>
      <c r="J39" s="18">
        <v>0</v>
      </c>
      <c r="K39" s="17">
        <v>0</v>
      </c>
      <c r="L39" s="17">
        <v>0</v>
      </c>
      <c r="M39" s="18">
        <v>0</v>
      </c>
      <c r="N39" s="18">
        <v>0</v>
      </c>
      <c r="O39" s="17">
        <v>0</v>
      </c>
      <c r="P39" s="17">
        <v>0</v>
      </c>
      <c r="Q39" s="18">
        <v>0</v>
      </c>
      <c r="R39" s="18">
        <v>0</v>
      </c>
      <c r="S39" s="17">
        <v>0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11789061</v>
      </c>
      <c r="E40" s="18">
        <v>11789061</v>
      </c>
      <c r="F40" s="18">
        <v>712801</v>
      </c>
      <c r="G40" s="19">
        <f t="shared" si="1"/>
        <v>0.060462915579111855</v>
      </c>
      <c r="H40" s="17">
        <v>308626</v>
      </c>
      <c r="I40" s="18">
        <v>104583</v>
      </c>
      <c r="J40" s="18">
        <v>299592</v>
      </c>
      <c r="K40" s="17">
        <v>712801</v>
      </c>
      <c r="L40" s="17">
        <v>0</v>
      </c>
      <c r="M40" s="18">
        <v>0</v>
      </c>
      <c r="N40" s="18">
        <v>0</v>
      </c>
      <c r="O40" s="17">
        <v>0</v>
      </c>
      <c r="P40" s="17">
        <v>0</v>
      </c>
      <c r="Q40" s="18">
        <v>0</v>
      </c>
      <c r="R40" s="18">
        <v>0</v>
      </c>
      <c r="S40" s="17">
        <v>0</v>
      </c>
      <c r="T40" s="17">
        <v>0</v>
      </c>
      <c r="U40" s="18">
        <v>0</v>
      </c>
      <c r="V40" s="20">
        <v>0</v>
      </c>
      <c r="W40" s="21">
        <v>0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5699719</v>
      </c>
      <c r="E41" s="18">
        <v>5699719</v>
      </c>
      <c r="F41" s="18">
        <v>529147</v>
      </c>
      <c r="G41" s="19">
        <f t="shared" si="1"/>
        <v>0.09283738373768953</v>
      </c>
      <c r="H41" s="17">
        <v>159946</v>
      </c>
      <c r="I41" s="18">
        <v>214351</v>
      </c>
      <c r="J41" s="18">
        <v>154850</v>
      </c>
      <c r="K41" s="17">
        <v>529147</v>
      </c>
      <c r="L41" s="17">
        <v>0</v>
      </c>
      <c r="M41" s="18">
        <v>0</v>
      </c>
      <c r="N41" s="18">
        <v>0</v>
      </c>
      <c r="O41" s="17">
        <v>0</v>
      </c>
      <c r="P41" s="17">
        <v>0</v>
      </c>
      <c r="Q41" s="18">
        <v>0</v>
      </c>
      <c r="R41" s="18">
        <v>0</v>
      </c>
      <c r="S41" s="17">
        <v>0</v>
      </c>
      <c r="T41" s="17">
        <v>0</v>
      </c>
      <c r="U41" s="18">
        <v>0</v>
      </c>
      <c r="V41" s="20">
        <v>0</v>
      </c>
      <c r="W41" s="21">
        <v>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43328208</v>
      </c>
      <c r="E42" s="18">
        <v>43328208</v>
      </c>
      <c r="F42" s="18">
        <v>8463072</v>
      </c>
      <c r="G42" s="19">
        <f t="shared" si="1"/>
        <v>0.19532476395054232</v>
      </c>
      <c r="H42" s="17">
        <v>94297</v>
      </c>
      <c r="I42" s="18">
        <v>6495954</v>
      </c>
      <c r="J42" s="18">
        <v>1872821</v>
      </c>
      <c r="K42" s="17">
        <v>8463072</v>
      </c>
      <c r="L42" s="17">
        <v>0</v>
      </c>
      <c r="M42" s="18">
        <v>0</v>
      </c>
      <c r="N42" s="18">
        <v>0</v>
      </c>
      <c r="O42" s="17">
        <v>0</v>
      </c>
      <c r="P42" s="17">
        <v>0</v>
      </c>
      <c r="Q42" s="18">
        <v>0</v>
      </c>
      <c r="R42" s="18">
        <v>0</v>
      </c>
      <c r="S42" s="17">
        <v>0</v>
      </c>
      <c r="T42" s="17">
        <v>0</v>
      </c>
      <c r="U42" s="18">
        <v>0</v>
      </c>
      <c r="V42" s="20">
        <v>0</v>
      </c>
      <c r="W42" s="21">
        <v>0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87896804</v>
      </c>
      <c r="E43" s="18">
        <v>87896804</v>
      </c>
      <c r="F43" s="18">
        <v>0</v>
      </c>
      <c r="G43" s="19">
        <f t="shared" si="1"/>
        <v>0</v>
      </c>
      <c r="H43" s="17">
        <v>0</v>
      </c>
      <c r="I43" s="18">
        <v>0</v>
      </c>
      <c r="J43" s="18">
        <v>0</v>
      </c>
      <c r="K43" s="17">
        <v>0</v>
      </c>
      <c r="L43" s="17">
        <v>0</v>
      </c>
      <c r="M43" s="18">
        <v>0</v>
      </c>
      <c r="N43" s="18">
        <v>0</v>
      </c>
      <c r="O43" s="17">
        <v>0</v>
      </c>
      <c r="P43" s="17">
        <v>0</v>
      </c>
      <c r="Q43" s="18">
        <v>0</v>
      </c>
      <c r="R43" s="18">
        <v>0</v>
      </c>
      <c r="S43" s="17">
        <v>0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165879637</v>
      </c>
      <c r="E44" s="26">
        <f>SUM(E38:E43)</f>
        <v>165879637</v>
      </c>
      <c r="F44" s="26">
        <f>SUM(F38:F43)</f>
        <v>12861863</v>
      </c>
      <c r="G44" s="27">
        <f t="shared" si="1"/>
        <v>0.07753732304104331</v>
      </c>
      <c r="H44" s="25">
        <f aca="true" t="shared" si="6" ref="H44:W44">SUM(H38:H43)</f>
        <v>562869</v>
      </c>
      <c r="I44" s="26">
        <f t="shared" si="6"/>
        <v>9877805</v>
      </c>
      <c r="J44" s="26">
        <f t="shared" si="6"/>
        <v>2421189</v>
      </c>
      <c r="K44" s="25">
        <f t="shared" si="6"/>
        <v>12861863</v>
      </c>
      <c r="L44" s="25">
        <f t="shared" si="6"/>
        <v>0</v>
      </c>
      <c r="M44" s="26">
        <f t="shared" si="6"/>
        <v>0</v>
      </c>
      <c r="N44" s="26">
        <f t="shared" si="6"/>
        <v>0</v>
      </c>
      <c r="O44" s="25">
        <f t="shared" si="6"/>
        <v>0</v>
      </c>
      <c r="P44" s="25">
        <f t="shared" si="6"/>
        <v>0</v>
      </c>
      <c r="Q44" s="26">
        <f t="shared" si="6"/>
        <v>0</v>
      </c>
      <c r="R44" s="26">
        <f t="shared" si="6"/>
        <v>0</v>
      </c>
      <c r="S44" s="25">
        <f t="shared" si="6"/>
        <v>0</v>
      </c>
      <c r="T44" s="25">
        <f t="shared" si="6"/>
        <v>0</v>
      </c>
      <c r="U44" s="26">
        <f t="shared" si="6"/>
        <v>0</v>
      </c>
      <c r="V44" s="28">
        <f t="shared" si="6"/>
        <v>0</v>
      </c>
      <c r="W44" s="29">
        <f t="shared" si="6"/>
        <v>0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7971006</v>
      </c>
      <c r="E45" s="18">
        <v>7971006</v>
      </c>
      <c r="F45" s="18">
        <v>0</v>
      </c>
      <c r="G45" s="19">
        <f t="shared" si="1"/>
        <v>0</v>
      </c>
      <c r="H45" s="17">
        <v>0</v>
      </c>
      <c r="I45" s="18">
        <v>0</v>
      </c>
      <c r="J45" s="18">
        <v>0</v>
      </c>
      <c r="K45" s="17">
        <v>0</v>
      </c>
      <c r="L45" s="17">
        <v>0</v>
      </c>
      <c r="M45" s="18">
        <v>0</v>
      </c>
      <c r="N45" s="18">
        <v>0</v>
      </c>
      <c r="O45" s="17">
        <v>0</v>
      </c>
      <c r="P45" s="17">
        <v>0</v>
      </c>
      <c r="Q45" s="18">
        <v>0</v>
      </c>
      <c r="R45" s="18">
        <v>0</v>
      </c>
      <c r="S45" s="17">
        <v>0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6170840</v>
      </c>
      <c r="E46" s="18">
        <v>6170840</v>
      </c>
      <c r="F46" s="18">
        <v>1541</v>
      </c>
      <c r="G46" s="19">
        <f t="shared" si="1"/>
        <v>0.0002497228902386061</v>
      </c>
      <c r="H46" s="17">
        <v>1541</v>
      </c>
      <c r="I46" s="18">
        <v>0</v>
      </c>
      <c r="J46" s="18">
        <v>0</v>
      </c>
      <c r="K46" s="17">
        <v>1541</v>
      </c>
      <c r="L46" s="17">
        <v>0</v>
      </c>
      <c r="M46" s="18">
        <v>0</v>
      </c>
      <c r="N46" s="18">
        <v>0</v>
      </c>
      <c r="O46" s="17">
        <v>0</v>
      </c>
      <c r="P46" s="17">
        <v>0</v>
      </c>
      <c r="Q46" s="18">
        <v>0</v>
      </c>
      <c r="R46" s="18">
        <v>0</v>
      </c>
      <c r="S46" s="17">
        <v>0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5807330</v>
      </c>
      <c r="E47" s="18">
        <v>5807330</v>
      </c>
      <c r="F47" s="18">
        <v>434215</v>
      </c>
      <c r="G47" s="19">
        <f t="shared" si="1"/>
        <v>0.07477016115839809</v>
      </c>
      <c r="H47" s="17">
        <v>19449</v>
      </c>
      <c r="I47" s="18">
        <v>241559</v>
      </c>
      <c r="J47" s="18">
        <v>173207</v>
      </c>
      <c r="K47" s="17">
        <v>434215</v>
      </c>
      <c r="L47" s="17">
        <v>0</v>
      </c>
      <c r="M47" s="18">
        <v>0</v>
      </c>
      <c r="N47" s="18">
        <v>0</v>
      </c>
      <c r="O47" s="17">
        <v>0</v>
      </c>
      <c r="P47" s="17">
        <v>0</v>
      </c>
      <c r="Q47" s="18">
        <v>0</v>
      </c>
      <c r="R47" s="18">
        <v>0</v>
      </c>
      <c r="S47" s="17">
        <v>0</v>
      </c>
      <c r="T47" s="17">
        <v>0</v>
      </c>
      <c r="U47" s="18">
        <v>0</v>
      </c>
      <c r="V47" s="20">
        <v>0</v>
      </c>
      <c r="W47" s="21">
        <v>0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3701000</v>
      </c>
      <c r="E48" s="18">
        <v>3701000</v>
      </c>
      <c r="F48" s="18">
        <v>0</v>
      </c>
      <c r="G48" s="19">
        <f t="shared" si="1"/>
        <v>0</v>
      </c>
      <c r="H48" s="17">
        <v>0</v>
      </c>
      <c r="I48" s="18">
        <v>0</v>
      </c>
      <c r="J48" s="18">
        <v>0</v>
      </c>
      <c r="K48" s="17">
        <v>0</v>
      </c>
      <c r="L48" s="17">
        <v>0</v>
      </c>
      <c r="M48" s="18">
        <v>0</v>
      </c>
      <c r="N48" s="18">
        <v>0</v>
      </c>
      <c r="O48" s="17">
        <v>0</v>
      </c>
      <c r="P48" s="17">
        <v>0</v>
      </c>
      <c r="Q48" s="18">
        <v>0</v>
      </c>
      <c r="R48" s="18">
        <v>0</v>
      </c>
      <c r="S48" s="17">
        <v>0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55000000</v>
      </c>
      <c r="E49" s="18">
        <v>55000000</v>
      </c>
      <c r="F49" s="18">
        <v>0</v>
      </c>
      <c r="G49" s="19">
        <f t="shared" si="1"/>
        <v>0</v>
      </c>
      <c r="H49" s="17">
        <v>0</v>
      </c>
      <c r="I49" s="18">
        <v>0</v>
      </c>
      <c r="J49" s="18">
        <v>0</v>
      </c>
      <c r="K49" s="17">
        <v>0</v>
      </c>
      <c r="L49" s="17">
        <v>0</v>
      </c>
      <c r="M49" s="18">
        <v>0</v>
      </c>
      <c r="N49" s="18">
        <v>0</v>
      </c>
      <c r="O49" s="17">
        <v>0</v>
      </c>
      <c r="P49" s="17">
        <v>0</v>
      </c>
      <c r="Q49" s="18">
        <v>0</v>
      </c>
      <c r="R49" s="18">
        <v>0</v>
      </c>
      <c r="S49" s="17">
        <v>0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78650176</v>
      </c>
      <c r="E50" s="26">
        <f>SUM(E45:E49)</f>
        <v>78650176</v>
      </c>
      <c r="F50" s="26">
        <f>SUM(F45:F49)</f>
        <v>435756</v>
      </c>
      <c r="G50" s="27">
        <f t="shared" si="1"/>
        <v>0.00554043261136504</v>
      </c>
      <c r="H50" s="25">
        <f aca="true" t="shared" si="7" ref="H50:W50">SUM(H45:H49)</f>
        <v>20990</v>
      </c>
      <c r="I50" s="26">
        <f t="shared" si="7"/>
        <v>241559</v>
      </c>
      <c r="J50" s="26">
        <f t="shared" si="7"/>
        <v>173207</v>
      </c>
      <c r="K50" s="25">
        <f t="shared" si="7"/>
        <v>435756</v>
      </c>
      <c r="L50" s="25">
        <f t="shared" si="7"/>
        <v>0</v>
      </c>
      <c r="M50" s="26">
        <f t="shared" si="7"/>
        <v>0</v>
      </c>
      <c r="N50" s="26">
        <f t="shared" si="7"/>
        <v>0</v>
      </c>
      <c r="O50" s="25">
        <f t="shared" si="7"/>
        <v>0</v>
      </c>
      <c r="P50" s="25">
        <f t="shared" si="7"/>
        <v>0</v>
      </c>
      <c r="Q50" s="26">
        <f t="shared" si="7"/>
        <v>0</v>
      </c>
      <c r="R50" s="26">
        <f t="shared" si="7"/>
        <v>0</v>
      </c>
      <c r="S50" s="25">
        <f t="shared" si="7"/>
        <v>0</v>
      </c>
      <c r="T50" s="25">
        <f t="shared" si="7"/>
        <v>0</v>
      </c>
      <c r="U50" s="26">
        <f t="shared" si="7"/>
        <v>0</v>
      </c>
      <c r="V50" s="28">
        <f t="shared" si="7"/>
        <v>0</v>
      </c>
      <c r="W50" s="29">
        <f t="shared" si="7"/>
        <v>0</v>
      </c>
    </row>
    <row r="51" spans="1:23" ht="12.75" customHeight="1">
      <c r="A51" s="22"/>
      <c r="B51" s="23" t="s">
        <v>108</v>
      </c>
      <c r="C51" s="24"/>
      <c r="D51" s="25">
        <f>SUM(D5:D6,D8:D15,D17:D23,D25:D31,D33:D36,D38:D43,D45:D49)</f>
        <v>1440402641</v>
      </c>
      <c r="E51" s="26">
        <f>SUM(E5:E6,E8:E15,E17:E23,E25:E31,E33:E36,E38:E43,E45:E49)</f>
        <v>1440402641</v>
      </c>
      <c r="F51" s="26">
        <f>SUM(F5:F6,F8:F15,F17:F23,F25:F31,F33:F36,F38:F43,F45:F49)</f>
        <v>19918517</v>
      </c>
      <c r="G51" s="27">
        <f t="shared" si="1"/>
        <v>0.01382843687801875</v>
      </c>
      <c r="H51" s="25">
        <f aca="true" t="shared" si="8" ref="H51:W51">SUM(H5:H6,H8:H15,H17:H23,H25:H31,H33:H36,H38:H43,H45:H49)</f>
        <v>3650905</v>
      </c>
      <c r="I51" s="26">
        <f t="shared" si="8"/>
        <v>12473228</v>
      </c>
      <c r="J51" s="26">
        <f t="shared" si="8"/>
        <v>3794384</v>
      </c>
      <c r="K51" s="25">
        <f t="shared" si="8"/>
        <v>19918517</v>
      </c>
      <c r="L51" s="25">
        <f t="shared" si="8"/>
        <v>0</v>
      </c>
      <c r="M51" s="26">
        <f t="shared" si="8"/>
        <v>0</v>
      </c>
      <c r="N51" s="26">
        <f t="shared" si="8"/>
        <v>0</v>
      </c>
      <c r="O51" s="25">
        <f t="shared" si="8"/>
        <v>0</v>
      </c>
      <c r="P51" s="25">
        <f t="shared" si="8"/>
        <v>0</v>
      </c>
      <c r="Q51" s="26">
        <f t="shared" si="8"/>
        <v>0</v>
      </c>
      <c r="R51" s="26">
        <f t="shared" si="8"/>
        <v>0</v>
      </c>
      <c r="S51" s="25">
        <f t="shared" si="8"/>
        <v>0</v>
      </c>
      <c r="T51" s="25">
        <f t="shared" si="8"/>
        <v>0</v>
      </c>
      <c r="U51" s="26">
        <f t="shared" si="8"/>
        <v>0</v>
      </c>
      <c r="V51" s="28">
        <f t="shared" si="8"/>
        <v>0</v>
      </c>
      <c r="W51" s="29">
        <f t="shared" si="8"/>
        <v>0</v>
      </c>
    </row>
    <row r="52" spans="1:23" ht="12.75" customHeight="1">
      <c r="A52" s="53"/>
      <c r="B52" s="54" t="s">
        <v>601</v>
      </c>
      <c r="C52" s="55"/>
      <c r="D52" s="56"/>
      <c r="E52" s="57"/>
      <c r="F52" s="57"/>
      <c r="G52" s="58"/>
      <c r="H52" s="56"/>
      <c r="I52" s="57"/>
      <c r="J52" s="57"/>
      <c r="K52" s="59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485135749</v>
      </c>
      <c r="E54" s="18">
        <v>485135749</v>
      </c>
      <c r="F54" s="18">
        <v>43537828</v>
      </c>
      <c r="G54" s="19">
        <f aca="true" t="shared" si="9" ref="G54:G82">IF($D54=0,0,$F54/$D54)</f>
        <v>0.08974359875507752</v>
      </c>
      <c r="H54" s="17">
        <v>13401193</v>
      </c>
      <c r="I54" s="18">
        <v>16416494</v>
      </c>
      <c r="J54" s="18">
        <v>13720141</v>
      </c>
      <c r="K54" s="17">
        <v>43537828</v>
      </c>
      <c r="L54" s="17">
        <v>0</v>
      </c>
      <c r="M54" s="18">
        <v>0</v>
      </c>
      <c r="N54" s="18">
        <v>0</v>
      </c>
      <c r="O54" s="17">
        <v>0</v>
      </c>
      <c r="P54" s="17">
        <v>0</v>
      </c>
      <c r="Q54" s="18">
        <v>0</v>
      </c>
      <c r="R54" s="18">
        <v>0</v>
      </c>
      <c r="S54" s="17">
        <v>0</v>
      </c>
      <c r="T54" s="17">
        <v>0</v>
      </c>
      <c r="U54" s="18">
        <v>0</v>
      </c>
      <c r="V54" s="20">
        <v>0</v>
      </c>
      <c r="W54" s="21">
        <v>0</v>
      </c>
    </row>
    <row r="55" spans="1:23" ht="12.75" customHeight="1">
      <c r="A55" s="22"/>
      <c r="B55" s="23" t="s">
        <v>25</v>
      </c>
      <c r="C55" s="24"/>
      <c r="D55" s="25">
        <f>D54</f>
        <v>485135749</v>
      </c>
      <c r="E55" s="26">
        <f>E54</f>
        <v>485135749</v>
      </c>
      <c r="F55" s="26">
        <f>F54</f>
        <v>43537828</v>
      </c>
      <c r="G55" s="27">
        <f t="shared" si="9"/>
        <v>0.08974359875507752</v>
      </c>
      <c r="H55" s="25">
        <f aca="true" t="shared" si="10" ref="H55:W55">H54</f>
        <v>13401193</v>
      </c>
      <c r="I55" s="26">
        <f t="shared" si="10"/>
        <v>16416494</v>
      </c>
      <c r="J55" s="26">
        <f t="shared" si="10"/>
        <v>13720141</v>
      </c>
      <c r="K55" s="25">
        <f t="shared" si="10"/>
        <v>43537828</v>
      </c>
      <c r="L55" s="25">
        <f t="shared" si="10"/>
        <v>0</v>
      </c>
      <c r="M55" s="26">
        <f t="shared" si="10"/>
        <v>0</v>
      </c>
      <c r="N55" s="26">
        <f t="shared" si="10"/>
        <v>0</v>
      </c>
      <c r="O55" s="25">
        <f t="shared" si="10"/>
        <v>0</v>
      </c>
      <c r="P55" s="25">
        <f t="shared" si="10"/>
        <v>0</v>
      </c>
      <c r="Q55" s="26">
        <f t="shared" si="10"/>
        <v>0</v>
      </c>
      <c r="R55" s="26">
        <f t="shared" si="10"/>
        <v>0</v>
      </c>
      <c r="S55" s="25">
        <f t="shared" si="10"/>
        <v>0</v>
      </c>
      <c r="T55" s="25">
        <f t="shared" si="10"/>
        <v>0</v>
      </c>
      <c r="U55" s="26">
        <f t="shared" si="10"/>
        <v>0</v>
      </c>
      <c r="V55" s="28">
        <f t="shared" si="10"/>
        <v>0</v>
      </c>
      <c r="W55" s="29">
        <f t="shared" si="10"/>
        <v>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6468789</v>
      </c>
      <c r="E56" s="18">
        <v>6468789</v>
      </c>
      <c r="F56" s="18">
        <v>0</v>
      </c>
      <c r="G56" s="19">
        <f t="shared" si="9"/>
        <v>0</v>
      </c>
      <c r="H56" s="17">
        <v>0</v>
      </c>
      <c r="I56" s="18">
        <v>0</v>
      </c>
      <c r="J56" s="18">
        <v>0</v>
      </c>
      <c r="K56" s="17">
        <v>0</v>
      </c>
      <c r="L56" s="17">
        <v>0</v>
      </c>
      <c r="M56" s="18">
        <v>0</v>
      </c>
      <c r="N56" s="18">
        <v>0</v>
      </c>
      <c r="O56" s="17">
        <v>0</v>
      </c>
      <c r="P56" s="17">
        <v>0</v>
      </c>
      <c r="Q56" s="18">
        <v>0</v>
      </c>
      <c r="R56" s="18">
        <v>0</v>
      </c>
      <c r="S56" s="17">
        <v>0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4315357</v>
      </c>
      <c r="E57" s="18">
        <v>4315357</v>
      </c>
      <c r="F57" s="18">
        <v>0</v>
      </c>
      <c r="G57" s="19">
        <f t="shared" si="9"/>
        <v>0</v>
      </c>
      <c r="H57" s="17">
        <v>0</v>
      </c>
      <c r="I57" s="18">
        <v>0</v>
      </c>
      <c r="J57" s="18">
        <v>0</v>
      </c>
      <c r="K57" s="17">
        <v>0</v>
      </c>
      <c r="L57" s="17">
        <v>0</v>
      </c>
      <c r="M57" s="18">
        <v>0</v>
      </c>
      <c r="N57" s="18">
        <v>0</v>
      </c>
      <c r="O57" s="17">
        <v>0</v>
      </c>
      <c r="P57" s="17">
        <v>0</v>
      </c>
      <c r="Q57" s="18">
        <v>0</v>
      </c>
      <c r="R57" s="18">
        <v>0</v>
      </c>
      <c r="S57" s="17">
        <v>0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3671430</v>
      </c>
      <c r="E58" s="18">
        <v>3671430</v>
      </c>
      <c r="F58" s="18">
        <v>0</v>
      </c>
      <c r="G58" s="19">
        <f t="shared" si="9"/>
        <v>0</v>
      </c>
      <c r="H58" s="17">
        <v>0</v>
      </c>
      <c r="I58" s="18">
        <v>0</v>
      </c>
      <c r="J58" s="18">
        <v>0</v>
      </c>
      <c r="K58" s="17">
        <v>0</v>
      </c>
      <c r="L58" s="17">
        <v>0</v>
      </c>
      <c r="M58" s="18">
        <v>0</v>
      </c>
      <c r="N58" s="18">
        <v>0</v>
      </c>
      <c r="O58" s="17">
        <v>0</v>
      </c>
      <c r="P58" s="17">
        <v>0</v>
      </c>
      <c r="Q58" s="18">
        <v>0</v>
      </c>
      <c r="R58" s="18">
        <v>0</v>
      </c>
      <c r="S58" s="17">
        <v>0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280000</v>
      </c>
      <c r="E59" s="18">
        <v>280000</v>
      </c>
      <c r="F59" s="18">
        <v>12127</v>
      </c>
      <c r="G59" s="19">
        <f t="shared" si="9"/>
        <v>0.043310714285714286</v>
      </c>
      <c r="H59" s="17">
        <v>0</v>
      </c>
      <c r="I59" s="18">
        <v>0</v>
      </c>
      <c r="J59" s="18">
        <v>12127</v>
      </c>
      <c r="K59" s="17">
        <v>12127</v>
      </c>
      <c r="L59" s="17">
        <v>0</v>
      </c>
      <c r="M59" s="18">
        <v>0</v>
      </c>
      <c r="N59" s="18">
        <v>0</v>
      </c>
      <c r="O59" s="17">
        <v>0</v>
      </c>
      <c r="P59" s="17">
        <v>0</v>
      </c>
      <c r="Q59" s="18">
        <v>0</v>
      </c>
      <c r="R59" s="18">
        <v>0</v>
      </c>
      <c r="S59" s="17">
        <v>0</v>
      </c>
      <c r="T59" s="17">
        <v>0</v>
      </c>
      <c r="U59" s="18">
        <v>0</v>
      </c>
      <c r="V59" s="20">
        <v>0</v>
      </c>
      <c r="W59" s="21">
        <v>0</v>
      </c>
    </row>
    <row r="60" spans="1:23" ht="12.75" customHeight="1">
      <c r="A60" s="22"/>
      <c r="B60" s="23" t="s">
        <v>120</v>
      </c>
      <c r="C60" s="24"/>
      <c r="D60" s="25">
        <f>SUM(D56:D59)</f>
        <v>14735576</v>
      </c>
      <c r="E60" s="26">
        <f>SUM(E56:E59)</f>
        <v>14735576</v>
      </c>
      <c r="F60" s="26">
        <f>SUM(F56:F59)</f>
        <v>12127</v>
      </c>
      <c r="G60" s="27">
        <f t="shared" si="9"/>
        <v>0.0008229742766757132</v>
      </c>
      <c r="H60" s="25">
        <f aca="true" t="shared" si="11" ref="H60:W60">SUM(H56:H59)</f>
        <v>0</v>
      </c>
      <c r="I60" s="26">
        <f t="shared" si="11"/>
        <v>0</v>
      </c>
      <c r="J60" s="26">
        <f t="shared" si="11"/>
        <v>12127</v>
      </c>
      <c r="K60" s="25">
        <f t="shared" si="11"/>
        <v>12127</v>
      </c>
      <c r="L60" s="25">
        <f t="shared" si="11"/>
        <v>0</v>
      </c>
      <c r="M60" s="26">
        <f t="shared" si="11"/>
        <v>0</v>
      </c>
      <c r="N60" s="26">
        <f t="shared" si="11"/>
        <v>0</v>
      </c>
      <c r="O60" s="25">
        <f t="shared" si="11"/>
        <v>0</v>
      </c>
      <c r="P60" s="25">
        <f t="shared" si="11"/>
        <v>0</v>
      </c>
      <c r="Q60" s="26">
        <f t="shared" si="11"/>
        <v>0</v>
      </c>
      <c r="R60" s="26">
        <f t="shared" si="11"/>
        <v>0</v>
      </c>
      <c r="S60" s="25">
        <f t="shared" si="11"/>
        <v>0</v>
      </c>
      <c r="T60" s="25">
        <f t="shared" si="11"/>
        <v>0</v>
      </c>
      <c r="U60" s="26">
        <f t="shared" si="11"/>
        <v>0</v>
      </c>
      <c r="V60" s="28">
        <f t="shared" si="11"/>
        <v>0</v>
      </c>
      <c r="W60" s="29">
        <f t="shared" si="11"/>
        <v>0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11059000</v>
      </c>
      <c r="E61" s="18">
        <v>11059000</v>
      </c>
      <c r="F61" s="18">
        <v>0</v>
      </c>
      <c r="G61" s="19">
        <f t="shared" si="9"/>
        <v>0</v>
      </c>
      <c r="H61" s="17">
        <v>0</v>
      </c>
      <c r="I61" s="18">
        <v>0</v>
      </c>
      <c r="J61" s="18">
        <v>0</v>
      </c>
      <c r="K61" s="17">
        <v>0</v>
      </c>
      <c r="L61" s="17">
        <v>0</v>
      </c>
      <c r="M61" s="18">
        <v>0</v>
      </c>
      <c r="N61" s="18">
        <v>0</v>
      </c>
      <c r="O61" s="17">
        <v>0</v>
      </c>
      <c r="P61" s="17">
        <v>0</v>
      </c>
      <c r="Q61" s="18">
        <v>0</v>
      </c>
      <c r="R61" s="18">
        <v>0</v>
      </c>
      <c r="S61" s="17">
        <v>0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3700500</v>
      </c>
      <c r="E62" s="18">
        <v>3700500</v>
      </c>
      <c r="F62" s="18">
        <v>0</v>
      </c>
      <c r="G62" s="19">
        <f t="shared" si="9"/>
        <v>0</v>
      </c>
      <c r="H62" s="17">
        <v>0</v>
      </c>
      <c r="I62" s="18">
        <v>0</v>
      </c>
      <c r="J62" s="18">
        <v>0</v>
      </c>
      <c r="K62" s="17">
        <v>0</v>
      </c>
      <c r="L62" s="17">
        <v>0</v>
      </c>
      <c r="M62" s="18">
        <v>0</v>
      </c>
      <c r="N62" s="18">
        <v>0</v>
      </c>
      <c r="O62" s="17">
        <v>0</v>
      </c>
      <c r="P62" s="17">
        <v>0</v>
      </c>
      <c r="Q62" s="18">
        <v>0</v>
      </c>
      <c r="R62" s="18">
        <v>0</v>
      </c>
      <c r="S62" s="17">
        <v>0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8324000</v>
      </c>
      <c r="E63" s="18">
        <v>8324000</v>
      </c>
      <c r="F63" s="18">
        <v>0</v>
      </c>
      <c r="G63" s="19">
        <f t="shared" si="9"/>
        <v>0</v>
      </c>
      <c r="H63" s="17">
        <v>0</v>
      </c>
      <c r="I63" s="18">
        <v>0</v>
      </c>
      <c r="J63" s="18">
        <v>0</v>
      </c>
      <c r="K63" s="17">
        <v>0</v>
      </c>
      <c r="L63" s="17">
        <v>0</v>
      </c>
      <c r="M63" s="18">
        <v>0</v>
      </c>
      <c r="N63" s="18">
        <v>0</v>
      </c>
      <c r="O63" s="17">
        <v>0</v>
      </c>
      <c r="P63" s="17">
        <v>0</v>
      </c>
      <c r="Q63" s="18">
        <v>0</v>
      </c>
      <c r="R63" s="18">
        <v>0</v>
      </c>
      <c r="S63" s="17">
        <v>0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197379407</v>
      </c>
      <c r="E64" s="18">
        <v>197379407</v>
      </c>
      <c r="F64" s="18">
        <v>0</v>
      </c>
      <c r="G64" s="19">
        <f t="shared" si="9"/>
        <v>0</v>
      </c>
      <c r="H64" s="17">
        <v>0</v>
      </c>
      <c r="I64" s="18">
        <v>0</v>
      </c>
      <c r="J64" s="18">
        <v>0</v>
      </c>
      <c r="K64" s="17">
        <v>0</v>
      </c>
      <c r="L64" s="17">
        <v>0</v>
      </c>
      <c r="M64" s="18">
        <v>0</v>
      </c>
      <c r="N64" s="18">
        <v>0</v>
      </c>
      <c r="O64" s="17">
        <v>0</v>
      </c>
      <c r="P64" s="17">
        <v>0</v>
      </c>
      <c r="Q64" s="18">
        <v>0</v>
      </c>
      <c r="R64" s="18">
        <v>0</v>
      </c>
      <c r="S64" s="17">
        <v>0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9281000</v>
      </c>
      <c r="E65" s="18">
        <v>9281000</v>
      </c>
      <c r="F65" s="18">
        <v>0</v>
      </c>
      <c r="G65" s="19">
        <f t="shared" si="9"/>
        <v>0</v>
      </c>
      <c r="H65" s="17">
        <v>0</v>
      </c>
      <c r="I65" s="18">
        <v>0</v>
      </c>
      <c r="J65" s="18">
        <v>0</v>
      </c>
      <c r="K65" s="17">
        <v>0</v>
      </c>
      <c r="L65" s="17">
        <v>0</v>
      </c>
      <c r="M65" s="18">
        <v>0</v>
      </c>
      <c r="N65" s="18">
        <v>0</v>
      </c>
      <c r="O65" s="17">
        <v>0</v>
      </c>
      <c r="P65" s="17">
        <v>0</v>
      </c>
      <c r="Q65" s="18">
        <v>0</v>
      </c>
      <c r="R65" s="18">
        <v>0</v>
      </c>
      <c r="S65" s="17">
        <v>0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726450</v>
      </c>
      <c r="F66" s="18">
        <v>20100</v>
      </c>
      <c r="G66" s="19">
        <f t="shared" si="9"/>
        <v>0.027668800330373736</v>
      </c>
      <c r="H66" s="17">
        <v>0</v>
      </c>
      <c r="I66" s="18">
        <v>20100</v>
      </c>
      <c r="J66" s="18">
        <v>0</v>
      </c>
      <c r="K66" s="17">
        <v>20100</v>
      </c>
      <c r="L66" s="17">
        <v>0</v>
      </c>
      <c r="M66" s="18">
        <v>0</v>
      </c>
      <c r="N66" s="18">
        <v>0</v>
      </c>
      <c r="O66" s="17">
        <v>0</v>
      </c>
      <c r="P66" s="17">
        <v>0</v>
      </c>
      <c r="Q66" s="18">
        <v>0</v>
      </c>
      <c r="R66" s="18">
        <v>0</v>
      </c>
      <c r="S66" s="17">
        <v>0</v>
      </c>
      <c r="T66" s="17">
        <v>0</v>
      </c>
      <c r="U66" s="18">
        <v>0</v>
      </c>
      <c r="V66" s="20">
        <v>0</v>
      </c>
      <c r="W66" s="21">
        <v>0</v>
      </c>
    </row>
    <row r="67" spans="1:23" ht="12.75" customHeight="1">
      <c r="A67" s="22"/>
      <c r="B67" s="23" t="s">
        <v>133</v>
      </c>
      <c r="C67" s="24"/>
      <c r="D67" s="25">
        <f>SUM(D61:D66)</f>
        <v>230470357</v>
      </c>
      <c r="E67" s="26">
        <f>SUM(E61:E66)</f>
        <v>230470357</v>
      </c>
      <c r="F67" s="26">
        <f>SUM(F61:F66)</f>
        <v>20100</v>
      </c>
      <c r="G67" s="27">
        <f t="shared" si="9"/>
        <v>8.721295120829791E-05</v>
      </c>
      <c r="H67" s="25">
        <f aca="true" t="shared" si="12" ref="H67:W67">SUM(H61:H66)</f>
        <v>0</v>
      </c>
      <c r="I67" s="26">
        <f t="shared" si="12"/>
        <v>20100</v>
      </c>
      <c r="J67" s="26">
        <f t="shared" si="12"/>
        <v>0</v>
      </c>
      <c r="K67" s="25">
        <f t="shared" si="12"/>
        <v>20100</v>
      </c>
      <c r="L67" s="25">
        <f t="shared" si="12"/>
        <v>0</v>
      </c>
      <c r="M67" s="26">
        <f t="shared" si="12"/>
        <v>0</v>
      </c>
      <c r="N67" s="26">
        <f t="shared" si="12"/>
        <v>0</v>
      </c>
      <c r="O67" s="25">
        <f t="shared" si="12"/>
        <v>0</v>
      </c>
      <c r="P67" s="25">
        <f t="shared" si="12"/>
        <v>0</v>
      </c>
      <c r="Q67" s="26">
        <f t="shared" si="12"/>
        <v>0</v>
      </c>
      <c r="R67" s="26">
        <f t="shared" si="12"/>
        <v>0</v>
      </c>
      <c r="S67" s="25">
        <f t="shared" si="12"/>
        <v>0</v>
      </c>
      <c r="T67" s="25">
        <f t="shared" si="12"/>
        <v>0</v>
      </c>
      <c r="U67" s="26">
        <f t="shared" si="12"/>
        <v>0</v>
      </c>
      <c r="V67" s="28">
        <f t="shared" si="12"/>
        <v>0</v>
      </c>
      <c r="W67" s="29">
        <f t="shared" si="12"/>
        <v>0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17429790</v>
      </c>
      <c r="E68" s="18">
        <v>17429790</v>
      </c>
      <c r="F68" s="18">
        <v>0</v>
      </c>
      <c r="G68" s="19">
        <f t="shared" si="9"/>
        <v>0</v>
      </c>
      <c r="H68" s="17">
        <v>0</v>
      </c>
      <c r="I68" s="18">
        <v>0</v>
      </c>
      <c r="J68" s="18">
        <v>0</v>
      </c>
      <c r="K68" s="17">
        <v>0</v>
      </c>
      <c r="L68" s="17">
        <v>0</v>
      </c>
      <c r="M68" s="18">
        <v>0</v>
      </c>
      <c r="N68" s="18">
        <v>0</v>
      </c>
      <c r="O68" s="17">
        <v>0</v>
      </c>
      <c r="P68" s="17">
        <v>0</v>
      </c>
      <c r="Q68" s="18">
        <v>0</v>
      </c>
      <c r="R68" s="18">
        <v>0</v>
      </c>
      <c r="S68" s="17">
        <v>0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23930746</v>
      </c>
      <c r="E69" s="18">
        <v>23930746</v>
      </c>
      <c r="F69" s="18">
        <v>0</v>
      </c>
      <c r="G69" s="19">
        <f t="shared" si="9"/>
        <v>0</v>
      </c>
      <c r="H69" s="17">
        <v>0</v>
      </c>
      <c r="I69" s="18">
        <v>0</v>
      </c>
      <c r="J69" s="18">
        <v>0</v>
      </c>
      <c r="K69" s="17">
        <v>0</v>
      </c>
      <c r="L69" s="17">
        <v>0</v>
      </c>
      <c r="M69" s="18">
        <v>0</v>
      </c>
      <c r="N69" s="18">
        <v>0</v>
      </c>
      <c r="O69" s="17">
        <v>0</v>
      </c>
      <c r="P69" s="17">
        <v>0</v>
      </c>
      <c r="Q69" s="18">
        <v>0</v>
      </c>
      <c r="R69" s="18">
        <v>0</v>
      </c>
      <c r="S69" s="17">
        <v>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10187870</v>
      </c>
      <c r="E70" s="18">
        <v>10187870</v>
      </c>
      <c r="F70" s="18">
        <v>0</v>
      </c>
      <c r="G70" s="19">
        <f t="shared" si="9"/>
        <v>0</v>
      </c>
      <c r="H70" s="17">
        <v>0</v>
      </c>
      <c r="I70" s="18">
        <v>0</v>
      </c>
      <c r="J70" s="18">
        <v>0</v>
      </c>
      <c r="K70" s="17">
        <v>0</v>
      </c>
      <c r="L70" s="17">
        <v>0</v>
      </c>
      <c r="M70" s="18">
        <v>0</v>
      </c>
      <c r="N70" s="18">
        <v>0</v>
      </c>
      <c r="O70" s="17">
        <v>0</v>
      </c>
      <c r="P70" s="17">
        <v>0</v>
      </c>
      <c r="Q70" s="18">
        <v>0</v>
      </c>
      <c r="R70" s="18">
        <v>0</v>
      </c>
      <c r="S70" s="17">
        <v>0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94680000</v>
      </c>
      <c r="E71" s="18">
        <v>94680000</v>
      </c>
      <c r="F71" s="18">
        <v>425000</v>
      </c>
      <c r="G71" s="19">
        <f t="shared" si="9"/>
        <v>0.004488804393747359</v>
      </c>
      <c r="H71" s="17">
        <v>425000</v>
      </c>
      <c r="I71" s="18">
        <v>0</v>
      </c>
      <c r="J71" s="18">
        <v>0</v>
      </c>
      <c r="K71" s="17">
        <v>425000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17">
        <v>0</v>
      </c>
      <c r="T71" s="17">
        <v>0</v>
      </c>
      <c r="U71" s="18">
        <v>0</v>
      </c>
      <c r="V71" s="20">
        <v>0</v>
      </c>
      <c r="W71" s="21">
        <v>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3543000</v>
      </c>
      <c r="E72" s="18">
        <v>3543000</v>
      </c>
      <c r="F72" s="18">
        <v>0</v>
      </c>
      <c r="G72" s="19">
        <f t="shared" si="9"/>
        <v>0</v>
      </c>
      <c r="H72" s="17">
        <v>0</v>
      </c>
      <c r="I72" s="18">
        <v>0</v>
      </c>
      <c r="J72" s="18">
        <v>0</v>
      </c>
      <c r="K72" s="17">
        <v>0</v>
      </c>
      <c r="L72" s="17">
        <v>0</v>
      </c>
      <c r="M72" s="18">
        <v>0</v>
      </c>
      <c r="N72" s="18">
        <v>0</v>
      </c>
      <c r="O72" s="17">
        <v>0</v>
      </c>
      <c r="P72" s="17">
        <v>0</v>
      </c>
      <c r="Q72" s="18">
        <v>0</v>
      </c>
      <c r="R72" s="18">
        <v>0</v>
      </c>
      <c r="S72" s="17">
        <v>0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5037600</v>
      </c>
      <c r="E73" s="18">
        <v>5037600</v>
      </c>
      <c r="F73" s="18">
        <v>0</v>
      </c>
      <c r="G73" s="19">
        <f t="shared" si="9"/>
        <v>0</v>
      </c>
      <c r="H73" s="17">
        <v>0</v>
      </c>
      <c r="I73" s="18">
        <v>0</v>
      </c>
      <c r="J73" s="18">
        <v>0</v>
      </c>
      <c r="K73" s="17">
        <v>0</v>
      </c>
      <c r="L73" s="17">
        <v>0</v>
      </c>
      <c r="M73" s="18">
        <v>0</v>
      </c>
      <c r="N73" s="18">
        <v>0</v>
      </c>
      <c r="O73" s="17">
        <v>0</v>
      </c>
      <c r="P73" s="17">
        <v>0</v>
      </c>
      <c r="Q73" s="18">
        <v>0</v>
      </c>
      <c r="R73" s="18">
        <v>0</v>
      </c>
      <c r="S73" s="17">
        <v>0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2577376</v>
      </c>
      <c r="E74" s="18">
        <v>2577376</v>
      </c>
      <c r="F74" s="18">
        <v>0</v>
      </c>
      <c r="G74" s="19">
        <f t="shared" si="9"/>
        <v>0</v>
      </c>
      <c r="H74" s="17">
        <v>0</v>
      </c>
      <c r="I74" s="18">
        <v>0</v>
      </c>
      <c r="J74" s="18">
        <v>0</v>
      </c>
      <c r="K74" s="17">
        <v>0</v>
      </c>
      <c r="L74" s="17">
        <v>0</v>
      </c>
      <c r="M74" s="18">
        <v>0</v>
      </c>
      <c r="N74" s="18">
        <v>0</v>
      </c>
      <c r="O74" s="17">
        <v>0</v>
      </c>
      <c r="P74" s="17">
        <v>0</v>
      </c>
      <c r="Q74" s="18">
        <v>0</v>
      </c>
      <c r="R74" s="18">
        <v>0</v>
      </c>
      <c r="S74" s="17">
        <v>0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157386382</v>
      </c>
      <c r="E75" s="26">
        <f>SUM(E68:E74)</f>
        <v>157386382</v>
      </c>
      <c r="F75" s="26">
        <f>SUM(F68:F74)</f>
        <v>425000</v>
      </c>
      <c r="G75" s="27">
        <f t="shared" si="9"/>
        <v>0.0027003606957557483</v>
      </c>
      <c r="H75" s="25">
        <f aca="true" t="shared" si="13" ref="H75:W75">SUM(H68:H74)</f>
        <v>425000</v>
      </c>
      <c r="I75" s="26">
        <f t="shared" si="13"/>
        <v>0</v>
      </c>
      <c r="J75" s="26">
        <f t="shared" si="13"/>
        <v>0</v>
      </c>
      <c r="K75" s="25">
        <f t="shared" si="13"/>
        <v>425000</v>
      </c>
      <c r="L75" s="25">
        <f t="shared" si="13"/>
        <v>0</v>
      </c>
      <c r="M75" s="26">
        <f t="shared" si="13"/>
        <v>0</v>
      </c>
      <c r="N75" s="26">
        <f t="shared" si="13"/>
        <v>0</v>
      </c>
      <c r="O75" s="25">
        <f t="shared" si="13"/>
        <v>0</v>
      </c>
      <c r="P75" s="25">
        <f t="shared" si="13"/>
        <v>0</v>
      </c>
      <c r="Q75" s="26">
        <f t="shared" si="13"/>
        <v>0</v>
      </c>
      <c r="R75" s="26">
        <f t="shared" si="13"/>
        <v>0</v>
      </c>
      <c r="S75" s="25">
        <f t="shared" si="13"/>
        <v>0</v>
      </c>
      <c r="T75" s="25">
        <f t="shared" si="13"/>
        <v>0</v>
      </c>
      <c r="U75" s="26">
        <f t="shared" si="13"/>
        <v>0</v>
      </c>
      <c r="V75" s="28">
        <f t="shared" si="13"/>
        <v>0</v>
      </c>
      <c r="W75" s="29">
        <f t="shared" si="13"/>
        <v>0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77303001</v>
      </c>
      <c r="E76" s="18">
        <v>77303001</v>
      </c>
      <c r="F76" s="18">
        <v>0</v>
      </c>
      <c r="G76" s="19">
        <f t="shared" si="9"/>
        <v>0</v>
      </c>
      <c r="H76" s="17">
        <v>0</v>
      </c>
      <c r="I76" s="18">
        <v>0</v>
      </c>
      <c r="J76" s="18">
        <v>0</v>
      </c>
      <c r="K76" s="17">
        <v>0</v>
      </c>
      <c r="L76" s="17">
        <v>0</v>
      </c>
      <c r="M76" s="18">
        <v>0</v>
      </c>
      <c r="N76" s="18">
        <v>0</v>
      </c>
      <c r="O76" s="17">
        <v>0</v>
      </c>
      <c r="P76" s="17">
        <v>0</v>
      </c>
      <c r="Q76" s="18">
        <v>0</v>
      </c>
      <c r="R76" s="18">
        <v>0</v>
      </c>
      <c r="S76" s="17">
        <v>0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23646200</v>
      </c>
      <c r="E77" s="18">
        <v>23646200</v>
      </c>
      <c r="F77" s="18">
        <v>3823790</v>
      </c>
      <c r="G77" s="19">
        <f t="shared" si="9"/>
        <v>0.16170843518197428</v>
      </c>
      <c r="H77" s="17">
        <v>352105</v>
      </c>
      <c r="I77" s="18">
        <v>2160163</v>
      </c>
      <c r="J77" s="18">
        <v>1311522</v>
      </c>
      <c r="K77" s="17">
        <v>3823790</v>
      </c>
      <c r="L77" s="17">
        <v>0</v>
      </c>
      <c r="M77" s="18">
        <v>0</v>
      </c>
      <c r="N77" s="18">
        <v>0</v>
      </c>
      <c r="O77" s="17">
        <v>0</v>
      </c>
      <c r="P77" s="17">
        <v>0</v>
      </c>
      <c r="Q77" s="18">
        <v>0</v>
      </c>
      <c r="R77" s="18">
        <v>0</v>
      </c>
      <c r="S77" s="17">
        <v>0</v>
      </c>
      <c r="T77" s="17">
        <v>0</v>
      </c>
      <c r="U77" s="18">
        <v>0</v>
      </c>
      <c r="V77" s="20">
        <v>0</v>
      </c>
      <c r="W77" s="21">
        <v>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105052000</v>
      </c>
      <c r="E78" s="18">
        <v>105052000</v>
      </c>
      <c r="F78" s="18">
        <v>0</v>
      </c>
      <c r="G78" s="19">
        <f t="shared" si="9"/>
        <v>0</v>
      </c>
      <c r="H78" s="17">
        <v>0</v>
      </c>
      <c r="I78" s="18">
        <v>0</v>
      </c>
      <c r="J78" s="18">
        <v>0</v>
      </c>
      <c r="K78" s="17">
        <v>0</v>
      </c>
      <c r="L78" s="17">
        <v>0</v>
      </c>
      <c r="M78" s="18">
        <v>0</v>
      </c>
      <c r="N78" s="18">
        <v>0</v>
      </c>
      <c r="O78" s="17">
        <v>0</v>
      </c>
      <c r="P78" s="17">
        <v>0</v>
      </c>
      <c r="Q78" s="18">
        <v>0</v>
      </c>
      <c r="R78" s="18">
        <v>0</v>
      </c>
      <c r="S78" s="17">
        <v>0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18240255</v>
      </c>
      <c r="E79" s="18">
        <v>18240255</v>
      </c>
      <c r="F79" s="18">
        <v>0</v>
      </c>
      <c r="G79" s="19">
        <f t="shared" si="9"/>
        <v>0</v>
      </c>
      <c r="H79" s="17">
        <v>0</v>
      </c>
      <c r="I79" s="18">
        <v>0</v>
      </c>
      <c r="J79" s="18">
        <v>0</v>
      </c>
      <c r="K79" s="17">
        <v>0</v>
      </c>
      <c r="L79" s="17">
        <v>0</v>
      </c>
      <c r="M79" s="18">
        <v>0</v>
      </c>
      <c r="N79" s="18">
        <v>0</v>
      </c>
      <c r="O79" s="17">
        <v>0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0</v>
      </c>
      <c r="E80" s="18">
        <v>0</v>
      </c>
      <c r="F80" s="18">
        <v>0</v>
      </c>
      <c r="G80" s="19">
        <f t="shared" si="9"/>
        <v>0</v>
      </c>
      <c r="H80" s="17">
        <v>0</v>
      </c>
      <c r="I80" s="18">
        <v>0</v>
      </c>
      <c r="J80" s="18">
        <v>0</v>
      </c>
      <c r="K80" s="17">
        <v>0</v>
      </c>
      <c r="L80" s="17">
        <v>0</v>
      </c>
      <c r="M80" s="18">
        <v>0</v>
      </c>
      <c r="N80" s="18">
        <v>0</v>
      </c>
      <c r="O80" s="17">
        <v>0</v>
      </c>
      <c r="P80" s="17">
        <v>0</v>
      </c>
      <c r="Q80" s="18">
        <v>0</v>
      </c>
      <c r="R80" s="18">
        <v>0</v>
      </c>
      <c r="S80" s="17">
        <v>0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224241456</v>
      </c>
      <c r="E81" s="26">
        <f>SUM(E76:E80)</f>
        <v>224241456</v>
      </c>
      <c r="F81" s="26">
        <f>SUM(F76:F80)</f>
        <v>3823790</v>
      </c>
      <c r="G81" s="27">
        <f t="shared" si="9"/>
        <v>0.017052110114732753</v>
      </c>
      <c r="H81" s="25">
        <f aca="true" t="shared" si="14" ref="H81:W81">SUM(H76:H80)</f>
        <v>352105</v>
      </c>
      <c r="I81" s="26">
        <f t="shared" si="14"/>
        <v>2160163</v>
      </c>
      <c r="J81" s="26">
        <f t="shared" si="14"/>
        <v>1311522</v>
      </c>
      <c r="K81" s="25">
        <f t="shared" si="14"/>
        <v>3823790</v>
      </c>
      <c r="L81" s="25">
        <f t="shared" si="14"/>
        <v>0</v>
      </c>
      <c r="M81" s="26">
        <f t="shared" si="14"/>
        <v>0</v>
      </c>
      <c r="N81" s="26">
        <f t="shared" si="14"/>
        <v>0</v>
      </c>
      <c r="O81" s="25">
        <f t="shared" si="14"/>
        <v>0</v>
      </c>
      <c r="P81" s="25">
        <f t="shared" si="14"/>
        <v>0</v>
      </c>
      <c r="Q81" s="26">
        <f t="shared" si="14"/>
        <v>0</v>
      </c>
      <c r="R81" s="26">
        <f t="shared" si="14"/>
        <v>0</v>
      </c>
      <c r="S81" s="25">
        <f t="shared" si="14"/>
        <v>0</v>
      </c>
      <c r="T81" s="25">
        <f t="shared" si="14"/>
        <v>0</v>
      </c>
      <c r="U81" s="26">
        <f t="shared" si="14"/>
        <v>0</v>
      </c>
      <c r="V81" s="28">
        <f t="shared" si="14"/>
        <v>0</v>
      </c>
      <c r="W81" s="29">
        <f t="shared" si="14"/>
        <v>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1111969520</v>
      </c>
      <c r="E82" s="26">
        <f>SUM(E54,E56:E59,E61:E66,E68:E74,E76:E80)</f>
        <v>1111969520</v>
      </c>
      <c r="F82" s="26">
        <f>SUM(F54,F56:F59,F61:F66,F68:F74,F76:F80)</f>
        <v>47818845</v>
      </c>
      <c r="G82" s="27">
        <f t="shared" si="9"/>
        <v>0.04300373718876755</v>
      </c>
      <c r="H82" s="25">
        <f aca="true" t="shared" si="15" ref="H82:W82">SUM(H54,H56:H59,H61:H66,H68:H74,H76:H80)</f>
        <v>14178298</v>
      </c>
      <c r="I82" s="26">
        <f t="shared" si="15"/>
        <v>18596757</v>
      </c>
      <c r="J82" s="26">
        <f t="shared" si="15"/>
        <v>15043790</v>
      </c>
      <c r="K82" s="25">
        <f t="shared" si="15"/>
        <v>47818845</v>
      </c>
      <c r="L82" s="25">
        <f t="shared" si="15"/>
        <v>0</v>
      </c>
      <c r="M82" s="26">
        <f t="shared" si="15"/>
        <v>0</v>
      </c>
      <c r="N82" s="26">
        <f t="shared" si="15"/>
        <v>0</v>
      </c>
      <c r="O82" s="25">
        <f t="shared" si="15"/>
        <v>0</v>
      </c>
      <c r="P82" s="25">
        <f t="shared" si="15"/>
        <v>0</v>
      </c>
      <c r="Q82" s="26">
        <f t="shared" si="15"/>
        <v>0</v>
      </c>
      <c r="R82" s="26">
        <f t="shared" si="15"/>
        <v>0</v>
      </c>
      <c r="S82" s="25">
        <f t="shared" si="15"/>
        <v>0</v>
      </c>
      <c r="T82" s="25">
        <f t="shared" si="15"/>
        <v>0</v>
      </c>
      <c r="U82" s="26">
        <f t="shared" si="15"/>
        <v>0</v>
      </c>
      <c r="V82" s="28">
        <f t="shared" si="15"/>
        <v>0</v>
      </c>
      <c r="W82" s="29">
        <f t="shared" si="15"/>
        <v>0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0</v>
      </c>
      <c r="E85" s="18">
        <v>0</v>
      </c>
      <c r="F85" s="18">
        <v>0</v>
      </c>
      <c r="G85" s="19">
        <f aca="true" t="shared" si="16" ref="G85:G98">IF($D85=0,0,$F85/$D85)</f>
        <v>0</v>
      </c>
      <c r="H85" s="17">
        <v>0</v>
      </c>
      <c r="I85" s="18">
        <v>0</v>
      </c>
      <c r="J85" s="18">
        <v>0</v>
      </c>
      <c r="K85" s="17">
        <v>0</v>
      </c>
      <c r="L85" s="17">
        <v>0</v>
      </c>
      <c r="M85" s="18">
        <v>0</v>
      </c>
      <c r="N85" s="18">
        <v>0</v>
      </c>
      <c r="O85" s="17">
        <v>0</v>
      </c>
      <c r="P85" s="17">
        <v>0</v>
      </c>
      <c r="Q85" s="18">
        <v>0</v>
      </c>
      <c r="R85" s="18">
        <v>0</v>
      </c>
      <c r="S85" s="17">
        <v>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4354709000</v>
      </c>
      <c r="E86" s="18">
        <v>4354709000</v>
      </c>
      <c r="F86" s="18">
        <v>558421797</v>
      </c>
      <c r="G86" s="19">
        <f t="shared" si="16"/>
        <v>0.12823400989595402</v>
      </c>
      <c r="H86" s="17">
        <v>163005230</v>
      </c>
      <c r="I86" s="18">
        <v>169956556</v>
      </c>
      <c r="J86" s="18">
        <v>225460011</v>
      </c>
      <c r="K86" s="17">
        <v>558421797</v>
      </c>
      <c r="L86" s="17">
        <v>0</v>
      </c>
      <c r="M86" s="18">
        <v>0</v>
      </c>
      <c r="N86" s="18">
        <v>0</v>
      </c>
      <c r="O86" s="17">
        <v>0</v>
      </c>
      <c r="P86" s="17">
        <v>0</v>
      </c>
      <c r="Q86" s="18">
        <v>0</v>
      </c>
      <c r="R86" s="18">
        <v>0</v>
      </c>
      <c r="S86" s="17">
        <v>0</v>
      </c>
      <c r="T86" s="17">
        <v>0</v>
      </c>
      <c r="U86" s="18">
        <v>0</v>
      </c>
      <c r="V86" s="20">
        <v>0</v>
      </c>
      <c r="W86" s="21">
        <v>0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0</v>
      </c>
      <c r="E87" s="18">
        <v>0</v>
      </c>
      <c r="F87" s="18">
        <v>129571113</v>
      </c>
      <c r="G87" s="19">
        <f t="shared" si="16"/>
        <v>0</v>
      </c>
      <c r="H87" s="17">
        <v>13855847</v>
      </c>
      <c r="I87" s="18">
        <v>59711730</v>
      </c>
      <c r="J87" s="18">
        <v>56003536</v>
      </c>
      <c r="K87" s="17">
        <v>129571113</v>
      </c>
      <c r="L87" s="17">
        <v>0</v>
      </c>
      <c r="M87" s="18">
        <v>0</v>
      </c>
      <c r="N87" s="18">
        <v>0</v>
      </c>
      <c r="O87" s="17">
        <v>0</v>
      </c>
      <c r="P87" s="17">
        <v>0</v>
      </c>
      <c r="Q87" s="18">
        <v>0</v>
      </c>
      <c r="R87" s="18">
        <v>0</v>
      </c>
      <c r="S87" s="17">
        <v>0</v>
      </c>
      <c r="T87" s="17">
        <v>0</v>
      </c>
      <c r="U87" s="18">
        <v>0</v>
      </c>
      <c r="V87" s="20">
        <v>0</v>
      </c>
      <c r="W87" s="21">
        <v>0</v>
      </c>
    </row>
    <row r="88" spans="1:23" ht="12.75" customHeight="1">
      <c r="A88" s="22"/>
      <c r="B88" s="23" t="s">
        <v>25</v>
      </c>
      <c r="C88" s="24"/>
      <c r="D88" s="25">
        <f>SUM(D85:D87)</f>
        <v>4354709000</v>
      </c>
      <c r="E88" s="26">
        <f>SUM(E85:E87)</f>
        <v>4354709000</v>
      </c>
      <c r="F88" s="26">
        <f>SUM(F85:F87)</f>
        <v>687992910</v>
      </c>
      <c r="G88" s="27">
        <f t="shared" si="16"/>
        <v>0.15798826282077633</v>
      </c>
      <c r="H88" s="25">
        <f aca="true" t="shared" si="17" ref="H88:W88">SUM(H85:H87)</f>
        <v>176861077</v>
      </c>
      <c r="I88" s="26">
        <f t="shared" si="17"/>
        <v>229668286</v>
      </c>
      <c r="J88" s="26">
        <f t="shared" si="17"/>
        <v>281463547</v>
      </c>
      <c r="K88" s="25">
        <f t="shared" si="17"/>
        <v>687992910</v>
      </c>
      <c r="L88" s="25">
        <f t="shared" si="17"/>
        <v>0</v>
      </c>
      <c r="M88" s="26">
        <f t="shared" si="17"/>
        <v>0</v>
      </c>
      <c r="N88" s="26">
        <f t="shared" si="17"/>
        <v>0</v>
      </c>
      <c r="O88" s="25">
        <f t="shared" si="17"/>
        <v>0</v>
      </c>
      <c r="P88" s="25">
        <f t="shared" si="17"/>
        <v>0</v>
      </c>
      <c r="Q88" s="26">
        <f t="shared" si="17"/>
        <v>0</v>
      </c>
      <c r="R88" s="26">
        <f t="shared" si="17"/>
        <v>0</v>
      </c>
      <c r="S88" s="25">
        <f t="shared" si="17"/>
        <v>0</v>
      </c>
      <c r="T88" s="25">
        <f t="shared" si="17"/>
        <v>0</v>
      </c>
      <c r="U88" s="26">
        <f t="shared" si="17"/>
        <v>0</v>
      </c>
      <c r="V88" s="28">
        <f t="shared" si="17"/>
        <v>0</v>
      </c>
      <c r="W88" s="29">
        <f t="shared" si="17"/>
        <v>0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184813732</v>
      </c>
      <c r="E89" s="18">
        <v>184813732</v>
      </c>
      <c r="F89" s="18">
        <v>0</v>
      </c>
      <c r="G89" s="19">
        <f t="shared" si="16"/>
        <v>0</v>
      </c>
      <c r="H89" s="17">
        <v>0</v>
      </c>
      <c r="I89" s="18">
        <v>0</v>
      </c>
      <c r="J89" s="18">
        <v>0</v>
      </c>
      <c r="K89" s="17">
        <v>0</v>
      </c>
      <c r="L89" s="17">
        <v>0</v>
      </c>
      <c r="M89" s="18">
        <v>0</v>
      </c>
      <c r="N89" s="18">
        <v>0</v>
      </c>
      <c r="O89" s="17">
        <v>0</v>
      </c>
      <c r="P89" s="17">
        <v>0</v>
      </c>
      <c r="Q89" s="18">
        <v>0</v>
      </c>
      <c r="R89" s="18">
        <v>0</v>
      </c>
      <c r="S89" s="17">
        <v>0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58613567</v>
      </c>
      <c r="E90" s="18">
        <v>57874146</v>
      </c>
      <c r="F90" s="18">
        <v>13020659</v>
      </c>
      <c r="G90" s="19">
        <f t="shared" si="16"/>
        <v>0.22214411554239652</v>
      </c>
      <c r="H90" s="17">
        <v>169934</v>
      </c>
      <c r="I90" s="18">
        <v>9729254</v>
      </c>
      <c r="J90" s="18">
        <v>3121471</v>
      </c>
      <c r="K90" s="17">
        <v>13020659</v>
      </c>
      <c r="L90" s="17">
        <v>0</v>
      </c>
      <c r="M90" s="18">
        <v>0</v>
      </c>
      <c r="N90" s="18">
        <v>0</v>
      </c>
      <c r="O90" s="17">
        <v>0</v>
      </c>
      <c r="P90" s="17">
        <v>0</v>
      </c>
      <c r="Q90" s="18">
        <v>0</v>
      </c>
      <c r="R90" s="18">
        <v>0</v>
      </c>
      <c r="S90" s="17">
        <v>0</v>
      </c>
      <c r="T90" s="17">
        <v>0</v>
      </c>
      <c r="U90" s="18">
        <v>0</v>
      </c>
      <c r="V90" s="20">
        <v>0</v>
      </c>
      <c r="W90" s="21">
        <v>0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28296330</v>
      </c>
      <c r="E91" s="18">
        <v>28296330</v>
      </c>
      <c r="F91" s="18">
        <v>0</v>
      </c>
      <c r="G91" s="19">
        <f t="shared" si="16"/>
        <v>0</v>
      </c>
      <c r="H91" s="17">
        <v>0</v>
      </c>
      <c r="I91" s="18">
        <v>0</v>
      </c>
      <c r="J91" s="18">
        <v>0</v>
      </c>
      <c r="K91" s="17">
        <v>0</v>
      </c>
      <c r="L91" s="17">
        <v>0</v>
      </c>
      <c r="M91" s="18">
        <v>0</v>
      </c>
      <c r="N91" s="18">
        <v>0</v>
      </c>
      <c r="O91" s="17">
        <v>0</v>
      </c>
      <c r="P91" s="17">
        <v>0</v>
      </c>
      <c r="Q91" s="18">
        <v>0</v>
      </c>
      <c r="R91" s="18">
        <v>0</v>
      </c>
      <c r="S91" s="17">
        <v>0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7503341</v>
      </c>
      <c r="E92" s="18">
        <v>7503341</v>
      </c>
      <c r="F92" s="18">
        <v>0</v>
      </c>
      <c r="G92" s="19">
        <f t="shared" si="16"/>
        <v>0</v>
      </c>
      <c r="H92" s="17">
        <v>0</v>
      </c>
      <c r="I92" s="18">
        <v>0</v>
      </c>
      <c r="J92" s="18">
        <v>0</v>
      </c>
      <c r="K92" s="17">
        <v>0</v>
      </c>
      <c r="L92" s="17">
        <v>0</v>
      </c>
      <c r="M92" s="18">
        <v>0</v>
      </c>
      <c r="N92" s="18">
        <v>0</v>
      </c>
      <c r="O92" s="17">
        <v>0</v>
      </c>
      <c r="P92" s="17">
        <v>0</v>
      </c>
      <c r="Q92" s="18">
        <v>0</v>
      </c>
      <c r="R92" s="18">
        <v>0</v>
      </c>
      <c r="S92" s="17">
        <v>0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279226970</v>
      </c>
      <c r="E93" s="26">
        <f>SUM(E89:E92)</f>
        <v>278487549</v>
      </c>
      <c r="F93" s="26">
        <f>SUM(F89:F92)</f>
        <v>13020659</v>
      </c>
      <c r="G93" s="27">
        <f t="shared" si="16"/>
        <v>0.046631093694137066</v>
      </c>
      <c r="H93" s="25">
        <f aca="true" t="shared" si="18" ref="H93:W93">SUM(H89:H92)</f>
        <v>169934</v>
      </c>
      <c r="I93" s="26">
        <f t="shared" si="18"/>
        <v>9729254</v>
      </c>
      <c r="J93" s="26">
        <f t="shared" si="18"/>
        <v>3121471</v>
      </c>
      <c r="K93" s="25">
        <f t="shared" si="18"/>
        <v>13020659</v>
      </c>
      <c r="L93" s="25">
        <f t="shared" si="18"/>
        <v>0</v>
      </c>
      <c r="M93" s="26">
        <f t="shared" si="18"/>
        <v>0</v>
      </c>
      <c r="N93" s="26">
        <f t="shared" si="18"/>
        <v>0</v>
      </c>
      <c r="O93" s="25">
        <f t="shared" si="18"/>
        <v>0</v>
      </c>
      <c r="P93" s="25">
        <f t="shared" si="18"/>
        <v>0</v>
      </c>
      <c r="Q93" s="26">
        <f t="shared" si="18"/>
        <v>0</v>
      </c>
      <c r="R93" s="26">
        <f t="shared" si="18"/>
        <v>0</v>
      </c>
      <c r="S93" s="25">
        <f t="shared" si="18"/>
        <v>0</v>
      </c>
      <c r="T93" s="25">
        <f t="shared" si="18"/>
        <v>0</v>
      </c>
      <c r="U93" s="26">
        <f t="shared" si="18"/>
        <v>0</v>
      </c>
      <c r="V93" s="28">
        <f t="shared" si="18"/>
        <v>0</v>
      </c>
      <c r="W93" s="29">
        <f t="shared" si="18"/>
        <v>0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88056250</v>
      </c>
      <c r="E94" s="18">
        <v>88056250</v>
      </c>
      <c r="F94" s="18">
        <v>0</v>
      </c>
      <c r="G94" s="19">
        <f t="shared" si="16"/>
        <v>0</v>
      </c>
      <c r="H94" s="17">
        <v>0</v>
      </c>
      <c r="I94" s="18">
        <v>0</v>
      </c>
      <c r="J94" s="18">
        <v>0</v>
      </c>
      <c r="K94" s="17">
        <v>0</v>
      </c>
      <c r="L94" s="17">
        <v>0</v>
      </c>
      <c r="M94" s="18">
        <v>0</v>
      </c>
      <c r="N94" s="18">
        <v>0</v>
      </c>
      <c r="O94" s="17">
        <v>0</v>
      </c>
      <c r="P94" s="17">
        <v>0</v>
      </c>
      <c r="Q94" s="18">
        <v>0</v>
      </c>
      <c r="R94" s="18">
        <v>0</v>
      </c>
      <c r="S94" s="17">
        <v>0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0</v>
      </c>
      <c r="F95" s="18">
        <v>0</v>
      </c>
      <c r="G95" s="19">
        <f t="shared" si="16"/>
        <v>0</v>
      </c>
      <c r="H95" s="17">
        <v>0</v>
      </c>
      <c r="I95" s="18">
        <v>0</v>
      </c>
      <c r="J95" s="18">
        <v>0</v>
      </c>
      <c r="K95" s="17">
        <v>0</v>
      </c>
      <c r="L95" s="17">
        <v>0</v>
      </c>
      <c r="M95" s="18">
        <v>0</v>
      </c>
      <c r="N95" s="18">
        <v>0</v>
      </c>
      <c r="O95" s="17">
        <v>0</v>
      </c>
      <c r="P95" s="17">
        <v>0</v>
      </c>
      <c r="Q95" s="18">
        <v>0</v>
      </c>
      <c r="R95" s="18">
        <v>0</v>
      </c>
      <c r="S95" s="17">
        <v>0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72379036</v>
      </c>
      <c r="E96" s="18">
        <v>72379036</v>
      </c>
      <c r="F96" s="18">
        <v>11138705</v>
      </c>
      <c r="G96" s="19">
        <f t="shared" si="16"/>
        <v>0.15389407783767664</v>
      </c>
      <c r="H96" s="17">
        <v>0</v>
      </c>
      <c r="I96" s="18">
        <v>6953777</v>
      </c>
      <c r="J96" s="18">
        <v>4184928</v>
      </c>
      <c r="K96" s="17">
        <v>11138705</v>
      </c>
      <c r="L96" s="17">
        <v>0</v>
      </c>
      <c r="M96" s="18">
        <v>0</v>
      </c>
      <c r="N96" s="18">
        <v>0</v>
      </c>
      <c r="O96" s="17">
        <v>0</v>
      </c>
      <c r="P96" s="17">
        <v>0</v>
      </c>
      <c r="Q96" s="18">
        <v>0</v>
      </c>
      <c r="R96" s="18">
        <v>0</v>
      </c>
      <c r="S96" s="17">
        <v>0</v>
      </c>
      <c r="T96" s="17">
        <v>0</v>
      </c>
      <c r="U96" s="18">
        <v>0</v>
      </c>
      <c r="V96" s="20">
        <v>0</v>
      </c>
      <c r="W96" s="21">
        <v>0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2428000</v>
      </c>
      <c r="E97" s="18">
        <v>2428000</v>
      </c>
      <c r="F97" s="18">
        <v>0</v>
      </c>
      <c r="G97" s="19">
        <f t="shared" si="16"/>
        <v>0</v>
      </c>
      <c r="H97" s="17">
        <v>0</v>
      </c>
      <c r="I97" s="18">
        <v>0</v>
      </c>
      <c r="J97" s="18">
        <v>0</v>
      </c>
      <c r="K97" s="17">
        <v>0</v>
      </c>
      <c r="L97" s="17">
        <v>0</v>
      </c>
      <c r="M97" s="18">
        <v>0</v>
      </c>
      <c r="N97" s="18">
        <v>0</v>
      </c>
      <c r="O97" s="17">
        <v>0</v>
      </c>
      <c r="P97" s="17">
        <v>0</v>
      </c>
      <c r="Q97" s="18">
        <v>0</v>
      </c>
      <c r="R97" s="18">
        <v>0</v>
      </c>
      <c r="S97" s="17">
        <v>0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162863286</v>
      </c>
      <c r="E98" s="26">
        <f>SUM(E94:E97)</f>
        <v>162863286</v>
      </c>
      <c r="F98" s="26">
        <f>SUM(F94:F97)</f>
        <v>11138705</v>
      </c>
      <c r="G98" s="27">
        <f t="shared" si="16"/>
        <v>0.06839297716245268</v>
      </c>
      <c r="H98" s="25">
        <f aca="true" t="shared" si="19" ref="H98:W98">SUM(H94:H97)</f>
        <v>0</v>
      </c>
      <c r="I98" s="26">
        <f t="shared" si="19"/>
        <v>6953777</v>
      </c>
      <c r="J98" s="26">
        <f t="shared" si="19"/>
        <v>4184928</v>
      </c>
      <c r="K98" s="25">
        <f t="shared" si="19"/>
        <v>11138705</v>
      </c>
      <c r="L98" s="25">
        <f t="shared" si="19"/>
        <v>0</v>
      </c>
      <c r="M98" s="26">
        <f t="shared" si="19"/>
        <v>0</v>
      </c>
      <c r="N98" s="26">
        <f t="shared" si="19"/>
        <v>0</v>
      </c>
      <c r="O98" s="25">
        <f t="shared" si="19"/>
        <v>0</v>
      </c>
      <c r="P98" s="25">
        <f t="shared" si="19"/>
        <v>0</v>
      </c>
      <c r="Q98" s="26">
        <f t="shared" si="19"/>
        <v>0</v>
      </c>
      <c r="R98" s="26">
        <f t="shared" si="19"/>
        <v>0</v>
      </c>
      <c r="S98" s="25">
        <f t="shared" si="19"/>
        <v>0</v>
      </c>
      <c r="T98" s="25">
        <f t="shared" si="19"/>
        <v>0</v>
      </c>
      <c r="U98" s="26">
        <f t="shared" si="19"/>
        <v>0</v>
      </c>
      <c r="V98" s="28">
        <f t="shared" si="19"/>
        <v>0</v>
      </c>
      <c r="W98" s="29">
        <f t="shared" si="19"/>
        <v>0</v>
      </c>
    </row>
    <row r="99" spans="1:23" ht="12.75" customHeight="1">
      <c r="A99" s="22"/>
      <c r="B99" s="23" t="s">
        <v>186</v>
      </c>
      <c r="C99" s="24"/>
      <c r="D99" s="25">
        <f>SUM(D85:D87,D89:D92,D94:D97)</f>
        <v>4796799256</v>
      </c>
      <c r="E99" s="26">
        <f>SUM(E85:E87,E89:E92,E94:E97)</f>
        <v>4796059835</v>
      </c>
      <c r="F99" s="26">
        <f>SUM(F85:F87,F89:F92,F94:F97)</f>
        <v>712152274</v>
      </c>
      <c r="G99" s="27">
        <f>IF($D99=0,0,$F99/$D99)</f>
        <v>0.14846405613268382</v>
      </c>
      <c r="H99" s="25">
        <f aca="true" t="shared" si="20" ref="H99:W99">SUM(H85:H87,H89:H92,H94:H97)</f>
        <v>177031011</v>
      </c>
      <c r="I99" s="26">
        <f t="shared" si="20"/>
        <v>246351317</v>
      </c>
      <c r="J99" s="26">
        <f t="shared" si="20"/>
        <v>288769946</v>
      </c>
      <c r="K99" s="25">
        <f t="shared" si="20"/>
        <v>712152274</v>
      </c>
      <c r="L99" s="25">
        <f t="shared" si="20"/>
        <v>0</v>
      </c>
      <c r="M99" s="26">
        <f t="shared" si="20"/>
        <v>0</v>
      </c>
      <c r="N99" s="26">
        <f t="shared" si="20"/>
        <v>0</v>
      </c>
      <c r="O99" s="25">
        <f t="shared" si="20"/>
        <v>0</v>
      </c>
      <c r="P99" s="25">
        <f t="shared" si="20"/>
        <v>0</v>
      </c>
      <c r="Q99" s="26">
        <f t="shared" si="20"/>
        <v>0</v>
      </c>
      <c r="R99" s="26">
        <f t="shared" si="20"/>
        <v>0</v>
      </c>
      <c r="S99" s="25">
        <f t="shared" si="20"/>
        <v>0</v>
      </c>
      <c r="T99" s="25">
        <f t="shared" si="20"/>
        <v>0</v>
      </c>
      <c r="U99" s="26">
        <f t="shared" si="20"/>
        <v>0</v>
      </c>
      <c r="V99" s="28">
        <f t="shared" si="20"/>
        <v>0</v>
      </c>
      <c r="W99" s="29">
        <f t="shared" si="20"/>
        <v>0</v>
      </c>
    </row>
    <row r="100" spans="1:23" ht="12.75" customHeight="1">
      <c r="A100" s="53"/>
      <c r="B100" s="54" t="s">
        <v>601</v>
      </c>
      <c r="C100" s="55"/>
      <c r="D100" s="56"/>
      <c r="E100" s="57"/>
      <c r="F100" s="57"/>
      <c r="G100" s="58"/>
      <c r="H100" s="56"/>
      <c r="I100" s="57"/>
      <c r="J100" s="57"/>
      <c r="K100" s="59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3949554426</v>
      </c>
      <c r="E102" s="18">
        <v>3949554426</v>
      </c>
      <c r="F102" s="18">
        <v>692247115</v>
      </c>
      <c r="G102" s="19">
        <f aca="true" t="shared" si="21" ref="G102:G133">IF($D102=0,0,$F102/$D102)</f>
        <v>0.1752722055032139</v>
      </c>
      <c r="H102" s="17">
        <v>147575208</v>
      </c>
      <c r="I102" s="18">
        <v>315148157</v>
      </c>
      <c r="J102" s="18">
        <v>229523750</v>
      </c>
      <c r="K102" s="17">
        <v>692247115</v>
      </c>
      <c r="L102" s="17">
        <v>0</v>
      </c>
      <c r="M102" s="18">
        <v>0</v>
      </c>
      <c r="N102" s="18">
        <v>0</v>
      </c>
      <c r="O102" s="17">
        <v>0</v>
      </c>
      <c r="P102" s="17">
        <v>0</v>
      </c>
      <c r="Q102" s="18">
        <v>0</v>
      </c>
      <c r="R102" s="18">
        <v>0</v>
      </c>
      <c r="S102" s="17">
        <v>0</v>
      </c>
      <c r="T102" s="17">
        <v>0</v>
      </c>
      <c r="U102" s="18">
        <v>0</v>
      </c>
      <c r="V102" s="20">
        <v>0</v>
      </c>
      <c r="W102" s="21">
        <v>0</v>
      </c>
    </row>
    <row r="103" spans="1:23" ht="12.75" customHeight="1">
      <c r="A103" s="22"/>
      <c r="B103" s="23" t="s">
        <v>25</v>
      </c>
      <c r="C103" s="24"/>
      <c r="D103" s="25">
        <f>D102</f>
        <v>3949554426</v>
      </c>
      <c r="E103" s="26">
        <f>E102</f>
        <v>3949554426</v>
      </c>
      <c r="F103" s="26">
        <f>F102</f>
        <v>692247115</v>
      </c>
      <c r="G103" s="27">
        <f t="shared" si="21"/>
        <v>0.1752722055032139</v>
      </c>
      <c r="H103" s="25">
        <f aca="true" t="shared" si="22" ref="H103:W103">H102</f>
        <v>147575208</v>
      </c>
      <c r="I103" s="26">
        <f t="shared" si="22"/>
        <v>315148157</v>
      </c>
      <c r="J103" s="26">
        <f t="shared" si="22"/>
        <v>229523750</v>
      </c>
      <c r="K103" s="25">
        <f t="shared" si="22"/>
        <v>692247115</v>
      </c>
      <c r="L103" s="25">
        <f t="shared" si="22"/>
        <v>0</v>
      </c>
      <c r="M103" s="26">
        <f t="shared" si="22"/>
        <v>0</v>
      </c>
      <c r="N103" s="26">
        <f t="shared" si="22"/>
        <v>0</v>
      </c>
      <c r="O103" s="25">
        <f t="shared" si="22"/>
        <v>0</v>
      </c>
      <c r="P103" s="25">
        <f t="shared" si="22"/>
        <v>0</v>
      </c>
      <c r="Q103" s="26">
        <f t="shared" si="22"/>
        <v>0</v>
      </c>
      <c r="R103" s="26">
        <f t="shared" si="22"/>
        <v>0</v>
      </c>
      <c r="S103" s="25">
        <f t="shared" si="22"/>
        <v>0</v>
      </c>
      <c r="T103" s="25">
        <f t="shared" si="22"/>
        <v>0</v>
      </c>
      <c r="U103" s="26">
        <f t="shared" si="22"/>
        <v>0</v>
      </c>
      <c r="V103" s="28">
        <f t="shared" si="22"/>
        <v>0</v>
      </c>
      <c r="W103" s="29">
        <f t="shared" si="22"/>
        <v>0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0</v>
      </c>
      <c r="F104" s="18">
        <v>107542</v>
      </c>
      <c r="G104" s="19">
        <f t="shared" si="21"/>
        <v>0</v>
      </c>
      <c r="H104" s="17">
        <v>0</v>
      </c>
      <c r="I104" s="18">
        <v>0</v>
      </c>
      <c r="J104" s="18">
        <v>107542</v>
      </c>
      <c r="K104" s="17">
        <v>107542</v>
      </c>
      <c r="L104" s="17">
        <v>0</v>
      </c>
      <c r="M104" s="18">
        <v>0</v>
      </c>
      <c r="N104" s="18">
        <v>0</v>
      </c>
      <c r="O104" s="17">
        <v>0</v>
      </c>
      <c r="P104" s="17">
        <v>0</v>
      </c>
      <c r="Q104" s="18">
        <v>0</v>
      </c>
      <c r="R104" s="18">
        <v>0</v>
      </c>
      <c r="S104" s="17">
        <v>0</v>
      </c>
      <c r="T104" s="17">
        <v>0</v>
      </c>
      <c r="U104" s="18">
        <v>0</v>
      </c>
      <c r="V104" s="20">
        <v>0</v>
      </c>
      <c r="W104" s="21">
        <v>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11244400</v>
      </c>
      <c r="E105" s="18">
        <v>11244400</v>
      </c>
      <c r="F105" s="18">
        <v>0</v>
      </c>
      <c r="G105" s="19">
        <f t="shared" si="21"/>
        <v>0</v>
      </c>
      <c r="H105" s="17">
        <v>0</v>
      </c>
      <c r="I105" s="18">
        <v>0</v>
      </c>
      <c r="J105" s="18">
        <v>0</v>
      </c>
      <c r="K105" s="17">
        <v>0</v>
      </c>
      <c r="L105" s="17">
        <v>0</v>
      </c>
      <c r="M105" s="18">
        <v>0</v>
      </c>
      <c r="N105" s="18">
        <v>0</v>
      </c>
      <c r="O105" s="17">
        <v>0</v>
      </c>
      <c r="P105" s="17">
        <v>0</v>
      </c>
      <c r="Q105" s="18">
        <v>0</v>
      </c>
      <c r="R105" s="18">
        <v>0</v>
      </c>
      <c r="S105" s="17">
        <v>0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7124654</v>
      </c>
      <c r="E106" s="18">
        <v>7124654</v>
      </c>
      <c r="F106" s="18">
        <v>0</v>
      </c>
      <c r="G106" s="19">
        <f t="shared" si="21"/>
        <v>0</v>
      </c>
      <c r="H106" s="17">
        <v>0</v>
      </c>
      <c r="I106" s="18">
        <v>0</v>
      </c>
      <c r="J106" s="18">
        <v>0</v>
      </c>
      <c r="K106" s="17">
        <v>0</v>
      </c>
      <c r="L106" s="17">
        <v>0</v>
      </c>
      <c r="M106" s="18">
        <v>0</v>
      </c>
      <c r="N106" s="18">
        <v>0</v>
      </c>
      <c r="O106" s="17">
        <v>0</v>
      </c>
      <c r="P106" s="17">
        <v>0</v>
      </c>
      <c r="Q106" s="18">
        <v>0</v>
      </c>
      <c r="R106" s="18">
        <v>0</v>
      </c>
      <c r="S106" s="17">
        <v>0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43958742</v>
      </c>
      <c r="E107" s="18">
        <v>43958742</v>
      </c>
      <c r="F107" s="18">
        <v>0</v>
      </c>
      <c r="G107" s="19">
        <f t="shared" si="21"/>
        <v>0</v>
      </c>
      <c r="H107" s="17">
        <v>0</v>
      </c>
      <c r="I107" s="18">
        <v>0</v>
      </c>
      <c r="J107" s="18">
        <v>0</v>
      </c>
      <c r="K107" s="17">
        <v>0</v>
      </c>
      <c r="L107" s="17">
        <v>0</v>
      </c>
      <c r="M107" s="18">
        <v>0</v>
      </c>
      <c r="N107" s="18">
        <v>0</v>
      </c>
      <c r="O107" s="17">
        <v>0</v>
      </c>
      <c r="P107" s="17">
        <v>0</v>
      </c>
      <c r="Q107" s="18">
        <v>0</v>
      </c>
      <c r="R107" s="18">
        <v>0</v>
      </c>
      <c r="S107" s="17">
        <v>0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66839177</v>
      </c>
      <c r="E108" s="18">
        <v>66839177</v>
      </c>
      <c r="F108" s="18">
        <v>0</v>
      </c>
      <c r="G108" s="19">
        <f t="shared" si="21"/>
        <v>0</v>
      </c>
      <c r="H108" s="17">
        <v>0</v>
      </c>
      <c r="I108" s="18">
        <v>0</v>
      </c>
      <c r="J108" s="18">
        <v>0</v>
      </c>
      <c r="K108" s="17">
        <v>0</v>
      </c>
      <c r="L108" s="17">
        <v>0</v>
      </c>
      <c r="M108" s="18">
        <v>0</v>
      </c>
      <c r="N108" s="18">
        <v>0</v>
      </c>
      <c r="O108" s="17">
        <v>0</v>
      </c>
      <c r="P108" s="17">
        <v>0</v>
      </c>
      <c r="Q108" s="18">
        <v>0</v>
      </c>
      <c r="R108" s="18">
        <v>0</v>
      </c>
      <c r="S108" s="17">
        <v>0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129166973</v>
      </c>
      <c r="E109" s="26">
        <f>SUM(E104:E108)</f>
        <v>129166973</v>
      </c>
      <c r="F109" s="26">
        <f>SUM(F104:F108)</f>
        <v>107542</v>
      </c>
      <c r="G109" s="27">
        <f t="shared" si="21"/>
        <v>0.0008325812512460131</v>
      </c>
      <c r="H109" s="25">
        <f aca="true" t="shared" si="23" ref="H109:W109">SUM(H104:H108)</f>
        <v>0</v>
      </c>
      <c r="I109" s="26">
        <f t="shared" si="23"/>
        <v>0</v>
      </c>
      <c r="J109" s="26">
        <f t="shared" si="23"/>
        <v>107542</v>
      </c>
      <c r="K109" s="25">
        <f t="shared" si="23"/>
        <v>107542</v>
      </c>
      <c r="L109" s="25">
        <f t="shared" si="23"/>
        <v>0</v>
      </c>
      <c r="M109" s="26">
        <f t="shared" si="23"/>
        <v>0</v>
      </c>
      <c r="N109" s="26">
        <f t="shared" si="23"/>
        <v>0</v>
      </c>
      <c r="O109" s="25">
        <f t="shared" si="23"/>
        <v>0</v>
      </c>
      <c r="P109" s="25">
        <f t="shared" si="23"/>
        <v>0</v>
      </c>
      <c r="Q109" s="26">
        <f t="shared" si="23"/>
        <v>0</v>
      </c>
      <c r="R109" s="26">
        <f t="shared" si="23"/>
        <v>0</v>
      </c>
      <c r="S109" s="25">
        <f t="shared" si="23"/>
        <v>0</v>
      </c>
      <c r="T109" s="25">
        <f t="shared" si="23"/>
        <v>0</v>
      </c>
      <c r="U109" s="26">
        <f t="shared" si="23"/>
        <v>0</v>
      </c>
      <c r="V109" s="28">
        <f t="shared" si="23"/>
        <v>0</v>
      </c>
      <c r="W109" s="29">
        <f t="shared" si="23"/>
        <v>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15390000</v>
      </c>
      <c r="E110" s="18">
        <v>15390000</v>
      </c>
      <c r="F110" s="18">
        <v>0</v>
      </c>
      <c r="G110" s="19">
        <f t="shared" si="21"/>
        <v>0</v>
      </c>
      <c r="H110" s="17">
        <v>0</v>
      </c>
      <c r="I110" s="18">
        <v>0</v>
      </c>
      <c r="J110" s="18">
        <v>0</v>
      </c>
      <c r="K110" s="17">
        <v>0</v>
      </c>
      <c r="L110" s="17">
        <v>0</v>
      </c>
      <c r="M110" s="18">
        <v>0</v>
      </c>
      <c r="N110" s="18">
        <v>0</v>
      </c>
      <c r="O110" s="17">
        <v>0</v>
      </c>
      <c r="P110" s="17">
        <v>0</v>
      </c>
      <c r="Q110" s="18">
        <v>0</v>
      </c>
      <c r="R110" s="18">
        <v>0</v>
      </c>
      <c r="S110" s="17">
        <v>0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27113074</v>
      </c>
      <c r="E111" s="18">
        <v>27113074</v>
      </c>
      <c r="F111" s="18">
        <v>0</v>
      </c>
      <c r="G111" s="19">
        <f t="shared" si="21"/>
        <v>0</v>
      </c>
      <c r="H111" s="17">
        <v>0</v>
      </c>
      <c r="I111" s="18">
        <v>0</v>
      </c>
      <c r="J111" s="18">
        <v>0</v>
      </c>
      <c r="K111" s="17">
        <v>0</v>
      </c>
      <c r="L111" s="17">
        <v>0</v>
      </c>
      <c r="M111" s="18">
        <v>0</v>
      </c>
      <c r="N111" s="18">
        <v>0</v>
      </c>
      <c r="O111" s="17">
        <v>0</v>
      </c>
      <c r="P111" s="17">
        <v>0</v>
      </c>
      <c r="Q111" s="18">
        <v>0</v>
      </c>
      <c r="R111" s="18">
        <v>0</v>
      </c>
      <c r="S111" s="17">
        <v>0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2500000</v>
      </c>
      <c r="E112" s="18">
        <v>2500000</v>
      </c>
      <c r="F112" s="18">
        <v>0</v>
      </c>
      <c r="G112" s="19">
        <f t="shared" si="21"/>
        <v>0</v>
      </c>
      <c r="H112" s="17">
        <v>0</v>
      </c>
      <c r="I112" s="18">
        <v>0</v>
      </c>
      <c r="J112" s="18">
        <v>0</v>
      </c>
      <c r="K112" s="17">
        <v>0</v>
      </c>
      <c r="L112" s="17">
        <v>0</v>
      </c>
      <c r="M112" s="18">
        <v>0</v>
      </c>
      <c r="N112" s="18">
        <v>0</v>
      </c>
      <c r="O112" s="17">
        <v>0</v>
      </c>
      <c r="P112" s="17">
        <v>0</v>
      </c>
      <c r="Q112" s="18">
        <v>0</v>
      </c>
      <c r="R112" s="18">
        <v>0</v>
      </c>
      <c r="S112" s="17">
        <v>0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500000</v>
      </c>
      <c r="E113" s="18">
        <v>500000</v>
      </c>
      <c r="F113" s="18">
        <v>0</v>
      </c>
      <c r="G113" s="19">
        <f t="shared" si="21"/>
        <v>0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0</v>
      </c>
      <c r="N113" s="18">
        <v>0</v>
      </c>
      <c r="O113" s="17">
        <v>0</v>
      </c>
      <c r="P113" s="17">
        <v>0</v>
      </c>
      <c r="Q113" s="18">
        <v>0</v>
      </c>
      <c r="R113" s="18">
        <v>0</v>
      </c>
      <c r="S113" s="17">
        <v>0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215093069</v>
      </c>
      <c r="E114" s="18">
        <v>215093069</v>
      </c>
      <c r="F114" s="18">
        <v>16792846</v>
      </c>
      <c r="G114" s="19">
        <f t="shared" si="21"/>
        <v>0.07807246452929639</v>
      </c>
      <c r="H114" s="17">
        <v>-2617885</v>
      </c>
      <c r="I114" s="18">
        <v>6532206</v>
      </c>
      <c r="J114" s="18">
        <v>12878525</v>
      </c>
      <c r="K114" s="17">
        <v>16792846</v>
      </c>
      <c r="L114" s="17">
        <v>0</v>
      </c>
      <c r="M114" s="18">
        <v>0</v>
      </c>
      <c r="N114" s="18">
        <v>0</v>
      </c>
      <c r="O114" s="17">
        <v>0</v>
      </c>
      <c r="P114" s="17">
        <v>0</v>
      </c>
      <c r="Q114" s="18">
        <v>0</v>
      </c>
      <c r="R114" s="18">
        <v>0</v>
      </c>
      <c r="S114" s="17">
        <v>0</v>
      </c>
      <c r="T114" s="17">
        <v>0</v>
      </c>
      <c r="U114" s="18">
        <v>0</v>
      </c>
      <c r="V114" s="20">
        <v>0</v>
      </c>
      <c r="W114" s="21">
        <v>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6738000</v>
      </c>
      <c r="E115" s="18">
        <v>6738000</v>
      </c>
      <c r="F115" s="18">
        <v>0</v>
      </c>
      <c r="G115" s="19">
        <f t="shared" si="21"/>
        <v>0</v>
      </c>
      <c r="H115" s="17">
        <v>0</v>
      </c>
      <c r="I115" s="18">
        <v>0</v>
      </c>
      <c r="J115" s="18">
        <v>0</v>
      </c>
      <c r="K115" s="17">
        <v>0</v>
      </c>
      <c r="L115" s="17">
        <v>0</v>
      </c>
      <c r="M115" s="18">
        <v>0</v>
      </c>
      <c r="N115" s="18">
        <v>0</v>
      </c>
      <c r="O115" s="17">
        <v>0</v>
      </c>
      <c r="P115" s="17">
        <v>0</v>
      </c>
      <c r="Q115" s="18">
        <v>0</v>
      </c>
      <c r="R115" s="18">
        <v>0</v>
      </c>
      <c r="S115" s="17">
        <v>0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12393500</v>
      </c>
      <c r="E116" s="18">
        <v>12393500</v>
      </c>
      <c r="F116" s="18">
        <v>0</v>
      </c>
      <c r="G116" s="19">
        <f t="shared" si="21"/>
        <v>0</v>
      </c>
      <c r="H116" s="17">
        <v>0</v>
      </c>
      <c r="I116" s="18">
        <v>0</v>
      </c>
      <c r="J116" s="18">
        <v>0</v>
      </c>
      <c r="K116" s="17">
        <v>0</v>
      </c>
      <c r="L116" s="17">
        <v>0</v>
      </c>
      <c r="M116" s="18">
        <v>0</v>
      </c>
      <c r="N116" s="18">
        <v>0</v>
      </c>
      <c r="O116" s="17">
        <v>0</v>
      </c>
      <c r="P116" s="17">
        <v>0</v>
      </c>
      <c r="Q116" s="18">
        <v>0</v>
      </c>
      <c r="R116" s="18">
        <v>0</v>
      </c>
      <c r="S116" s="17">
        <v>0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278895000</v>
      </c>
      <c r="E117" s="18">
        <v>278895000</v>
      </c>
      <c r="F117" s="18">
        <v>0</v>
      </c>
      <c r="G117" s="19">
        <f t="shared" si="21"/>
        <v>0</v>
      </c>
      <c r="H117" s="17">
        <v>0</v>
      </c>
      <c r="I117" s="18">
        <v>0</v>
      </c>
      <c r="J117" s="18">
        <v>0</v>
      </c>
      <c r="K117" s="17">
        <v>0</v>
      </c>
      <c r="L117" s="17">
        <v>0</v>
      </c>
      <c r="M117" s="18">
        <v>0</v>
      </c>
      <c r="N117" s="18">
        <v>0</v>
      </c>
      <c r="O117" s="17">
        <v>0</v>
      </c>
      <c r="P117" s="17">
        <v>0</v>
      </c>
      <c r="Q117" s="18">
        <v>0</v>
      </c>
      <c r="R117" s="18">
        <v>0</v>
      </c>
      <c r="S117" s="17">
        <v>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558622643</v>
      </c>
      <c r="E118" s="26">
        <f>SUM(E110:E117)</f>
        <v>558622643</v>
      </c>
      <c r="F118" s="26">
        <f>SUM(F110:F117)</f>
        <v>16792846</v>
      </c>
      <c r="G118" s="27">
        <f t="shared" si="21"/>
        <v>0.03006116241514399</v>
      </c>
      <c r="H118" s="25">
        <f aca="true" t="shared" si="24" ref="H118:W118">SUM(H110:H117)</f>
        <v>-2617885</v>
      </c>
      <c r="I118" s="26">
        <f t="shared" si="24"/>
        <v>6532206</v>
      </c>
      <c r="J118" s="26">
        <f t="shared" si="24"/>
        <v>12878525</v>
      </c>
      <c r="K118" s="25">
        <f t="shared" si="24"/>
        <v>16792846</v>
      </c>
      <c r="L118" s="25">
        <f t="shared" si="24"/>
        <v>0</v>
      </c>
      <c r="M118" s="26">
        <f t="shared" si="24"/>
        <v>0</v>
      </c>
      <c r="N118" s="26">
        <f t="shared" si="24"/>
        <v>0</v>
      </c>
      <c r="O118" s="25">
        <f t="shared" si="24"/>
        <v>0</v>
      </c>
      <c r="P118" s="25">
        <f t="shared" si="24"/>
        <v>0</v>
      </c>
      <c r="Q118" s="26">
        <f t="shared" si="24"/>
        <v>0</v>
      </c>
      <c r="R118" s="26">
        <f t="shared" si="24"/>
        <v>0</v>
      </c>
      <c r="S118" s="25">
        <f t="shared" si="24"/>
        <v>0</v>
      </c>
      <c r="T118" s="25">
        <f t="shared" si="24"/>
        <v>0</v>
      </c>
      <c r="U118" s="26">
        <f t="shared" si="24"/>
        <v>0</v>
      </c>
      <c r="V118" s="28">
        <f t="shared" si="24"/>
        <v>0</v>
      </c>
      <c r="W118" s="29">
        <f t="shared" si="24"/>
        <v>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2106899</v>
      </c>
      <c r="E119" s="18">
        <v>2106899</v>
      </c>
      <c r="F119" s="18">
        <v>0</v>
      </c>
      <c r="G119" s="19">
        <f t="shared" si="21"/>
        <v>0</v>
      </c>
      <c r="H119" s="17">
        <v>0</v>
      </c>
      <c r="I119" s="18">
        <v>0</v>
      </c>
      <c r="J119" s="18">
        <v>0</v>
      </c>
      <c r="K119" s="17">
        <v>0</v>
      </c>
      <c r="L119" s="17">
        <v>0</v>
      </c>
      <c r="M119" s="18">
        <v>0</v>
      </c>
      <c r="N119" s="18">
        <v>0</v>
      </c>
      <c r="O119" s="17">
        <v>0</v>
      </c>
      <c r="P119" s="17">
        <v>0</v>
      </c>
      <c r="Q119" s="18">
        <v>0</v>
      </c>
      <c r="R119" s="18">
        <v>0</v>
      </c>
      <c r="S119" s="17">
        <v>0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0</v>
      </c>
      <c r="E120" s="18">
        <v>0</v>
      </c>
      <c r="F120" s="18">
        <v>0</v>
      </c>
      <c r="G120" s="19">
        <f t="shared" si="21"/>
        <v>0</v>
      </c>
      <c r="H120" s="17">
        <v>0</v>
      </c>
      <c r="I120" s="18">
        <v>0</v>
      </c>
      <c r="J120" s="18">
        <v>0</v>
      </c>
      <c r="K120" s="17">
        <v>0</v>
      </c>
      <c r="L120" s="17">
        <v>0</v>
      </c>
      <c r="M120" s="18">
        <v>0</v>
      </c>
      <c r="N120" s="18">
        <v>0</v>
      </c>
      <c r="O120" s="17">
        <v>0</v>
      </c>
      <c r="P120" s="17">
        <v>0</v>
      </c>
      <c r="Q120" s="18">
        <v>0</v>
      </c>
      <c r="R120" s="18">
        <v>0</v>
      </c>
      <c r="S120" s="17">
        <v>0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68448385</v>
      </c>
      <c r="E121" s="18">
        <v>68448385</v>
      </c>
      <c r="F121" s="18">
        <v>0</v>
      </c>
      <c r="G121" s="19">
        <f t="shared" si="21"/>
        <v>0</v>
      </c>
      <c r="H121" s="17">
        <v>0</v>
      </c>
      <c r="I121" s="18">
        <v>0</v>
      </c>
      <c r="J121" s="18">
        <v>0</v>
      </c>
      <c r="K121" s="17">
        <v>0</v>
      </c>
      <c r="L121" s="17">
        <v>0</v>
      </c>
      <c r="M121" s="18">
        <v>0</v>
      </c>
      <c r="N121" s="18">
        <v>0</v>
      </c>
      <c r="O121" s="17">
        <v>0</v>
      </c>
      <c r="P121" s="17">
        <v>0</v>
      </c>
      <c r="Q121" s="18">
        <v>0</v>
      </c>
      <c r="R121" s="18">
        <v>0</v>
      </c>
      <c r="S121" s="17">
        <v>0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40322327</v>
      </c>
      <c r="E122" s="18">
        <v>40322327</v>
      </c>
      <c r="F122" s="18">
        <v>3655708</v>
      </c>
      <c r="G122" s="19">
        <f t="shared" si="21"/>
        <v>0.09066212870105438</v>
      </c>
      <c r="H122" s="17">
        <v>3000</v>
      </c>
      <c r="I122" s="18">
        <v>1028056</v>
      </c>
      <c r="J122" s="18">
        <v>2624652</v>
      </c>
      <c r="K122" s="17">
        <v>3655708</v>
      </c>
      <c r="L122" s="17">
        <v>0</v>
      </c>
      <c r="M122" s="18">
        <v>0</v>
      </c>
      <c r="N122" s="18">
        <v>0</v>
      </c>
      <c r="O122" s="17">
        <v>0</v>
      </c>
      <c r="P122" s="17">
        <v>0</v>
      </c>
      <c r="Q122" s="18">
        <v>0</v>
      </c>
      <c r="R122" s="18">
        <v>0</v>
      </c>
      <c r="S122" s="17">
        <v>0</v>
      </c>
      <c r="T122" s="17">
        <v>0</v>
      </c>
      <c r="U122" s="18">
        <v>0</v>
      </c>
      <c r="V122" s="20">
        <v>0</v>
      </c>
      <c r="W122" s="21">
        <v>0</v>
      </c>
    </row>
    <row r="123" spans="1:23" ht="12.75" customHeight="1">
      <c r="A123" s="22"/>
      <c r="B123" s="23" t="s">
        <v>226</v>
      </c>
      <c r="C123" s="24"/>
      <c r="D123" s="25">
        <f>SUM(D119:D122)</f>
        <v>110877611</v>
      </c>
      <c r="E123" s="26">
        <f>SUM(E119:E122)</f>
        <v>110877611</v>
      </c>
      <c r="F123" s="26">
        <f>SUM(F119:F122)</f>
        <v>3655708</v>
      </c>
      <c r="G123" s="27">
        <f t="shared" si="21"/>
        <v>0.032970659874697335</v>
      </c>
      <c r="H123" s="25">
        <f aca="true" t="shared" si="25" ref="H123:W123">SUM(H119:H122)</f>
        <v>3000</v>
      </c>
      <c r="I123" s="26">
        <f t="shared" si="25"/>
        <v>1028056</v>
      </c>
      <c r="J123" s="26">
        <f t="shared" si="25"/>
        <v>2624652</v>
      </c>
      <c r="K123" s="25">
        <f t="shared" si="25"/>
        <v>3655708</v>
      </c>
      <c r="L123" s="25">
        <f t="shared" si="25"/>
        <v>0</v>
      </c>
      <c r="M123" s="26">
        <f t="shared" si="25"/>
        <v>0</v>
      </c>
      <c r="N123" s="26">
        <f t="shared" si="25"/>
        <v>0</v>
      </c>
      <c r="O123" s="25">
        <f t="shared" si="25"/>
        <v>0</v>
      </c>
      <c r="P123" s="25">
        <f t="shared" si="25"/>
        <v>0</v>
      </c>
      <c r="Q123" s="26">
        <f t="shared" si="25"/>
        <v>0</v>
      </c>
      <c r="R123" s="26">
        <f t="shared" si="25"/>
        <v>0</v>
      </c>
      <c r="S123" s="25">
        <f t="shared" si="25"/>
        <v>0</v>
      </c>
      <c r="T123" s="25">
        <f t="shared" si="25"/>
        <v>0</v>
      </c>
      <c r="U123" s="26">
        <f t="shared" si="25"/>
        <v>0</v>
      </c>
      <c r="V123" s="28">
        <f t="shared" si="25"/>
        <v>0</v>
      </c>
      <c r="W123" s="29">
        <f t="shared" si="25"/>
        <v>0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8681882</v>
      </c>
      <c r="E124" s="18">
        <v>8681882</v>
      </c>
      <c r="F124" s="18">
        <v>0</v>
      </c>
      <c r="G124" s="19">
        <f t="shared" si="21"/>
        <v>0</v>
      </c>
      <c r="H124" s="17">
        <v>0</v>
      </c>
      <c r="I124" s="18">
        <v>0</v>
      </c>
      <c r="J124" s="18">
        <v>0</v>
      </c>
      <c r="K124" s="17">
        <v>0</v>
      </c>
      <c r="L124" s="17">
        <v>0</v>
      </c>
      <c r="M124" s="18">
        <v>0</v>
      </c>
      <c r="N124" s="18">
        <v>0</v>
      </c>
      <c r="O124" s="17">
        <v>0</v>
      </c>
      <c r="P124" s="17">
        <v>0</v>
      </c>
      <c r="Q124" s="18">
        <v>0</v>
      </c>
      <c r="R124" s="18">
        <v>0</v>
      </c>
      <c r="S124" s="17">
        <v>0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0</v>
      </c>
      <c r="E125" s="18">
        <v>0</v>
      </c>
      <c r="F125" s="18">
        <v>0</v>
      </c>
      <c r="G125" s="19">
        <f t="shared" si="21"/>
        <v>0</v>
      </c>
      <c r="H125" s="17">
        <v>0</v>
      </c>
      <c r="I125" s="18">
        <v>0</v>
      </c>
      <c r="J125" s="18">
        <v>0</v>
      </c>
      <c r="K125" s="17">
        <v>0</v>
      </c>
      <c r="L125" s="17">
        <v>0</v>
      </c>
      <c r="M125" s="18">
        <v>0</v>
      </c>
      <c r="N125" s="18">
        <v>0</v>
      </c>
      <c r="O125" s="17">
        <v>0</v>
      </c>
      <c r="P125" s="17">
        <v>0</v>
      </c>
      <c r="Q125" s="18">
        <v>0</v>
      </c>
      <c r="R125" s="18">
        <v>0</v>
      </c>
      <c r="S125" s="17">
        <v>0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14870000</v>
      </c>
      <c r="E126" s="18">
        <v>14870000</v>
      </c>
      <c r="F126" s="18">
        <v>0</v>
      </c>
      <c r="G126" s="19">
        <f t="shared" si="21"/>
        <v>0</v>
      </c>
      <c r="H126" s="17">
        <v>0</v>
      </c>
      <c r="I126" s="18">
        <v>0</v>
      </c>
      <c r="J126" s="18">
        <v>0</v>
      </c>
      <c r="K126" s="17">
        <v>0</v>
      </c>
      <c r="L126" s="17">
        <v>0</v>
      </c>
      <c r="M126" s="18">
        <v>0</v>
      </c>
      <c r="N126" s="18">
        <v>0</v>
      </c>
      <c r="O126" s="17">
        <v>0</v>
      </c>
      <c r="P126" s="17">
        <v>0</v>
      </c>
      <c r="Q126" s="18">
        <v>0</v>
      </c>
      <c r="R126" s="18">
        <v>0</v>
      </c>
      <c r="S126" s="17">
        <v>0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9484000</v>
      </c>
      <c r="E127" s="18">
        <v>9484000</v>
      </c>
      <c r="F127" s="18">
        <v>0</v>
      </c>
      <c r="G127" s="19">
        <f t="shared" si="21"/>
        <v>0</v>
      </c>
      <c r="H127" s="17">
        <v>0</v>
      </c>
      <c r="I127" s="18">
        <v>0</v>
      </c>
      <c r="J127" s="18">
        <v>0</v>
      </c>
      <c r="K127" s="17">
        <v>0</v>
      </c>
      <c r="L127" s="17">
        <v>0</v>
      </c>
      <c r="M127" s="18">
        <v>0</v>
      </c>
      <c r="N127" s="18">
        <v>0</v>
      </c>
      <c r="O127" s="17">
        <v>0</v>
      </c>
      <c r="P127" s="17">
        <v>0</v>
      </c>
      <c r="Q127" s="18">
        <v>0</v>
      </c>
      <c r="R127" s="18">
        <v>0</v>
      </c>
      <c r="S127" s="17">
        <v>0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10967736</v>
      </c>
      <c r="E128" s="18">
        <v>10967736</v>
      </c>
      <c r="F128" s="18">
        <v>530766</v>
      </c>
      <c r="G128" s="19">
        <f t="shared" si="21"/>
        <v>0.04839339677760296</v>
      </c>
      <c r="H128" s="17">
        <v>530766</v>
      </c>
      <c r="I128" s="18">
        <v>0</v>
      </c>
      <c r="J128" s="18">
        <v>0</v>
      </c>
      <c r="K128" s="17">
        <v>530766</v>
      </c>
      <c r="L128" s="17">
        <v>0</v>
      </c>
      <c r="M128" s="18">
        <v>0</v>
      </c>
      <c r="N128" s="18">
        <v>0</v>
      </c>
      <c r="O128" s="17">
        <v>0</v>
      </c>
      <c r="P128" s="17">
        <v>0</v>
      </c>
      <c r="Q128" s="18">
        <v>0</v>
      </c>
      <c r="R128" s="18">
        <v>0</v>
      </c>
      <c r="S128" s="17">
        <v>0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44003618</v>
      </c>
      <c r="E129" s="26">
        <f>SUM(E124:E128)</f>
        <v>44003618</v>
      </c>
      <c r="F129" s="26">
        <f>SUM(F124:F128)</f>
        <v>530766</v>
      </c>
      <c r="G129" s="27">
        <f t="shared" si="21"/>
        <v>0.012061871821539765</v>
      </c>
      <c r="H129" s="25">
        <f aca="true" t="shared" si="26" ref="H129:W129">SUM(H124:H128)</f>
        <v>530766</v>
      </c>
      <c r="I129" s="26">
        <f t="shared" si="26"/>
        <v>0</v>
      </c>
      <c r="J129" s="26">
        <f t="shared" si="26"/>
        <v>0</v>
      </c>
      <c r="K129" s="25">
        <f t="shared" si="26"/>
        <v>530766</v>
      </c>
      <c r="L129" s="25">
        <f t="shared" si="26"/>
        <v>0</v>
      </c>
      <c r="M129" s="26">
        <f t="shared" si="26"/>
        <v>0</v>
      </c>
      <c r="N129" s="26">
        <f t="shared" si="26"/>
        <v>0</v>
      </c>
      <c r="O129" s="25">
        <f t="shared" si="26"/>
        <v>0</v>
      </c>
      <c r="P129" s="25">
        <f t="shared" si="26"/>
        <v>0</v>
      </c>
      <c r="Q129" s="26">
        <f t="shared" si="26"/>
        <v>0</v>
      </c>
      <c r="R129" s="26">
        <f t="shared" si="26"/>
        <v>0</v>
      </c>
      <c r="S129" s="25">
        <f t="shared" si="26"/>
        <v>0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45165085</v>
      </c>
      <c r="E130" s="18">
        <v>45165085</v>
      </c>
      <c r="F130" s="18">
        <v>0</v>
      </c>
      <c r="G130" s="19">
        <f t="shared" si="21"/>
        <v>0</v>
      </c>
      <c r="H130" s="17">
        <v>0</v>
      </c>
      <c r="I130" s="18">
        <v>0</v>
      </c>
      <c r="J130" s="18">
        <v>0</v>
      </c>
      <c r="K130" s="17">
        <v>0</v>
      </c>
      <c r="L130" s="17">
        <v>0</v>
      </c>
      <c r="M130" s="18">
        <v>0</v>
      </c>
      <c r="N130" s="18">
        <v>0</v>
      </c>
      <c r="O130" s="17">
        <v>0</v>
      </c>
      <c r="P130" s="17">
        <v>0</v>
      </c>
      <c r="Q130" s="18">
        <v>0</v>
      </c>
      <c r="R130" s="18">
        <v>0</v>
      </c>
      <c r="S130" s="17">
        <v>0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2715000</v>
      </c>
      <c r="E131" s="18">
        <v>2715000</v>
      </c>
      <c r="F131" s="18">
        <v>0</v>
      </c>
      <c r="G131" s="19">
        <f t="shared" si="21"/>
        <v>0</v>
      </c>
      <c r="H131" s="17">
        <v>0</v>
      </c>
      <c r="I131" s="18">
        <v>0</v>
      </c>
      <c r="J131" s="18">
        <v>0</v>
      </c>
      <c r="K131" s="17">
        <v>0</v>
      </c>
      <c r="L131" s="17">
        <v>0</v>
      </c>
      <c r="M131" s="18">
        <v>0</v>
      </c>
      <c r="N131" s="18">
        <v>0</v>
      </c>
      <c r="O131" s="17">
        <v>0</v>
      </c>
      <c r="P131" s="17">
        <v>0</v>
      </c>
      <c r="Q131" s="18">
        <v>0</v>
      </c>
      <c r="R131" s="18">
        <v>0</v>
      </c>
      <c r="S131" s="17">
        <v>0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0</v>
      </c>
      <c r="E132" s="18">
        <v>0</v>
      </c>
      <c r="F132" s="18">
        <v>0</v>
      </c>
      <c r="G132" s="19">
        <f t="shared" si="21"/>
        <v>0</v>
      </c>
      <c r="H132" s="17">
        <v>0</v>
      </c>
      <c r="I132" s="18">
        <v>0</v>
      </c>
      <c r="J132" s="18">
        <v>0</v>
      </c>
      <c r="K132" s="17">
        <v>0</v>
      </c>
      <c r="L132" s="17">
        <v>0</v>
      </c>
      <c r="M132" s="18">
        <v>0</v>
      </c>
      <c r="N132" s="18">
        <v>0</v>
      </c>
      <c r="O132" s="17">
        <v>0</v>
      </c>
      <c r="P132" s="17">
        <v>0</v>
      </c>
      <c r="Q132" s="18">
        <v>0</v>
      </c>
      <c r="R132" s="18">
        <v>0</v>
      </c>
      <c r="S132" s="17">
        <v>0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0</v>
      </c>
      <c r="E133" s="18">
        <v>0</v>
      </c>
      <c r="F133" s="18">
        <v>0</v>
      </c>
      <c r="G133" s="19">
        <f t="shared" si="21"/>
        <v>0</v>
      </c>
      <c r="H133" s="17">
        <v>0</v>
      </c>
      <c r="I133" s="18">
        <v>0</v>
      </c>
      <c r="J133" s="18">
        <v>0</v>
      </c>
      <c r="K133" s="17">
        <v>0</v>
      </c>
      <c r="L133" s="17">
        <v>0</v>
      </c>
      <c r="M133" s="18">
        <v>0</v>
      </c>
      <c r="N133" s="18">
        <v>0</v>
      </c>
      <c r="O133" s="17">
        <v>0</v>
      </c>
      <c r="P133" s="17">
        <v>0</v>
      </c>
      <c r="Q133" s="18">
        <v>0</v>
      </c>
      <c r="R133" s="18">
        <v>0</v>
      </c>
      <c r="S133" s="17">
        <v>0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47880085</v>
      </c>
      <c r="E134" s="26">
        <f>SUM(E130:E133)</f>
        <v>47880085</v>
      </c>
      <c r="F134" s="26">
        <f>SUM(F130:F133)</f>
        <v>0</v>
      </c>
      <c r="G134" s="27">
        <f aca="true" t="shared" si="27" ref="G134:G167">IF($D134=0,0,$F134/$D134)</f>
        <v>0</v>
      </c>
      <c r="H134" s="25">
        <f aca="true" t="shared" si="28" ref="H134:W134">SUM(H130:H133)</f>
        <v>0</v>
      </c>
      <c r="I134" s="26">
        <f t="shared" si="28"/>
        <v>0</v>
      </c>
      <c r="J134" s="26">
        <f t="shared" si="28"/>
        <v>0</v>
      </c>
      <c r="K134" s="25">
        <f t="shared" si="28"/>
        <v>0</v>
      </c>
      <c r="L134" s="25">
        <f t="shared" si="28"/>
        <v>0</v>
      </c>
      <c r="M134" s="26">
        <f t="shared" si="28"/>
        <v>0</v>
      </c>
      <c r="N134" s="26">
        <f t="shared" si="28"/>
        <v>0</v>
      </c>
      <c r="O134" s="25">
        <f t="shared" si="28"/>
        <v>0</v>
      </c>
      <c r="P134" s="25">
        <f t="shared" si="28"/>
        <v>0</v>
      </c>
      <c r="Q134" s="26">
        <f t="shared" si="28"/>
        <v>0</v>
      </c>
      <c r="R134" s="26">
        <f t="shared" si="28"/>
        <v>0</v>
      </c>
      <c r="S134" s="25">
        <f t="shared" si="28"/>
        <v>0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0</v>
      </c>
      <c r="E135" s="18">
        <v>0</v>
      </c>
      <c r="F135" s="18">
        <v>529288</v>
      </c>
      <c r="G135" s="19">
        <f t="shared" si="27"/>
        <v>0</v>
      </c>
      <c r="H135" s="17">
        <v>529288</v>
      </c>
      <c r="I135" s="18">
        <v>0</v>
      </c>
      <c r="J135" s="18">
        <v>0</v>
      </c>
      <c r="K135" s="17">
        <v>529288</v>
      </c>
      <c r="L135" s="17">
        <v>0</v>
      </c>
      <c r="M135" s="18">
        <v>0</v>
      </c>
      <c r="N135" s="18">
        <v>0</v>
      </c>
      <c r="O135" s="17">
        <v>0</v>
      </c>
      <c r="P135" s="17">
        <v>0</v>
      </c>
      <c r="Q135" s="18">
        <v>0</v>
      </c>
      <c r="R135" s="18">
        <v>0</v>
      </c>
      <c r="S135" s="17">
        <v>0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0</v>
      </c>
      <c r="E136" s="18">
        <v>0</v>
      </c>
      <c r="F136" s="18">
        <v>787208</v>
      </c>
      <c r="G136" s="19">
        <f t="shared" si="27"/>
        <v>0</v>
      </c>
      <c r="H136" s="17">
        <v>85960</v>
      </c>
      <c r="I136" s="18">
        <v>279534</v>
      </c>
      <c r="J136" s="18">
        <v>421714</v>
      </c>
      <c r="K136" s="17">
        <v>787208</v>
      </c>
      <c r="L136" s="17">
        <v>0</v>
      </c>
      <c r="M136" s="18">
        <v>0</v>
      </c>
      <c r="N136" s="18">
        <v>0</v>
      </c>
      <c r="O136" s="17">
        <v>0</v>
      </c>
      <c r="P136" s="17">
        <v>0</v>
      </c>
      <c r="Q136" s="18">
        <v>0</v>
      </c>
      <c r="R136" s="18">
        <v>0</v>
      </c>
      <c r="S136" s="17">
        <v>0</v>
      </c>
      <c r="T136" s="17">
        <v>0</v>
      </c>
      <c r="U136" s="18">
        <v>0</v>
      </c>
      <c r="V136" s="20">
        <v>0</v>
      </c>
      <c r="W136" s="21">
        <v>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0</v>
      </c>
      <c r="E137" s="18">
        <v>0</v>
      </c>
      <c r="F137" s="18">
        <v>0</v>
      </c>
      <c r="G137" s="19">
        <f t="shared" si="27"/>
        <v>0</v>
      </c>
      <c r="H137" s="17">
        <v>0</v>
      </c>
      <c r="I137" s="18">
        <v>0</v>
      </c>
      <c r="J137" s="18">
        <v>0</v>
      </c>
      <c r="K137" s="17">
        <v>0</v>
      </c>
      <c r="L137" s="17">
        <v>0</v>
      </c>
      <c r="M137" s="18">
        <v>0</v>
      </c>
      <c r="N137" s="18">
        <v>0</v>
      </c>
      <c r="O137" s="17">
        <v>0</v>
      </c>
      <c r="P137" s="17">
        <v>0</v>
      </c>
      <c r="Q137" s="18">
        <v>0</v>
      </c>
      <c r="R137" s="18">
        <v>0</v>
      </c>
      <c r="S137" s="17">
        <v>0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0</v>
      </c>
      <c r="E138" s="18">
        <v>0</v>
      </c>
      <c r="F138" s="18">
        <v>0</v>
      </c>
      <c r="G138" s="19">
        <f t="shared" si="27"/>
        <v>0</v>
      </c>
      <c r="H138" s="17">
        <v>0</v>
      </c>
      <c r="I138" s="18">
        <v>0</v>
      </c>
      <c r="J138" s="18">
        <v>0</v>
      </c>
      <c r="K138" s="17">
        <v>0</v>
      </c>
      <c r="L138" s="17">
        <v>0</v>
      </c>
      <c r="M138" s="18">
        <v>0</v>
      </c>
      <c r="N138" s="18">
        <v>0</v>
      </c>
      <c r="O138" s="17">
        <v>0</v>
      </c>
      <c r="P138" s="17">
        <v>0</v>
      </c>
      <c r="Q138" s="18">
        <v>0</v>
      </c>
      <c r="R138" s="18">
        <v>0</v>
      </c>
      <c r="S138" s="17">
        <v>0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0</v>
      </c>
      <c r="E139" s="18">
        <v>0</v>
      </c>
      <c r="F139" s="18">
        <v>0</v>
      </c>
      <c r="G139" s="19">
        <f t="shared" si="27"/>
        <v>0</v>
      </c>
      <c r="H139" s="17">
        <v>0</v>
      </c>
      <c r="I139" s="18">
        <v>0</v>
      </c>
      <c r="J139" s="18">
        <v>0</v>
      </c>
      <c r="K139" s="17">
        <v>0</v>
      </c>
      <c r="L139" s="17">
        <v>0</v>
      </c>
      <c r="M139" s="18">
        <v>0</v>
      </c>
      <c r="N139" s="18">
        <v>0</v>
      </c>
      <c r="O139" s="17">
        <v>0</v>
      </c>
      <c r="P139" s="17">
        <v>0</v>
      </c>
      <c r="Q139" s="18">
        <v>0</v>
      </c>
      <c r="R139" s="18">
        <v>0</v>
      </c>
      <c r="S139" s="17">
        <v>0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28001117</v>
      </c>
      <c r="E140" s="18">
        <v>28001117</v>
      </c>
      <c r="F140" s="18">
        <v>5470384</v>
      </c>
      <c r="G140" s="19">
        <f t="shared" si="27"/>
        <v>0.19536306355207186</v>
      </c>
      <c r="H140" s="17">
        <v>109687</v>
      </c>
      <c r="I140" s="18">
        <v>1432458</v>
      </c>
      <c r="J140" s="18">
        <v>3928239</v>
      </c>
      <c r="K140" s="17">
        <v>5470384</v>
      </c>
      <c r="L140" s="17">
        <v>0</v>
      </c>
      <c r="M140" s="18">
        <v>0</v>
      </c>
      <c r="N140" s="18">
        <v>0</v>
      </c>
      <c r="O140" s="17">
        <v>0</v>
      </c>
      <c r="P140" s="17">
        <v>0</v>
      </c>
      <c r="Q140" s="18">
        <v>0</v>
      </c>
      <c r="R140" s="18">
        <v>0</v>
      </c>
      <c r="S140" s="17">
        <v>0</v>
      </c>
      <c r="T140" s="17">
        <v>0</v>
      </c>
      <c r="U140" s="18">
        <v>0</v>
      </c>
      <c r="V140" s="20">
        <v>0</v>
      </c>
      <c r="W140" s="21">
        <v>0</v>
      </c>
    </row>
    <row r="141" spans="1:23" ht="12.75" customHeight="1">
      <c r="A141" s="22"/>
      <c r="B141" s="23" t="s">
        <v>259</v>
      </c>
      <c r="C141" s="24"/>
      <c r="D141" s="25">
        <f>SUM(D135:D140)</f>
        <v>28001117</v>
      </c>
      <c r="E141" s="26">
        <f>SUM(E135:E140)</f>
        <v>28001117</v>
      </c>
      <c r="F141" s="26">
        <f>SUM(F135:F140)</f>
        <v>6786880</v>
      </c>
      <c r="G141" s="27">
        <f t="shared" si="27"/>
        <v>0.24237890224164985</v>
      </c>
      <c r="H141" s="25">
        <f aca="true" t="shared" si="29" ref="H141:W141">SUM(H135:H140)</f>
        <v>724935</v>
      </c>
      <c r="I141" s="26">
        <f t="shared" si="29"/>
        <v>1711992</v>
      </c>
      <c r="J141" s="26">
        <f t="shared" si="29"/>
        <v>4349953</v>
      </c>
      <c r="K141" s="25">
        <f t="shared" si="29"/>
        <v>6786880</v>
      </c>
      <c r="L141" s="25">
        <f t="shared" si="29"/>
        <v>0</v>
      </c>
      <c r="M141" s="26">
        <f t="shared" si="29"/>
        <v>0</v>
      </c>
      <c r="N141" s="26">
        <f t="shared" si="29"/>
        <v>0</v>
      </c>
      <c r="O141" s="25">
        <f t="shared" si="29"/>
        <v>0</v>
      </c>
      <c r="P141" s="25">
        <f t="shared" si="29"/>
        <v>0</v>
      </c>
      <c r="Q141" s="26">
        <f t="shared" si="29"/>
        <v>0</v>
      </c>
      <c r="R141" s="26">
        <f t="shared" si="29"/>
        <v>0</v>
      </c>
      <c r="S141" s="25">
        <f t="shared" si="29"/>
        <v>0</v>
      </c>
      <c r="T141" s="25">
        <f t="shared" si="29"/>
        <v>0</v>
      </c>
      <c r="U141" s="26">
        <f t="shared" si="29"/>
        <v>0</v>
      </c>
      <c r="V141" s="28">
        <f t="shared" si="29"/>
        <v>0</v>
      </c>
      <c r="W141" s="29">
        <f t="shared" si="29"/>
        <v>0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4433214</v>
      </c>
      <c r="E142" s="18">
        <v>4433214</v>
      </c>
      <c r="F142" s="18">
        <v>0</v>
      </c>
      <c r="G142" s="19">
        <f t="shared" si="27"/>
        <v>0</v>
      </c>
      <c r="H142" s="17">
        <v>0</v>
      </c>
      <c r="I142" s="18">
        <v>0</v>
      </c>
      <c r="J142" s="18">
        <v>0</v>
      </c>
      <c r="K142" s="17">
        <v>0</v>
      </c>
      <c r="L142" s="17">
        <v>0</v>
      </c>
      <c r="M142" s="18">
        <v>0</v>
      </c>
      <c r="N142" s="18">
        <v>0</v>
      </c>
      <c r="O142" s="17">
        <v>0</v>
      </c>
      <c r="P142" s="17">
        <v>0</v>
      </c>
      <c r="Q142" s="18">
        <v>0</v>
      </c>
      <c r="R142" s="18">
        <v>0</v>
      </c>
      <c r="S142" s="17">
        <v>0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0</v>
      </c>
      <c r="E143" s="18">
        <v>0</v>
      </c>
      <c r="F143" s="18">
        <v>0</v>
      </c>
      <c r="G143" s="19">
        <f t="shared" si="27"/>
        <v>0</v>
      </c>
      <c r="H143" s="17">
        <v>0</v>
      </c>
      <c r="I143" s="18">
        <v>0</v>
      </c>
      <c r="J143" s="18">
        <v>0</v>
      </c>
      <c r="K143" s="17">
        <v>0</v>
      </c>
      <c r="L143" s="17">
        <v>0</v>
      </c>
      <c r="M143" s="18">
        <v>0</v>
      </c>
      <c r="N143" s="18">
        <v>0</v>
      </c>
      <c r="O143" s="17">
        <v>0</v>
      </c>
      <c r="P143" s="17">
        <v>0</v>
      </c>
      <c r="Q143" s="18">
        <v>0</v>
      </c>
      <c r="R143" s="18">
        <v>0</v>
      </c>
      <c r="S143" s="17">
        <v>0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14510000</v>
      </c>
      <c r="E144" s="18">
        <v>14510000</v>
      </c>
      <c r="F144" s="18">
        <v>0</v>
      </c>
      <c r="G144" s="19">
        <f t="shared" si="27"/>
        <v>0</v>
      </c>
      <c r="H144" s="17">
        <v>0</v>
      </c>
      <c r="I144" s="18">
        <v>0</v>
      </c>
      <c r="J144" s="18">
        <v>0</v>
      </c>
      <c r="K144" s="17">
        <v>0</v>
      </c>
      <c r="L144" s="17">
        <v>0</v>
      </c>
      <c r="M144" s="18">
        <v>0</v>
      </c>
      <c r="N144" s="18">
        <v>0</v>
      </c>
      <c r="O144" s="17">
        <v>0</v>
      </c>
      <c r="P144" s="17">
        <v>0</v>
      </c>
      <c r="Q144" s="18">
        <v>0</v>
      </c>
      <c r="R144" s="18">
        <v>0</v>
      </c>
      <c r="S144" s="17">
        <v>0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5378000</v>
      </c>
      <c r="E145" s="18">
        <v>5378000</v>
      </c>
      <c r="F145" s="18">
        <v>0</v>
      </c>
      <c r="G145" s="19">
        <f t="shared" si="27"/>
        <v>0</v>
      </c>
      <c r="H145" s="17">
        <v>0</v>
      </c>
      <c r="I145" s="18">
        <v>0</v>
      </c>
      <c r="J145" s="18">
        <v>0</v>
      </c>
      <c r="K145" s="17">
        <v>0</v>
      </c>
      <c r="L145" s="17">
        <v>0</v>
      </c>
      <c r="M145" s="18">
        <v>0</v>
      </c>
      <c r="N145" s="18">
        <v>0</v>
      </c>
      <c r="O145" s="17">
        <v>0</v>
      </c>
      <c r="P145" s="17">
        <v>0</v>
      </c>
      <c r="Q145" s="18">
        <v>0</v>
      </c>
      <c r="R145" s="18">
        <v>0</v>
      </c>
      <c r="S145" s="17">
        <v>0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0</v>
      </c>
      <c r="E146" s="18">
        <v>0</v>
      </c>
      <c r="F146" s="18">
        <v>0</v>
      </c>
      <c r="G146" s="19">
        <f t="shared" si="27"/>
        <v>0</v>
      </c>
      <c r="H146" s="17">
        <v>0</v>
      </c>
      <c r="I146" s="18">
        <v>0</v>
      </c>
      <c r="J146" s="18">
        <v>0</v>
      </c>
      <c r="K146" s="17">
        <v>0</v>
      </c>
      <c r="L146" s="17">
        <v>0</v>
      </c>
      <c r="M146" s="18">
        <v>0</v>
      </c>
      <c r="N146" s="18">
        <v>0</v>
      </c>
      <c r="O146" s="17">
        <v>0</v>
      </c>
      <c r="P146" s="17">
        <v>0</v>
      </c>
      <c r="Q146" s="18">
        <v>0</v>
      </c>
      <c r="R146" s="18">
        <v>0</v>
      </c>
      <c r="S146" s="17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60"/>
      <c r="B147" s="61" t="s">
        <v>270</v>
      </c>
      <c r="C147" s="62"/>
      <c r="D147" s="63">
        <f>SUM(D142:D146)</f>
        <v>24321214</v>
      </c>
      <c r="E147" s="64">
        <f>SUM(E142:E146)</f>
        <v>24321214</v>
      </c>
      <c r="F147" s="64">
        <f>SUM(F142:F146)</f>
        <v>0</v>
      </c>
      <c r="G147" s="65">
        <f t="shared" si="27"/>
        <v>0</v>
      </c>
      <c r="H147" s="63">
        <f aca="true" t="shared" si="30" ref="H147:W147">SUM(H142:H146)</f>
        <v>0</v>
      </c>
      <c r="I147" s="64">
        <f t="shared" si="30"/>
        <v>0</v>
      </c>
      <c r="J147" s="64">
        <f t="shared" si="30"/>
        <v>0</v>
      </c>
      <c r="K147" s="66">
        <f t="shared" si="30"/>
        <v>0</v>
      </c>
      <c r="L147" s="25">
        <f t="shared" si="30"/>
        <v>0</v>
      </c>
      <c r="M147" s="26">
        <f t="shared" si="30"/>
        <v>0</v>
      </c>
      <c r="N147" s="26">
        <f t="shared" si="30"/>
        <v>0</v>
      </c>
      <c r="O147" s="25">
        <f t="shared" si="30"/>
        <v>0</v>
      </c>
      <c r="P147" s="25">
        <f t="shared" si="30"/>
        <v>0</v>
      </c>
      <c r="Q147" s="26">
        <f t="shared" si="30"/>
        <v>0</v>
      </c>
      <c r="R147" s="26">
        <f t="shared" si="30"/>
        <v>0</v>
      </c>
      <c r="S147" s="25">
        <f t="shared" si="30"/>
        <v>0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8600000</v>
      </c>
      <c r="E148" s="18">
        <v>8600000</v>
      </c>
      <c r="F148" s="18">
        <v>79813</v>
      </c>
      <c r="G148" s="19">
        <f t="shared" si="27"/>
        <v>0.009280581395348837</v>
      </c>
      <c r="H148" s="17">
        <v>0</v>
      </c>
      <c r="I148" s="18">
        <v>44248</v>
      </c>
      <c r="J148" s="18">
        <v>35565</v>
      </c>
      <c r="K148" s="17">
        <v>79813</v>
      </c>
      <c r="L148" s="17">
        <v>0</v>
      </c>
      <c r="M148" s="18">
        <v>0</v>
      </c>
      <c r="N148" s="18">
        <v>0</v>
      </c>
      <c r="O148" s="17">
        <v>0</v>
      </c>
      <c r="P148" s="17">
        <v>0</v>
      </c>
      <c r="Q148" s="18">
        <v>0</v>
      </c>
      <c r="R148" s="18">
        <v>0</v>
      </c>
      <c r="S148" s="17">
        <v>0</v>
      </c>
      <c r="T148" s="17">
        <v>0</v>
      </c>
      <c r="U148" s="18">
        <v>0</v>
      </c>
      <c r="V148" s="20">
        <v>0</v>
      </c>
      <c r="W148" s="21">
        <v>0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534296400</v>
      </c>
      <c r="E149" s="18">
        <v>534296400</v>
      </c>
      <c r="F149" s="18">
        <v>74209515</v>
      </c>
      <c r="G149" s="19">
        <f t="shared" si="27"/>
        <v>0.13889203633039637</v>
      </c>
      <c r="H149" s="17">
        <v>42517717</v>
      </c>
      <c r="I149" s="18">
        <v>6559138</v>
      </c>
      <c r="J149" s="18">
        <v>25132660</v>
      </c>
      <c r="K149" s="17">
        <v>74209515</v>
      </c>
      <c r="L149" s="17">
        <v>0</v>
      </c>
      <c r="M149" s="18">
        <v>0</v>
      </c>
      <c r="N149" s="18">
        <v>0</v>
      </c>
      <c r="O149" s="17">
        <v>0</v>
      </c>
      <c r="P149" s="17">
        <v>0</v>
      </c>
      <c r="Q149" s="18">
        <v>0</v>
      </c>
      <c r="R149" s="18">
        <v>0</v>
      </c>
      <c r="S149" s="17">
        <v>0</v>
      </c>
      <c r="T149" s="17">
        <v>0</v>
      </c>
      <c r="U149" s="18">
        <v>0</v>
      </c>
      <c r="V149" s="20">
        <v>0</v>
      </c>
      <c r="W149" s="21">
        <v>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0</v>
      </c>
      <c r="E150" s="18">
        <v>0</v>
      </c>
      <c r="F150" s="18">
        <v>0</v>
      </c>
      <c r="G150" s="19">
        <f t="shared" si="27"/>
        <v>0</v>
      </c>
      <c r="H150" s="17">
        <v>0</v>
      </c>
      <c r="I150" s="18">
        <v>0</v>
      </c>
      <c r="J150" s="18">
        <v>0</v>
      </c>
      <c r="K150" s="17">
        <v>0</v>
      </c>
      <c r="L150" s="17">
        <v>0</v>
      </c>
      <c r="M150" s="18">
        <v>0</v>
      </c>
      <c r="N150" s="18">
        <v>0</v>
      </c>
      <c r="O150" s="17">
        <v>0</v>
      </c>
      <c r="P150" s="17">
        <v>0</v>
      </c>
      <c r="Q150" s="18">
        <v>0</v>
      </c>
      <c r="R150" s="18">
        <v>0</v>
      </c>
      <c r="S150" s="17">
        <v>0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0</v>
      </c>
      <c r="E151" s="18">
        <v>0</v>
      </c>
      <c r="F151" s="18">
        <v>0</v>
      </c>
      <c r="G151" s="19">
        <f t="shared" si="27"/>
        <v>0</v>
      </c>
      <c r="H151" s="17">
        <v>0</v>
      </c>
      <c r="I151" s="18">
        <v>0</v>
      </c>
      <c r="J151" s="18">
        <v>0</v>
      </c>
      <c r="K151" s="17">
        <v>0</v>
      </c>
      <c r="L151" s="17">
        <v>0</v>
      </c>
      <c r="M151" s="18">
        <v>0</v>
      </c>
      <c r="N151" s="18">
        <v>0</v>
      </c>
      <c r="O151" s="17">
        <v>0</v>
      </c>
      <c r="P151" s="17">
        <v>0</v>
      </c>
      <c r="Q151" s="18">
        <v>0</v>
      </c>
      <c r="R151" s="18">
        <v>0</v>
      </c>
      <c r="S151" s="17">
        <v>0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0</v>
      </c>
      <c r="F152" s="18">
        <v>0</v>
      </c>
      <c r="G152" s="19">
        <f t="shared" si="27"/>
        <v>0</v>
      </c>
      <c r="H152" s="17">
        <v>0</v>
      </c>
      <c r="I152" s="18">
        <v>0</v>
      </c>
      <c r="J152" s="18">
        <v>0</v>
      </c>
      <c r="K152" s="17">
        <v>0</v>
      </c>
      <c r="L152" s="17">
        <v>0</v>
      </c>
      <c r="M152" s="18">
        <v>0</v>
      </c>
      <c r="N152" s="18">
        <v>0</v>
      </c>
      <c r="O152" s="17">
        <v>0</v>
      </c>
      <c r="P152" s="17">
        <v>0</v>
      </c>
      <c r="Q152" s="18">
        <v>0</v>
      </c>
      <c r="R152" s="18">
        <v>0</v>
      </c>
      <c r="S152" s="17">
        <v>0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68248819</v>
      </c>
      <c r="E153" s="18">
        <v>68248819</v>
      </c>
      <c r="F153" s="18">
        <v>32608744</v>
      </c>
      <c r="G153" s="19">
        <f t="shared" si="27"/>
        <v>0.47779206259964735</v>
      </c>
      <c r="H153" s="17">
        <v>5706153</v>
      </c>
      <c r="I153" s="18">
        <v>5726760</v>
      </c>
      <c r="J153" s="18">
        <v>21175831</v>
      </c>
      <c r="K153" s="17">
        <v>32608744</v>
      </c>
      <c r="L153" s="17">
        <v>0</v>
      </c>
      <c r="M153" s="18">
        <v>0</v>
      </c>
      <c r="N153" s="18">
        <v>0</v>
      </c>
      <c r="O153" s="17">
        <v>0</v>
      </c>
      <c r="P153" s="17">
        <v>0</v>
      </c>
      <c r="Q153" s="18">
        <v>0</v>
      </c>
      <c r="R153" s="18">
        <v>0</v>
      </c>
      <c r="S153" s="17">
        <v>0</v>
      </c>
      <c r="T153" s="17">
        <v>0</v>
      </c>
      <c r="U153" s="18">
        <v>0</v>
      </c>
      <c r="V153" s="20">
        <v>0</v>
      </c>
      <c r="W153" s="21">
        <v>0</v>
      </c>
    </row>
    <row r="154" spans="1:23" ht="12.75" customHeight="1">
      <c r="A154" s="22"/>
      <c r="B154" s="23" t="s">
        <v>283</v>
      </c>
      <c r="C154" s="24"/>
      <c r="D154" s="25">
        <f>SUM(D148:D153)</f>
        <v>611145219</v>
      </c>
      <c r="E154" s="26">
        <f>SUM(E148:E153)</f>
        <v>611145219</v>
      </c>
      <c r="F154" s="26">
        <f>SUM(F148:F153)</f>
        <v>106898072</v>
      </c>
      <c r="G154" s="27">
        <f t="shared" si="27"/>
        <v>0.17491435533916858</v>
      </c>
      <c r="H154" s="25">
        <f aca="true" t="shared" si="31" ref="H154:W154">SUM(H148:H153)</f>
        <v>48223870</v>
      </c>
      <c r="I154" s="26">
        <f t="shared" si="31"/>
        <v>12330146</v>
      </c>
      <c r="J154" s="26">
        <f t="shared" si="31"/>
        <v>46344056</v>
      </c>
      <c r="K154" s="25">
        <f t="shared" si="31"/>
        <v>106898072</v>
      </c>
      <c r="L154" s="25">
        <f t="shared" si="31"/>
        <v>0</v>
      </c>
      <c r="M154" s="26">
        <f t="shared" si="31"/>
        <v>0</v>
      </c>
      <c r="N154" s="26">
        <f t="shared" si="31"/>
        <v>0</v>
      </c>
      <c r="O154" s="25">
        <f t="shared" si="31"/>
        <v>0</v>
      </c>
      <c r="P154" s="25">
        <f t="shared" si="31"/>
        <v>0</v>
      </c>
      <c r="Q154" s="26">
        <f t="shared" si="31"/>
        <v>0</v>
      </c>
      <c r="R154" s="26">
        <f t="shared" si="31"/>
        <v>0</v>
      </c>
      <c r="S154" s="25">
        <f t="shared" si="31"/>
        <v>0</v>
      </c>
      <c r="T154" s="25">
        <f t="shared" si="31"/>
        <v>0</v>
      </c>
      <c r="U154" s="26">
        <f t="shared" si="31"/>
        <v>0</v>
      </c>
      <c r="V154" s="28">
        <f t="shared" si="31"/>
        <v>0</v>
      </c>
      <c r="W154" s="29">
        <f t="shared" si="31"/>
        <v>0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0</v>
      </c>
      <c r="E155" s="18">
        <v>0</v>
      </c>
      <c r="F155" s="18">
        <v>0</v>
      </c>
      <c r="G155" s="19">
        <f t="shared" si="27"/>
        <v>0</v>
      </c>
      <c r="H155" s="17">
        <v>0</v>
      </c>
      <c r="I155" s="18">
        <v>0</v>
      </c>
      <c r="J155" s="18">
        <v>0</v>
      </c>
      <c r="K155" s="17">
        <v>0</v>
      </c>
      <c r="L155" s="17">
        <v>0</v>
      </c>
      <c r="M155" s="18">
        <v>0</v>
      </c>
      <c r="N155" s="18">
        <v>0</v>
      </c>
      <c r="O155" s="17">
        <v>0</v>
      </c>
      <c r="P155" s="17">
        <v>0</v>
      </c>
      <c r="Q155" s="18">
        <v>0</v>
      </c>
      <c r="R155" s="18">
        <v>0</v>
      </c>
      <c r="S155" s="17">
        <v>0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100398825</v>
      </c>
      <c r="E156" s="18">
        <v>100398825</v>
      </c>
      <c r="F156" s="18">
        <v>13951358</v>
      </c>
      <c r="G156" s="19">
        <f t="shared" si="27"/>
        <v>0.13895937527157315</v>
      </c>
      <c r="H156" s="17">
        <v>2050992</v>
      </c>
      <c r="I156" s="18">
        <v>6193340</v>
      </c>
      <c r="J156" s="18">
        <v>5707026</v>
      </c>
      <c r="K156" s="17">
        <v>13951358</v>
      </c>
      <c r="L156" s="17">
        <v>0</v>
      </c>
      <c r="M156" s="18">
        <v>0</v>
      </c>
      <c r="N156" s="18">
        <v>0</v>
      </c>
      <c r="O156" s="17">
        <v>0</v>
      </c>
      <c r="P156" s="17">
        <v>0</v>
      </c>
      <c r="Q156" s="18">
        <v>0</v>
      </c>
      <c r="R156" s="18">
        <v>0</v>
      </c>
      <c r="S156" s="17">
        <v>0</v>
      </c>
      <c r="T156" s="17">
        <v>0</v>
      </c>
      <c r="U156" s="18">
        <v>0</v>
      </c>
      <c r="V156" s="20">
        <v>0</v>
      </c>
      <c r="W156" s="21">
        <v>0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5430000</v>
      </c>
      <c r="E157" s="18">
        <v>5430000</v>
      </c>
      <c r="F157" s="18">
        <v>0</v>
      </c>
      <c r="G157" s="19">
        <f t="shared" si="27"/>
        <v>0</v>
      </c>
      <c r="H157" s="17">
        <v>0</v>
      </c>
      <c r="I157" s="18">
        <v>0</v>
      </c>
      <c r="J157" s="18">
        <v>0</v>
      </c>
      <c r="K157" s="17">
        <v>0</v>
      </c>
      <c r="L157" s="17">
        <v>0</v>
      </c>
      <c r="M157" s="18">
        <v>0</v>
      </c>
      <c r="N157" s="18">
        <v>0</v>
      </c>
      <c r="O157" s="17">
        <v>0</v>
      </c>
      <c r="P157" s="17">
        <v>0</v>
      </c>
      <c r="Q157" s="18">
        <v>0</v>
      </c>
      <c r="R157" s="18">
        <v>0</v>
      </c>
      <c r="S157" s="17">
        <v>0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3950000</v>
      </c>
      <c r="E158" s="18">
        <v>3950000</v>
      </c>
      <c r="F158" s="18">
        <v>0</v>
      </c>
      <c r="G158" s="19">
        <f t="shared" si="27"/>
        <v>0</v>
      </c>
      <c r="H158" s="17">
        <v>0</v>
      </c>
      <c r="I158" s="18">
        <v>0</v>
      </c>
      <c r="J158" s="18">
        <v>0</v>
      </c>
      <c r="K158" s="17">
        <v>0</v>
      </c>
      <c r="L158" s="17">
        <v>0</v>
      </c>
      <c r="M158" s="18">
        <v>0</v>
      </c>
      <c r="N158" s="18">
        <v>0</v>
      </c>
      <c r="O158" s="17">
        <v>0</v>
      </c>
      <c r="P158" s="17">
        <v>0</v>
      </c>
      <c r="Q158" s="18">
        <v>0</v>
      </c>
      <c r="R158" s="18">
        <v>0</v>
      </c>
      <c r="S158" s="17">
        <v>0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58740434</v>
      </c>
      <c r="E159" s="18">
        <v>58740434</v>
      </c>
      <c r="F159" s="18">
        <v>0</v>
      </c>
      <c r="G159" s="19">
        <f t="shared" si="27"/>
        <v>0</v>
      </c>
      <c r="H159" s="17">
        <v>0</v>
      </c>
      <c r="I159" s="18">
        <v>0</v>
      </c>
      <c r="J159" s="18">
        <v>0</v>
      </c>
      <c r="K159" s="17">
        <v>0</v>
      </c>
      <c r="L159" s="17">
        <v>0</v>
      </c>
      <c r="M159" s="18">
        <v>0</v>
      </c>
      <c r="N159" s="18">
        <v>0</v>
      </c>
      <c r="O159" s="17">
        <v>0</v>
      </c>
      <c r="P159" s="17">
        <v>0</v>
      </c>
      <c r="Q159" s="18">
        <v>0</v>
      </c>
      <c r="R159" s="18">
        <v>0</v>
      </c>
      <c r="S159" s="17">
        <v>0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168519259</v>
      </c>
      <c r="E160" s="26">
        <f>SUM(E155:E159)</f>
        <v>168519259</v>
      </c>
      <c r="F160" s="26">
        <f>SUM(F155:F159)</f>
        <v>13951358</v>
      </c>
      <c r="G160" s="27">
        <f t="shared" si="27"/>
        <v>0.08278791446620354</v>
      </c>
      <c r="H160" s="25">
        <f aca="true" t="shared" si="32" ref="H160:W160">SUM(H155:H159)</f>
        <v>2050992</v>
      </c>
      <c r="I160" s="26">
        <f t="shared" si="32"/>
        <v>6193340</v>
      </c>
      <c r="J160" s="26">
        <f t="shared" si="32"/>
        <v>5707026</v>
      </c>
      <c r="K160" s="25">
        <f t="shared" si="32"/>
        <v>13951358</v>
      </c>
      <c r="L160" s="25">
        <f t="shared" si="32"/>
        <v>0</v>
      </c>
      <c r="M160" s="26">
        <f t="shared" si="32"/>
        <v>0</v>
      </c>
      <c r="N160" s="26">
        <f t="shared" si="32"/>
        <v>0</v>
      </c>
      <c r="O160" s="25">
        <f t="shared" si="32"/>
        <v>0</v>
      </c>
      <c r="P160" s="25">
        <f t="shared" si="32"/>
        <v>0</v>
      </c>
      <c r="Q160" s="26">
        <f t="shared" si="32"/>
        <v>0</v>
      </c>
      <c r="R160" s="26">
        <f t="shared" si="32"/>
        <v>0</v>
      </c>
      <c r="S160" s="25">
        <f t="shared" si="32"/>
        <v>0</v>
      </c>
      <c r="T160" s="25">
        <f t="shared" si="32"/>
        <v>0</v>
      </c>
      <c r="U160" s="26">
        <f t="shared" si="32"/>
        <v>0</v>
      </c>
      <c r="V160" s="28">
        <f t="shared" si="32"/>
        <v>0</v>
      </c>
      <c r="W160" s="29">
        <f t="shared" si="32"/>
        <v>0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18146780</v>
      </c>
      <c r="E161" s="18">
        <v>18146780</v>
      </c>
      <c r="F161" s="18">
        <v>0</v>
      </c>
      <c r="G161" s="19">
        <f t="shared" si="27"/>
        <v>0</v>
      </c>
      <c r="H161" s="17">
        <v>0</v>
      </c>
      <c r="I161" s="18">
        <v>0</v>
      </c>
      <c r="J161" s="18">
        <v>0</v>
      </c>
      <c r="K161" s="17">
        <v>0</v>
      </c>
      <c r="L161" s="17">
        <v>0</v>
      </c>
      <c r="M161" s="18">
        <v>0</v>
      </c>
      <c r="N161" s="18">
        <v>0</v>
      </c>
      <c r="O161" s="17">
        <v>0</v>
      </c>
      <c r="P161" s="17">
        <v>0</v>
      </c>
      <c r="Q161" s="18">
        <v>0</v>
      </c>
      <c r="R161" s="18">
        <v>0</v>
      </c>
      <c r="S161" s="17">
        <v>0</v>
      </c>
      <c r="T161" s="17">
        <v>0</v>
      </c>
      <c r="U161" s="18">
        <v>0</v>
      </c>
      <c r="V161" s="20">
        <v>0</v>
      </c>
      <c r="W161" s="21">
        <v>0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4186385</v>
      </c>
      <c r="E162" s="18">
        <v>4186385</v>
      </c>
      <c r="F162" s="18">
        <v>0</v>
      </c>
      <c r="G162" s="19">
        <f t="shared" si="27"/>
        <v>0</v>
      </c>
      <c r="H162" s="17">
        <v>0</v>
      </c>
      <c r="I162" s="18">
        <v>0</v>
      </c>
      <c r="J162" s="18">
        <v>0</v>
      </c>
      <c r="K162" s="17">
        <v>0</v>
      </c>
      <c r="L162" s="17">
        <v>0</v>
      </c>
      <c r="M162" s="18">
        <v>0</v>
      </c>
      <c r="N162" s="18">
        <v>0</v>
      </c>
      <c r="O162" s="17">
        <v>0</v>
      </c>
      <c r="P162" s="17">
        <v>0</v>
      </c>
      <c r="Q162" s="18">
        <v>0</v>
      </c>
      <c r="R162" s="18">
        <v>0</v>
      </c>
      <c r="S162" s="17">
        <v>0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20575000</v>
      </c>
      <c r="E163" s="18">
        <v>20575000</v>
      </c>
      <c r="F163" s="18">
        <v>662063</v>
      </c>
      <c r="G163" s="19">
        <f t="shared" si="27"/>
        <v>0.032178031591737544</v>
      </c>
      <c r="H163" s="17">
        <v>450667</v>
      </c>
      <c r="I163" s="18">
        <v>152407</v>
      </c>
      <c r="J163" s="18">
        <v>58989</v>
      </c>
      <c r="K163" s="17">
        <v>662063</v>
      </c>
      <c r="L163" s="17">
        <v>0</v>
      </c>
      <c r="M163" s="18">
        <v>0</v>
      </c>
      <c r="N163" s="18">
        <v>0</v>
      </c>
      <c r="O163" s="17">
        <v>0</v>
      </c>
      <c r="P163" s="17">
        <v>0</v>
      </c>
      <c r="Q163" s="18">
        <v>0</v>
      </c>
      <c r="R163" s="18">
        <v>0</v>
      </c>
      <c r="S163" s="17">
        <v>0</v>
      </c>
      <c r="T163" s="17">
        <v>0</v>
      </c>
      <c r="U163" s="18">
        <v>0</v>
      </c>
      <c r="V163" s="20">
        <v>0</v>
      </c>
      <c r="W163" s="21">
        <v>0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11603000</v>
      </c>
      <c r="E164" s="18">
        <v>11603000</v>
      </c>
      <c r="F164" s="18">
        <v>622127</v>
      </c>
      <c r="G164" s="19">
        <f t="shared" si="27"/>
        <v>0.053617771266051883</v>
      </c>
      <c r="H164" s="17">
        <v>504812</v>
      </c>
      <c r="I164" s="18">
        <v>94700</v>
      </c>
      <c r="J164" s="18">
        <v>22615</v>
      </c>
      <c r="K164" s="17">
        <v>622127</v>
      </c>
      <c r="L164" s="17">
        <v>0</v>
      </c>
      <c r="M164" s="18">
        <v>0</v>
      </c>
      <c r="N164" s="18">
        <v>0</v>
      </c>
      <c r="O164" s="17">
        <v>0</v>
      </c>
      <c r="P164" s="17">
        <v>0</v>
      </c>
      <c r="Q164" s="18">
        <v>0</v>
      </c>
      <c r="R164" s="18">
        <v>0</v>
      </c>
      <c r="S164" s="17">
        <v>0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87561900</v>
      </c>
      <c r="E165" s="18">
        <v>87561900</v>
      </c>
      <c r="F165" s="18">
        <v>0</v>
      </c>
      <c r="G165" s="19">
        <f t="shared" si="27"/>
        <v>0</v>
      </c>
      <c r="H165" s="17">
        <v>0</v>
      </c>
      <c r="I165" s="18">
        <v>0</v>
      </c>
      <c r="J165" s="18">
        <v>0</v>
      </c>
      <c r="K165" s="17">
        <v>0</v>
      </c>
      <c r="L165" s="17">
        <v>0</v>
      </c>
      <c r="M165" s="18">
        <v>0</v>
      </c>
      <c r="N165" s="18">
        <v>0</v>
      </c>
      <c r="O165" s="17">
        <v>0</v>
      </c>
      <c r="P165" s="17">
        <v>0</v>
      </c>
      <c r="Q165" s="18">
        <v>0</v>
      </c>
      <c r="R165" s="18">
        <v>0</v>
      </c>
      <c r="S165" s="17">
        <v>0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142073065</v>
      </c>
      <c r="E166" s="26">
        <f>SUM(E161:E165)</f>
        <v>142073065</v>
      </c>
      <c r="F166" s="26">
        <f>SUM(F161:F165)</f>
        <v>1284190</v>
      </c>
      <c r="G166" s="27">
        <f t="shared" si="27"/>
        <v>0.009038940632413329</v>
      </c>
      <c r="H166" s="25">
        <f aca="true" t="shared" si="33" ref="H166:W166">SUM(H161:H165)</f>
        <v>955479</v>
      </c>
      <c r="I166" s="26">
        <f t="shared" si="33"/>
        <v>247107</v>
      </c>
      <c r="J166" s="26">
        <f t="shared" si="33"/>
        <v>81604</v>
      </c>
      <c r="K166" s="25">
        <f t="shared" si="33"/>
        <v>1284190</v>
      </c>
      <c r="L166" s="25">
        <f t="shared" si="33"/>
        <v>0</v>
      </c>
      <c r="M166" s="26">
        <f t="shared" si="33"/>
        <v>0</v>
      </c>
      <c r="N166" s="26">
        <f t="shared" si="33"/>
        <v>0</v>
      </c>
      <c r="O166" s="25">
        <f t="shared" si="33"/>
        <v>0</v>
      </c>
      <c r="P166" s="25">
        <f t="shared" si="33"/>
        <v>0</v>
      </c>
      <c r="Q166" s="26">
        <f t="shared" si="33"/>
        <v>0</v>
      </c>
      <c r="R166" s="26">
        <f t="shared" si="33"/>
        <v>0</v>
      </c>
      <c r="S166" s="25">
        <f t="shared" si="33"/>
        <v>0</v>
      </c>
      <c r="T166" s="25">
        <f t="shared" si="33"/>
        <v>0</v>
      </c>
      <c r="U166" s="26">
        <f t="shared" si="33"/>
        <v>0</v>
      </c>
      <c r="V166" s="28">
        <f t="shared" si="33"/>
        <v>0</v>
      </c>
      <c r="W166" s="29">
        <f t="shared" si="33"/>
        <v>0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5814165230</v>
      </c>
      <c r="E167" s="26">
        <f>SUM(E102,E104:E108,E110:E117,E119:E122,E124:E128,E130:E133,E135:E140,E142:E146,E148:E153,E155:E159,E161:E165)</f>
        <v>5814165230</v>
      </c>
      <c r="F167" s="26">
        <f>SUM(F102,F104:F108,F110:F117,F119:F122,F124:F128,F130:F133,F135:F140,F142:F146,F148:F153,F155:F159,F161:F165)</f>
        <v>842254477</v>
      </c>
      <c r="G167" s="27">
        <f t="shared" si="27"/>
        <v>0.14486249421570016</v>
      </c>
      <c r="H167" s="25">
        <f aca="true" t="shared" si="34" ref="H167:W167">SUM(H102,H104:H108,H110:H117,H119:H122,H124:H128,H130:H133,H135:H140,H142:H146,H148:H153,H155:H159,H161:H165)</f>
        <v>197446365</v>
      </c>
      <c r="I167" s="26">
        <f t="shared" si="34"/>
        <v>343191004</v>
      </c>
      <c r="J167" s="26">
        <f t="shared" si="34"/>
        <v>301617108</v>
      </c>
      <c r="K167" s="25">
        <f t="shared" si="34"/>
        <v>842254477</v>
      </c>
      <c r="L167" s="25">
        <f t="shared" si="34"/>
        <v>0</v>
      </c>
      <c r="M167" s="26">
        <f t="shared" si="34"/>
        <v>0</v>
      </c>
      <c r="N167" s="26">
        <f t="shared" si="34"/>
        <v>0</v>
      </c>
      <c r="O167" s="25">
        <f t="shared" si="34"/>
        <v>0</v>
      </c>
      <c r="P167" s="25">
        <f t="shared" si="34"/>
        <v>0</v>
      </c>
      <c r="Q167" s="26">
        <f t="shared" si="34"/>
        <v>0</v>
      </c>
      <c r="R167" s="26">
        <f t="shared" si="34"/>
        <v>0</v>
      </c>
      <c r="S167" s="25">
        <f t="shared" si="34"/>
        <v>0</v>
      </c>
      <c r="T167" s="25">
        <f t="shared" si="34"/>
        <v>0</v>
      </c>
      <c r="U167" s="26">
        <f t="shared" si="34"/>
        <v>0</v>
      </c>
      <c r="V167" s="28">
        <f t="shared" si="34"/>
        <v>0</v>
      </c>
      <c r="W167" s="29">
        <f t="shared" si="34"/>
        <v>0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19800000</v>
      </c>
      <c r="E170" s="18">
        <v>19800000</v>
      </c>
      <c r="F170" s="18">
        <v>2370430</v>
      </c>
      <c r="G170" s="19">
        <f aca="true" t="shared" si="35" ref="G170:G202">IF($D170=0,0,$F170/$D170)</f>
        <v>0.11971868686868686</v>
      </c>
      <c r="H170" s="17">
        <v>686041</v>
      </c>
      <c r="I170" s="18">
        <v>395029</v>
      </c>
      <c r="J170" s="18">
        <v>1289360</v>
      </c>
      <c r="K170" s="17">
        <v>2370430</v>
      </c>
      <c r="L170" s="17">
        <v>0</v>
      </c>
      <c r="M170" s="18">
        <v>0</v>
      </c>
      <c r="N170" s="18">
        <v>0</v>
      </c>
      <c r="O170" s="17">
        <v>0</v>
      </c>
      <c r="P170" s="17">
        <v>0</v>
      </c>
      <c r="Q170" s="18">
        <v>0</v>
      </c>
      <c r="R170" s="18">
        <v>0</v>
      </c>
      <c r="S170" s="17">
        <v>0</v>
      </c>
      <c r="T170" s="17">
        <v>0</v>
      </c>
      <c r="U170" s="18">
        <v>0</v>
      </c>
      <c r="V170" s="20">
        <v>0</v>
      </c>
      <c r="W170" s="21">
        <v>0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10679888</v>
      </c>
      <c r="E171" s="18">
        <v>10679888</v>
      </c>
      <c r="F171" s="18">
        <v>0</v>
      </c>
      <c r="G171" s="19">
        <f t="shared" si="35"/>
        <v>0</v>
      </c>
      <c r="H171" s="17">
        <v>0</v>
      </c>
      <c r="I171" s="18">
        <v>0</v>
      </c>
      <c r="J171" s="18">
        <v>0</v>
      </c>
      <c r="K171" s="17">
        <v>0</v>
      </c>
      <c r="L171" s="17">
        <v>0</v>
      </c>
      <c r="M171" s="18">
        <v>0</v>
      </c>
      <c r="N171" s="18">
        <v>0</v>
      </c>
      <c r="O171" s="17">
        <v>0</v>
      </c>
      <c r="P171" s="17">
        <v>0</v>
      </c>
      <c r="Q171" s="18">
        <v>0</v>
      </c>
      <c r="R171" s="18">
        <v>0</v>
      </c>
      <c r="S171" s="17">
        <v>0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53866275</v>
      </c>
      <c r="E172" s="18">
        <v>53866275</v>
      </c>
      <c r="F172" s="18">
        <v>0</v>
      </c>
      <c r="G172" s="19">
        <f t="shared" si="35"/>
        <v>0</v>
      </c>
      <c r="H172" s="17">
        <v>0</v>
      </c>
      <c r="I172" s="18">
        <v>0</v>
      </c>
      <c r="J172" s="18">
        <v>0</v>
      </c>
      <c r="K172" s="17">
        <v>0</v>
      </c>
      <c r="L172" s="17">
        <v>0</v>
      </c>
      <c r="M172" s="18">
        <v>0</v>
      </c>
      <c r="N172" s="18">
        <v>0</v>
      </c>
      <c r="O172" s="17">
        <v>0</v>
      </c>
      <c r="P172" s="17">
        <v>0</v>
      </c>
      <c r="Q172" s="18">
        <v>0</v>
      </c>
      <c r="R172" s="18">
        <v>0</v>
      </c>
      <c r="S172" s="17">
        <v>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25406610</v>
      </c>
      <c r="E173" s="18">
        <v>25406610</v>
      </c>
      <c r="F173" s="18">
        <v>0</v>
      </c>
      <c r="G173" s="19">
        <f t="shared" si="35"/>
        <v>0</v>
      </c>
      <c r="H173" s="17">
        <v>0</v>
      </c>
      <c r="I173" s="18">
        <v>0</v>
      </c>
      <c r="J173" s="18">
        <v>0</v>
      </c>
      <c r="K173" s="17">
        <v>0</v>
      </c>
      <c r="L173" s="17">
        <v>0</v>
      </c>
      <c r="M173" s="18">
        <v>0</v>
      </c>
      <c r="N173" s="18">
        <v>0</v>
      </c>
      <c r="O173" s="17">
        <v>0</v>
      </c>
      <c r="P173" s="17">
        <v>0</v>
      </c>
      <c r="Q173" s="18">
        <v>0</v>
      </c>
      <c r="R173" s="18">
        <v>0</v>
      </c>
      <c r="S173" s="17">
        <v>0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2452000</v>
      </c>
      <c r="E174" s="18">
        <v>2452000</v>
      </c>
      <c r="F174" s="18">
        <v>221687</v>
      </c>
      <c r="G174" s="19">
        <f t="shared" si="35"/>
        <v>0.09041068515497554</v>
      </c>
      <c r="H174" s="17">
        <v>9531</v>
      </c>
      <c r="I174" s="18">
        <v>131656</v>
      </c>
      <c r="J174" s="18">
        <v>80500</v>
      </c>
      <c r="K174" s="17">
        <v>221687</v>
      </c>
      <c r="L174" s="17">
        <v>0</v>
      </c>
      <c r="M174" s="18">
        <v>0</v>
      </c>
      <c r="N174" s="18">
        <v>0</v>
      </c>
      <c r="O174" s="17">
        <v>0</v>
      </c>
      <c r="P174" s="17">
        <v>0</v>
      </c>
      <c r="Q174" s="18">
        <v>0</v>
      </c>
      <c r="R174" s="18">
        <v>0</v>
      </c>
      <c r="S174" s="17">
        <v>0</v>
      </c>
      <c r="T174" s="17">
        <v>0</v>
      </c>
      <c r="U174" s="18">
        <v>0</v>
      </c>
      <c r="V174" s="20">
        <v>0</v>
      </c>
      <c r="W174" s="21">
        <v>0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88621585</v>
      </c>
      <c r="E175" s="18">
        <v>88621585</v>
      </c>
      <c r="F175" s="18">
        <v>0</v>
      </c>
      <c r="G175" s="19">
        <f t="shared" si="35"/>
        <v>0</v>
      </c>
      <c r="H175" s="17">
        <v>0</v>
      </c>
      <c r="I175" s="18">
        <v>0</v>
      </c>
      <c r="J175" s="18">
        <v>0</v>
      </c>
      <c r="K175" s="17">
        <v>0</v>
      </c>
      <c r="L175" s="17">
        <v>0</v>
      </c>
      <c r="M175" s="18">
        <v>0</v>
      </c>
      <c r="N175" s="18">
        <v>0</v>
      </c>
      <c r="O175" s="17">
        <v>0</v>
      </c>
      <c r="P175" s="17">
        <v>0</v>
      </c>
      <c r="Q175" s="18">
        <v>0</v>
      </c>
      <c r="R175" s="18">
        <v>0</v>
      </c>
      <c r="S175" s="17">
        <v>0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200826358</v>
      </c>
      <c r="E176" s="26">
        <f>SUM(E170:E175)</f>
        <v>200826358</v>
      </c>
      <c r="F176" s="26">
        <f>SUM(F170:F175)</f>
        <v>2592117</v>
      </c>
      <c r="G176" s="27">
        <f t="shared" si="35"/>
        <v>0.012907254933139801</v>
      </c>
      <c r="H176" s="25">
        <f aca="true" t="shared" si="36" ref="H176:W176">SUM(H170:H175)</f>
        <v>695572</v>
      </c>
      <c r="I176" s="26">
        <f t="shared" si="36"/>
        <v>526685</v>
      </c>
      <c r="J176" s="26">
        <f t="shared" si="36"/>
        <v>1369860</v>
      </c>
      <c r="K176" s="25">
        <f t="shared" si="36"/>
        <v>2592117</v>
      </c>
      <c r="L176" s="25">
        <f t="shared" si="36"/>
        <v>0</v>
      </c>
      <c r="M176" s="26">
        <f t="shared" si="36"/>
        <v>0</v>
      </c>
      <c r="N176" s="26">
        <f t="shared" si="36"/>
        <v>0</v>
      </c>
      <c r="O176" s="25">
        <f t="shared" si="36"/>
        <v>0</v>
      </c>
      <c r="P176" s="25">
        <f t="shared" si="36"/>
        <v>0</v>
      </c>
      <c r="Q176" s="26">
        <f t="shared" si="36"/>
        <v>0</v>
      </c>
      <c r="R176" s="26">
        <f t="shared" si="36"/>
        <v>0</v>
      </c>
      <c r="S176" s="25">
        <f t="shared" si="36"/>
        <v>0</v>
      </c>
      <c r="T176" s="25">
        <f t="shared" si="36"/>
        <v>0</v>
      </c>
      <c r="U176" s="26">
        <f t="shared" si="36"/>
        <v>0</v>
      </c>
      <c r="V176" s="28">
        <f t="shared" si="36"/>
        <v>0</v>
      </c>
      <c r="W176" s="29">
        <f t="shared" si="36"/>
        <v>0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21858000</v>
      </c>
      <c r="E177" s="18">
        <v>21858000</v>
      </c>
      <c r="F177" s="18">
        <v>0</v>
      </c>
      <c r="G177" s="19">
        <f t="shared" si="35"/>
        <v>0</v>
      </c>
      <c r="H177" s="17">
        <v>0</v>
      </c>
      <c r="I177" s="18">
        <v>0</v>
      </c>
      <c r="J177" s="18">
        <v>0</v>
      </c>
      <c r="K177" s="17">
        <v>0</v>
      </c>
      <c r="L177" s="17">
        <v>0</v>
      </c>
      <c r="M177" s="18">
        <v>0</v>
      </c>
      <c r="N177" s="18">
        <v>0</v>
      </c>
      <c r="O177" s="17">
        <v>0</v>
      </c>
      <c r="P177" s="17">
        <v>0</v>
      </c>
      <c r="Q177" s="18">
        <v>0</v>
      </c>
      <c r="R177" s="18">
        <v>0</v>
      </c>
      <c r="S177" s="17">
        <v>0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20362000</v>
      </c>
      <c r="E178" s="18">
        <v>20362000</v>
      </c>
      <c r="F178" s="18">
        <v>0</v>
      </c>
      <c r="G178" s="19">
        <f t="shared" si="35"/>
        <v>0</v>
      </c>
      <c r="H178" s="17">
        <v>0</v>
      </c>
      <c r="I178" s="18">
        <v>0</v>
      </c>
      <c r="J178" s="18">
        <v>0</v>
      </c>
      <c r="K178" s="17">
        <v>0</v>
      </c>
      <c r="L178" s="17">
        <v>0</v>
      </c>
      <c r="M178" s="18">
        <v>0</v>
      </c>
      <c r="N178" s="18">
        <v>0</v>
      </c>
      <c r="O178" s="17">
        <v>0</v>
      </c>
      <c r="P178" s="17">
        <v>0</v>
      </c>
      <c r="Q178" s="18">
        <v>0</v>
      </c>
      <c r="R178" s="18">
        <v>0</v>
      </c>
      <c r="S178" s="17">
        <v>0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61332000</v>
      </c>
      <c r="E179" s="18">
        <v>61332000</v>
      </c>
      <c r="F179" s="18">
        <v>0</v>
      </c>
      <c r="G179" s="19">
        <f t="shared" si="35"/>
        <v>0</v>
      </c>
      <c r="H179" s="17">
        <v>0</v>
      </c>
      <c r="I179" s="18">
        <v>0</v>
      </c>
      <c r="J179" s="18">
        <v>0</v>
      </c>
      <c r="K179" s="17">
        <v>0</v>
      </c>
      <c r="L179" s="17">
        <v>0</v>
      </c>
      <c r="M179" s="18">
        <v>0</v>
      </c>
      <c r="N179" s="18">
        <v>0</v>
      </c>
      <c r="O179" s="17">
        <v>0</v>
      </c>
      <c r="P179" s="17">
        <v>0</v>
      </c>
      <c r="Q179" s="18">
        <v>0</v>
      </c>
      <c r="R179" s="18">
        <v>0</v>
      </c>
      <c r="S179" s="17">
        <v>0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23400000</v>
      </c>
      <c r="E180" s="18">
        <v>23400000</v>
      </c>
      <c r="F180" s="18">
        <v>0</v>
      </c>
      <c r="G180" s="19">
        <f t="shared" si="35"/>
        <v>0</v>
      </c>
      <c r="H180" s="17">
        <v>0</v>
      </c>
      <c r="I180" s="18">
        <v>0</v>
      </c>
      <c r="J180" s="18">
        <v>0</v>
      </c>
      <c r="K180" s="17">
        <v>0</v>
      </c>
      <c r="L180" s="17">
        <v>0</v>
      </c>
      <c r="M180" s="18">
        <v>0</v>
      </c>
      <c r="N180" s="18">
        <v>0</v>
      </c>
      <c r="O180" s="17">
        <v>0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59206520</v>
      </c>
      <c r="E181" s="18">
        <v>59206520</v>
      </c>
      <c r="F181" s="18">
        <v>0</v>
      </c>
      <c r="G181" s="19">
        <f t="shared" si="35"/>
        <v>0</v>
      </c>
      <c r="H181" s="17">
        <v>0</v>
      </c>
      <c r="I181" s="18">
        <v>0</v>
      </c>
      <c r="J181" s="18">
        <v>0</v>
      </c>
      <c r="K181" s="17">
        <v>0</v>
      </c>
      <c r="L181" s="17">
        <v>0</v>
      </c>
      <c r="M181" s="18">
        <v>0</v>
      </c>
      <c r="N181" s="18">
        <v>0</v>
      </c>
      <c r="O181" s="17">
        <v>0</v>
      </c>
      <c r="P181" s="17">
        <v>0</v>
      </c>
      <c r="Q181" s="18">
        <v>0</v>
      </c>
      <c r="R181" s="18">
        <v>0</v>
      </c>
      <c r="S181" s="17">
        <v>0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186158520</v>
      </c>
      <c r="E182" s="26">
        <f>SUM(E177:E181)</f>
        <v>186158520</v>
      </c>
      <c r="F182" s="26">
        <f>SUM(F177:F181)</f>
        <v>0</v>
      </c>
      <c r="G182" s="27">
        <f t="shared" si="35"/>
        <v>0</v>
      </c>
      <c r="H182" s="25">
        <f aca="true" t="shared" si="37" ref="H182:W182">SUM(H177:H181)</f>
        <v>0</v>
      </c>
      <c r="I182" s="26">
        <f t="shared" si="37"/>
        <v>0</v>
      </c>
      <c r="J182" s="26">
        <f t="shared" si="37"/>
        <v>0</v>
      </c>
      <c r="K182" s="25">
        <f t="shared" si="37"/>
        <v>0</v>
      </c>
      <c r="L182" s="25">
        <f t="shared" si="37"/>
        <v>0</v>
      </c>
      <c r="M182" s="26">
        <f t="shared" si="37"/>
        <v>0</v>
      </c>
      <c r="N182" s="26">
        <f t="shared" si="37"/>
        <v>0</v>
      </c>
      <c r="O182" s="25">
        <f t="shared" si="37"/>
        <v>0</v>
      </c>
      <c r="P182" s="25">
        <f t="shared" si="37"/>
        <v>0</v>
      </c>
      <c r="Q182" s="26">
        <f t="shared" si="37"/>
        <v>0</v>
      </c>
      <c r="R182" s="26">
        <f t="shared" si="37"/>
        <v>0</v>
      </c>
      <c r="S182" s="25">
        <f t="shared" si="37"/>
        <v>0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5570955</v>
      </c>
      <c r="E183" s="18">
        <v>5570955</v>
      </c>
      <c r="F183" s="18">
        <v>0</v>
      </c>
      <c r="G183" s="19">
        <f t="shared" si="35"/>
        <v>0</v>
      </c>
      <c r="H183" s="17">
        <v>0</v>
      </c>
      <c r="I183" s="18">
        <v>0</v>
      </c>
      <c r="J183" s="18">
        <v>0</v>
      </c>
      <c r="K183" s="17">
        <v>0</v>
      </c>
      <c r="L183" s="17">
        <v>0</v>
      </c>
      <c r="M183" s="18">
        <v>0</v>
      </c>
      <c r="N183" s="18">
        <v>0</v>
      </c>
      <c r="O183" s="17">
        <v>0</v>
      </c>
      <c r="P183" s="17">
        <v>0</v>
      </c>
      <c r="Q183" s="18">
        <v>0</v>
      </c>
      <c r="R183" s="18">
        <v>0</v>
      </c>
      <c r="S183" s="17">
        <v>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7580089</v>
      </c>
      <c r="E184" s="18">
        <v>7580089</v>
      </c>
      <c r="F184" s="18">
        <v>0</v>
      </c>
      <c r="G184" s="19">
        <f t="shared" si="35"/>
        <v>0</v>
      </c>
      <c r="H184" s="17">
        <v>0</v>
      </c>
      <c r="I184" s="18">
        <v>0</v>
      </c>
      <c r="J184" s="18">
        <v>0</v>
      </c>
      <c r="K184" s="17">
        <v>0</v>
      </c>
      <c r="L184" s="17">
        <v>0</v>
      </c>
      <c r="M184" s="18">
        <v>0</v>
      </c>
      <c r="N184" s="18">
        <v>0</v>
      </c>
      <c r="O184" s="17">
        <v>0</v>
      </c>
      <c r="P184" s="17">
        <v>0</v>
      </c>
      <c r="Q184" s="18">
        <v>0</v>
      </c>
      <c r="R184" s="18">
        <v>0</v>
      </c>
      <c r="S184" s="17">
        <v>0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204967000</v>
      </c>
      <c r="E185" s="18">
        <v>204967000</v>
      </c>
      <c r="F185" s="18">
        <v>0</v>
      </c>
      <c r="G185" s="19">
        <f t="shared" si="35"/>
        <v>0</v>
      </c>
      <c r="H185" s="17">
        <v>0</v>
      </c>
      <c r="I185" s="18">
        <v>0</v>
      </c>
      <c r="J185" s="18">
        <v>0</v>
      </c>
      <c r="K185" s="17">
        <v>0</v>
      </c>
      <c r="L185" s="17">
        <v>0</v>
      </c>
      <c r="M185" s="18">
        <v>0</v>
      </c>
      <c r="N185" s="18">
        <v>0</v>
      </c>
      <c r="O185" s="17">
        <v>0</v>
      </c>
      <c r="P185" s="17">
        <v>0</v>
      </c>
      <c r="Q185" s="18">
        <v>0</v>
      </c>
      <c r="R185" s="18">
        <v>0</v>
      </c>
      <c r="S185" s="17">
        <v>0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16560439</v>
      </c>
      <c r="E186" s="18">
        <v>16560439</v>
      </c>
      <c r="F186" s="18">
        <v>1796361</v>
      </c>
      <c r="G186" s="19">
        <f t="shared" si="35"/>
        <v>0.10847303021375218</v>
      </c>
      <c r="H186" s="17">
        <v>631747</v>
      </c>
      <c r="I186" s="18">
        <v>591970</v>
      </c>
      <c r="J186" s="18">
        <v>572644</v>
      </c>
      <c r="K186" s="17">
        <v>1796361</v>
      </c>
      <c r="L186" s="17">
        <v>0</v>
      </c>
      <c r="M186" s="18">
        <v>0</v>
      </c>
      <c r="N186" s="18">
        <v>0</v>
      </c>
      <c r="O186" s="17">
        <v>0</v>
      </c>
      <c r="P186" s="17">
        <v>0</v>
      </c>
      <c r="Q186" s="18">
        <v>0</v>
      </c>
      <c r="R186" s="18">
        <v>0</v>
      </c>
      <c r="S186" s="17">
        <v>0</v>
      </c>
      <c r="T186" s="17">
        <v>0</v>
      </c>
      <c r="U186" s="18">
        <v>0</v>
      </c>
      <c r="V186" s="20">
        <v>0</v>
      </c>
      <c r="W186" s="21">
        <v>0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35114000</v>
      </c>
      <c r="E187" s="18">
        <v>35114000</v>
      </c>
      <c r="F187" s="18">
        <v>0</v>
      </c>
      <c r="G187" s="19">
        <f t="shared" si="35"/>
        <v>0</v>
      </c>
      <c r="H187" s="17">
        <v>0</v>
      </c>
      <c r="I187" s="18">
        <v>0</v>
      </c>
      <c r="J187" s="18">
        <v>0</v>
      </c>
      <c r="K187" s="17">
        <v>0</v>
      </c>
      <c r="L187" s="17">
        <v>0</v>
      </c>
      <c r="M187" s="18">
        <v>0</v>
      </c>
      <c r="N187" s="18">
        <v>0</v>
      </c>
      <c r="O187" s="17">
        <v>0</v>
      </c>
      <c r="P187" s="17">
        <v>0</v>
      </c>
      <c r="Q187" s="18">
        <v>0</v>
      </c>
      <c r="R187" s="18">
        <v>0</v>
      </c>
      <c r="S187" s="17">
        <v>0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269792483</v>
      </c>
      <c r="E188" s="26">
        <f>SUM(E183:E187)</f>
        <v>269792483</v>
      </c>
      <c r="F188" s="26">
        <f>SUM(F183:F187)</f>
        <v>1796361</v>
      </c>
      <c r="G188" s="27">
        <f t="shared" si="35"/>
        <v>0.006658306339839721</v>
      </c>
      <c r="H188" s="25">
        <f aca="true" t="shared" si="38" ref="H188:W188">SUM(H183:H187)</f>
        <v>631747</v>
      </c>
      <c r="I188" s="26">
        <f t="shared" si="38"/>
        <v>591970</v>
      </c>
      <c r="J188" s="26">
        <f t="shared" si="38"/>
        <v>572644</v>
      </c>
      <c r="K188" s="25">
        <f t="shared" si="38"/>
        <v>1796361</v>
      </c>
      <c r="L188" s="25">
        <f t="shared" si="38"/>
        <v>0</v>
      </c>
      <c r="M188" s="26">
        <f t="shared" si="38"/>
        <v>0</v>
      </c>
      <c r="N188" s="26">
        <f t="shared" si="38"/>
        <v>0</v>
      </c>
      <c r="O188" s="25">
        <f t="shared" si="38"/>
        <v>0</v>
      </c>
      <c r="P188" s="25">
        <f t="shared" si="38"/>
        <v>0</v>
      </c>
      <c r="Q188" s="26">
        <f t="shared" si="38"/>
        <v>0</v>
      </c>
      <c r="R188" s="26">
        <f t="shared" si="38"/>
        <v>0</v>
      </c>
      <c r="S188" s="25">
        <f t="shared" si="38"/>
        <v>0</v>
      </c>
      <c r="T188" s="25">
        <f t="shared" si="38"/>
        <v>0</v>
      </c>
      <c r="U188" s="26">
        <f t="shared" si="38"/>
        <v>0</v>
      </c>
      <c r="V188" s="28">
        <f t="shared" si="38"/>
        <v>0</v>
      </c>
      <c r="W188" s="29">
        <f t="shared" si="38"/>
        <v>0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12404181</v>
      </c>
      <c r="E189" s="18">
        <v>12404181</v>
      </c>
      <c r="F189" s="18">
        <v>159836</v>
      </c>
      <c r="G189" s="19">
        <f t="shared" si="35"/>
        <v>0.012885655248016778</v>
      </c>
      <c r="H189" s="17">
        <v>10957</v>
      </c>
      <c r="I189" s="18">
        <v>45285</v>
      </c>
      <c r="J189" s="18">
        <v>103594</v>
      </c>
      <c r="K189" s="17">
        <v>159836</v>
      </c>
      <c r="L189" s="17">
        <v>0</v>
      </c>
      <c r="M189" s="18">
        <v>0</v>
      </c>
      <c r="N189" s="18">
        <v>0</v>
      </c>
      <c r="O189" s="17">
        <v>0</v>
      </c>
      <c r="P189" s="17">
        <v>0</v>
      </c>
      <c r="Q189" s="18">
        <v>0</v>
      </c>
      <c r="R189" s="18">
        <v>0</v>
      </c>
      <c r="S189" s="17">
        <v>0</v>
      </c>
      <c r="T189" s="17">
        <v>0</v>
      </c>
      <c r="U189" s="18">
        <v>0</v>
      </c>
      <c r="V189" s="20">
        <v>0</v>
      </c>
      <c r="W189" s="21">
        <v>0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22963000</v>
      </c>
      <c r="E190" s="18">
        <v>22963000</v>
      </c>
      <c r="F190" s="18">
        <v>0</v>
      </c>
      <c r="G190" s="19">
        <f t="shared" si="35"/>
        <v>0</v>
      </c>
      <c r="H190" s="17">
        <v>0</v>
      </c>
      <c r="I190" s="18">
        <v>0</v>
      </c>
      <c r="J190" s="18">
        <v>0</v>
      </c>
      <c r="K190" s="17">
        <v>0</v>
      </c>
      <c r="L190" s="17">
        <v>0</v>
      </c>
      <c r="M190" s="18">
        <v>0</v>
      </c>
      <c r="N190" s="18">
        <v>0</v>
      </c>
      <c r="O190" s="17">
        <v>0</v>
      </c>
      <c r="P190" s="17">
        <v>0</v>
      </c>
      <c r="Q190" s="18">
        <v>0</v>
      </c>
      <c r="R190" s="18">
        <v>0</v>
      </c>
      <c r="S190" s="17">
        <v>0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24203400</v>
      </c>
      <c r="E191" s="18">
        <v>24203400</v>
      </c>
      <c r="F191" s="18">
        <v>0</v>
      </c>
      <c r="G191" s="19">
        <f t="shared" si="35"/>
        <v>0</v>
      </c>
      <c r="H191" s="17">
        <v>0</v>
      </c>
      <c r="I191" s="18">
        <v>0</v>
      </c>
      <c r="J191" s="18">
        <v>0</v>
      </c>
      <c r="K191" s="17">
        <v>0</v>
      </c>
      <c r="L191" s="17">
        <v>0</v>
      </c>
      <c r="M191" s="18">
        <v>0</v>
      </c>
      <c r="N191" s="18">
        <v>0</v>
      </c>
      <c r="O191" s="17">
        <v>0</v>
      </c>
      <c r="P191" s="17">
        <v>0</v>
      </c>
      <c r="Q191" s="18">
        <v>0</v>
      </c>
      <c r="R191" s="18">
        <v>0</v>
      </c>
      <c r="S191" s="17">
        <v>0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57142359</v>
      </c>
      <c r="E192" s="18">
        <v>57142359</v>
      </c>
      <c r="F192" s="18">
        <v>12085386</v>
      </c>
      <c r="G192" s="19">
        <f t="shared" si="35"/>
        <v>0.21149609871724057</v>
      </c>
      <c r="H192" s="17">
        <v>0</v>
      </c>
      <c r="I192" s="18">
        <v>1250399</v>
      </c>
      <c r="J192" s="18">
        <v>10834987</v>
      </c>
      <c r="K192" s="17">
        <v>12085386</v>
      </c>
      <c r="L192" s="17">
        <v>0</v>
      </c>
      <c r="M192" s="18">
        <v>0</v>
      </c>
      <c r="N192" s="18">
        <v>0</v>
      </c>
      <c r="O192" s="17">
        <v>0</v>
      </c>
      <c r="P192" s="17">
        <v>0</v>
      </c>
      <c r="Q192" s="18">
        <v>0</v>
      </c>
      <c r="R192" s="18">
        <v>0</v>
      </c>
      <c r="S192" s="17">
        <v>0</v>
      </c>
      <c r="T192" s="17">
        <v>0</v>
      </c>
      <c r="U192" s="18">
        <v>0</v>
      </c>
      <c r="V192" s="20">
        <v>0</v>
      </c>
      <c r="W192" s="21">
        <v>0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62435639</v>
      </c>
      <c r="E193" s="18">
        <v>62435639</v>
      </c>
      <c r="F193" s="18">
        <v>0</v>
      </c>
      <c r="G193" s="19">
        <f t="shared" si="35"/>
        <v>0</v>
      </c>
      <c r="H193" s="17">
        <v>0</v>
      </c>
      <c r="I193" s="18">
        <v>0</v>
      </c>
      <c r="J193" s="18">
        <v>0</v>
      </c>
      <c r="K193" s="17">
        <v>0</v>
      </c>
      <c r="L193" s="17">
        <v>0</v>
      </c>
      <c r="M193" s="18">
        <v>0</v>
      </c>
      <c r="N193" s="18">
        <v>0</v>
      </c>
      <c r="O193" s="17">
        <v>0</v>
      </c>
      <c r="P193" s="17">
        <v>0</v>
      </c>
      <c r="Q193" s="18">
        <v>0</v>
      </c>
      <c r="R193" s="18">
        <v>0</v>
      </c>
      <c r="S193" s="17">
        <v>0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2908769</v>
      </c>
      <c r="E194" s="18">
        <v>2908769</v>
      </c>
      <c r="F194" s="18">
        <v>0</v>
      </c>
      <c r="G194" s="19">
        <f t="shared" si="35"/>
        <v>0</v>
      </c>
      <c r="H194" s="17">
        <v>0</v>
      </c>
      <c r="I194" s="18">
        <v>0</v>
      </c>
      <c r="J194" s="18">
        <v>0</v>
      </c>
      <c r="K194" s="17">
        <v>0</v>
      </c>
      <c r="L194" s="17">
        <v>0</v>
      </c>
      <c r="M194" s="18">
        <v>0</v>
      </c>
      <c r="N194" s="18">
        <v>0</v>
      </c>
      <c r="O194" s="17">
        <v>0</v>
      </c>
      <c r="P194" s="17">
        <v>0</v>
      </c>
      <c r="Q194" s="18">
        <v>0</v>
      </c>
      <c r="R194" s="18">
        <v>0</v>
      </c>
      <c r="S194" s="17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182057348</v>
      </c>
      <c r="E195" s="26">
        <f>SUM(E189:E194)</f>
        <v>182057348</v>
      </c>
      <c r="F195" s="26">
        <f>SUM(F189:F194)</f>
        <v>12245222</v>
      </c>
      <c r="G195" s="27">
        <f t="shared" si="35"/>
        <v>0.06726024593085911</v>
      </c>
      <c r="H195" s="25">
        <f aca="true" t="shared" si="39" ref="H195:W195">SUM(H189:H194)</f>
        <v>10957</v>
      </c>
      <c r="I195" s="26">
        <f t="shared" si="39"/>
        <v>1295684</v>
      </c>
      <c r="J195" s="26">
        <f t="shared" si="39"/>
        <v>10938581</v>
      </c>
      <c r="K195" s="25">
        <f t="shared" si="39"/>
        <v>12245222</v>
      </c>
      <c r="L195" s="25">
        <f t="shared" si="39"/>
        <v>0</v>
      </c>
      <c r="M195" s="26">
        <f t="shared" si="39"/>
        <v>0</v>
      </c>
      <c r="N195" s="26">
        <f t="shared" si="39"/>
        <v>0</v>
      </c>
      <c r="O195" s="25">
        <f t="shared" si="39"/>
        <v>0</v>
      </c>
      <c r="P195" s="25">
        <f t="shared" si="39"/>
        <v>0</v>
      </c>
      <c r="Q195" s="26">
        <f t="shared" si="39"/>
        <v>0</v>
      </c>
      <c r="R195" s="26">
        <f t="shared" si="39"/>
        <v>0</v>
      </c>
      <c r="S195" s="25">
        <f t="shared" si="39"/>
        <v>0</v>
      </c>
      <c r="T195" s="25">
        <f t="shared" si="39"/>
        <v>0</v>
      </c>
      <c r="U195" s="26">
        <f t="shared" si="39"/>
        <v>0</v>
      </c>
      <c r="V195" s="28">
        <f t="shared" si="39"/>
        <v>0</v>
      </c>
      <c r="W195" s="29">
        <f t="shared" si="39"/>
        <v>0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10853969</v>
      </c>
      <c r="E196" s="18">
        <v>10853969</v>
      </c>
      <c r="F196" s="18">
        <v>0</v>
      </c>
      <c r="G196" s="19">
        <f t="shared" si="35"/>
        <v>0</v>
      </c>
      <c r="H196" s="17">
        <v>0</v>
      </c>
      <c r="I196" s="18">
        <v>0</v>
      </c>
      <c r="J196" s="18">
        <v>0</v>
      </c>
      <c r="K196" s="17">
        <v>0</v>
      </c>
      <c r="L196" s="17">
        <v>0</v>
      </c>
      <c r="M196" s="18">
        <v>0</v>
      </c>
      <c r="N196" s="18">
        <v>0</v>
      </c>
      <c r="O196" s="17">
        <v>0</v>
      </c>
      <c r="P196" s="17">
        <v>0</v>
      </c>
      <c r="Q196" s="18">
        <v>0</v>
      </c>
      <c r="R196" s="18">
        <v>0</v>
      </c>
      <c r="S196" s="17">
        <v>0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11310640</v>
      </c>
      <c r="E197" s="18">
        <v>11310640</v>
      </c>
      <c r="F197" s="18">
        <v>598688</v>
      </c>
      <c r="G197" s="19">
        <f t="shared" si="35"/>
        <v>0.05293139910738915</v>
      </c>
      <c r="H197" s="17">
        <v>0</v>
      </c>
      <c r="I197" s="18">
        <v>231179</v>
      </c>
      <c r="J197" s="18">
        <v>367509</v>
      </c>
      <c r="K197" s="17">
        <v>598688</v>
      </c>
      <c r="L197" s="17">
        <v>0</v>
      </c>
      <c r="M197" s="18">
        <v>0</v>
      </c>
      <c r="N197" s="18">
        <v>0</v>
      </c>
      <c r="O197" s="17">
        <v>0</v>
      </c>
      <c r="P197" s="17">
        <v>0</v>
      </c>
      <c r="Q197" s="18">
        <v>0</v>
      </c>
      <c r="R197" s="18">
        <v>0</v>
      </c>
      <c r="S197" s="17">
        <v>0</v>
      </c>
      <c r="T197" s="17">
        <v>0</v>
      </c>
      <c r="U197" s="18">
        <v>0</v>
      </c>
      <c r="V197" s="20">
        <v>0</v>
      </c>
      <c r="W197" s="21">
        <v>0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22581000</v>
      </c>
      <c r="E198" s="18">
        <v>22581000</v>
      </c>
      <c r="F198" s="18">
        <v>12179979</v>
      </c>
      <c r="G198" s="19">
        <f t="shared" si="35"/>
        <v>0.5393905938620964</v>
      </c>
      <c r="H198" s="17">
        <v>4554678</v>
      </c>
      <c r="I198" s="18">
        <v>1679118</v>
      </c>
      <c r="J198" s="18">
        <v>5946183</v>
      </c>
      <c r="K198" s="17">
        <v>12179979</v>
      </c>
      <c r="L198" s="17">
        <v>0</v>
      </c>
      <c r="M198" s="18">
        <v>0</v>
      </c>
      <c r="N198" s="18">
        <v>0</v>
      </c>
      <c r="O198" s="17">
        <v>0</v>
      </c>
      <c r="P198" s="17">
        <v>0</v>
      </c>
      <c r="Q198" s="18">
        <v>0</v>
      </c>
      <c r="R198" s="18">
        <v>0</v>
      </c>
      <c r="S198" s="17">
        <v>0</v>
      </c>
      <c r="T198" s="17">
        <v>0</v>
      </c>
      <c r="U198" s="18">
        <v>0</v>
      </c>
      <c r="V198" s="20">
        <v>0</v>
      </c>
      <c r="W198" s="21">
        <v>0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72748417</v>
      </c>
      <c r="E199" s="18">
        <v>72748417</v>
      </c>
      <c r="F199" s="18">
        <v>2145420</v>
      </c>
      <c r="G199" s="19">
        <f t="shared" si="35"/>
        <v>0.029490950985228997</v>
      </c>
      <c r="H199" s="17">
        <v>1313141</v>
      </c>
      <c r="I199" s="18">
        <v>648754</v>
      </c>
      <c r="J199" s="18">
        <v>183525</v>
      </c>
      <c r="K199" s="17">
        <v>2145420</v>
      </c>
      <c r="L199" s="17">
        <v>0</v>
      </c>
      <c r="M199" s="18">
        <v>0</v>
      </c>
      <c r="N199" s="18">
        <v>0</v>
      </c>
      <c r="O199" s="17">
        <v>0</v>
      </c>
      <c r="P199" s="17">
        <v>0</v>
      </c>
      <c r="Q199" s="18">
        <v>0</v>
      </c>
      <c r="R199" s="18">
        <v>0</v>
      </c>
      <c r="S199" s="17">
        <v>0</v>
      </c>
      <c r="T199" s="17">
        <v>0</v>
      </c>
      <c r="U199" s="18">
        <v>0</v>
      </c>
      <c r="V199" s="20">
        <v>0</v>
      </c>
      <c r="W199" s="21">
        <v>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46100000</v>
      </c>
      <c r="E200" s="18">
        <v>46100000</v>
      </c>
      <c r="F200" s="18">
        <v>0</v>
      </c>
      <c r="G200" s="19">
        <f t="shared" si="35"/>
        <v>0</v>
      </c>
      <c r="H200" s="17">
        <v>0</v>
      </c>
      <c r="I200" s="18">
        <v>0</v>
      </c>
      <c r="J200" s="18">
        <v>0</v>
      </c>
      <c r="K200" s="17">
        <v>0</v>
      </c>
      <c r="L200" s="17">
        <v>0</v>
      </c>
      <c r="M200" s="18">
        <v>0</v>
      </c>
      <c r="N200" s="18">
        <v>0</v>
      </c>
      <c r="O200" s="17">
        <v>0</v>
      </c>
      <c r="P200" s="17">
        <v>0</v>
      </c>
      <c r="Q200" s="18">
        <v>0</v>
      </c>
      <c r="R200" s="18">
        <v>0</v>
      </c>
      <c r="S200" s="17">
        <v>0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163594026</v>
      </c>
      <c r="E201" s="26">
        <f>SUM(E196:E200)</f>
        <v>163594026</v>
      </c>
      <c r="F201" s="26">
        <f>SUM(F196:F200)</f>
        <v>14924087</v>
      </c>
      <c r="G201" s="27">
        <f t="shared" si="35"/>
        <v>0.09122635688420554</v>
      </c>
      <c r="H201" s="25">
        <f aca="true" t="shared" si="40" ref="H201:W201">SUM(H196:H200)</f>
        <v>5867819</v>
      </c>
      <c r="I201" s="26">
        <f t="shared" si="40"/>
        <v>2559051</v>
      </c>
      <c r="J201" s="26">
        <f t="shared" si="40"/>
        <v>6497217</v>
      </c>
      <c r="K201" s="25">
        <f t="shared" si="40"/>
        <v>14924087</v>
      </c>
      <c r="L201" s="25">
        <f t="shared" si="40"/>
        <v>0</v>
      </c>
      <c r="M201" s="26">
        <f t="shared" si="40"/>
        <v>0</v>
      </c>
      <c r="N201" s="26">
        <f t="shared" si="40"/>
        <v>0</v>
      </c>
      <c r="O201" s="25">
        <f t="shared" si="40"/>
        <v>0</v>
      </c>
      <c r="P201" s="25">
        <f t="shared" si="40"/>
        <v>0</v>
      </c>
      <c r="Q201" s="26">
        <f t="shared" si="40"/>
        <v>0</v>
      </c>
      <c r="R201" s="26">
        <f t="shared" si="40"/>
        <v>0</v>
      </c>
      <c r="S201" s="25">
        <f t="shared" si="40"/>
        <v>0</v>
      </c>
      <c r="T201" s="25">
        <f t="shared" si="40"/>
        <v>0</v>
      </c>
      <c r="U201" s="26">
        <f t="shared" si="40"/>
        <v>0</v>
      </c>
      <c r="V201" s="28">
        <f t="shared" si="40"/>
        <v>0</v>
      </c>
      <c r="W201" s="29">
        <f t="shared" si="40"/>
        <v>0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1002428735</v>
      </c>
      <c r="E202" s="26">
        <f>SUM(E170:E175,E177:E181,E183:E187,E189:E194,E196:E200)</f>
        <v>1002428735</v>
      </c>
      <c r="F202" s="26">
        <f>SUM(F170:F175,F177:F181,F183:F187,F189:F194,F196:F200)</f>
        <v>31557787</v>
      </c>
      <c r="G202" s="27">
        <f t="shared" si="35"/>
        <v>0.03148132719878586</v>
      </c>
      <c r="H202" s="25">
        <f aca="true" t="shared" si="41" ref="H202:W202">SUM(H170:H175,H177:H181,H183:H187,H189:H194,H196:H200)</f>
        <v>7206095</v>
      </c>
      <c r="I202" s="26">
        <f t="shared" si="41"/>
        <v>4973390</v>
      </c>
      <c r="J202" s="26">
        <f t="shared" si="41"/>
        <v>19378302</v>
      </c>
      <c r="K202" s="25">
        <f t="shared" si="41"/>
        <v>31557787</v>
      </c>
      <c r="L202" s="25">
        <f t="shared" si="41"/>
        <v>0</v>
      </c>
      <c r="M202" s="26">
        <f t="shared" si="41"/>
        <v>0</v>
      </c>
      <c r="N202" s="26">
        <f t="shared" si="41"/>
        <v>0</v>
      </c>
      <c r="O202" s="25">
        <f t="shared" si="41"/>
        <v>0</v>
      </c>
      <c r="P202" s="25">
        <f t="shared" si="41"/>
        <v>0</v>
      </c>
      <c r="Q202" s="26">
        <f t="shared" si="41"/>
        <v>0</v>
      </c>
      <c r="R202" s="26">
        <f t="shared" si="41"/>
        <v>0</v>
      </c>
      <c r="S202" s="25">
        <f t="shared" si="41"/>
        <v>0</v>
      </c>
      <c r="T202" s="25">
        <f t="shared" si="41"/>
        <v>0</v>
      </c>
      <c r="U202" s="26">
        <f t="shared" si="41"/>
        <v>0</v>
      </c>
      <c r="V202" s="28">
        <f t="shared" si="41"/>
        <v>0</v>
      </c>
      <c r="W202" s="29">
        <f t="shared" si="41"/>
        <v>0</v>
      </c>
    </row>
    <row r="203" spans="1:23" ht="12.75" customHeight="1">
      <c r="A203" s="53"/>
      <c r="B203" s="54" t="s">
        <v>601</v>
      </c>
      <c r="C203" s="55"/>
      <c r="D203" s="56"/>
      <c r="E203" s="57"/>
      <c r="F203" s="57"/>
      <c r="G203" s="58"/>
      <c r="H203" s="56"/>
      <c r="I203" s="57"/>
      <c r="J203" s="57"/>
      <c r="K203" s="59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14766745</v>
      </c>
      <c r="E205" s="18">
        <v>14766745</v>
      </c>
      <c r="F205" s="18">
        <v>0</v>
      </c>
      <c r="G205" s="19">
        <f aca="true" t="shared" si="42" ref="G205:G228">IF($D205=0,0,$F205/$D205)</f>
        <v>0</v>
      </c>
      <c r="H205" s="17">
        <v>0</v>
      </c>
      <c r="I205" s="18">
        <v>0</v>
      </c>
      <c r="J205" s="18">
        <v>0</v>
      </c>
      <c r="K205" s="17">
        <v>0</v>
      </c>
      <c r="L205" s="17">
        <v>0</v>
      </c>
      <c r="M205" s="18">
        <v>0</v>
      </c>
      <c r="N205" s="18">
        <v>0</v>
      </c>
      <c r="O205" s="17">
        <v>0</v>
      </c>
      <c r="P205" s="17">
        <v>0</v>
      </c>
      <c r="Q205" s="18">
        <v>0</v>
      </c>
      <c r="R205" s="18">
        <v>0</v>
      </c>
      <c r="S205" s="17">
        <v>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40404057</v>
      </c>
      <c r="E206" s="18">
        <v>40404057</v>
      </c>
      <c r="F206" s="18">
        <v>0</v>
      </c>
      <c r="G206" s="19">
        <f t="shared" si="42"/>
        <v>0</v>
      </c>
      <c r="H206" s="17">
        <v>0</v>
      </c>
      <c r="I206" s="18">
        <v>0</v>
      </c>
      <c r="J206" s="18">
        <v>0</v>
      </c>
      <c r="K206" s="17">
        <v>0</v>
      </c>
      <c r="L206" s="17">
        <v>0</v>
      </c>
      <c r="M206" s="18">
        <v>0</v>
      </c>
      <c r="N206" s="18">
        <v>0</v>
      </c>
      <c r="O206" s="17">
        <v>0</v>
      </c>
      <c r="P206" s="17">
        <v>0</v>
      </c>
      <c r="Q206" s="18">
        <v>0</v>
      </c>
      <c r="R206" s="18">
        <v>0</v>
      </c>
      <c r="S206" s="17">
        <v>0</v>
      </c>
      <c r="T206" s="17">
        <v>0</v>
      </c>
      <c r="U206" s="18">
        <v>0</v>
      </c>
      <c r="V206" s="20">
        <v>0</v>
      </c>
      <c r="W206" s="21">
        <v>0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22004016</v>
      </c>
      <c r="E207" s="18">
        <v>22004016</v>
      </c>
      <c r="F207" s="18">
        <v>0</v>
      </c>
      <c r="G207" s="19">
        <f t="shared" si="42"/>
        <v>0</v>
      </c>
      <c r="H207" s="17">
        <v>0</v>
      </c>
      <c r="I207" s="18">
        <v>0</v>
      </c>
      <c r="J207" s="18">
        <v>0</v>
      </c>
      <c r="K207" s="17">
        <v>0</v>
      </c>
      <c r="L207" s="17">
        <v>0</v>
      </c>
      <c r="M207" s="18">
        <v>0</v>
      </c>
      <c r="N207" s="18">
        <v>0</v>
      </c>
      <c r="O207" s="17">
        <v>0</v>
      </c>
      <c r="P207" s="17">
        <v>0</v>
      </c>
      <c r="Q207" s="18">
        <v>0</v>
      </c>
      <c r="R207" s="18">
        <v>0</v>
      </c>
      <c r="S207" s="17">
        <v>0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17591870</v>
      </c>
      <c r="E208" s="18">
        <v>17591870</v>
      </c>
      <c r="F208" s="18">
        <v>0</v>
      </c>
      <c r="G208" s="19">
        <f t="shared" si="42"/>
        <v>0</v>
      </c>
      <c r="H208" s="17">
        <v>0</v>
      </c>
      <c r="I208" s="18">
        <v>0</v>
      </c>
      <c r="J208" s="18">
        <v>0</v>
      </c>
      <c r="K208" s="17">
        <v>0</v>
      </c>
      <c r="L208" s="17">
        <v>0</v>
      </c>
      <c r="M208" s="18">
        <v>0</v>
      </c>
      <c r="N208" s="18">
        <v>0</v>
      </c>
      <c r="O208" s="17">
        <v>0</v>
      </c>
      <c r="P208" s="17">
        <v>0</v>
      </c>
      <c r="Q208" s="18">
        <v>0</v>
      </c>
      <c r="R208" s="18">
        <v>0</v>
      </c>
      <c r="S208" s="17">
        <v>0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30252670</v>
      </c>
      <c r="E209" s="18">
        <v>30252670</v>
      </c>
      <c r="F209" s="18">
        <v>0</v>
      </c>
      <c r="G209" s="19">
        <f t="shared" si="42"/>
        <v>0</v>
      </c>
      <c r="H209" s="17">
        <v>0</v>
      </c>
      <c r="I209" s="18">
        <v>0</v>
      </c>
      <c r="J209" s="18">
        <v>0</v>
      </c>
      <c r="K209" s="17">
        <v>0</v>
      </c>
      <c r="L209" s="17">
        <v>0</v>
      </c>
      <c r="M209" s="18">
        <v>0</v>
      </c>
      <c r="N209" s="18">
        <v>0</v>
      </c>
      <c r="O209" s="17">
        <v>0</v>
      </c>
      <c r="P209" s="17">
        <v>0</v>
      </c>
      <c r="Q209" s="18">
        <v>0</v>
      </c>
      <c r="R209" s="18">
        <v>0</v>
      </c>
      <c r="S209" s="17">
        <v>0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0</v>
      </c>
      <c r="E210" s="18">
        <v>0</v>
      </c>
      <c r="F210" s="18">
        <v>0</v>
      </c>
      <c r="G210" s="19">
        <f t="shared" si="42"/>
        <v>0</v>
      </c>
      <c r="H210" s="17">
        <v>0</v>
      </c>
      <c r="I210" s="18">
        <v>0</v>
      </c>
      <c r="J210" s="18">
        <v>0</v>
      </c>
      <c r="K210" s="17">
        <v>0</v>
      </c>
      <c r="L210" s="17">
        <v>0</v>
      </c>
      <c r="M210" s="18">
        <v>0</v>
      </c>
      <c r="N210" s="18">
        <v>0</v>
      </c>
      <c r="O210" s="17">
        <v>0</v>
      </c>
      <c r="P210" s="17">
        <v>0</v>
      </c>
      <c r="Q210" s="18">
        <v>0</v>
      </c>
      <c r="R210" s="18">
        <v>0</v>
      </c>
      <c r="S210" s="17">
        <v>0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33128500</v>
      </c>
      <c r="E211" s="18">
        <v>33128500</v>
      </c>
      <c r="F211" s="18">
        <v>0</v>
      </c>
      <c r="G211" s="19">
        <f t="shared" si="42"/>
        <v>0</v>
      </c>
      <c r="H211" s="17">
        <v>0</v>
      </c>
      <c r="I211" s="18">
        <v>0</v>
      </c>
      <c r="J211" s="18">
        <v>0</v>
      </c>
      <c r="K211" s="17">
        <v>0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17">
        <v>0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11044000</v>
      </c>
      <c r="E212" s="18">
        <v>11044000</v>
      </c>
      <c r="F212" s="18">
        <v>0</v>
      </c>
      <c r="G212" s="19">
        <f t="shared" si="42"/>
        <v>0</v>
      </c>
      <c r="H212" s="17">
        <v>0</v>
      </c>
      <c r="I212" s="18">
        <v>0</v>
      </c>
      <c r="J212" s="18">
        <v>0</v>
      </c>
      <c r="K212" s="17">
        <v>0</v>
      </c>
      <c r="L212" s="17">
        <v>0</v>
      </c>
      <c r="M212" s="18">
        <v>0</v>
      </c>
      <c r="N212" s="18">
        <v>0</v>
      </c>
      <c r="O212" s="17">
        <v>0</v>
      </c>
      <c r="P212" s="17">
        <v>0</v>
      </c>
      <c r="Q212" s="18">
        <v>0</v>
      </c>
      <c r="R212" s="18">
        <v>0</v>
      </c>
      <c r="S212" s="17">
        <v>0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169191858</v>
      </c>
      <c r="E213" s="26">
        <f>SUM(E205:E212)</f>
        <v>169191858</v>
      </c>
      <c r="F213" s="26">
        <f>SUM(F205:F212)</f>
        <v>0</v>
      </c>
      <c r="G213" s="27">
        <f t="shared" si="42"/>
        <v>0</v>
      </c>
      <c r="H213" s="25">
        <f aca="true" t="shared" si="43" ref="H213:W213">SUM(H205:H212)</f>
        <v>0</v>
      </c>
      <c r="I213" s="26">
        <f t="shared" si="43"/>
        <v>0</v>
      </c>
      <c r="J213" s="26">
        <f t="shared" si="43"/>
        <v>0</v>
      </c>
      <c r="K213" s="25">
        <f t="shared" si="43"/>
        <v>0</v>
      </c>
      <c r="L213" s="25">
        <f t="shared" si="43"/>
        <v>0</v>
      </c>
      <c r="M213" s="26">
        <f t="shared" si="43"/>
        <v>0</v>
      </c>
      <c r="N213" s="26">
        <f t="shared" si="43"/>
        <v>0</v>
      </c>
      <c r="O213" s="25">
        <f t="shared" si="43"/>
        <v>0</v>
      </c>
      <c r="P213" s="25">
        <f t="shared" si="43"/>
        <v>0</v>
      </c>
      <c r="Q213" s="26">
        <f t="shared" si="43"/>
        <v>0</v>
      </c>
      <c r="R213" s="26">
        <f t="shared" si="43"/>
        <v>0</v>
      </c>
      <c r="S213" s="25">
        <f t="shared" si="43"/>
        <v>0</v>
      </c>
      <c r="T213" s="25">
        <f t="shared" si="43"/>
        <v>0</v>
      </c>
      <c r="U213" s="26">
        <f t="shared" si="43"/>
        <v>0</v>
      </c>
      <c r="V213" s="28">
        <f t="shared" si="43"/>
        <v>0</v>
      </c>
      <c r="W213" s="29">
        <f t="shared" si="43"/>
        <v>0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0</v>
      </c>
      <c r="E214" s="18">
        <v>0</v>
      </c>
      <c r="F214" s="18">
        <v>0</v>
      </c>
      <c r="G214" s="19">
        <f t="shared" si="42"/>
        <v>0</v>
      </c>
      <c r="H214" s="17">
        <v>0</v>
      </c>
      <c r="I214" s="18">
        <v>0</v>
      </c>
      <c r="J214" s="18">
        <v>0</v>
      </c>
      <c r="K214" s="17">
        <v>0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8">
        <v>0</v>
      </c>
      <c r="R214" s="18">
        <v>0</v>
      </c>
      <c r="S214" s="17">
        <v>0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136244005</v>
      </c>
      <c r="E215" s="18">
        <v>136244005</v>
      </c>
      <c r="F215" s="18">
        <v>0</v>
      </c>
      <c r="G215" s="19">
        <f t="shared" si="42"/>
        <v>0</v>
      </c>
      <c r="H215" s="17">
        <v>0</v>
      </c>
      <c r="I215" s="18">
        <v>0</v>
      </c>
      <c r="J215" s="18">
        <v>0</v>
      </c>
      <c r="K215" s="17">
        <v>0</v>
      </c>
      <c r="L215" s="17">
        <v>0</v>
      </c>
      <c r="M215" s="18">
        <v>0</v>
      </c>
      <c r="N215" s="18">
        <v>0</v>
      </c>
      <c r="O215" s="17">
        <v>0</v>
      </c>
      <c r="P215" s="17">
        <v>0</v>
      </c>
      <c r="Q215" s="18">
        <v>0</v>
      </c>
      <c r="R215" s="18">
        <v>0</v>
      </c>
      <c r="S215" s="17">
        <v>0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90080720</v>
      </c>
      <c r="E216" s="18">
        <v>90080720</v>
      </c>
      <c r="F216" s="18">
        <v>3844724</v>
      </c>
      <c r="G216" s="19">
        <f t="shared" si="42"/>
        <v>0.042680875552504466</v>
      </c>
      <c r="H216" s="17">
        <v>0</v>
      </c>
      <c r="I216" s="18">
        <v>1618379</v>
      </c>
      <c r="J216" s="18">
        <v>2226345</v>
      </c>
      <c r="K216" s="17">
        <v>3844724</v>
      </c>
      <c r="L216" s="17">
        <v>0</v>
      </c>
      <c r="M216" s="18">
        <v>0</v>
      </c>
      <c r="N216" s="18">
        <v>0</v>
      </c>
      <c r="O216" s="17">
        <v>0</v>
      </c>
      <c r="P216" s="17">
        <v>0</v>
      </c>
      <c r="Q216" s="18">
        <v>0</v>
      </c>
      <c r="R216" s="18">
        <v>0</v>
      </c>
      <c r="S216" s="17">
        <v>0</v>
      </c>
      <c r="T216" s="17">
        <v>0</v>
      </c>
      <c r="U216" s="18">
        <v>0</v>
      </c>
      <c r="V216" s="20">
        <v>0</v>
      </c>
      <c r="W216" s="21">
        <v>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0</v>
      </c>
      <c r="G217" s="19">
        <f t="shared" si="42"/>
        <v>0</v>
      </c>
      <c r="H217" s="17">
        <v>0</v>
      </c>
      <c r="I217" s="18">
        <v>0</v>
      </c>
      <c r="J217" s="18">
        <v>0</v>
      </c>
      <c r="K217" s="17">
        <v>0</v>
      </c>
      <c r="L217" s="17">
        <v>0</v>
      </c>
      <c r="M217" s="18">
        <v>0</v>
      </c>
      <c r="N217" s="18">
        <v>0</v>
      </c>
      <c r="O217" s="17">
        <v>0</v>
      </c>
      <c r="P217" s="17">
        <v>0</v>
      </c>
      <c r="Q217" s="18">
        <v>0</v>
      </c>
      <c r="R217" s="18">
        <v>0</v>
      </c>
      <c r="S217" s="17">
        <v>0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29970626</v>
      </c>
      <c r="E218" s="18">
        <v>29970626</v>
      </c>
      <c r="F218" s="18">
        <v>2554819</v>
      </c>
      <c r="G218" s="19">
        <f t="shared" si="42"/>
        <v>0.08524409867181286</v>
      </c>
      <c r="H218" s="17">
        <v>237818</v>
      </c>
      <c r="I218" s="18">
        <v>1158920</v>
      </c>
      <c r="J218" s="18">
        <v>1158081</v>
      </c>
      <c r="K218" s="17">
        <v>2554819</v>
      </c>
      <c r="L218" s="17">
        <v>0</v>
      </c>
      <c r="M218" s="18">
        <v>0</v>
      </c>
      <c r="N218" s="18">
        <v>0</v>
      </c>
      <c r="O218" s="17">
        <v>0</v>
      </c>
      <c r="P218" s="17">
        <v>0</v>
      </c>
      <c r="Q218" s="18">
        <v>0</v>
      </c>
      <c r="R218" s="18">
        <v>0</v>
      </c>
      <c r="S218" s="17">
        <v>0</v>
      </c>
      <c r="T218" s="17">
        <v>0</v>
      </c>
      <c r="U218" s="18">
        <v>0</v>
      </c>
      <c r="V218" s="20">
        <v>0</v>
      </c>
      <c r="W218" s="21">
        <v>0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42750000</v>
      </c>
      <c r="E219" s="18">
        <v>42750000</v>
      </c>
      <c r="F219" s="18">
        <v>0</v>
      </c>
      <c r="G219" s="19">
        <f t="shared" si="42"/>
        <v>0</v>
      </c>
      <c r="H219" s="17">
        <v>0</v>
      </c>
      <c r="I219" s="18">
        <v>0</v>
      </c>
      <c r="J219" s="18">
        <v>0</v>
      </c>
      <c r="K219" s="17">
        <v>0</v>
      </c>
      <c r="L219" s="17">
        <v>0</v>
      </c>
      <c r="M219" s="18">
        <v>0</v>
      </c>
      <c r="N219" s="18">
        <v>0</v>
      </c>
      <c r="O219" s="17">
        <v>0</v>
      </c>
      <c r="P219" s="17">
        <v>0</v>
      </c>
      <c r="Q219" s="18">
        <v>0</v>
      </c>
      <c r="R219" s="18">
        <v>0</v>
      </c>
      <c r="S219" s="17">
        <v>0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16341095</v>
      </c>
      <c r="E220" s="18">
        <v>16341095</v>
      </c>
      <c r="F220" s="18">
        <v>820029</v>
      </c>
      <c r="G220" s="19">
        <f t="shared" si="42"/>
        <v>0.050182010446668354</v>
      </c>
      <c r="H220" s="17">
        <v>468441</v>
      </c>
      <c r="I220" s="18">
        <v>914502</v>
      </c>
      <c r="J220" s="18">
        <v>-562914</v>
      </c>
      <c r="K220" s="17">
        <v>820029</v>
      </c>
      <c r="L220" s="17">
        <v>0</v>
      </c>
      <c r="M220" s="18">
        <v>0</v>
      </c>
      <c r="N220" s="18">
        <v>0</v>
      </c>
      <c r="O220" s="17">
        <v>0</v>
      </c>
      <c r="P220" s="17">
        <v>0</v>
      </c>
      <c r="Q220" s="18">
        <v>0</v>
      </c>
      <c r="R220" s="18">
        <v>0</v>
      </c>
      <c r="S220" s="17">
        <v>0</v>
      </c>
      <c r="T220" s="17">
        <v>0</v>
      </c>
      <c r="U220" s="18">
        <v>0</v>
      </c>
      <c r="V220" s="20">
        <v>0</v>
      </c>
      <c r="W220" s="21">
        <v>0</v>
      </c>
    </row>
    <row r="221" spans="1:23" ht="12.75" customHeight="1">
      <c r="A221" s="22"/>
      <c r="B221" s="23" t="s">
        <v>400</v>
      </c>
      <c r="C221" s="24"/>
      <c r="D221" s="25">
        <f>SUM(D214:D220)</f>
        <v>315386446</v>
      </c>
      <c r="E221" s="26">
        <f>SUM(E214:E220)</f>
        <v>315386446</v>
      </c>
      <c r="F221" s="26">
        <f>SUM(F214:F220)</f>
        <v>7219572</v>
      </c>
      <c r="G221" s="27">
        <f t="shared" si="42"/>
        <v>0.022891192984241308</v>
      </c>
      <c r="H221" s="25">
        <f aca="true" t="shared" si="44" ref="H221:W221">SUM(H214:H220)</f>
        <v>706259</v>
      </c>
      <c r="I221" s="26">
        <f t="shared" si="44"/>
        <v>3691801</v>
      </c>
      <c r="J221" s="26">
        <f t="shared" si="44"/>
        <v>2821512</v>
      </c>
      <c r="K221" s="25">
        <f t="shared" si="44"/>
        <v>7219572</v>
      </c>
      <c r="L221" s="25">
        <f t="shared" si="44"/>
        <v>0</v>
      </c>
      <c r="M221" s="26">
        <f t="shared" si="44"/>
        <v>0</v>
      </c>
      <c r="N221" s="26">
        <f t="shared" si="44"/>
        <v>0</v>
      </c>
      <c r="O221" s="25">
        <f t="shared" si="44"/>
        <v>0</v>
      </c>
      <c r="P221" s="25">
        <f t="shared" si="44"/>
        <v>0</v>
      </c>
      <c r="Q221" s="26">
        <f t="shared" si="44"/>
        <v>0</v>
      </c>
      <c r="R221" s="26">
        <f t="shared" si="44"/>
        <v>0</v>
      </c>
      <c r="S221" s="25">
        <f t="shared" si="44"/>
        <v>0</v>
      </c>
      <c r="T221" s="25">
        <f t="shared" si="44"/>
        <v>0</v>
      </c>
      <c r="U221" s="26">
        <f t="shared" si="44"/>
        <v>0</v>
      </c>
      <c r="V221" s="28">
        <f t="shared" si="44"/>
        <v>0</v>
      </c>
      <c r="W221" s="29">
        <f t="shared" si="44"/>
        <v>0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27426743</v>
      </c>
      <c r="E222" s="18">
        <v>27426743</v>
      </c>
      <c r="F222" s="18">
        <v>0</v>
      </c>
      <c r="G222" s="19">
        <f t="shared" si="42"/>
        <v>0</v>
      </c>
      <c r="H222" s="17">
        <v>0</v>
      </c>
      <c r="I222" s="18">
        <v>0</v>
      </c>
      <c r="J222" s="18">
        <v>0</v>
      </c>
      <c r="K222" s="17">
        <v>0</v>
      </c>
      <c r="L222" s="17">
        <v>0</v>
      </c>
      <c r="M222" s="18">
        <v>0</v>
      </c>
      <c r="N222" s="18">
        <v>0</v>
      </c>
      <c r="O222" s="17">
        <v>0</v>
      </c>
      <c r="P222" s="17">
        <v>0</v>
      </c>
      <c r="Q222" s="18">
        <v>0</v>
      </c>
      <c r="R222" s="18">
        <v>0</v>
      </c>
      <c r="S222" s="17">
        <v>0</v>
      </c>
      <c r="T222" s="17">
        <v>0</v>
      </c>
      <c r="U222" s="18">
        <v>0</v>
      </c>
      <c r="V222" s="20">
        <v>0</v>
      </c>
      <c r="W222" s="21">
        <v>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29013828</v>
      </c>
      <c r="E223" s="18">
        <v>29013828</v>
      </c>
      <c r="F223" s="18">
        <v>0</v>
      </c>
      <c r="G223" s="19">
        <f t="shared" si="42"/>
        <v>0</v>
      </c>
      <c r="H223" s="17">
        <v>0</v>
      </c>
      <c r="I223" s="18">
        <v>0</v>
      </c>
      <c r="J223" s="18">
        <v>0</v>
      </c>
      <c r="K223" s="17">
        <v>0</v>
      </c>
      <c r="L223" s="17">
        <v>0</v>
      </c>
      <c r="M223" s="18">
        <v>0</v>
      </c>
      <c r="N223" s="18">
        <v>0</v>
      </c>
      <c r="O223" s="17">
        <v>0</v>
      </c>
      <c r="P223" s="17">
        <v>0</v>
      </c>
      <c r="Q223" s="18">
        <v>0</v>
      </c>
      <c r="R223" s="18">
        <v>0</v>
      </c>
      <c r="S223" s="17">
        <v>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25510000</v>
      </c>
      <c r="E224" s="18">
        <v>25510000</v>
      </c>
      <c r="F224" s="18">
        <v>0</v>
      </c>
      <c r="G224" s="19">
        <f t="shared" si="42"/>
        <v>0</v>
      </c>
      <c r="H224" s="17">
        <v>0</v>
      </c>
      <c r="I224" s="18">
        <v>0</v>
      </c>
      <c r="J224" s="18">
        <v>0</v>
      </c>
      <c r="K224" s="17">
        <v>0</v>
      </c>
      <c r="L224" s="17">
        <v>0</v>
      </c>
      <c r="M224" s="18">
        <v>0</v>
      </c>
      <c r="N224" s="18">
        <v>0</v>
      </c>
      <c r="O224" s="17">
        <v>0</v>
      </c>
      <c r="P224" s="17">
        <v>0</v>
      </c>
      <c r="Q224" s="18">
        <v>0</v>
      </c>
      <c r="R224" s="18">
        <v>0</v>
      </c>
      <c r="S224" s="17">
        <v>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267445269</v>
      </c>
      <c r="E225" s="18">
        <v>267445269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1994299</v>
      </c>
      <c r="E226" s="18">
        <v>1994299</v>
      </c>
      <c r="F226" s="18">
        <v>0</v>
      </c>
      <c r="G226" s="19">
        <f t="shared" si="42"/>
        <v>0</v>
      </c>
      <c r="H226" s="17">
        <v>0</v>
      </c>
      <c r="I226" s="18">
        <v>0</v>
      </c>
      <c r="J226" s="18">
        <v>0</v>
      </c>
      <c r="K226" s="17">
        <v>0</v>
      </c>
      <c r="L226" s="17">
        <v>0</v>
      </c>
      <c r="M226" s="18">
        <v>0</v>
      </c>
      <c r="N226" s="18">
        <v>0</v>
      </c>
      <c r="O226" s="17">
        <v>0</v>
      </c>
      <c r="P226" s="17">
        <v>0</v>
      </c>
      <c r="Q226" s="18">
        <v>0</v>
      </c>
      <c r="R226" s="18">
        <v>0</v>
      </c>
      <c r="S226" s="17">
        <v>0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351390139</v>
      </c>
      <c r="E227" s="26">
        <f>SUM(E222:E226)</f>
        <v>351390139</v>
      </c>
      <c r="F227" s="26">
        <f>SUM(F222:F226)</f>
        <v>0</v>
      </c>
      <c r="G227" s="27">
        <f t="shared" si="42"/>
        <v>0</v>
      </c>
      <c r="H227" s="25">
        <f aca="true" t="shared" si="45" ref="H227:W227">SUM(H222:H226)</f>
        <v>0</v>
      </c>
      <c r="I227" s="26">
        <f t="shared" si="45"/>
        <v>0</v>
      </c>
      <c r="J227" s="26">
        <f t="shared" si="45"/>
        <v>0</v>
      </c>
      <c r="K227" s="25">
        <f t="shared" si="45"/>
        <v>0</v>
      </c>
      <c r="L227" s="25">
        <f t="shared" si="45"/>
        <v>0</v>
      </c>
      <c r="M227" s="26">
        <f t="shared" si="45"/>
        <v>0</v>
      </c>
      <c r="N227" s="26">
        <f t="shared" si="45"/>
        <v>0</v>
      </c>
      <c r="O227" s="25">
        <f t="shared" si="45"/>
        <v>0</v>
      </c>
      <c r="P227" s="25">
        <f t="shared" si="45"/>
        <v>0</v>
      </c>
      <c r="Q227" s="26">
        <f t="shared" si="45"/>
        <v>0</v>
      </c>
      <c r="R227" s="26">
        <f t="shared" si="45"/>
        <v>0</v>
      </c>
      <c r="S227" s="25">
        <f t="shared" si="45"/>
        <v>0</v>
      </c>
      <c r="T227" s="25">
        <f t="shared" si="45"/>
        <v>0</v>
      </c>
      <c r="U227" s="26">
        <f t="shared" si="45"/>
        <v>0</v>
      </c>
      <c r="V227" s="28">
        <f t="shared" si="45"/>
        <v>0</v>
      </c>
      <c r="W227" s="29">
        <f t="shared" si="45"/>
        <v>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835968443</v>
      </c>
      <c r="E228" s="26">
        <f>SUM(E205:E212,E214:E220,E222:E226)</f>
        <v>835968443</v>
      </c>
      <c r="F228" s="26">
        <f>SUM(F205:F212,F214:F220,F222:F226)</f>
        <v>7219572</v>
      </c>
      <c r="G228" s="27">
        <f t="shared" si="42"/>
        <v>0.008636177669687467</v>
      </c>
      <c r="H228" s="25">
        <f aca="true" t="shared" si="46" ref="H228:W228">SUM(H205:H212,H214:H220,H222:H226)</f>
        <v>706259</v>
      </c>
      <c r="I228" s="26">
        <f t="shared" si="46"/>
        <v>3691801</v>
      </c>
      <c r="J228" s="26">
        <f t="shared" si="46"/>
        <v>2821512</v>
      </c>
      <c r="K228" s="25">
        <f t="shared" si="46"/>
        <v>7219572</v>
      </c>
      <c r="L228" s="25">
        <f t="shared" si="46"/>
        <v>0</v>
      </c>
      <c r="M228" s="26">
        <f t="shared" si="46"/>
        <v>0</v>
      </c>
      <c r="N228" s="26">
        <f t="shared" si="46"/>
        <v>0</v>
      </c>
      <c r="O228" s="25">
        <f t="shared" si="46"/>
        <v>0</v>
      </c>
      <c r="P228" s="25">
        <f t="shared" si="46"/>
        <v>0</v>
      </c>
      <c r="Q228" s="26">
        <f t="shared" si="46"/>
        <v>0</v>
      </c>
      <c r="R228" s="26">
        <f t="shared" si="46"/>
        <v>0</v>
      </c>
      <c r="S228" s="25">
        <f t="shared" si="46"/>
        <v>0</v>
      </c>
      <c r="T228" s="25">
        <f t="shared" si="46"/>
        <v>0</v>
      </c>
      <c r="U228" s="26">
        <f t="shared" si="46"/>
        <v>0</v>
      </c>
      <c r="V228" s="28">
        <f t="shared" si="46"/>
        <v>0</v>
      </c>
      <c r="W228" s="29">
        <f t="shared" si="46"/>
        <v>0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24881145</v>
      </c>
      <c r="E231" s="18">
        <v>24881145</v>
      </c>
      <c r="F231" s="18">
        <v>8476232</v>
      </c>
      <c r="G231" s="19">
        <f aca="true" t="shared" si="47" ref="G231:G257">IF($D231=0,0,$F231/$D231)</f>
        <v>0.34066888802746015</v>
      </c>
      <c r="H231" s="17">
        <v>2469580</v>
      </c>
      <c r="I231" s="18">
        <v>3000585</v>
      </c>
      <c r="J231" s="18">
        <v>3006067</v>
      </c>
      <c r="K231" s="17">
        <v>8476232</v>
      </c>
      <c r="L231" s="17">
        <v>0</v>
      </c>
      <c r="M231" s="18">
        <v>0</v>
      </c>
      <c r="N231" s="18">
        <v>0</v>
      </c>
      <c r="O231" s="17">
        <v>0</v>
      </c>
      <c r="P231" s="17">
        <v>0</v>
      </c>
      <c r="Q231" s="18">
        <v>0</v>
      </c>
      <c r="R231" s="18">
        <v>0</v>
      </c>
      <c r="S231" s="17">
        <v>0</v>
      </c>
      <c r="T231" s="17">
        <v>0</v>
      </c>
      <c r="U231" s="18">
        <v>0</v>
      </c>
      <c r="V231" s="20">
        <v>0</v>
      </c>
      <c r="W231" s="21">
        <v>0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83940000</v>
      </c>
      <c r="E232" s="18">
        <v>83940000</v>
      </c>
      <c r="F232" s="18">
        <v>0</v>
      </c>
      <c r="G232" s="19">
        <f t="shared" si="47"/>
        <v>0</v>
      </c>
      <c r="H232" s="17">
        <v>0</v>
      </c>
      <c r="I232" s="18">
        <v>0</v>
      </c>
      <c r="J232" s="18">
        <v>0</v>
      </c>
      <c r="K232" s="17">
        <v>0</v>
      </c>
      <c r="L232" s="17">
        <v>0</v>
      </c>
      <c r="M232" s="18">
        <v>0</v>
      </c>
      <c r="N232" s="18">
        <v>0</v>
      </c>
      <c r="O232" s="17">
        <v>0</v>
      </c>
      <c r="P232" s="17">
        <v>0</v>
      </c>
      <c r="Q232" s="18">
        <v>0</v>
      </c>
      <c r="R232" s="18">
        <v>0</v>
      </c>
      <c r="S232" s="17">
        <v>0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146280775</v>
      </c>
      <c r="E233" s="18">
        <v>146280775</v>
      </c>
      <c r="F233" s="18">
        <v>0</v>
      </c>
      <c r="G233" s="19">
        <f t="shared" si="47"/>
        <v>0</v>
      </c>
      <c r="H233" s="17">
        <v>0</v>
      </c>
      <c r="I233" s="18">
        <v>0</v>
      </c>
      <c r="J233" s="18">
        <v>0</v>
      </c>
      <c r="K233" s="17">
        <v>0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17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17433864</v>
      </c>
      <c r="E234" s="18">
        <v>17433864</v>
      </c>
      <c r="F234" s="18">
        <v>0</v>
      </c>
      <c r="G234" s="19">
        <f t="shared" si="47"/>
        <v>0</v>
      </c>
      <c r="H234" s="17">
        <v>0</v>
      </c>
      <c r="I234" s="18">
        <v>0</v>
      </c>
      <c r="J234" s="18">
        <v>0</v>
      </c>
      <c r="K234" s="17">
        <v>0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63290000</v>
      </c>
      <c r="E235" s="18">
        <v>63290000</v>
      </c>
      <c r="F235" s="18">
        <v>0</v>
      </c>
      <c r="G235" s="19">
        <f t="shared" si="47"/>
        <v>0</v>
      </c>
      <c r="H235" s="17">
        <v>0</v>
      </c>
      <c r="I235" s="18">
        <v>0</v>
      </c>
      <c r="J235" s="18">
        <v>0</v>
      </c>
      <c r="K235" s="17">
        <v>0</v>
      </c>
      <c r="L235" s="17">
        <v>0</v>
      </c>
      <c r="M235" s="18">
        <v>0</v>
      </c>
      <c r="N235" s="18">
        <v>0</v>
      </c>
      <c r="O235" s="17">
        <v>0</v>
      </c>
      <c r="P235" s="17">
        <v>0</v>
      </c>
      <c r="Q235" s="18">
        <v>0</v>
      </c>
      <c r="R235" s="18">
        <v>0</v>
      </c>
      <c r="S235" s="17">
        <v>0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3255280</v>
      </c>
      <c r="E236" s="18">
        <v>3255280</v>
      </c>
      <c r="F236" s="18">
        <v>0</v>
      </c>
      <c r="G236" s="19">
        <f t="shared" si="47"/>
        <v>0</v>
      </c>
      <c r="H236" s="17">
        <v>0</v>
      </c>
      <c r="I236" s="18">
        <v>0</v>
      </c>
      <c r="J236" s="18">
        <v>0</v>
      </c>
      <c r="K236" s="17">
        <v>0</v>
      </c>
      <c r="L236" s="17">
        <v>0</v>
      </c>
      <c r="M236" s="18">
        <v>0</v>
      </c>
      <c r="N236" s="18">
        <v>0</v>
      </c>
      <c r="O236" s="17">
        <v>0</v>
      </c>
      <c r="P236" s="17">
        <v>0</v>
      </c>
      <c r="Q236" s="18">
        <v>0</v>
      </c>
      <c r="R236" s="18">
        <v>0</v>
      </c>
      <c r="S236" s="17">
        <v>0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339081064</v>
      </c>
      <c r="E237" s="26">
        <f>SUM(E231:E236)</f>
        <v>339081064</v>
      </c>
      <c r="F237" s="26">
        <f>SUM(F231:F236)</f>
        <v>8476232</v>
      </c>
      <c r="G237" s="27">
        <f t="shared" si="47"/>
        <v>0.024997656607565675</v>
      </c>
      <c r="H237" s="25">
        <f aca="true" t="shared" si="48" ref="H237:W237">SUM(H231:H236)</f>
        <v>2469580</v>
      </c>
      <c r="I237" s="26">
        <f t="shared" si="48"/>
        <v>3000585</v>
      </c>
      <c r="J237" s="26">
        <f t="shared" si="48"/>
        <v>3006067</v>
      </c>
      <c r="K237" s="25">
        <f t="shared" si="48"/>
        <v>8476232</v>
      </c>
      <c r="L237" s="25">
        <f t="shared" si="48"/>
        <v>0</v>
      </c>
      <c r="M237" s="26">
        <f t="shared" si="48"/>
        <v>0</v>
      </c>
      <c r="N237" s="26">
        <f t="shared" si="48"/>
        <v>0</v>
      </c>
      <c r="O237" s="25">
        <f t="shared" si="48"/>
        <v>0</v>
      </c>
      <c r="P237" s="25">
        <f t="shared" si="48"/>
        <v>0</v>
      </c>
      <c r="Q237" s="26">
        <f t="shared" si="48"/>
        <v>0</v>
      </c>
      <c r="R237" s="26">
        <f t="shared" si="48"/>
        <v>0</v>
      </c>
      <c r="S237" s="25">
        <f t="shared" si="48"/>
        <v>0</v>
      </c>
      <c r="T237" s="25">
        <f t="shared" si="48"/>
        <v>0</v>
      </c>
      <c r="U237" s="26">
        <f t="shared" si="48"/>
        <v>0</v>
      </c>
      <c r="V237" s="28">
        <f t="shared" si="48"/>
        <v>0</v>
      </c>
      <c r="W237" s="29">
        <f t="shared" si="48"/>
        <v>0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4766000</v>
      </c>
      <c r="E238" s="18">
        <v>4766000</v>
      </c>
      <c r="F238" s="18">
        <v>469475</v>
      </c>
      <c r="G238" s="19">
        <f t="shared" si="47"/>
        <v>0.09850503566932438</v>
      </c>
      <c r="H238" s="17">
        <v>0</v>
      </c>
      <c r="I238" s="18">
        <v>469475</v>
      </c>
      <c r="J238" s="18">
        <v>0</v>
      </c>
      <c r="K238" s="17">
        <v>469475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7837946</v>
      </c>
      <c r="E239" s="18">
        <v>7837946</v>
      </c>
      <c r="F239" s="18">
        <v>0</v>
      </c>
      <c r="G239" s="19">
        <f t="shared" si="47"/>
        <v>0</v>
      </c>
      <c r="H239" s="17">
        <v>0</v>
      </c>
      <c r="I239" s="18">
        <v>0</v>
      </c>
      <c r="J239" s="18">
        <v>0</v>
      </c>
      <c r="K239" s="17">
        <v>0</v>
      </c>
      <c r="L239" s="17">
        <v>0</v>
      </c>
      <c r="M239" s="18">
        <v>0</v>
      </c>
      <c r="N239" s="18">
        <v>0</v>
      </c>
      <c r="O239" s="17">
        <v>0</v>
      </c>
      <c r="P239" s="17">
        <v>0</v>
      </c>
      <c r="Q239" s="18">
        <v>0</v>
      </c>
      <c r="R239" s="18">
        <v>0</v>
      </c>
      <c r="S239" s="17">
        <v>0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22100000</v>
      </c>
      <c r="E240" s="18">
        <v>22100000</v>
      </c>
      <c r="F240" s="18">
        <v>0</v>
      </c>
      <c r="G240" s="19">
        <f t="shared" si="47"/>
        <v>0</v>
      </c>
      <c r="H240" s="17">
        <v>0</v>
      </c>
      <c r="I240" s="18">
        <v>0</v>
      </c>
      <c r="J240" s="18">
        <v>0</v>
      </c>
      <c r="K240" s="17">
        <v>0</v>
      </c>
      <c r="L240" s="17">
        <v>0</v>
      </c>
      <c r="M240" s="18">
        <v>0</v>
      </c>
      <c r="N240" s="18">
        <v>0</v>
      </c>
      <c r="O240" s="17">
        <v>0</v>
      </c>
      <c r="P240" s="17">
        <v>0</v>
      </c>
      <c r="Q240" s="18">
        <v>0</v>
      </c>
      <c r="R240" s="18">
        <v>0</v>
      </c>
      <c r="S240" s="17">
        <v>0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18000000</v>
      </c>
      <c r="E241" s="18">
        <v>18000000</v>
      </c>
      <c r="F241" s="18">
        <v>0</v>
      </c>
      <c r="G241" s="19">
        <f t="shared" si="47"/>
        <v>0</v>
      </c>
      <c r="H241" s="17">
        <v>0</v>
      </c>
      <c r="I241" s="18">
        <v>0</v>
      </c>
      <c r="J241" s="18">
        <v>0</v>
      </c>
      <c r="K241" s="17">
        <v>0</v>
      </c>
      <c r="L241" s="17">
        <v>0</v>
      </c>
      <c r="M241" s="18">
        <v>0</v>
      </c>
      <c r="N241" s="18">
        <v>0</v>
      </c>
      <c r="O241" s="17">
        <v>0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12202960</v>
      </c>
      <c r="E242" s="18">
        <v>12202960</v>
      </c>
      <c r="F242" s="18">
        <v>0</v>
      </c>
      <c r="G242" s="19">
        <f t="shared" si="47"/>
        <v>0</v>
      </c>
      <c r="H242" s="17">
        <v>0</v>
      </c>
      <c r="I242" s="18">
        <v>0</v>
      </c>
      <c r="J242" s="18">
        <v>0</v>
      </c>
      <c r="K242" s="17">
        <v>0</v>
      </c>
      <c r="L242" s="17">
        <v>0</v>
      </c>
      <c r="M242" s="18">
        <v>0</v>
      </c>
      <c r="N242" s="18">
        <v>0</v>
      </c>
      <c r="O242" s="17">
        <v>0</v>
      </c>
      <c r="P242" s="17">
        <v>0</v>
      </c>
      <c r="Q242" s="18">
        <v>0</v>
      </c>
      <c r="R242" s="18">
        <v>0</v>
      </c>
      <c r="S242" s="17">
        <v>0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38000000</v>
      </c>
      <c r="E243" s="18">
        <v>38000000</v>
      </c>
      <c r="F243" s="18">
        <v>0</v>
      </c>
      <c r="G243" s="19">
        <f t="shared" si="47"/>
        <v>0</v>
      </c>
      <c r="H243" s="17">
        <v>0</v>
      </c>
      <c r="I243" s="18">
        <v>0</v>
      </c>
      <c r="J243" s="18">
        <v>0</v>
      </c>
      <c r="K243" s="17">
        <v>0</v>
      </c>
      <c r="L243" s="17">
        <v>0</v>
      </c>
      <c r="M243" s="18">
        <v>0</v>
      </c>
      <c r="N243" s="18">
        <v>0</v>
      </c>
      <c r="O243" s="17">
        <v>0</v>
      </c>
      <c r="P243" s="17">
        <v>0</v>
      </c>
      <c r="Q243" s="18">
        <v>0</v>
      </c>
      <c r="R243" s="18">
        <v>0</v>
      </c>
      <c r="S243" s="17">
        <v>0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102906906</v>
      </c>
      <c r="E244" s="26">
        <f>SUM(E238:E243)</f>
        <v>102906906</v>
      </c>
      <c r="F244" s="26">
        <f>SUM(F238:F243)</f>
        <v>469475</v>
      </c>
      <c r="G244" s="27">
        <f t="shared" si="47"/>
        <v>0.0045621330797760064</v>
      </c>
      <c r="H244" s="25">
        <f aca="true" t="shared" si="49" ref="H244:W244">SUM(H238:H243)</f>
        <v>0</v>
      </c>
      <c r="I244" s="26">
        <f t="shared" si="49"/>
        <v>469475</v>
      </c>
      <c r="J244" s="26">
        <f t="shared" si="49"/>
        <v>0</v>
      </c>
      <c r="K244" s="25">
        <f t="shared" si="49"/>
        <v>469475</v>
      </c>
      <c r="L244" s="25">
        <f t="shared" si="49"/>
        <v>0</v>
      </c>
      <c r="M244" s="26">
        <f t="shared" si="49"/>
        <v>0</v>
      </c>
      <c r="N244" s="26">
        <f t="shared" si="49"/>
        <v>0</v>
      </c>
      <c r="O244" s="25">
        <f t="shared" si="49"/>
        <v>0</v>
      </c>
      <c r="P244" s="25">
        <f t="shared" si="49"/>
        <v>0</v>
      </c>
      <c r="Q244" s="26">
        <f t="shared" si="49"/>
        <v>0</v>
      </c>
      <c r="R244" s="26">
        <f t="shared" si="49"/>
        <v>0</v>
      </c>
      <c r="S244" s="25">
        <f t="shared" si="49"/>
        <v>0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17935904</v>
      </c>
      <c r="E245" s="18">
        <v>17935904</v>
      </c>
      <c r="F245" s="18">
        <v>119472</v>
      </c>
      <c r="G245" s="19">
        <f t="shared" si="47"/>
        <v>0.006661052601530428</v>
      </c>
      <c r="H245" s="17">
        <v>40005</v>
      </c>
      <c r="I245" s="18">
        <v>53896</v>
      </c>
      <c r="J245" s="18">
        <v>25571</v>
      </c>
      <c r="K245" s="17">
        <v>119472</v>
      </c>
      <c r="L245" s="17">
        <v>0</v>
      </c>
      <c r="M245" s="18">
        <v>0</v>
      </c>
      <c r="N245" s="18">
        <v>0</v>
      </c>
      <c r="O245" s="17">
        <v>0</v>
      </c>
      <c r="P245" s="17">
        <v>0</v>
      </c>
      <c r="Q245" s="18">
        <v>0</v>
      </c>
      <c r="R245" s="18">
        <v>0</v>
      </c>
      <c r="S245" s="17">
        <v>0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6875000</v>
      </c>
      <c r="E246" s="18">
        <v>6875000</v>
      </c>
      <c r="F246" s="18">
        <v>263541</v>
      </c>
      <c r="G246" s="19">
        <f t="shared" si="47"/>
        <v>0.038333236363636364</v>
      </c>
      <c r="H246" s="17">
        <v>263541</v>
      </c>
      <c r="I246" s="18">
        <v>0</v>
      </c>
      <c r="J246" s="18">
        <v>0</v>
      </c>
      <c r="K246" s="17">
        <v>263541</v>
      </c>
      <c r="L246" s="17">
        <v>0</v>
      </c>
      <c r="M246" s="18">
        <v>0</v>
      </c>
      <c r="N246" s="18">
        <v>0</v>
      </c>
      <c r="O246" s="17">
        <v>0</v>
      </c>
      <c r="P246" s="17">
        <v>0</v>
      </c>
      <c r="Q246" s="18">
        <v>0</v>
      </c>
      <c r="R246" s="18">
        <v>0</v>
      </c>
      <c r="S246" s="17">
        <v>0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19050000</v>
      </c>
      <c r="E247" s="18">
        <v>19050000</v>
      </c>
      <c r="F247" s="18">
        <v>2028935</v>
      </c>
      <c r="G247" s="19">
        <f t="shared" si="47"/>
        <v>0.10650577427821523</v>
      </c>
      <c r="H247" s="17">
        <v>97613</v>
      </c>
      <c r="I247" s="18">
        <v>743053</v>
      </c>
      <c r="J247" s="18">
        <v>1188269</v>
      </c>
      <c r="K247" s="17">
        <v>2028935</v>
      </c>
      <c r="L247" s="17">
        <v>0</v>
      </c>
      <c r="M247" s="18">
        <v>0</v>
      </c>
      <c r="N247" s="18">
        <v>0</v>
      </c>
      <c r="O247" s="17">
        <v>0</v>
      </c>
      <c r="P247" s="17">
        <v>0</v>
      </c>
      <c r="Q247" s="18">
        <v>0</v>
      </c>
      <c r="R247" s="18">
        <v>0</v>
      </c>
      <c r="S247" s="17">
        <v>0</v>
      </c>
      <c r="T247" s="17">
        <v>0</v>
      </c>
      <c r="U247" s="18">
        <v>0</v>
      </c>
      <c r="V247" s="20">
        <v>0</v>
      </c>
      <c r="W247" s="21">
        <v>0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16420756</v>
      </c>
      <c r="E248" s="18">
        <v>16420756</v>
      </c>
      <c r="F248" s="18">
        <v>1034399</v>
      </c>
      <c r="G248" s="19">
        <f t="shared" si="47"/>
        <v>0.06299338471383413</v>
      </c>
      <c r="H248" s="17">
        <v>201432</v>
      </c>
      <c r="I248" s="18">
        <v>612223</v>
      </c>
      <c r="J248" s="18">
        <v>220744</v>
      </c>
      <c r="K248" s="17">
        <v>1034399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17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15125867</v>
      </c>
      <c r="E249" s="18">
        <v>15125867</v>
      </c>
      <c r="F249" s="18">
        <v>0</v>
      </c>
      <c r="G249" s="19">
        <f t="shared" si="47"/>
        <v>0</v>
      </c>
      <c r="H249" s="17">
        <v>0</v>
      </c>
      <c r="I249" s="18">
        <v>0</v>
      </c>
      <c r="J249" s="18">
        <v>0</v>
      </c>
      <c r="K249" s="17">
        <v>0</v>
      </c>
      <c r="L249" s="17">
        <v>0</v>
      </c>
      <c r="M249" s="18">
        <v>0</v>
      </c>
      <c r="N249" s="18">
        <v>0</v>
      </c>
      <c r="O249" s="17">
        <v>0</v>
      </c>
      <c r="P249" s="17">
        <v>0</v>
      </c>
      <c r="Q249" s="18">
        <v>0</v>
      </c>
      <c r="R249" s="18">
        <v>0</v>
      </c>
      <c r="S249" s="17">
        <v>0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1335000</v>
      </c>
      <c r="E250" s="18">
        <v>1335000</v>
      </c>
      <c r="F250" s="18">
        <v>0</v>
      </c>
      <c r="G250" s="19">
        <f t="shared" si="47"/>
        <v>0</v>
      </c>
      <c r="H250" s="17">
        <v>0</v>
      </c>
      <c r="I250" s="18">
        <v>0</v>
      </c>
      <c r="J250" s="18">
        <v>0</v>
      </c>
      <c r="K250" s="17">
        <v>0</v>
      </c>
      <c r="L250" s="17">
        <v>0</v>
      </c>
      <c r="M250" s="18">
        <v>0</v>
      </c>
      <c r="N250" s="18">
        <v>0</v>
      </c>
      <c r="O250" s="17">
        <v>0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76742527</v>
      </c>
      <c r="E251" s="26">
        <f>SUM(E245:E250)</f>
        <v>76742527</v>
      </c>
      <c r="F251" s="26">
        <f>SUM(F245:F250)</f>
        <v>3446347</v>
      </c>
      <c r="G251" s="27">
        <f t="shared" si="47"/>
        <v>0.04490791657147281</v>
      </c>
      <c r="H251" s="25">
        <f aca="true" t="shared" si="50" ref="H251:W251">SUM(H245:H250)</f>
        <v>602591</v>
      </c>
      <c r="I251" s="26">
        <f t="shared" si="50"/>
        <v>1409172</v>
      </c>
      <c r="J251" s="26">
        <f t="shared" si="50"/>
        <v>1434584</v>
      </c>
      <c r="K251" s="25">
        <f t="shared" si="50"/>
        <v>3446347</v>
      </c>
      <c r="L251" s="25">
        <f t="shared" si="50"/>
        <v>0</v>
      </c>
      <c r="M251" s="26">
        <f t="shared" si="50"/>
        <v>0</v>
      </c>
      <c r="N251" s="26">
        <f t="shared" si="50"/>
        <v>0</v>
      </c>
      <c r="O251" s="25">
        <f t="shared" si="50"/>
        <v>0</v>
      </c>
      <c r="P251" s="25">
        <f t="shared" si="50"/>
        <v>0</v>
      </c>
      <c r="Q251" s="26">
        <f t="shared" si="50"/>
        <v>0</v>
      </c>
      <c r="R251" s="26">
        <f t="shared" si="50"/>
        <v>0</v>
      </c>
      <c r="S251" s="25">
        <f t="shared" si="50"/>
        <v>0</v>
      </c>
      <c r="T251" s="25">
        <f t="shared" si="50"/>
        <v>0</v>
      </c>
      <c r="U251" s="26">
        <f t="shared" si="50"/>
        <v>0</v>
      </c>
      <c r="V251" s="28">
        <f t="shared" si="50"/>
        <v>0</v>
      </c>
      <c r="W251" s="29">
        <f t="shared" si="50"/>
        <v>0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126791000</v>
      </c>
      <c r="E252" s="18">
        <v>126791000</v>
      </c>
      <c r="F252" s="18">
        <v>0</v>
      </c>
      <c r="G252" s="19">
        <f t="shared" si="47"/>
        <v>0</v>
      </c>
      <c r="H252" s="17">
        <v>0</v>
      </c>
      <c r="I252" s="18">
        <v>0</v>
      </c>
      <c r="J252" s="18">
        <v>0</v>
      </c>
      <c r="K252" s="17">
        <v>0</v>
      </c>
      <c r="L252" s="17">
        <v>0</v>
      </c>
      <c r="M252" s="18">
        <v>0</v>
      </c>
      <c r="N252" s="18">
        <v>0</v>
      </c>
      <c r="O252" s="17">
        <v>0</v>
      </c>
      <c r="P252" s="17">
        <v>0</v>
      </c>
      <c r="Q252" s="18">
        <v>0</v>
      </c>
      <c r="R252" s="18">
        <v>0</v>
      </c>
      <c r="S252" s="17">
        <v>0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33358925</v>
      </c>
      <c r="E253" s="18">
        <v>33358925</v>
      </c>
      <c r="F253" s="18">
        <v>0</v>
      </c>
      <c r="G253" s="19">
        <f t="shared" si="47"/>
        <v>0</v>
      </c>
      <c r="H253" s="17">
        <v>0</v>
      </c>
      <c r="I253" s="18">
        <v>0</v>
      </c>
      <c r="J253" s="18">
        <v>0</v>
      </c>
      <c r="K253" s="17">
        <v>0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90014207</v>
      </c>
      <c r="E254" s="18">
        <v>90014207</v>
      </c>
      <c r="F254" s="18">
        <v>0</v>
      </c>
      <c r="G254" s="19">
        <f t="shared" si="47"/>
        <v>0</v>
      </c>
      <c r="H254" s="17">
        <v>0</v>
      </c>
      <c r="I254" s="18">
        <v>0</v>
      </c>
      <c r="J254" s="18">
        <v>0</v>
      </c>
      <c r="K254" s="17">
        <v>0</v>
      </c>
      <c r="L254" s="17">
        <v>0</v>
      </c>
      <c r="M254" s="18">
        <v>0</v>
      </c>
      <c r="N254" s="18">
        <v>0</v>
      </c>
      <c r="O254" s="17">
        <v>0</v>
      </c>
      <c r="P254" s="17">
        <v>0</v>
      </c>
      <c r="Q254" s="18">
        <v>0</v>
      </c>
      <c r="R254" s="18">
        <v>0</v>
      </c>
      <c r="S254" s="17">
        <v>0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956000</v>
      </c>
      <c r="E255" s="18">
        <v>956000</v>
      </c>
      <c r="F255" s="18">
        <v>0</v>
      </c>
      <c r="G255" s="19">
        <f t="shared" si="47"/>
        <v>0</v>
      </c>
      <c r="H255" s="17">
        <v>0</v>
      </c>
      <c r="I255" s="18">
        <v>0</v>
      </c>
      <c r="J255" s="18">
        <v>0</v>
      </c>
      <c r="K255" s="17">
        <v>0</v>
      </c>
      <c r="L255" s="17">
        <v>0</v>
      </c>
      <c r="M255" s="18">
        <v>0</v>
      </c>
      <c r="N255" s="18">
        <v>0</v>
      </c>
      <c r="O255" s="17">
        <v>0</v>
      </c>
      <c r="P255" s="17">
        <v>0</v>
      </c>
      <c r="Q255" s="18">
        <v>0</v>
      </c>
      <c r="R255" s="18">
        <v>0</v>
      </c>
      <c r="S255" s="17">
        <v>0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251120132</v>
      </c>
      <c r="E256" s="26">
        <f>SUM(E252:E255)</f>
        <v>251120132</v>
      </c>
      <c r="F256" s="26">
        <f>SUM(F252:F255)</f>
        <v>0</v>
      </c>
      <c r="G256" s="27">
        <f t="shared" si="47"/>
        <v>0</v>
      </c>
      <c r="H256" s="25">
        <f aca="true" t="shared" si="51" ref="H256:W256">SUM(H252:H255)</f>
        <v>0</v>
      </c>
      <c r="I256" s="26">
        <f t="shared" si="51"/>
        <v>0</v>
      </c>
      <c r="J256" s="26">
        <f t="shared" si="51"/>
        <v>0</v>
      </c>
      <c r="K256" s="25">
        <f t="shared" si="51"/>
        <v>0</v>
      </c>
      <c r="L256" s="25">
        <f t="shared" si="51"/>
        <v>0</v>
      </c>
      <c r="M256" s="26">
        <f t="shared" si="51"/>
        <v>0</v>
      </c>
      <c r="N256" s="26">
        <f t="shared" si="51"/>
        <v>0</v>
      </c>
      <c r="O256" s="25">
        <f t="shared" si="51"/>
        <v>0</v>
      </c>
      <c r="P256" s="25">
        <f t="shared" si="51"/>
        <v>0</v>
      </c>
      <c r="Q256" s="26">
        <f t="shared" si="51"/>
        <v>0</v>
      </c>
      <c r="R256" s="26">
        <f t="shared" si="51"/>
        <v>0</v>
      </c>
      <c r="S256" s="25">
        <f t="shared" si="51"/>
        <v>0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769850629</v>
      </c>
      <c r="E257" s="26">
        <f>SUM(E231:E236,E238:E243,E245:E250,E252:E255)</f>
        <v>769850629</v>
      </c>
      <c r="F257" s="26">
        <f>SUM(F231:F236,F238:F243,F245:F250,F252:F255)</f>
        <v>12392054</v>
      </c>
      <c r="G257" s="27">
        <f t="shared" si="47"/>
        <v>0.016096699194877193</v>
      </c>
      <c r="H257" s="25">
        <f aca="true" t="shared" si="52" ref="H257:W257">SUM(H231:H236,H238:H243,H245:H250,H252:H255)</f>
        <v>3072171</v>
      </c>
      <c r="I257" s="26">
        <f t="shared" si="52"/>
        <v>4879232</v>
      </c>
      <c r="J257" s="26">
        <f t="shared" si="52"/>
        <v>4440651</v>
      </c>
      <c r="K257" s="25">
        <f t="shared" si="52"/>
        <v>12392054</v>
      </c>
      <c r="L257" s="25">
        <f t="shared" si="52"/>
        <v>0</v>
      </c>
      <c r="M257" s="26">
        <f t="shared" si="52"/>
        <v>0</v>
      </c>
      <c r="N257" s="26">
        <f t="shared" si="52"/>
        <v>0</v>
      </c>
      <c r="O257" s="25">
        <f t="shared" si="52"/>
        <v>0</v>
      </c>
      <c r="P257" s="25">
        <f t="shared" si="52"/>
        <v>0</v>
      </c>
      <c r="Q257" s="26">
        <f t="shared" si="52"/>
        <v>0</v>
      </c>
      <c r="R257" s="26">
        <f t="shared" si="52"/>
        <v>0</v>
      </c>
      <c r="S257" s="25">
        <f t="shared" si="52"/>
        <v>0</v>
      </c>
      <c r="T257" s="25">
        <f t="shared" si="52"/>
        <v>0</v>
      </c>
      <c r="U257" s="26">
        <f t="shared" si="52"/>
        <v>0</v>
      </c>
      <c r="V257" s="28">
        <f t="shared" si="52"/>
        <v>0</v>
      </c>
      <c r="W257" s="29">
        <f t="shared" si="52"/>
        <v>0</v>
      </c>
    </row>
    <row r="258" spans="1:23" ht="12.75" customHeight="1">
      <c r="A258" s="53"/>
      <c r="B258" s="54" t="s">
        <v>601</v>
      </c>
      <c r="C258" s="55"/>
      <c r="D258" s="56"/>
      <c r="E258" s="57"/>
      <c r="F258" s="57"/>
      <c r="G258" s="58"/>
      <c r="H258" s="56"/>
      <c r="I258" s="57"/>
      <c r="J258" s="57"/>
      <c r="K258" s="59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5204300</v>
      </c>
      <c r="E260" s="18">
        <v>5204300</v>
      </c>
      <c r="F260" s="18">
        <v>0</v>
      </c>
      <c r="G260" s="19">
        <f aca="true" t="shared" si="53" ref="G260:G296">IF($D260=0,0,$F260/$D260)</f>
        <v>0</v>
      </c>
      <c r="H260" s="17">
        <v>0</v>
      </c>
      <c r="I260" s="18">
        <v>0</v>
      </c>
      <c r="J260" s="18">
        <v>0</v>
      </c>
      <c r="K260" s="17">
        <v>0</v>
      </c>
      <c r="L260" s="17">
        <v>0</v>
      </c>
      <c r="M260" s="18">
        <v>0</v>
      </c>
      <c r="N260" s="18">
        <v>0</v>
      </c>
      <c r="O260" s="17">
        <v>0</v>
      </c>
      <c r="P260" s="17">
        <v>0</v>
      </c>
      <c r="Q260" s="18">
        <v>0</v>
      </c>
      <c r="R260" s="18">
        <v>0</v>
      </c>
      <c r="S260" s="17">
        <v>0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36780000</v>
      </c>
      <c r="E261" s="18">
        <v>36780000</v>
      </c>
      <c r="F261" s="18">
        <v>0</v>
      </c>
      <c r="G261" s="19">
        <f t="shared" si="53"/>
        <v>0</v>
      </c>
      <c r="H261" s="17">
        <v>0</v>
      </c>
      <c r="I261" s="18">
        <v>0</v>
      </c>
      <c r="J261" s="18">
        <v>0</v>
      </c>
      <c r="K261" s="17">
        <v>0</v>
      </c>
      <c r="L261" s="17">
        <v>0</v>
      </c>
      <c r="M261" s="18">
        <v>0</v>
      </c>
      <c r="N261" s="18">
        <v>0</v>
      </c>
      <c r="O261" s="17">
        <v>0</v>
      </c>
      <c r="P261" s="17">
        <v>0</v>
      </c>
      <c r="Q261" s="18">
        <v>0</v>
      </c>
      <c r="R261" s="18">
        <v>0</v>
      </c>
      <c r="S261" s="17">
        <v>0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10839167</v>
      </c>
      <c r="E262" s="18">
        <v>10839167</v>
      </c>
      <c r="F262" s="18">
        <v>0</v>
      </c>
      <c r="G262" s="19">
        <f t="shared" si="53"/>
        <v>0</v>
      </c>
      <c r="H262" s="17">
        <v>0</v>
      </c>
      <c r="I262" s="18">
        <v>0</v>
      </c>
      <c r="J262" s="18">
        <v>0</v>
      </c>
      <c r="K262" s="17">
        <v>0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17">
        <v>0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0</v>
      </c>
      <c r="G263" s="19">
        <f t="shared" si="53"/>
        <v>0</v>
      </c>
      <c r="H263" s="17">
        <v>0</v>
      </c>
      <c r="I263" s="18">
        <v>0</v>
      </c>
      <c r="J263" s="18">
        <v>0</v>
      </c>
      <c r="K263" s="17">
        <v>0</v>
      </c>
      <c r="L263" s="17">
        <v>0</v>
      </c>
      <c r="M263" s="18">
        <v>0</v>
      </c>
      <c r="N263" s="18">
        <v>0</v>
      </c>
      <c r="O263" s="17">
        <v>0</v>
      </c>
      <c r="P263" s="17">
        <v>0</v>
      </c>
      <c r="Q263" s="18">
        <v>0</v>
      </c>
      <c r="R263" s="18">
        <v>0</v>
      </c>
      <c r="S263" s="17">
        <v>0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52823467</v>
      </c>
      <c r="E264" s="26">
        <f>SUM(E260:E263)</f>
        <v>52823467</v>
      </c>
      <c r="F264" s="26">
        <f>SUM(F260:F263)</f>
        <v>0</v>
      </c>
      <c r="G264" s="27">
        <f t="shared" si="53"/>
        <v>0</v>
      </c>
      <c r="H264" s="25">
        <f aca="true" t="shared" si="54" ref="H264:W264">SUM(H260:H263)</f>
        <v>0</v>
      </c>
      <c r="I264" s="26">
        <f t="shared" si="54"/>
        <v>0</v>
      </c>
      <c r="J264" s="26">
        <f t="shared" si="54"/>
        <v>0</v>
      </c>
      <c r="K264" s="25">
        <f t="shared" si="54"/>
        <v>0</v>
      </c>
      <c r="L264" s="25">
        <f t="shared" si="54"/>
        <v>0</v>
      </c>
      <c r="M264" s="26">
        <f t="shared" si="54"/>
        <v>0</v>
      </c>
      <c r="N264" s="26">
        <f t="shared" si="54"/>
        <v>0</v>
      </c>
      <c r="O264" s="25">
        <f t="shared" si="54"/>
        <v>0</v>
      </c>
      <c r="P264" s="25">
        <f t="shared" si="54"/>
        <v>0</v>
      </c>
      <c r="Q264" s="26">
        <f t="shared" si="54"/>
        <v>0</v>
      </c>
      <c r="R264" s="26">
        <f t="shared" si="54"/>
        <v>0</v>
      </c>
      <c r="S264" s="25">
        <f t="shared" si="54"/>
        <v>0</v>
      </c>
      <c r="T264" s="25">
        <f t="shared" si="54"/>
        <v>0</v>
      </c>
      <c r="U264" s="26">
        <f t="shared" si="54"/>
        <v>0</v>
      </c>
      <c r="V264" s="28">
        <f t="shared" si="54"/>
        <v>0</v>
      </c>
      <c r="W264" s="29">
        <f t="shared" si="54"/>
        <v>0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1729142</v>
      </c>
      <c r="E265" s="18">
        <v>1729142</v>
      </c>
      <c r="F265" s="18">
        <v>0</v>
      </c>
      <c r="G265" s="19">
        <f t="shared" si="53"/>
        <v>0</v>
      </c>
      <c r="H265" s="17">
        <v>0</v>
      </c>
      <c r="I265" s="18">
        <v>0</v>
      </c>
      <c r="J265" s="18">
        <v>0</v>
      </c>
      <c r="K265" s="17">
        <v>0</v>
      </c>
      <c r="L265" s="17">
        <v>0</v>
      </c>
      <c r="M265" s="18">
        <v>0</v>
      </c>
      <c r="N265" s="18">
        <v>0</v>
      </c>
      <c r="O265" s="17">
        <v>0</v>
      </c>
      <c r="P265" s="17">
        <v>0</v>
      </c>
      <c r="Q265" s="18">
        <v>0</v>
      </c>
      <c r="R265" s="18">
        <v>0</v>
      </c>
      <c r="S265" s="17">
        <v>0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13865050</v>
      </c>
      <c r="E266" s="18">
        <v>13865050</v>
      </c>
      <c r="F266" s="18">
        <v>0</v>
      </c>
      <c r="G266" s="19">
        <f t="shared" si="53"/>
        <v>0</v>
      </c>
      <c r="H266" s="17">
        <v>0</v>
      </c>
      <c r="I266" s="18">
        <v>0</v>
      </c>
      <c r="J266" s="18">
        <v>0</v>
      </c>
      <c r="K266" s="17">
        <v>0</v>
      </c>
      <c r="L266" s="17">
        <v>0</v>
      </c>
      <c r="M266" s="18">
        <v>0</v>
      </c>
      <c r="N266" s="18">
        <v>0</v>
      </c>
      <c r="O266" s="17">
        <v>0</v>
      </c>
      <c r="P266" s="17">
        <v>0</v>
      </c>
      <c r="Q266" s="18">
        <v>0</v>
      </c>
      <c r="R266" s="18">
        <v>0</v>
      </c>
      <c r="S266" s="17">
        <v>0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0</v>
      </c>
      <c r="E267" s="18">
        <v>0</v>
      </c>
      <c r="F267" s="18">
        <v>0</v>
      </c>
      <c r="G267" s="19">
        <f t="shared" si="53"/>
        <v>0</v>
      </c>
      <c r="H267" s="17">
        <v>0</v>
      </c>
      <c r="I267" s="18">
        <v>0</v>
      </c>
      <c r="J267" s="18">
        <v>0</v>
      </c>
      <c r="K267" s="17">
        <v>0</v>
      </c>
      <c r="L267" s="17">
        <v>0</v>
      </c>
      <c r="M267" s="18">
        <v>0</v>
      </c>
      <c r="N267" s="18">
        <v>0</v>
      </c>
      <c r="O267" s="17">
        <v>0</v>
      </c>
      <c r="P267" s="17">
        <v>0</v>
      </c>
      <c r="Q267" s="18">
        <v>0</v>
      </c>
      <c r="R267" s="18">
        <v>0</v>
      </c>
      <c r="S267" s="17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4836800</v>
      </c>
      <c r="E268" s="18">
        <v>4836800</v>
      </c>
      <c r="F268" s="18">
        <v>0</v>
      </c>
      <c r="G268" s="19">
        <f t="shared" si="53"/>
        <v>0</v>
      </c>
      <c r="H268" s="17">
        <v>0</v>
      </c>
      <c r="I268" s="18">
        <v>0</v>
      </c>
      <c r="J268" s="18">
        <v>0</v>
      </c>
      <c r="K268" s="17">
        <v>0</v>
      </c>
      <c r="L268" s="17">
        <v>0</v>
      </c>
      <c r="M268" s="18">
        <v>0</v>
      </c>
      <c r="N268" s="18">
        <v>0</v>
      </c>
      <c r="O268" s="17">
        <v>0</v>
      </c>
      <c r="P268" s="17">
        <v>0</v>
      </c>
      <c r="Q268" s="18">
        <v>0</v>
      </c>
      <c r="R268" s="18">
        <v>0</v>
      </c>
      <c r="S268" s="17">
        <v>0</v>
      </c>
      <c r="T268" s="17">
        <v>0</v>
      </c>
      <c r="U268" s="18">
        <v>0</v>
      </c>
      <c r="V268" s="20">
        <v>0</v>
      </c>
      <c r="W268" s="21">
        <v>0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8978500</v>
      </c>
      <c r="E269" s="18">
        <v>8978500</v>
      </c>
      <c r="F269" s="18">
        <v>0</v>
      </c>
      <c r="G269" s="19">
        <f t="shared" si="53"/>
        <v>0</v>
      </c>
      <c r="H269" s="17">
        <v>0</v>
      </c>
      <c r="I269" s="18">
        <v>0</v>
      </c>
      <c r="J269" s="18">
        <v>0</v>
      </c>
      <c r="K269" s="17">
        <v>0</v>
      </c>
      <c r="L269" s="17">
        <v>0</v>
      </c>
      <c r="M269" s="18">
        <v>0</v>
      </c>
      <c r="N269" s="18">
        <v>0</v>
      </c>
      <c r="O269" s="17">
        <v>0</v>
      </c>
      <c r="P269" s="17">
        <v>0</v>
      </c>
      <c r="Q269" s="18">
        <v>0</v>
      </c>
      <c r="R269" s="18">
        <v>0</v>
      </c>
      <c r="S269" s="17">
        <v>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1591000</v>
      </c>
      <c r="E270" s="18">
        <v>1591000</v>
      </c>
      <c r="F270" s="18">
        <v>0</v>
      </c>
      <c r="G270" s="19">
        <f t="shared" si="53"/>
        <v>0</v>
      </c>
      <c r="H270" s="17">
        <v>0</v>
      </c>
      <c r="I270" s="18">
        <v>0</v>
      </c>
      <c r="J270" s="18">
        <v>0</v>
      </c>
      <c r="K270" s="17">
        <v>0</v>
      </c>
      <c r="L270" s="17">
        <v>0</v>
      </c>
      <c r="M270" s="18">
        <v>0</v>
      </c>
      <c r="N270" s="18">
        <v>0</v>
      </c>
      <c r="O270" s="17">
        <v>0</v>
      </c>
      <c r="P270" s="17">
        <v>0</v>
      </c>
      <c r="Q270" s="18">
        <v>0</v>
      </c>
      <c r="R270" s="18">
        <v>0</v>
      </c>
      <c r="S270" s="17">
        <v>0</v>
      </c>
      <c r="T270" s="17">
        <v>0</v>
      </c>
      <c r="U270" s="18">
        <v>0</v>
      </c>
      <c r="V270" s="20">
        <v>0</v>
      </c>
      <c r="W270" s="21">
        <v>0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471126</v>
      </c>
      <c r="E271" s="18">
        <v>471126</v>
      </c>
      <c r="F271" s="18">
        <v>37796</v>
      </c>
      <c r="G271" s="19">
        <f t="shared" si="53"/>
        <v>0.08022482308342142</v>
      </c>
      <c r="H271" s="17">
        <v>0</v>
      </c>
      <c r="I271" s="18">
        <v>0</v>
      </c>
      <c r="J271" s="18">
        <v>37796</v>
      </c>
      <c r="K271" s="17">
        <v>37796</v>
      </c>
      <c r="L271" s="17">
        <v>0</v>
      </c>
      <c r="M271" s="18">
        <v>0</v>
      </c>
      <c r="N271" s="18">
        <v>0</v>
      </c>
      <c r="O271" s="17">
        <v>0</v>
      </c>
      <c r="P271" s="17">
        <v>0</v>
      </c>
      <c r="Q271" s="18">
        <v>0</v>
      </c>
      <c r="R271" s="18">
        <v>0</v>
      </c>
      <c r="S271" s="17">
        <v>0</v>
      </c>
      <c r="T271" s="17">
        <v>0</v>
      </c>
      <c r="U271" s="18">
        <v>0</v>
      </c>
      <c r="V271" s="20">
        <v>0</v>
      </c>
      <c r="W271" s="21">
        <v>0</v>
      </c>
    </row>
    <row r="272" spans="1:23" ht="12.75" customHeight="1">
      <c r="A272" s="22"/>
      <c r="B272" s="23" t="s">
        <v>487</v>
      </c>
      <c r="C272" s="24"/>
      <c r="D272" s="25">
        <f>SUM(D265:D271)</f>
        <v>31471618</v>
      </c>
      <c r="E272" s="26">
        <f>SUM(E265:E271)</f>
        <v>31471618</v>
      </c>
      <c r="F272" s="26">
        <f>SUM(F265:F271)</f>
        <v>37796</v>
      </c>
      <c r="G272" s="27">
        <f t="shared" si="53"/>
        <v>0.0012009550954768199</v>
      </c>
      <c r="H272" s="25">
        <f aca="true" t="shared" si="55" ref="H272:W272">SUM(H265:H271)</f>
        <v>0</v>
      </c>
      <c r="I272" s="26">
        <f t="shared" si="55"/>
        <v>0</v>
      </c>
      <c r="J272" s="26">
        <f t="shared" si="55"/>
        <v>37796</v>
      </c>
      <c r="K272" s="25">
        <f t="shared" si="55"/>
        <v>37796</v>
      </c>
      <c r="L272" s="25">
        <f t="shared" si="55"/>
        <v>0</v>
      </c>
      <c r="M272" s="26">
        <f t="shared" si="55"/>
        <v>0</v>
      </c>
      <c r="N272" s="26">
        <f t="shared" si="55"/>
        <v>0</v>
      </c>
      <c r="O272" s="25">
        <f t="shared" si="55"/>
        <v>0</v>
      </c>
      <c r="P272" s="25">
        <f t="shared" si="55"/>
        <v>0</v>
      </c>
      <c r="Q272" s="26">
        <f t="shared" si="55"/>
        <v>0</v>
      </c>
      <c r="R272" s="26">
        <f t="shared" si="55"/>
        <v>0</v>
      </c>
      <c r="S272" s="25">
        <f t="shared" si="55"/>
        <v>0</v>
      </c>
      <c r="T272" s="25">
        <f t="shared" si="55"/>
        <v>0</v>
      </c>
      <c r="U272" s="26">
        <f t="shared" si="55"/>
        <v>0</v>
      </c>
      <c r="V272" s="28">
        <f t="shared" si="55"/>
        <v>0</v>
      </c>
      <c r="W272" s="29">
        <f t="shared" si="55"/>
        <v>0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0</v>
      </c>
      <c r="E273" s="18">
        <v>0</v>
      </c>
      <c r="F273" s="18">
        <v>0</v>
      </c>
      <c r="G273" s="19">
        <f t="shared" si="53"/>
        <v>0</v>
      </c>
      <c r="H273" s="17">
        <v>0</v>
      </c>
      <c r="I273" s="18">
        <v>0</v>
      </c>
      <c r="J273" s="18">
        <v>0</v>
      </c>
      <c r="K273" s="17">
        <v>0</v>
      </c>
      <c r="L273" s="17">
        <v>0</v>
      </c>
      <c r="M273" s="18">
        <v>0</v>
      </c>
      <c r="N273" s="18">
        <v>0</v>
      </c>
      <c r="O273" s="17">
        <v>0</v>
      </c>
      <c r="P273" s="17">
        <v>0</v>
      </c>
      <c r="Q273" s="18">
        <v>0</v>
      </c>
      <c r="R273" s="18">
        <v>0</v>
      </c>
      <c r="S273" s="17">
        <v>0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0</v>
      </c>
      <c r="E274" s="18">
        <v>0</v>
      </c>
      <c r="F274" s="18">
        <v>0</v>
      </c>
      <c r="G274" s="19">
        <f t="shared" si="53"/>
        <v>0</v>
      </c>
      <c r="H274" s="17">
        <v>0</v>
      </c>
      <c r="I274" s="18">
        <v>0</v>
      </c>
      <c r="J274" s="18">
        <v>0</v>
      </c>
      <c r="K274" s="17">
        <v>0</v>
      </c>
      <c r="L274" s="17">
        <v>0</v>
      </c>
      <c r="M274" s="18">
        <v>0</v>
      </c>
      <c r="N274" s="18">
        <v>0</v>
      </c>
      <c r="O274" s="17">
        <v>0</v>
      </c>
      <c r="P274" s="17">
        <v>0</v>
      </c>
      <c r="Q274" s="18">
        <v>0</v>
      </c>
      <c r="R274" s="18">
        <v>0</v>
      </c>
      <c r="S274" s="17">
        <v>0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20801535</v>
      </c>
      <c r="E275" s="18">
        <v>20801535</v>
      </c>
      <c r="F275" s="18">
        <v>1963131</v>
      </c>
      <c r="G275" s="19">
        <f t="shared" si="53"/>
        <v>0.09437433343260486</v>
      </c>
      <c r="H275" s="17">
        <v>191810</v>
      </c>
      <c r="I275" s="18">
        <v>361540</v>
      </c>
      <c r="J275" s="18">
        <v>1409781</v>
      </c>
      <c r="K275" s="17">
        <v>1963131</v>
      </c>
      <c r="L275" s="17">
        <v>0</v>
      </c>
      <c r="M275" s="18">
        <v>0</v>
      </c>
      <c r="N275" s="18">
        <v>0</v>
      </c>
      <c r="O275" s="17">
        <v>0</v>
      </c>
      <c r="P275" s="17">
        <v>0</v>
      </c>
      <c r="Q275" s="18">
        <v>0</v>
      </c>
      <c r="R275" s="18">
        <v>0</v>
      </c>
      <c r="S275" s="17">
        <v>0</v>
      </c>
      <c r="T275" s="17">
        <v>0</v>
      </c>
      <c r="U275" s="18">
        <v>0</v>
      </c>
      <c r="V275" s="20">
        <v>0</v>
      </c>
      <c r="W275" s="21">
        <v>0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0</v>
      </c>
      <c r="E276" s="18">
        <v>0</v>
      </c>
      <c r="F276" s="18">
        <v>0</v>
      </c>
      <c r="G276" s="19">
        <f t="shared" si="53"/>
        <v>0</v>
      </c>
      <c r="H276" s="17">
        <v>0</v>
      </c>
      <c r="I276" s="18">
        <v>0</v>
      </c>
      <c r="J276" s="18">
        <v>0</v>
      </c>
      <c r="K276" s="17">
        <v>0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17">
        <v>0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0</v>
      </c>
      <c r="G277" s="19">
        <f t="shared" si="53"/>
        <v>0</v>
      </c>
      <c r="H277" s="17">
        <v>0</v>
      </c>
      <c r="I277" s="18">
        <v>0</v>
      </c>
      <c r="J277" s="18">
        <v>0</v>
      </c>
      <c r="K277" s="17">
        <v>0</v>
      </c>
      <c r="L277" s="17">
        <v>0</v>
      </c>
      <c r="M277" s="18">
        <v>0</v>
      </c>
      <c r="N277" s="18">
        <v>0</v>
      </c>
      <c r="O277" s="17">
        <v>0</v>
      </c>
      <c r="P277" s="17">
        <v>0</v>
      </c>
      <c r="Q277" s="18">
        <v>0</v>
      </c>
      <c r="R277" s="18">
        <v>0</v>
      </c>
      <c r="S277" s="17">
        <v>0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1199123</v>
      </c>
      <c r="E278" s="18">
        <v>1199123</v>
      </c>
      <c r="F278" s="18">
        <v>0</v>
      </c>
      <c r="G278" s="19">
        <f t="shared" si="53"/>
        <v>0</v>
      </c>
      <c r="H278" s="17">
        <v>0</v>
      </c>
      <c r="I278" s="18">
        <v>0</v>
      </c>
      <c r="J278" s="18">
        <v>0</v>
      </c>
      <c r="K278" s="17">
        <v>0</v>
      </c>
      <c r="L278" s="17">
        <v>0</v>
      </c>
      <c r="M278" s="18">
        <v>0</v>
      </c>
      <c r="N278" s="18">
        <v>0</v>
      </c>
      <c r="O278" s="17">
        <v>0</v>
      </c>
      <c r="P278" s="17">
        <v>0</v>
      </c>
      <c r="Q278" s="18">
        <v>0</v>
      </c>
      <c r="R278" s="18">
        <v>0</v>
      </c>
      <c r="S278" s="17">
        <v>0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0</v>
      </c>
      <c r="E279" s="18">
        <v>0</v>
      </c>
      <c r="F279" s="18">
        <v>0</v>
      </c>
      <c r="G279" s="19">
        <f t="shared" si="53"/>
        <v>0</v>
      </c>
      <c r="H279" s="17">
        <v>0</v>
      </c>
      <c r="I279" s="18">
        <v>0</v>
      </c>
      <c r="J279" s="18">
        <v>0</v>
      </c>
      <c r="K279" s="17">
        <v>0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17">
        <v>0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0</v>
      </c>
      <c r="G280" s="19">
        <f t="shared" si="53"/>
        <v>0</v>
      </c>
      <c r="H280" s="17">
        <v>0</v>
      </c>
      <c r="I280" s="18">
        <v>0</v>
      </c>
      <c r="J280" s="18">
        <v>0</v>
      </c>
      <c r="K280" s="17">
        <v>0</v>
      </c>
      <c r="L280" s="17">
        <v>0</v>
      </c>
      <c r="M280" s="18">
        <v>0</v>
      </c>
      <c r="N280" s="18">
        <v>0</v>
      </c>
      <c r="O280" s="17">
        <v>0</v>
      </c>
      <c r="P280" s="17">
        <v>0</v>
      </c>
      <c r="Q280" s="18">
        <v>0</v>
      </c>
      <c r="R280" s="18">
        <v>0</v>
      </c>
      <c r="S280" s="17">
        <v>0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160750</v>
      </c>
      <c r="E281" s="18">
        <v>160750</v>
      </c>
      <c r="F281" s="18">
        <v>0</v>
      </c>
      <c r="G281" s="19">
        <f t="shared" si="53"/>
        <v>0</v>
      </c>
      <c r="H281" s="17">
        <v>0</v>
      </c>
      <c r="I281" s="18">
        <v>0</v>
      </c>
      <c r="J281" s="18">
        <v>0</v>
      </c>
      <c r="K281" s="17">
        <v>0</v>
      </c>
      <c r="L281" s="17">
        <v>0</v>
      </c>
      <c r="M281" s="18">
        <v>0</v>
      </c>
      <c r="N281" s="18">
        <v>0</v>
      </c>
      <c r="O281" s="17">
        <v>0</v>
      </c>
      <c r="P281" s="17">
        <v>0</v>
      </c>
      <c r="Q281" s="18">
        <v>0</v>
      </c>
      <c r="R281" s="18">
        <v>0</v>
      </c>
      <c r="S281" s="17">
        <v>0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22161408</v>
      </c>
      <c r="E282" s="26">
        <f>SUM(E273:E281)</f>
        <v>22161408</v>
      </c>
      <c r="F282" s="26">
        <f>SUM(F273:F281)</f>
        <v>1963131</v>
      </c>
      <c r="G282" s="27">
        <f t="shared" si="53"/>
        <v>0.08858331564492654</v>
      </c>
      <c r="H282" s="25">
        <f aca="true" t="shared" si="56" ref="H282:W282">SUM(H273:H281)</f>
        <v>191810</v>
      </c>
      <c r="I282" s="26">
        <f t="shared" si="56"/>
        <v>361540</v>
      </c>
      <c r="J282" s="26">
        <f t="shared" si="56"/>
        <v>1409781</v>
      </c>
      <c r="K282" s="25">
        <f t="shared" si="56"/>
        <v>1963131</v>
      </c>
      <c r="L282" s="25">
        <f t="shared" si="56"/>
        <v>0</v>
      </c>
      <c r="M282" s="26">
        <f t="shared" si="56"/>
        <v>0</v>
      </c>
      <c r="N282" s="26">
        <f t="shared" si="56"/>
        <v>0</v>
      </c>
      <c r="O282" s="25">
        <f t="shared" si="56"/>
        <v>0</v>
      </c>
      <c r="P282" s="25">
        <f t="shared" si="56"/>
        <v>0</v>
      </c>
      <c r="Q282" s="26">
        <f t="shared" si="56"/>
        <v>0</v>
      </c>
      <c r="R282" s="26">
        <f t="shared" si="56"/>
        <v>0</v>
      </c>
      <c r="S282" s="25">
        <f t="shared" si="56"/>
        <v>0</v>
      </c>
      <c r="T282" s="25">
        <f t="shared" si="56"/>
        <v>0</v>
      </c>
      <c r="U282" s="26">
        <f t="shared" si="56"/>
        <v>0</v>
      </c>
      <c r="V282" s="28">
        <f t="shared" si="56"/>
        <v>0</v>
      </c>
      <c r="W282" s="29">
        <f t="shared" si="56"/>
        <v>0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0</v>
      </c>
      <c r="E283" s="18">
        <v>0</v>
      </c>
      <c r="F283" s="18">
        <v>0</v>
      </c>
      <c r="G283" s="19">
        <f t="shared" si="53"/>
        <v>0</v>
      </c>
      <c r="H283" s="17">
        <v>0</v>
      </c>
      <c r="I283" s="18">
        <v>0</v>
      </c>
      <c r="J283" s="18">
        <v>0</v>
      </c>
      <c r="K283" s="17">
        <v>0</v>
      </c>
      <c r="L283" s="17">
        <v>0</v>
      </c>
      <c r="M283" s="18">
        <v>0</v>
      </c>
      <c r="N283" s="18">
        <v>0</v>
      </c>
      <c r="O283" s="17">
        <v>0</v>
      </c>
      <c r="P283" s="17">
        <v>0</v>
      </c>
      <c r="Q283" s="18">
        <v>0</v>
      </c>
      <c r="R283" s="18">
        <v>0</v>
      </c>
      <c r="S283" s="17">
        <v>0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2217000</v>
      </c>
      <c r="E284" s="18">
        <v>2217000</v>
      </c>
      <c r="F284" s="18">
        <v>0</v>
      </c>
      <c r="G284" s="19">
        <f t="shared" si="53"/>
        <v>0</v>
      </c>
      <c r="H284" s="17">
        <v>0</v>
      </c>
      <c r="I284" s="18">
        <v>0</v>
      </c>
      <c r="J284" s="18">
        <v>0</v>
      </c>
      <c r="K284" s="17">
        <v>0</v>
      </c>
      <c r="L284" s="17">
        <v>0</v>
      </c>
      <c r="M284" s="18">
        <v>0</v>
      </c>
      <c r="N284" s="18">
        <v>0</v>
      </c>
      <c r="O284" s="17">
        <v>0</v>
      </c>
      <c r="P284" s="17">
        <v>0</v>
      </c>
      <c r="Q284" s="18">
        <v>0</v>
      </c>
      <c r="R284" s="18">
        <v>0</v>
      </c>
      <c r="S284" s="17">
        <v>0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10082000</v>
      </c>
      <c r="E285" s="18">
        <v>10082000</v>
      </c>
      <c r="F285" s="18">
        <v>749562</v>
      </c>
      <c r="G285" s="19">
        <f t="shared" si="53"/>
        <v>0.07434655822257488</v>
      </c>
      <c r="H285" s="17">
        <v>0</v>
      </c>
      <c r="I285" s="18">
        <v>343876</v>
      </c>
      <c r="J285" s="18">
        <v>405686</v>
      </c>
      <c r="K285" s="17">
        <v>749562</v>
      </c>
      <c r="L285" s="17">
        <v>0</v>
      </c>
      <c r="M285" s="18">
        <v>0</v>
      </c>
      <c r="N285" s="18">
        <v>0</v>
      </c>
      <c r="O285" s="17">
        <v>0</v>
      </c>
      <c r="P285" s="17">
        <v>0</v>
      </c>
      <c r="Q285" s="18">
        <v>0</v>
      </c>
      <c r="R285" s="18">
        <v>0</v>
      </c>
      <c r="S285" s="17">
        <v>0</v>
      </c>
      <c r="T285" s="17">
        <v>0</v>
      </c>
      <c r="U285" s="18">
        <v>0</v>
      </c>
      <c r="V285" s="20">
        <v>0</v>
      </c>
      <c r="W285" s="21">
        <v>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2069128</v>
      </c>
      <c r="E286" s="18">
        <v>2069128</v>
      </c>
      <c r="F286" s="18">
        <v>224681</v>
      </c>
      <c r="G286" s="19">
        <f t="shared" si="53"/>
        <v>0.1085872889449082</v>
      </c>
      <c r="H286" s="17">
        <v>3353</v>
      </c>
      <c r="I286" s="18">
        <v>37041</v>
      </c>
      <c r="J286" s="18">
        <v>184287</v>
      </c>
      <c r="K286" s="17">
        <v>224681</v>
      </c>
      <c r="L286" s="17">
        <v>0</v>
      </c>
      <c r="M286" s="18">
        <v>0</v>
      </c>
      <c r="N286" s="18">
        <v>0</v>
      </c>
      <c r="O286" s="17">
        <v>0</v>
      </c>
      <c r="P286" s="17">
        <v>0</v>
      </c>
      <c r="Q286" s="18">
        <v>0</v>
      </c>
      <c r="R286" s="18">
        <v>0</v>
      </c>
      <c r="S286" s="17">
        <v>0</v>
      </c>
      <c r="T286" s="17">
        <v>0</v>
      </c>
      <c r="U286" s="18">
        <v>0</v>
      </c>
      <c r="V286" s="20">
        <v>0</v>
      </c>
      <c r="W286" s="21">
        <v>0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17878931</v>
      </c>
      <c r="E287" s="18">
        <v>17878931</v>
      </c>
      <c r="F287" s="18">
        <v>1469453</v>
      </c>
      <c r="G287" s="19">
        <f t="shared" si="53"/>
        <v>0.0821890861371969</v>
      </c>
      <c r="H287" s="17">
        <v>217826</v>
      </c>
      <c r="I287" s="18">
        <v>532963</v>
      </c>
      <c r="J287" s="18">
        <v>718664</v>
      </c>
      <c r="K287" s="17">
        <v>1469453</v>
      </c>
      <c r="L287" s="17">
        <v>0</v>
      </c>
      <c r="M287" s="18">
        <v>0</v>
      </c>
      <c r="N287" s="18">
        <v>0</v>
      </c>
      <c r="O287" s="17">
        <v>0</v>
      </c>
      <c r="P287" s="17">
        <v>0</v>
      </c>
      <c r="Q287" s="18">
        <v>0</v>
      </c>
      <c r="R287" s="18">
        <v>0</v>
      </c>
      <c r="S287" s="17">
        <v>0</v>
      </c>
      <c r="T287" s="17">
        <v>0</v>
      </c>
      <c r="U287" s="18">
        <v>0</v>
      </c>
      <c r="V287" s="20">
        <v>0</v>
      </c>
      <c r="W287" s="21">
        <v>0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1537000</v>
      </c>
      <c r="E288" s="18">
        <v>1537000</v>
      </c>
      <c r="F288" s="18">
        <v>0</v>
      </c>
      <c r="G288" s="19">
        <f t="shared" si="53"/>
        <v>0</v>
      </c>
      <c r="H288" s="17">
        <v>0</v>
      </c>
      <c r="I288" s="18">
        <v>0</v>
      </c>
      <c r="J288" s="18">
        <v>0</v>
      </c>
      <c r="K288" s="17">
        <v>0</v>
      </c>
      <c r="L288" s="17">
        <v>0</v>
      </c>
      <c r="M288" s="18">
        <v>0</v>
      </c>
      <c r="N288" s="18">
        <v>0</v>
      </c>
      <c r="O288" s="17">
        <v>0</v>
      </c>
      <c r="P288" s="17">
        <v>0</v>
      </c>
      <c r="Q288" s="18">
        <v>0</v>
      </c>
      <c r="R288" s="18">
        <v>0</v>
      </c>
      <c r="S288" s="17">
        <v>0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33784059</v>
      </c>
      <c r="E289" s="26">
        <f>SUM(E283:E288)</f>
        <v>33784059</v>
      </c>
      <c r="F289" s="26">
        <f>SUM(F283:F288)</f>
        <v>2443696</v>
      </c>
      <c r="G289" s="27">
        <f t="shared" si="53"/>
        <v>0.07233281234797749</v>
      </c>
      <c r="H289" s="25">
        <f aca="true" t="shared" si="57" ref="H289:W289">SUM(H283:H288)</f>
        <v>221179</v>
      </c>
      <c r="I289" s="26">
        <f t="shared" si="57"/>
        <v>913880</v>
      </c>
      <c r="J289" s="26">
        <f t="shared" si="57"/>
        <v>1308637</v>
      </c>
      <c r="K289" s="25">
        <f t="shared" si="57"/>
        <v>2443696</v>
      </c>
      <c r="L289" s="25">
        <f t="shared" si="57"/>
        <v>0</v>
      </c>
      <c r="M289" s="26">
        <f t="shared" si="57"/>
        <v>0</v>
      </c>
      <c r="N289" s="26">
        <f t="shared" si="57"/>
        <v>0</v>
      </c>
      <c r="O289" s="25">
        <f t="shared" si="57"/>
        <v>0</v>
      </c>
      <c r="P289" s="25">
        <f t="shared" si="57"/>
        <v>0</v>
      </c>
      <c r="Q289" s="26">
        <f t="shared" si="57"/>
        <v>0</v>
      </c>
      <c r="R289" s="26">
        <f t="shared" si="57"/>
        <v>0</v>
      </c>
      <c r="S289" s="25">
        <f t="shared" si="57"/>
        <v>0</v>
      </c>
      <c r="T289" s="25">
        <f t="shared" si="57"/>
        <v>0</v>
      </c>
      <c r="U289" s="26">
        <f t="shared" si="57"/>
        <v>0</v>
      </c>
      <c r="V289" s="28">
        <f t="shared" si="57"/>
        <v>0</v>
      </c>
      <c r="W289" s="29">
        <f t="shared" si="57"/>
        <v>0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139921336</v>
      </c>
      <c r="E290" s="18">
        <v>139921336</v>
      </c>
      <c r="F290" s="18">
        <v>0</v>
      </c>
      <c r="G290" s="19">
        <f t="shared" si="53"/>
        <v>0</v>
      </c>
      <c r="H290" s="17">
        <v>0</v>
      </c>
      <c r="I290" s="18">
        <v>0</v>
      </c>
      <c r="J290" s="18">
        <v>0</v>
      </c>
      <c r="K290" s="17">
        <v>0</v>
      </c>
      <c r="L290" s="17">
        <v>0</v>
      </c>
      <c r="M290" s="18">
        <v>0</v>
      </c>
      <c r="N290" s="18">
        <v>0</v>
      </c>
      <c r="O290" s="17">
        <v>0</v>
      </c>
      <c r="P290" s="17">
        <v>0</v>
      </c>
      <c r="Q290" s="18">
        <v>0</v>
      </c>
      <c r="R290" s="18">
        <v>0</v>
      </c>
      <c r="S290" s="17">
        <v>0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0</v>
      </c>
      <c r="E291" s="18">
        <v>0</v>
      </c>
      <c r="F291" s="18">
        <v>0</v>
      </c>
      <c r="G291" s="19">
        <f t="shared" si="53"/>
        <v>0</v>
      </c>
      <c r="H291" s="17">
        <v>0</v>
      </c>
      <c r="I291" s="18">
        <v>0</v>
      </c>
      <c r="J291" s="18">
        <v>0</v>
      </c>
      <c r="K291" s="17">
        <v>0</v>
      </c>
      <c r="L291" s="17">
        <v>0</v>
      </c>
      <c r="M291" s="18">
        <v>0</v>
      </c>
      <c r="N291" s="18">
        <v>0</v>
      </c>
      <c r="O291" s="17">
        <v>0</v>
      </c>
      <c r="P291" s="17">
        <v>0</v>
      </c>
      <c r="Q291" s="18">
        <v>0</v>
      </c>
      <c r="R291" s="18">
        <v>0</v>
      </c>
      <c r="S291" s="17">
        <v>0</v>
      </c>
      <c r="T291" s="17">
        <v>0</v>
      </c>
      <c r="U291" s="18">
        <v>0</v>
      </c>
      <c r="V291" s="20">
        <v>0</v>
      </c>
      <c r="W291" s="21">
        <v>0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0</v>
      </c>
      <c r="E292" s="18">
        <v>0</v>
      </c>
      <c r="F292" s="18">
        <v>0</v>
      </c>
      <c r="G292" s="19">
        <f t="shared" si="53"/>
        <v>0</v>
      </c>
      <c r="H292" s="17">
        <v>0</v>
      </c>
      <c r="I292" s="18">
        <v>0</v>
      </c>
      <c r="J292" s="18">
        <v>0</v>
      </c>
      <c r="K292" s="17">
        <v>0</v>
      </c>
      <c r="L292" s="17">
        <v>0</v>
      </c>
      <c r="M292" s="18">
        <v>0</v>
      </c>
      <c r="N292" s="18">
        <v>0</v>
      </c>
      <c r="O292" s="17">
        <v>0</v>
      </c>
      <c r="P292" s="17">
        <v>0</v>
      </c>
      <c r="Q292" s="18">
        <v>0</v>
      </c>
      <c r="R292" s="18">
        <v>0</v>
      </c>
      <c r="S292" s="17">
        <v>0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11745363</v>
      </c>
      <c r="E293" s="18">
        <v>11745363</v>
      </c>
      <c r="F293" s="18">
        <v>0</v>
      </c>
      <c r="G293" s="19">
        <f t="shared" si="53"/>
        <v>0</v>
      </c>
      <c r="H293" s="17">
        <v>0</v>
      </c>
      <c r="I293" s="18">
        <v>0</v>
      </c>
      <c r="J293" s="18">
        <v>0</v>
      </c>
      <c r="K293" s="17">
        <v>0</v>
      </c>
      <c r="L293" s="17">
        <v>0</v>
      </c>
      <c r="M293" s="18">
        <v>0</v>
      </c>
      <c r="N293" s="18">
        <v>0</v>
      </c>
      <c r="O293" s="17">
        <v>0</v>
      </c>
      <c r="P293" s="17">
        <v>0</v>
      </c>
      <c r="Q293" s="18">
        <v>0</v>
      </c>
      <c r="R293" s="18">
        <v>0</v>
      </c>
      <c r="S293" s="17">
        <v>0</v>
      </c>
      <c r="T293" s="17">
        <v>0</v>
      </c>
      <c r="U293" s="18">
        <v>0</v>
      </c>
      <c r="V293" s="20">
        <v>0</v>
      </c>
      <c r="W293" s="21">
        <v>0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4299124</v>
      </c>
      <c r="E294" s="18">
        <v>4299124</v>
      </c>
      <c r="F294" s="18">
        <v>0</v>
      </c>
      <c r="G294" s="19">
        <f t="shared" si="53"/>
        <v>0</v>
      </c>
      <c r="H294" s="17">
        <v>0</v>
      </c>
      <c r="I294" s="18">
        <v>0</v>
      </c>
      <c r="J294" s="18">
        <v>0</v>
      </c>
      <c r="K294" s="17">
        <v>0</v>
      </c>
      <c r="L294" s="17">
        <v>0</v>
      </c>
      <c r="M294" s="18">
        <v>0</v>
      </c>
      <c r="N294" s="18">
        <v>0</v>
      </c>
      <c r="O294" s="17">
        <v>0</v>
      </c>
      <c r="P294" s="17">
        <v>0</v>
      </c>
      <c r="Q294" s="18">
        <v>0</v>
      </c>
      <c r="R294" s="18">
        <v>0</v>
      </c>
      <c r="S294" s="17">
        <v>0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155965823</v>
      </c>
      <c r="E295" s="26">
        <f>SUM(E290:E294)</f>
        <v>155965823</v>
      </c>
      <c r="F295" s="26">
        <f>SUM(F290:F294)</f>
        <v>0</v>
      </c>
      <c r="G295" s="27">
        <f t="shared" si="53"/>
        <v>0</v>
      </c>
      <c r="H295" s="25">
        <f aca="true" t="shared" si="58" ref="H295:W295">SUM(H290:H294)</f>
        <v>0</v>
      </c>
      <c r="I295" s="26">
        <f t="shared" si="58"/>
        <v>0</v>
      </c>
      <c r="J295" s="26">
        <f t="shared" si="58"/>
        <v>0</v>
      </c>
      <c r="K295" s="25">
        <f t="shared" si="58"/>
        <v>0</v>
      </c>
      <c r="L295" s="25">
        <f t="shared" si="58"/>
        <v>0</v>
      </c>
      <c r="M295" s="26">
        <f t="shared" si="58"/>
        <v>0</v>
      </c>
      <c r="N295" s="26">
        <f t="shared" si="58"/>
        <v>0</v>
      </c>
      <c r="O295" s="25">
        <f t="shared" si="58"/>
        <v>0</v>
      </c>
      <c r="P295" s="25">
        <f t="shared" si="58"/>
        <v>0</v>
      </c>
      <c r="Q295" s="26">
        <f t="shared" si="58"/>
        <v>0</v>
      </c>
      <c r="R295" s="26">
        <f t="shared" si="58"/>
        <v>0</v>
      </c>
      <c r="S295" s="25">
        <f t="shared" si="58"/>
        <v>0</v>
      </c>
      <c r="T295" s="25">
        <f t="shared" si="58"/>
        <v>0</v>
      </c>
      <c r="U295" s="26">
        <f t="shared" si="58"/>
        <v>0</v>
      </c>
      <c r="V295" s="28">
        <f t="shared" si="58"/>
        <v>0</v>
      </c>
      <c r="W295" s="29">
        <f t="shared" si="58"/>
        <v>0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296206375</v>
      </c>
      <c r="E296" s="26">
        <f>SUM(E260:E263,E265:E271,E273:E281,E283:E288,E290:E294)</f>
        <v>296206375</v>
      </c>
      <c r="F296" s="26">
        <f>SUM(F260:F263,F265:F271,F273:F281,F283:F288,F290:F294)</f>
        <v>4444623</v>
      </c>
      <c r="G296" s="27">
        <f t="shared" si="53"/>
        <v>0.015005156455528683</v>
      </c>
      <c r="H296" s="25">
        <f aca="true" t="shared" si="59" ref="H296:W296">SUM(H260:H263,H265:H271,H273:H281,H283:H288,H290:H294)</f>
        <v>412989</v>
      </c>
      <c r="I296" s="26">
        <f t="shared" si="59"/>
        <v>1275420</v>
      </c>
      <c r="J296" s="26">
        <f t="shared" si="59"/>
        <v>2756214</v>
      </c>
      <c r="K296" s="25">
        <f t="shared" si="59"/>
        <v>4444623</v>
      </c>
      <c r="L296" s="25">
        <f t="shared" si="59"/>
        <v>0</v>
      </c>
      <c r="M296" s="26">
        <f t="shared" si="59"/>
        <v>0</v>
      </c>
      <c r="N296" s="26">
        <f t="shared" si="59"/>
        <v>0</v>
      </c>
      <c r="O296" s="25">
        <f t="shared" si="59"/>
        <v>0</v>
      </c>
      <c r="P296" s="25">
        <f t="shared" si="59"/>
        <v>0</v>
      </c>
      <c r="Q296" s="26">
        <f t="shared" si="59"/>
        <v>0</v>
      </c>
      <c r="R296" s="26">
        <f t="shared" si="59"/>
        <v>0</v>
      </c>
      <c r="S296" s="25">
        <f t="shared" si="59"/>
        <v>0</v>
      </c>
      <c r="T296" s="25">
        <f t="shared" si="59"/>
        <v>0</v>
      </c>
      <c r="U296" s="26">
        <f t="shared" si="59"/>
        <v>0</v>
      </c>
      <c r="V296" s="28">
        <f t="shared" si="59"/>
        <v>0</v>
      </c>
      <c r="W296" s="29">
        <f t="shared" si="59"/>
        <v>0</v>
      </c>
    </row>
    <row r="297" spans="1:23" ht="12.75" customHeight="1">
      <c r="A297" s="53"/>
      <c r="B297" s="54" t="s">
        <v>601</v>
      </c>
      <c r="C297" s="55"/>
      <c r="D297" s="56"/>
      <c r="E297" s="57"/>
      <c r="F297" s="57"/>
      <c r="G297" s="58"/>
      <c r="H297" s="56"/>
      <c r="I297" s="57"/>
      <c r="J297" s="57"/>
      <c r="K297" s="59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4048265414</v>
      </c>
      <c r="E299" s="18">
        <v>4048265414</v>
      </c>
      <c r="F299" s="18">
        <v>1067643284</v>
      </c>
      <c r="G299" s="19">
        <f aca="true" t="shared" si="60" ref="G299:G336">IF($D299=0,0,$F299/$D299)</f>
        <v>0.2637285787408602</v>
      </c>
      <c r="H299" s="17">
        <v>539938002</v>
      </c>
      <c r="I299" s="18">
        <v>253767194</v>
      </c>
      <c r="J299" s="18">
        <v>273938088</v>
      </c>
      <c r="K299" s="17">
        <v>1067643284</v>
      </c>
      <c r="L299" s="17">
        <v>0</v>
      </c>
      <c r="M299" s="18">
        <v>0</v>
      </c>
      <c r="N299" s="18">
        <v>0</v>
      </c>
      <c r="O299" s="17">
        <v>0</v>
      </c>
      <c r="P299" s="17">
        <v>0</v>
      </c>
      <c r="Q299" s="18">
        <v>0</v>
      </c>
      <c r="R299" s="18">
        <v>0</v>
      </c>
      <c r="S299" s="17">
        <v>0</v>
      </c>
      <c r="T299" s="17">
        <v>0</v>
      </c>
      <c r="U299" s="18">
        <v>0</v>
      </c>
      <c r="V299" s="20">
        <v>0</v>
      </c>
      <c r="W299" s="21">
        <v>0</v>
      </c>
    </row>
    <row r="300" spans="1:23" ht="12.75" customHeight="1">
      <c r="A300" s="22"/>
      <c r="B300" s="23" t="s">
        <v>25</v>
      </c>
      <c r="C300" s="24"/>
      <c r="D300" s="25">
        <f>D299</f>
        <v>4048265414</v>
      </c>
      <c r="E300" s="26">
        <f>E299</f>
        <v>4048265414</v>
      </c>
      <c r="F300" s="26">
        <f>F299</f>
        <v>1067643284</v>
      </c>
      <c r="G300" s="27">
        <f t="shared" si="60"/>
        <v>0.2637285787408602</v>
      </c>
      <c r="H300" s="25">
        <f aca="true" t="shared" si="61" ref="H300:W300">H299</f>
        <v>539938002</v>
      </c>
      <c r="I300" s="26">
        <f t="shared" si="61"/>
        <v>253767194</v>
      </c>
      <c r="J300" s="26">
        <f t="shared" si="61"/>
        <v>273938088</v>
      </c>
      <c r="K300" s="25">
        <f t="shared" si="61"/>
        <v>1067643284</v>
      </c>
      <c r="L300" s="25">
        <f t="shared" si="61"/>
        <v>0</v>
      </c>
      <c r="M300" s="26">
        <f t="shared" si="61"/>
        <v>0</v>
      </c>
      <c r="N300" s="26">
        <f t="shared" si="61"/>
        <v>0</v>
      </c>
      <c r="O300" s="25">
        <f t="shared" si="61"/>
        <v>0</v>
      </c>
      <c r="P300" s="25">
        <f t="shared" si="61"/>
        <v>0</v>
      </c>
      <c r="Q300" s="26">
        <f t="shared" si="61"/>
        <v>0</v>
      </c>
      <c r="R300" s="26">
        <f t="shared" si="61"/>
        <v>0</v>
      </c>
      <c r="S300" s="25">
        <f t="shared" si="61"/>
        <v>0</v>
      </c>
      <c r="T300" s="25">
        <f t="shared" si="61"/>
        <v>0</v>
      </c>
      <c r="U300" s="26">
        <f t="shared" si="61"/>
        <v>0</v>
      </c>
      <c r="V300" s="28">
        <f t="shared" si="61"/>
        <v>0</v>
      </c>
      <c r="W300" s="29">
        <f t="shared" si="61"/>
        <v>0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7712562</v>
      </c>
      <c r="E301" s="18">
        <v>7712562</v>
      </c>
      <c r="F301" s="18">
        <v>0</v>
      </c>
      <c r="G301" s="19">
        <f t="shared" si="60"/>
        <v>0</v>
      </c>
      <c r="H301" s="17">
        <v>0</v>
      </c>
      <c r="I301" s="18">
        <v>0</v>
      </c>
      <c r="J301" s="18">
        <v>0</v>
      </c>
      <c r="K301" s="17">
        <v>0</v>
      </c>
      <c r="L301" s="17">
        <v>0</v>
      </c>
      <c r="M301" s="18">
        <v>0</v>
      </c>
      <c r="N301" s="18">
        <v>0</v>
      </c>
      <c r="O301" s="17">
        <v>0</v>
      </c>
      <c r="P301" s="17">
        <v>0</v>
      </c>
      <c r="Q301" s="18">
        <v>0</v>
      </c>
      <c r="R301" s="18">
        <v>0</v>
      </c>
      <c r="S301" s="17">
        <v>0</v>
      </c>
      <c r="T301" s="17">
        <v>0</v>
      </c>
      <c r="U301" s="18">
        <v>0</v>
      </c>
      <c r="V301" s="20">
        <v>0</v>
      </c>
      <c r="W301" s="21">
        <v>0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26880294</v>
      </c>
      <c r="E302" s="18">
        <v>26880294</v>
      </c>
      <c r="F302" s="18">
        <v>0</v>
      </c>
      <c r="G302" s="19">
        <f t="shared" si="60"/>
        <v>0</v>
      </c>
      <c r="H302" s="17">
        <v>0</v>
      </c>
      <c r="I302" s="18">
        <v>0</v>
      </c>
      <c r="J302" s="18">
        <v>0</v>
      </c>
      <c r="K302" s="17">
        <v>0</v>
      </c>
      <c r="L302" s="17">
        <v>0</v>
      </c>
      <c r="M302" s="18">
        <v>0</v>
      </c>
      <c r="N302" s="18">
        <v>0</v>
      </c>
      <c r="O302" s="17">
        <v>0</v>
      </c>
      <c r="P302" s="17">
        <v>0</v>
      </c>
      <c r="Q302" s="18">
        <v>0</v>
      </c>
      <c r="R302" s="18">
        <v>0</v>
      </c>
      <c r="S302" s="17">
        <v>0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21539626</v>
      </c>
      <c r="E303" s="18">
        <v>21539626</v>
      </c>
      <c r="F303" s="18">
        <v>0</v>
      </c>
      <c r="G303" s="19">
        <f t="shared" si="60"/>
        <v>0</v>
      </c>
      <c r="H303" s="17">
        <v>0</v>
      </c>
      <c r="I303" s="18">
        <v>0</v>
      </c>
      <c r="J303" s="18">
        <v>0</v>
      </c>
      <c r="K303" s="17">
        <v>0</v>
      </c>
      <c r="L303" s="17">
        <v>0</v>
      </c>
      <c r="M303" s="18">
        <v>0</v>
      </c>
      <c r="N303" s="18">
        <v>0</v>
      </c>
      <c r="O303" s="17">
        <v>0</v>
      </c>
      <c r="P303" s="17">
        <v>0</v>
      </c>
      <c r="Q303" s="18">
        <v>0</v>
      </c>
      <c r="R303" s="18">
        <v>0</v>
      </c>
      <c r="S303" s="17">
        <v>0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56090066</v>
      </c>
      <c r="E304" s="18">
        <v>56144550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67394359</v>
      </c>
      <c r="E305" s="18">
        <v>67394359</v>
      </c>
      <c r="F305" s="18">
        <v>3312857</v>
      </c>
      <c r="G305" s="19">
        <f t="shared" si="60"/>
        <v>0.04915629511366077</v>
      </c>
      <c r="H305" s="17">
        <v>372489</v>
      </c>
      <c r="I305" s="18">
        <v>1291501</v>
      </c>
      <c r="J305" s="18">
        <v>1648867</v>
      </c>
      <c r="K305" s="17">
        <v>3312857</v>
      </c>
      <c r="L305" s="17">
        <v>0</v>
      </c>
      <c r="M305" s="18">
        <v>0</v>
      </c>
      <c r="N305" s="18">
        <v>0</v>
      </c>
      <c r="O305" s="17">
        <v>0</v>
      </c>
      <c r="P305" s="17">
        <v>0</v>
      </c>
      <c r="Q305" s="18">
        <v>0</v>
      </c>
      <c r="R305" s="18">
        <v>0</v>
      </c>
      <c r="S305" s="17">
        <v>0</v>
      </c>
      <c r="T305" s="17">
        <v>0</v>
      </c>
      <c r="U305" s="18">
        <v>0</v>
      </c>
      <c r="V305" s="20">
        <v>0</v>
      </c>
      <c r="W305" s="21">
        <v>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10598280</v>
      </c>
      <c r="E306" s="18">
        <v>10598280</v>
      </c>
      <c r="F306" s="18">
        <v>0</v>
      </c>
      <c r="G306" s="19">
        <f t="shared" si="60"/>
        <v>0</v>
      </c>
      <c r="H306" s="17">
        <v>0</v>
      </c>
      <c r="I306" s="18">
        <v>0</v>
      </c>
      <c r="J306" s="18">
        <v>0</v>
      </c>
      <c r="K306" s="17">
        <v>0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0</v>
      </c>
      <c r="R306" s="18">
        <v>0</v>
      </c>
      <c r="S306" s="17">
        <v>0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190215187</v>
      </c>
      <c r="E307" s="26">
        <f>SUM(E301:E306)</f>
        <v>190269671</v>
      </c>
      <c r="F307" s="26">
        <f>SUM(F301:F306)</f>
        <v>3312857</v>
      </c>
      <c r="G307" s="27">
        <f t="shared" si="60"/>
        <v>0.017416364341087023</v>
      </c>
      <c r="H307" s="25">
        <f aca="true" t="shared" si="62" ref="H307:W307">SUM(H301:H306)</f>
        <v>372489</v>
      </c>
      <c r="I307" s="26">
        <f t="shared" si="62"/>
        <v>1291501</v>
      </c>
      <c r="J307" s="26">
        <f t="shared" si="62"/>
        <v>1648867</v>
      </c>
      <c r="K307" s="25">
        <f t="shared" si="62"/>
        <v>3312857</v>
      </c>
      <c r="L307" s="25">
        <f t="shared" si="62"/>
        <v>0</v>
      </c>
      <c r="M307" s="26">
        <f t="shared" si="62"/>
        <v>0</v>
      </c>
      <c r="N307" s="26">
        <f t="shared" si="62"/>
        <v>0</v>
      </c>
      <c r="O307" s="25">
        <f t="shared" si="62"/>
        <v>0</v>
      </c>
      <c r="P307" s="25">
        <f t="shared" si="62"/>
        <v>0</v>
      </c>
      <c r="Q307" s="26">
        <f t="shared" si="62"/>
        <v>0</v>
      </c>
      <c r="R307" s="26">
        <f t="shared" si="62"/>
        <v>0</v>
      </c>
      <c r="S307" s="25">
        <f t="shared" si="62"/>
        <v>0</v>
      </c>
      <c r="T307" s="25">
        <f t="shared" si="62"/>
        <v>0</v>
      </c>
      <c r="U307" s="26">
        <f t="shared" si="62"/>
        <v>0</v>
      </c>
      <c r="V307" s="28">
        <f t="shared" si="62"/>
        <v>0</v>
      </c>
      <c r="W307" s="29">
        <f t="shared" si="62"/>
        <v>0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20296320</v>
      </c>
      <c r="E308" s="18">
        <v>20296320</v>
      </c>
      <c r="F308" s="18">
        <v>0</v>
      </c>
      <c r="G308" s="19">
        <f t="shared" si="60"/>
        <v>0</v>
      </c>
      <c r="H308" s="17">
        <v>0</v>
      </c>
      <c r="I308" s="18">
        <v>0</v>
      </c>
      <c r="J308" s="18">
        <v>0</v>
      </c>
      <c r="K308" s="17">
        <v>0</v>
      </c>
      <c r="L308" s="17">
        <v>0</v>
      </c>
      <c r="M308" s="18">
        <v>0</v>
      </c>
      <c r="N308" s="18">
        <v>0</v>
      </c>
      <c r="O308" s="17">
        <v>0</v>
      </c>
      <c r="P308" s="17">
        <v>0</v>
      </c>
      <c r="Q308" s="18">
        <v>0</v>
      </c>
      <c r="R308" s="18">
        <v>0</v>
      </c>
      <c r="S308" s="17">
        <v>0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181607473</v>
      </c>
      <c r="E309" s="18">
        <v>181607473</v>
      </c>
      <c r="F309" s="18">
        <v>0</v>
      </c>
      <c r="G309" s="19">
        <f t="shared" si="60"/>
        <v>0</v>
      </c>
      <c r="H309" s="17">
        <v>0</v>
      </c>
      <c r="I309" s="18">
        <v>0</v>
      </c>
      <c r="J309" s="18">
        <v>0</v>
      </c>
      <c r="K309" s="17">
        <v>0</v>
      </c>
      <c r="L309" s="17">
        <v>0</v>
      </c>
      <c r="M309" s="18">
        <v>0</v>
      </c>
      <c r="N309" s="18">
        <v>0</v>
      </c>
      <c r="O309" s="17">
        <v>0</v>
      </c>
      <c r="P309" s="17">
        <v>0</v>
      </c>
      <c r="Q309" s="18">
        <v>0</v>
      </c>
      <c r="R309" s="18">
        <v>0</v>
      </c>
      <c r="S309" s="17">
        <v>0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95459403</v>
      </c>
      <c r="E310" s="18">
        <v>95459403</v>
      </c>
      <c r="F310" s="18">
        <v>0</v>
      </c>
      <c r="G310" s="19">
        <f t="shared" si="60"/>
        <v>0</v>
      </c>
      <c r="H310" s="17">
        <v>0</v>
      </c>
      <c r="I310" s="18">
        <v>0</v>
      </c>
      <c r="J310" s="18">
        <v>0</v>
      </c>
      <c r="K310" s="17">
        <v>0</v>
      </c>
      <c r="L310" s="17">
        <v>0</v>
      </c>
      <c r="M310" s="18">
        <v>0</v>
      </c>
      <c r="N310" s="18">
        <v>0</v>
      </c>
      <c r="O310" s="17">
        <v>0</v>
      </c>
      <c r="P310" s="17">
        <v>0</v>
      </c>
      <c r="Q310" s="18">
        <v>0</v>
      </c>
      <c r="R310" s="18">
        <v>0</v>
      </c>
      <c r="S310" s="17">
        <v>0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63655559</v>
      </c>
      <c r="E311" s="18">
        <v>63655559</v>
      </c>
      <c r="F311" s="18">
        <v>0</v>
      </c>
      <c r="G311" s="19">
        <f t="shared" si="60"/>
        <v>0</v>
      </c>
      <c r="H311" s="17">
        <v>0</v>
      </c>
      <c r="I311" s="18">
        <v>0</v>
      </c>
      <c r="J311" s="18">
        <v>0</v>
      </c>
      <c r="K311" s="17">
        <v>0</v>
      </c>
      <c r="L311" s="17">
        <v>0</v>
      </c>
      <c r="M311" s="18">
        <v>0</v>
      </c>
      <c r="N311" s="18">
        <v>0</v>
      </c>
      <c r="O311" s="17">
        <v>0</v>
      </c>
      <c r="P311" s="17">
        <v>0</v>
      </c>
      <c r="Q311" s="18">
        <v>0</v>
      </c>
      <c r="R311" s="18">
        <v>0</v>
      </c>
      <c r="S311" s="17">
        <v>0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21508170</v>
      </c>
      <c r="E312" s="18">
        <v>23679527</v>
      </c>
      <c r="F312" s="18">
        <v>2057666</v>
      </c>
      <c r="G312" s="19">
        <f t="shared" si="60"/>
        <v>0.09566904111321418</v>
      </c>
      <c r="H312" s="17">
        <v>126685</v>
      </c>
      <c r="I312" s="18">
        <v>781277</v>
      </c>
      <c r="J312" s="18">
        <v>1149704</v>
      </c>
      <c r="K312" s="17">
        <v>2057666</v>
      </c>
      <c r="L312" s="17">
        <v>0</v>
      </c>
      <c r="M312" s="18">
        <v>0</v>
      </c>
      <c r="N312" s="18">
        <v>0</v>
      </c>
      <c r="O312" s="17">
        <v>0</v>
      </c>
      <c r="P312" s="17">
        <v>0</v>
      </c>
      <c r="Q312" s="18">
        <v>0</v>
      </c>
      <c r="R312" s="18">
        <v>0</v>
      </c>
      <c r="S312" s="17">
        <v>0</v>
      </c>
      <c r="T312" s="17">
        <v>0</v>
      </c>
      <c r="U312" s="18">
        <v>0</v>
      </c>
      <c r="V312" s="20">
        <v>0</v>
      </c>
      <c r="W312" s="21">
        <v>0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7084600</v>
      </c>
      <c r="E313" s="18">
        <v>7084600</v>
      </c>
      <c r="F313" s="18">
        <v>0</v>
      </c>
      <c r="G313" s="19">
        <f t="shared" si="60"/>
        <v>0</v>
      </c>
      <c r="H313" s="17">
        <v>0</v>
      </c>
      <c r="I313" s="18">
        <v>0</v>
      </c>
      <c r="J313" s="18">
        <v>0</v>
      </c>
      <c r="K313" s="17">
        <v>0</v>
      </c>
      <c r="L313" s="17">
        <v>0</v>
      </c>
      <c r="M313" s="18">
        <v>0</v>
      </c>
      <c r="N313" s="18">
        <v>0</v>
      </c>
      <c r="O313" s="17">
        <v>0</v>
      </c>
      <c r="P313" s="17">
        <v>0</v>
      </c>
      <c r="Q313" s="18">
        <v>0</v>
      </c>
      <c r="R313" s="18">
        <v>0</v>
      </c>
      <c r="S313" s="17">
        <v>0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389611525</v>
      </c>
      <c r="E314" s="26">
        <f>SUM(E308:E313)</f>
        <v>391782882</v>
      </c>
      <c r="F314" s="26">
        <f>SUM(F308:F313)</f>
        <v>2057666</v>
      </c>
      <c r="G314" s="27">
        <f t="shared" si="60"/>
        <v>0.005281327342665235</v>
      </c>
      <c r="H314" s="25">
        <f aca="true" t="shared" si="63" ref="H314:W314">SUM(H308:H313)</f>
        <v>126685</v>
      </c>
      <c r="I314" s="26">
        <f t="shared" si="63"/>
        <v>781277</v>
      </c>
      <c r="J314" s="26">
        <f t="shared" si="63"/>
        <v>1149704</v>
      </c>
      <c r="K314" s="25">
        <f t="shared" si="63"/>
        <v>2057666</v>
      </c>
      <c r="L314" s="25">
        <f t="shared" si="63"/>
        <v>0</v>
      </c>
      <c r="M314" s="26">
        <f t="shared" si="63"/>
        <v>0</v>
      </c>
      <c r="N314" s="26">
        <f t="shared" si="63"/>
        <v>0</v>
      </c>
      <c r="O314" s="25">
        <f t="shared" si="63"/>
        <v>0</v>
      </c>
      <c r="P314" s="25">
        <f t="shared" si="63"/>
        <v>0</v>
      </c>
      <c r="Q314" s="26">
        <f t="shared" si="63"/>
        <v>0</v>
      </c>
      <c r="R314" s="26">
        <f t="shared" si="63"/>
        <v>0</v>
      </c>
      <c r="S314" s="25">
        <f t="shared" si="63"/>
        <v>0</v>
      </c>
      <c r="T314" s="25">
        <f t="shared" si="63"/>
        <v>0</v>
      </c>
      <c r="U314" s="26">
        <f t="shared" si="63"/>
        <v>0</v>
      </c>
      <c r="V314" s="28">
        <f t="shared" si="63"/>
        <v>0</v>
      </c>
      <c r="W314" s="29">
        <f t="shared" si="63"/>
        <v>0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92853801</v>
      </c>
      <c r="E315" s="18">
        <v>92853801</v>
      </c>
      <c r="F315" s="18">
        <v>19207945</v>
      </c>
      <c r="G315" s="19">
        <f t="shared" si="60"/>
        <v>0.20686223712048146</v>
      </c>
      <c r="H315" s="17">
        <v>2436332</v>
      </c>
      <c r="I315" s="18">
        <v>10706349</v>
      </c>
      <c r="J315" s="18">
        <v>6065264</v>
      </c>
      <c r="K315" s="17">
        <v>19207945</v>
      </c>
      <c r="L315" s="17">
        <v>0</v>
      </c>
      <c r="M315" s="18">
        <v>0</v>
      </c>
      <c r="N315" s="18">
        <v>0</v>
      </c>
      <c r="O315" s="17">
        <v>0</v>
      </c>
      <c r="P315" s="17">
        <v>0</v>
      </c>
      <c r="Q315" s="18">
        <v>0</v>
      </c>
      <c r="R315" s="18">
        <v>0</v>
      </c>
      <c r="S315" s="17">
        <v>0</v>
      </c>
      <c r="T315" s="17">
        <v>0</v>
      </c>
      <c r="U315" s="18">
        <v>0</v>
      </c>
      <c r="V315" s="20">
        <v>0</v>
      </c>
      <c r="W315" s="21">
        <v>0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169283788</v>
      </c>
      <c r="E316" s="18">
        <v>169283788</v>
      </c>
      <c r="F316" s="18">
        <v>27208364</v>
      </c>
      <c r="G316" s="19">
        <f t="shared" si="60"/>
        <v>0.16072634196961613</v>
      </c>
      <c r="H316" s="17">
        <v>5027201</v>
      </c>
      <c r="I316" s="18">
        <v>11812379</v>
      </c>
      <c r="J316" s="18">
        <v>10368784</v>
      </c>
      <c r="K316" s="17">
        <v>27208364</v>
      </c>
      <c r="L316" s="17">
        <v>0</v>
      </c>
      <c r="M316" s="18">
        <v>0</v>
      </c>
      <c r="N316" s="18">
        <v>0</v>
      </c>
      <c r="O316" s="17">
        <v>0</v>
      </c>
      <c r="P316" s="17">
        <v>0</v>
      </c>
      <c r="Q316" s="18">
        <v>0</v>
      </c>
      <c r="R316" s="18">
        <v>0</v>
      </c>
      <c r="S316" s="17">
        <v>0</v>
      </c>
      <c r="T316" s="17">
        <v>0</v>
      </c>
      <c r="U316" s="18">
        <v>0</v>
      </c>
      <c r="V316" s="20">
        <v>0</v>
      </c>
      <c r="W316" s="21">
        <v>0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56692596</v>
      </c>
      <c r="E317" s="18">
        <v>56692596</v>
      </c>
      <c r="F317" s="18">
        <v>7624220</v>
      </c>
      <c r="G317" s="19">
        <f t="shared" si="60"/>
        <v>0.13448352232803026</v>
      </c>
      <c r="H317" s="17">
        <v>1730576</v>
      </c>
      <c r="I317" s="18">
        <v>1654367</v>
      </c>
      <c r="J317" s="18">
        <v>4239277</v>
      </c>
      <c r="K317" s="17">
        <v>7624220</v>
      </c>
      <c r="L317" s="17">
        <v>0</v>
      </c>
      <c r="M317" s="18">
        <v>0</v>
      </c>
      <c r="N317" s="18">
        <v>0</v>
      </c>
      <c r="O317" s="17">
        <v>0</v>
      </c>
      <c r="P317" s="17">
        <v>0</v>
      </c>
      <c r="Q317" s="18">
        <v>0</v>
      </c>
      <c r="R317" s="18">
        <v>0</v>
      </c>
      <c r="S317" s="17">
        <v>0</v>
      </c>
      <c r="T317" s="17">
        <v>0</v>
      </c>
      <c r="U317" s="18">
        <v>0</v>
      </c>
      <c r="V317" s="20">
        <v>0</v>
      </c>
      <c r="W317" s="21">
        <v>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16656032</v>
      </c>
      <c r="E318" s="18">
        <v>16656032</v>
      </c>
      <c r="F318" s="18">
        <v>0</v>
      </c>
      <c r="G318" s="19">
        <f t="shared" si="60"/>
        <v>0</v>
      </c>
      <c r="H318" s="17">
        <v>0</v>
      </c>
      <c r="I318" s="18">
        <v>0</v>
      </c>
      <c r="J318" s="18">
        <v>0</v>
      </c>
      <c r="K318" s="17">
        <v>0</v>
      </c>
      <c r="L318" s="17">
        <v>0</v>
      </c>
      <c r="M318" s="18">
        <v>0</v>
      </c>
      <c r="N318" s="18">
        <v>0</v>
      </c>
      <c r="O318" s="17">
        <v>0</v>
      </c>
      <c r="P318" s="17">
        <v>0</v>
      </c>
      <c r="Q318" s="18">
        <v>0</v>
      </c>
      <c r="R318" s="18">
        <v>0</v>
      </c>
      <c r="S318" s="17">
        <v>0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83838000</v>
      </c>
      <c r="E319" s="18">
        <v>83838000</v>
      </c>
      <c r="F319" s="18">
        <v>6006144</v>
      </c>
      <c r="G319" s="19">
        <f t="shared" si="60"/>
        <v>0.07163987690546053</v>
      </c>
      <c r="H319" s="17">
        <v>0</v>
      </c>
      <c r="I319" s="18">
        <v>0</v>
      </c>
      <c r="J319" s="18">
        <v>6006144</v>
      </c>
      <c r="K319" s="17">
        <v>6006144</v>
      </c>
      <c r="L319" s="17">
        <v>0</v>
      </c>
      <c r="M319" s="18">
        <v>0</v>
      </c>
      <c r="N319" s="18">
        <v>0</v>
      </c>
      <c r="O319" s="17">
        <v>0</v>
      </c>
      <c r="P319" s="17">
        <v>0</v>
      </c>
      <c r="Q319" s="18">
        <v>0</v>
      </c>
      <c r="R319" s="18">
        <v>0</v>
      </c>
      <c r="S319" s="17">
        <v>0</v>
      </c>
      <c r="T319" s="17">
        <v>0</v>
      </c>
      <c r="U319" s="18">
        <v>0</v>
      </c>
      <c r="V319" s="20">
        <v>0</v>
      </c>
      <c r="W319" s="21">
        <v>0</v>
      </c>
    </row>
    <row r="320" spans="1:23" ht="12.75" customHeight="1">
      <c r="A320" s="22"/>
      <c r="B320" s="23" t="s">
        <v>571</v>
      </c>
      <c r="C320" s="24"/>
      <c r="D320" s="25">
        <f>SUM(D315:D319)</f>
        <v>419324217</v>
      </c>
      <c r="E320" s="26">
        <f>SUM(E315:E319)</f>
        <v>419324217</v>
      </c>
      <c r="F320" s="26">
        <f>SUM(F315:F319)</f>
        <v>60046673</v>
      </c>
      <c r="G320" s="27">
        <f t="shared" si="60"/>
        <v>0.14319867674134357</v>
      </c>
      <c r="H320" s="25">
        <f aca="true" t="shared" si="64" ref="H320:W320">SUM(H315:H319)</f>
        <v>9194109</v>
      </c>
      <c r="I320" s="26">
        <f t="shared" si="64"/>
        <v>24173095</v>
      </c>
      <c r="J320" s="26">
        <f t="shared" si="64"/>
        <v>26679469</v>
      </c>
      <c r="K320" s="25">
        <f t="shared" si="64"/>
        <v>60046673</v>
      </c>
      <c r="L320" s="25">
        <f t="shared" si="64"/>
        <v>0</v>
      </c>
      <c r="M320" s="26">
        <f t="shared" si="64"/>
        <v>0</v>
      </c>
      <c r="N320" s="26">
        <f t="shared" si="64"/>
        <v>0</v>
      </c>
      <c r="O320" s="25">
        <f t="shared" si="64"/>
        <v>0</v>
      </c>
      <c r="P320" s="25">
        <f t="shared" si="64"/>
        <v>0</v>
      </c>
      <c r="Q320" s="26">
        <f t="shared" si="64"/>
        <v>0</v>
      </c>
      <c r="R320" s="26">
        <f t="shared" si="64"/>
        <v>0</v>
      </c>
      <c r="S320" s="25">
        <f t="shared" si="64"/>
        <v>0</v>
      </c>
      <c r="T320" s="25">
        <f t="shared" si="64"/>
        <v>0</v>
      </c>
      <c r="U320" s="26">
        <f t="shared" si="64"/>
        <v>0</v>
      </c>
      <c r="V320" s="28">
        <f t="shared" si="64"/>
        <v>0</v>
      </c>
      <c r="W320" s="29">
        <f t="shared" si="64"/>
        <v>0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2395656</v>
      </c>
      <c r="E321" s="18">
        <v>2395656</v>
      </c>
      <c r="F321" s="18">
        <v>0</v>
      </c>
      <c r="G321" s="19">
        <f t="shared" si="60"/>
        <v>0</v>
      </c>
      <c r="H321" s="17">
        <v>0</v>
      </c>
      <c r="I321" s="18">
        <v>0</v>
      </c>
      <c r="J321" s="18">
        <v>0</v>
      </c>
      <c r="K321" s="17">
        <v>0</v>
      </c>
      <c r="L321" s="17">
        <v>0</v>
      </c>
      <c r="M321" s="18">
        <v>0</v>
      </c>
      <c r="N321" s="18">
        <v>0</v>
      </c>
      <c r="O321" s="17">
        <v>0</v>
      </c>
      <c r="P321" s="17">
        <v>0</v>
      </c>
      <c r="Q321" s="18">
        <v>0</v>
      </c>
      <c r="R321" s="18">
        <v>0</v>
      </c>
      <c r="S321" s="17">
        <v>0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71770940</v>
      </c>
      <c r="E322" s="18">
        <v>71920991</v>
      </c>
      <c r="F322" s="18">
        <v>5863118</v>
      </c>
      <c r="G322" s="19">
        <f t="shared" si="60"/>
        <v>0.08169208874789713</v>
      </c>
      <c r="H322" s="17">
        <v>0</v>
      </c>
      <c r="I322" s="18">
        <v>0</v>
      </c>
      <c r="J322" s="18">
        <v>5863118</v>
      </c>
      <c r="K322" s="17">
        <v>5863118</v>
      </c>
      <c r="L322" s="17">
        <v>0</v>
      </c>
      <c r="M322" s="18">
        <v>0</v>
      </c>
      <c r="N322" s="18">
        <v>0</v>
      </c>
      <c r="O322" s="17">
        <v>0</v>
      </c>
      <c r="P322" s="17">
        <v>0</v>
      </c>
      <c r="Q322" s="18">
        <v>0</v>
      </c>
      <c r="R322" s="18">
        <v>0</v>
      </c>
      <c r="S322" s="17">
        <v>0</v>
      </c>
      <c r="T322" s="17">
        <v>0</v>
      </c>
      <c r="U322" s="18">
        <v>0</v>
      </c>
      <c r="V322" s="20">
        <v>0</v>
      </c>
      <c r="W322" s="21">
        <v>0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95159725</v>
      </c>
      <c r="E323" s="18">
        <v>95159724</v>
      </c>
      <c r="F323" s="18">
        <v>0</v>
      </c>
      <c r="G323" s="19">
        <f t="shared" si="60"/>
        <v>0</v>
      </c>
      <c r="H323" s="17">
        <v>0</v>
      </c>
      <c r="I323" s="18">
        <v>0</v>
      </c>
      <c r="J323" s="18">
        <v>0</v>
      </c>
      <c r="K323" s="17">
        <v>0</v>
      </c>
      <c r="L323" s="17">
        <v>0</v>
      </c>
      <c r="M323" s="18">
        <v>0</v>
      </c>
      <c r="N323" s="18">
        <v>0</v>
      </c>
      <c r="O323" s="17">
        <v>0</v>
      </c>
      <c r="P323" s="17">
        <v>0</v>
      </c>
      <c r="Q323" s="18">
        <v>0</v>
      </c>
      <c r="R323" s="18">
        <v>0</v>
      </c>
      <c r="S323" s="17">
        <v>0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132989400</v>
      </c>
      <c r="E324" s="18">
        <v>132989400</v>
      </c>
      <c r="F324" s="18">
        <v>0</v>
      </c>
      <c r="G324" s="19">
        <f t="shared" si="60"/>
        <v>0</v>
      </c>
      <c r="H324" s="17">
        <v>0</v>
      </c>
      <c r="I324" s="18">
        <v>0</v>
      </c>
      <c r="J324" s="18">
        <v>0</v>
      </c>
      <c r="K324" s="17">
        <v>0</v>
      </c>
      <c r="L324" s="17">
        <v>0</v>
      </c>
      <c r="M324" s="18">
        <v>0</v>
      </c>
      <c r="N324" s="18">
        <v>0</v>
      </c>
      <c r="O324" s="17">
        <v>0</v>
      </c>
      <c r="P324" s="17">
        <v>0</v>
      </c>
      <c r="Q324" s="18">
        <v>0</v>
      </c>
      <c r="R324" s="18">
        <v>0</v>
      </c>
      <c r="S324" s="17">
        <v>0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17041700</v>
      </c>
      <c r="E325" s="18">
        <v>0</v>
      </c>
      <c r="F325" s="18">
        <v>0</v>
      </c>
      <c r="G325" s="19">
        <f t="shared" si="60"/>
        <v>0</v>
      </c>
      <c r="H325" s="17">
        <v>0</v>
      </c>
      <c r="I325" s="18">
        <v>0</v>
      </c>
      <c r="J325" s="18">
        <v>0</v>
      </c>
      <c r="K325" s="17">
        <v>0</v>
      </c>
      <c r="L325" s="17">
        <v>0</v>
      </c>
      <c r="M325" s="18">
        <v>0</v>
      </c>
      <c r="N325" s="18">
        <v>0</v>
      </c>
      <c r="O325" s="17">
        <v>0</v>
      </c>
      <c r="P325" s="17">
        <v>0</v>
      </c>
      <c r="Q325" s="18">
        <v>0</v>
      </c>
      <c r="R325" s="18">
        <v>0</v>
      </c>
      <c r="S325" s="17">
        <v>0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27431347</v>
      </c>
      <c r="E326" s="18">
        <v>27431347</v>
      </c>
      <c r="F326" s="18">
        <v>0</v>
      </c>
      <c r="G326" s="19">
        <f t="shared" si="60"/>
        <v>0</v>
      </c>
      <c r="H326" s="17">
        <v>0</v>
      </c>
      <c r="I326" s="18">
        <v>0</v>
      </c>
      <c r="J326" s="18">
        <v>0</v>
      </c>
      <c r="K326" s="17">
        <v>0</v>
      </c>
      <c r="L326" s="17">
        <v>0</v>
      </c>
      <c r="M326" s="18">
        <v>0</v>
      </c>
      <c r="N326" s="18">
        <v>0</v>
      </c>
      <c r="O326" s="17">
        <v>0</v>
      </c>
      <c r="P326" s="17">
        <v>0</v>
      </c>
      <c r="Q326" s="18">
        <v>0</v>
      </c>
      <c r="R326" s="18">
        <v>0</v>
      </c>
      <c r="S326" s="17">
        <v>0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71325161</v>
      </c>
      <c r="E327" s="18">
        <v>71325161</v>
      </c>
      <c r="F327" s="18">
        <v>4825605</v>
      </c>
      <c r="G327" s="19">
        <f t="shared" si="60"/>
        <v>0.067656419310431</v>
      </c>
      <c r="H327" s="17">
        <v>476751</v>
      </c>
      <c r="I327" s="18">
        <v>1938417</v>
      </c>
      <c r="J327" s="18">
        <v>2410437</v>
      </c>
      <c r="K327" s="17">
        <v>4825605</v>
      </c>
      <c r="L327" s="17">
        <v>0</v>
      </c>
      <c r="M327" s="18">
        <v>0</v>
      </c>
      <c r="N327" s="18">
        <v>0</v>
      </c>
      <c r="O327" s="17">
        <v>0</v>
      </c>
      <c r="P327" s="17">
        <v>0</v>
      </c>
      <c r="Q327" s="18">
        <v>0</v>
      </c>
      <c r="R327" s="18">
        <v>0</v>
      </c>
      <c r="S327" s="17">
        <v>0</v>
      </c>
      <c r="T327" s="17">
        <v>0</v>
      </c>
      <c r="U327" s="18">
        <v>0</v>
      </c>
      <c r="V327" s="20">
        <v>0</v>
      </c>
      <c r="W327" s="21">
        <v>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4936000</v>
      </c>
      <c r="E328" s="18">
        <v>4936000</v>
      </c>
      <c r="F328" s="18">
        <v>0</v>
      </c>
      <c r="G328" s="19">
        <f t="shared" si="60"/>
        <v>0</v>
      </c>
      <c r="H328" s="17">
        <v>0</v>
      </c>
      <c r="I328" s="18">
        <v>0</v>
      </c>
      <c r="J328" s="18">
        <v>0</v>
      </c>
      <c r="K328" s="17">
        <v>0</v>
      </c>
      <c r="L328" s="17">
        <v>0</v>
      </c>
      <c r="M328" s="18">
        <v>0</v>
      </c>
      <c r="N328" s="18">
        <v>0</v>
      </c>
      <c r="O328" s="17">
        <v>0</v>
      </c>
      <c r="P328" s="17">
        <v>0</v>
      </c>
      <c r="Q328" s="18">
        <v>0</v>
      </c>
      <c r="R328" s="18">
        <v>0</v>
      </c>
      <c r="S328" s="17">
        <v>0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423049929</v>
      </c>
      <c r="E329" s="26">
        <f>SUM(E321:E328)</f>
        <v>406158279</v>
      </c>
      <c r="F329" s="26">
        <f>SUM(F321:F328)</f>
        <v>10688723</v>
      </c>
      <c r="G329" s="27">
        <f t="shared" si="60"/>
        <v>0.025265866431571957</v>
      </c>
      <c r="H329" s="25">
        <f aca="true" t="shared" si="65" ref="H329:W329">SUM(H321:H328)</f>
        <v>476751</v>
      </c>
      <c r="I329" s="26">
        <f t="shared" si="65"/>
        <v>1938417</v>
      </c>
      <c r="J329" s="26">
        <f t="shared" si="65"/>
        <v>8273555</v>
      </c>
      <c r="K329" s="25">
        <f t="shared" si="65"/>
        <v>10688723</v>
      </c>
      <c r="L329" s="25">
        <f t="shared" si="65"/>
        <v>0</v>
      </c>
      <c r="M329" s="26">
        <f t="shared" si="65"/>
        <v>0</v>
      </c>
      <c r="N329" s="26">
        <f t="shared" si="65"/>
        <v>0</v>
      </c>
      <c r="O329" s="25">
        <f t="shared" si="65"/>
        <v>0</v>
      </c>
      <c r="P329" s="25">
        <f t="shared" si="65"/>
        <v>0</v>
      </c>
      <c r="Q329" s="26">
        <f t="shared" si="65"/>
        <v>0</v>
      </c>
      <c r="R329" s="26">
        <f t="shared" si="65"/>
        <v>0</v>
      </c>
      <c r="S329" s="25">
        <f t="shared" si="65"/>
        <v>0</v>
      </c>
      <c r="T329" s="25">
        <f t="shared" si="65"/>
        <v>0</v>
      </c>
      <c r="U329" s="26">
        <f t="shared" si="65"/>
        <v>0</v>
      </c>
      <c r="V329" s="28">
        <f t="shared" si="65"/>
        <v>0</v>
      </c>
      <c r="W329" s="29">
        <f t="shared" si="65"/>
        <v>0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1977000</v>
      </c>
      <c r="E330" s="18">
        <v>1977000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0</v>
      </c>
      <c r="E331" s="18">
        <v>0</v>
      </c>
      <c r="F331" s="18">
        <v>-2268</v>
      </c>
      <c r="G331" s="19">
        <f t="shared" si="60"/>
        <v>0</v>
      </c>
      <c r="H331" s="17">
        <v>-47058</v>
      </c>
      <c r="I331" s="18">
        <v>33562</v>
      </c>
      <c r="J331" s="18">
        <v>11228</v>
      </c>
      <c r="K331" s="17">
        <v>-2268</v>
      </c>
      <c r="L331" s="17">
        <v>0</v>
      </c>
      <c r="M331" s="18">
        <v>0</v>
      </c>
      <c r="N331" s="18">
        <v>0</v>
      </c>
      <c r="O331" s="17">
        <v>0</v>
      </c>
      <c r="P331" s="17">
        <v>0</v>
      </c>
      <c r="Q331" s="18">
        <v>0</v>
      </c>
      <c r="R331" s="18">
        <v>0</v>
      </c>
      <c r="S331" s="17">
        <v>0</v>
      </c>
      <c r="T331" s="17">
        <v>0</v>
      </c>
      <c r="U331" s="18">
        <v>0</v>
      </c>
      <c r="V331" s="20">
        <v>0</v>
      </c>
      <c r="W331" s="21">
        <v>0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0</v>
      </c>
      <c r="E332" s="18">
        <v>0</v>
      </c>
      <c r="F332" s="18">
        <v>0</v>
      </c>
      <c r="G332" s="19">
        <f t="shared" si="60"/>
        <v>0</v>
      </c>
      <c r="H332" s="17">
        <v>0</v>
      </c>
      <c r="I332" s="18">
        <v>0</v>
      </c>
      <c r="J332" s="18">
        <v>0</v>
      </c>
      <c r="K332" s="17">
        <v>0</v>
      </c>
      <c r="L332" s="17">
        <v>0</v>
      </c>
      <c r="M332" s="18">
        <v>0</v>
      </c>
      <c r="N332" s="18">
        <v>0</v>
      </c>
      <c r="O332" s="17">
        <v>0</v>
      </c>
      <c r="P332" s="17">
        <v>0</v>
      </c>
      <c r="Q332" s="18">
        <v>0</v>
      </c>
      <c r="R332" s="18">
        <v>0</v>
      </c>
      <c r="S332" s="17">
        <v>0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0</v>
      </c>
      <c r="E333" s="18">
        <v>0</v>
      </c>
      <c r="F333" s="18">
        <v>0</v>
      </c>
      <c r="G333" s="19">
        <f t="shared" si="60"/>
        <v>0</v>
      </c>
      <c r="H333" s="17">
        <v>0</v>
      </c>
      <c r="I333" s="18">
        <v>0</v>
      </c>
      <c r="J333" s="18">
        <v>0</v>
      </c>
      <c r="K333" s="17">
        <v>0</v>
      </c>
      <c r="L333" s="17">
        <v>0</v>
      </c>
      <c r="M333" s="18">
        <v>0</v>
      </c>
      <c r="N333" s="18">
        <v>0</v>
      </c>
      <c r="O333" s="17">
        <v>0</v>
      </c>
      <c r="P333" s="17">
        <v>0</v>
      </c>
      <c r="Q333" s="18">
        <v>0</v>
      </c>
      <c r="R333" s="18">
        <v>0</v>
      </c>
      <c r="S333" s="17">
        <v>0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1977000</v>
      </c>
      <c r="E334" s="26">
        <f>SUM(E330:E333)</f>
        <v>1977000</v>
      </c>
      <c r="F334" s="26">
        <f>SUM(F330:F333)</f>
        <v>-2268</v>
      </c>
      <c r="G334" s="27">
        <f t="shared" si="60"/>
        <v>-0.0011471927162367223</v>
      </c>
      <c r="H334" s="25">
        <f aca="true" t="shared" si="66" ref="H334:W334">SUM(H330:H333)</f>
        <v>-47058</v>
      </c>
      <c r="I334" s="26">
        <f t="shared" si="66"/>
        <v>33562</v>
      </c>
      <c r="J334" s="26">
        <f t="shared" si="66"/>
        <v>11228</v>
      </c>
      <c r="K334" s="25">
        <f t="shared" si="66"/>
        <v>-2268</v>
      </c>
      <c r="L334" s="25">
        <f t="shared" si="66"/>
        <v>0</v>
      </c>
      <c r="M334" s="26">
        <f t="shared" si="66"/>
        <v>0</v>
      </c>
      <c r="N334" s="26">
        <f t="shared" si="66"/>
        <v>0</v>
      </c>
      <c r="O334" s="25">
        <f t="shared" si="66"/>
        <v>0</v>
      </c>
      <c r="P334" s="25">
        <f t="shared" si="66"/>
        <v>0</v>
      </c>
      <c r="Q334" s="26">
        <f t="shared" si="66"/>
        <v>0</v>
      </c>
      <c r="R334" s="26">
        <f t="shared" si="66"/>
        <v>0</v>
      </c>
      <c r="S334" s="25">
        <f t="shared" si="66"/>
        <v>0</v>
      </c>
      <c r="T334" s="25">
        <f t="shared" si="66"/>
        <v>0</v>
      </c>
      <c r="U334" s="26">
        <f t="shared" si="66"/>
        <v>0</v>
      </c>
      <c r="V334" s="28">
        <f t="shared" si="66"/>
        <v>0</v>
      </c>
      <c r="W334" s="29">
        <f t="shared" si="66"/>
        <v>0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5472443272</v>
      </c>
      <c r="E335" s="26">
        <f>SUM(E299,E301:E306,E308:E313,E315:E319,E321:E328,E330:E333)</f>
        <v>5457777463</v>
      </c>
      <c r="F335" s="26">
        <f>SUM(F299,F301:F306,F308:F313,F315:F319,F321:F328,F330:F333)</f>
        <v>1143746935</v>
      </c>
      <c r="G335" s="27">
        <f t="shared" si="60"/>
        <v>0.20900114960570396</v>
      </c>
      <c r="H335" s="25">
        <f aca="true" t="shared" si="67" ref="H335:W335">SUM(H299,H301:H306,H308:H313,H315:H319,H321:H328,H330:H333)</f>
        <v>550060978</v>
      </c>
      <c r="I335" s="26">
        <f t="shared" si="67"/>
        <v>281985046</v>
      </c>
      <c r="J335" s="26">
        <f t="shared" si="67"/>
        <v>311700911</v>
      </c>
      <c r="K335" s="25">
        <f t="shared" si="67"/>
        <v>1143746935</v>
      </c>
      <c r="L335" s="25">
        <f t="shared" si="67"/>
        <v>0</v>
      </c>
      <c r="M335" s="26">
        <f t="shared" si="67"/>
        <v>0</v>
      </c>
      <c r="N335" s="26">
        <f t="shared" si="67"/>
        <v>0</v>
      </c>
      <c r="O335" s="25">
        <f t="shared" si="67"/>
        <v>0</v>
      </c>
      <c r="P335" s="25">
        <f t="shared" si="67"/>
        <v>0</v>
      </c>
      <c r="Q335" s="26">
        <f t="shared" si="67"/>
        <v>0</v>
      </c>
      <c r="R335" s="26">
        <f t="shared" si="67"/>
        <v>0</v>
      </c>
      <c r="S335" s="25">
        <f t="shared" si="67"/>
        <v>0</v>
      </c>
      <c r="T335" s="25">
        <f t="shared" si="67"/>
        <v>0</v>
      </c>
      <c r="U335" s="26">
        <f t="shared" si="67"/>
        <v>0</v>
      </c>
      <c r="V335" s="28">
        <f t="shared" si="67"/>
        <v>0</v>
      </c>
      <c r="W335" s="29">
        <f t="shared" si="67"/>
        <v>0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21540234101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21524828871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2821505084</v>
      </c>
      <c r="G336" s="27">
        <f t="shared" si="60"/>
        <v>0.13098767036468803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953765071</v>
      </c>
      <c r="I336" s="26">
        <f t="shared" si="68"/>
        <v>917417195</v>
      </c>
      <c r="J336" s="26">
        <f t="shared" si="68"/>
        <v>950322818</v>
      </c>
      <c r="K336" s="25">
        <f t="shared" si="68"/>
        <v>2821505084</v>
      </c>
      <c r="L336" s="25">
        <f t="shared" si="68"/>
        <v>0</v>
      </c>
      <c r="M336" s="26">
        <f t="shared" si="68"/>
        <v>0</v>
      </c>
      <c r="N336" s="26">
        <f t="shared" si="68"/>
        <v>0</v>
      </c>
      <c r="O336" s="25">
        <f t="shared" si="68"/>
        <v>0</v>
      </c>
      <c r="P336" s="25">
        <f t="shared" si="68"/>
        <v>0</v>
      </c>
      <c r="Q336" s="26">
        <f t="shared" si="68"/>
        <v>0</v>
      </c>
      <c r="R336" s="26">
        <f t="shared" si="68"/>
        <v>0</v>
      </c>
      <c r="S336" s="25">
        <f t="shared" si="68"/>
        <v>0</v>
      </c>
      <c r="T336" s="25">
        <f t="shared" si="68"/>
        <v>0</v>
      </c>
      <c r="U336" s="26">
        <f t="shared" si="68"/>
        <v>0</v>
      </c>
      <c r="V336" s="28">
        <f t="shared" si="68"/>
        <v>0</v>
      </c>
      <c r="W336" s="29">
        <f t="shared" si="68"/>
        <v>0</v>
      </c>
    </row>
    <row r="337" spans="1:23" ht="12.75" customHeight="1">
      <c r="A337" s="35"/>
      <c r="B337" s="67" t="s">
        <v>600</v>
      </c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2" max="22" man="1"/>
    <brk id="100" max="22" man="1"/>
    <brk id="147" max="22" man="1"/>
    <brk id="203" max="22" man="1"/>
    <brk id="258" max="22" man="1"/>
    <brk id="2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2017-11-13T13:35:47Z</cp:lastPrinted>
  <dcterms:created xsi:type="dcterms:W3CDTF">2017-11-13T13:32:30Z</dcterms:created>
  <dcterms:modified xsi:type="dcterms:W3CDTF">2017-11-13T13:38:11Z</dcterms:modified>
  <cp:category/>
  <cp:version/>
  <cp:contentType/>
  <cp:contentStatus/>
</cp:coreProperties>
</file>