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Operating" sheetId="1" r:id="rId1"/>
  </sheets>
  <definedNames>
    <definedName name="_xlnm.Print_Area" localSheetId="0">'Operating'!$A$1:$W$337</definedName>
    <definedName name="_xlnm.Print_Titles" localSheetId="0">'Operating'!$1:$2</definedName>
  </definedNames>
  <calcPr fullCalcOnLoad="1"/>
</workbook>
</file>

<file path=xl/sharedStrings.xml><?xml version="1.0" encoding="utf-8"?>
<sst xmlns="http://schemas.openxmlformats.org/spreadsheetml/2006/main" count="871" uniqueCount="605">
  <si>
    <t>MONTHLY OPERATING EXPENDITURE FOR THE 2nd Quarter Ended 31 December 2017</t>
  </si>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</sst>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,_);_(* \(#,##0,\);_(* &quot;- &quot;?_);_(@_)"/>
    <numFmt numFmtId="179" formatCode="0.0%;\(0.0%\);_(* &quot; 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42" fillId="0" borderId="13" xfId="0" applyFont="1" applyBorder="1" applyAlignment="1" applyProtection="1">
      <alignment wrapText="1"/>
      <protection/>
    </xf>
    <xf numFmtId="0" fontId="43" fillId="0" borderId="13" xfId="0" applyFont="1" applyBorder="1" applyAlignment="1" applyProtection="1">
      <alignment wrapText="1"/>
      <protection/>
    </xf>
    <xf numFmtId="0" fontId="43" fillId="0" borderId="0" xfId="0" applyFont="1" applyBorder="1" applyAlignment="1" applyProtection="1">
      <alignment horizontal="left" wrapText="1" indent="1"/>
      <protection/>
    </xf>
    <xf numFmtId="0" fontId="43" fillId="0" borderId="0" xfId="0" applyFont="1" applyBorder="1" applyAlignment="1" applyProtection="1">
      <alignment wrapText="1"/>
      <protection/>
    </xf>
    <xf numFmtId="0" fontId="42" fillId="0" borderId="13" xfId="0" applyFont="1" applyBorder="1" applyAlignment="1" applyProtection="1">
      <alignment horizontal="right"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 horizontal="right"/>
      <protection/>
    </xf>
    <xf numFmtId="0" fontId="42" fillId="0" borderId="15" xfId="0" applyFont="1" applyBorder="1" applyAlignment="1" applyProtection="1">
      <alignment horizontal="right"/>
      <protection/>
    </xf>
    <xf numFmtId="0" fontId="42" fillId="0" borderId="16" xfId="0" applyFont="1" applyBorder="1" applyAlignment="1" applyProtection="1">
      <alignment horizontal="left"/>
      <protection/>
    </xf>
    <xf numFmtId="0" fontId="42" fillId="0" borderId="16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78" fontId="43" fillId="0" borderId="13" xfId="0" applyNumberFormat="1" applyFont="1" applyBorder="1" applyAlignment="1" applyProtection="1">
      <alignment horizontal="right"/>
      <protection/>
    </xf>
    <xf numFmtId="178" fontId="43" fillId="0" borderId="0" xfId="0" applyNumberFormat="1" applyFont="1" applyBorder="1" applyAlignment="1" applyProtection="1">
      <alignment horizontal="right"/>
      <protection/>
    </xf>
    <xf numFmtId="178" fontId="42" fillId="0" borderId="13" xfId="0" applyNumberFormat="1" applyFont="1" applyBorder="1" applyAlignment="1" applyProtection="1">
      <alignment horizontal="right"/>
      <protection/>
    </xf>
    <xf numFmtId="178" fontId="42" fillId="0" borderId="0" xfId="0" applyNumberFormat="1" applyFont="1" applyBorder="1" applyAlignment="1" applyProtection="1">
      <alignment horizontal="right"/>
      <protection/>
    </xf>
    <xf numFmtId="178" fontId="0" fillId="0" borderId="13" xfId="0" applyNumberFormat="1" applyFont="1" applyBorder="1" applyAlignment="1" applyProtection="1">
      <alignment/>
      <protection/>
    </xf>
    <xf numFmtId="178" fontId="0" fillId="0" borderId="0" xfId="0" applyNumberFormat="1" applyFont="1" applyBorder="1" applyAlignment="1" applyProtection="1">
      <alignment/>
      <protection/>
    </xf>
    <xf numFmtId="178" fontId="42" fillId="0" borderId="15" xfId="0" applyNumberFormat="1" applyFont="1" applyBorder="1" applyAlignment="1" applyProtection="1">
      <alignment horizontal="right"/>
      <protection/>
    </xf>
    <xf numFmtId="178" fontId="42" fillId="0" borderId="16" xfId="0" applyNumberFormat="1" applyFont="1" applyBorder="1" applyAlignment="1" applyProtection="1">
      <alignment horizontal="right"/>
      <protection/>
    </xf>
    <xf numFmtId="178" fontId="0" fillId="0" borderId="0" xfId="0" applyNumberFormat="1" applyFont="1" applyAlignment="1" applyProtection="1">
      <alignment/>
      <protection/>
    </xf>
    <xf numFmtId="178" fontId="0" fillId="0" borderId="0" xfId="0" applyNumberFormat="1" applyFont="1" applyAlignment="1">
      <alignment/>
    </xf>
    <xf numFmtId="179" fontId="43" fillId="0" borderId="0" xfId="0" applyNumberFormat="1" applyFont="1" applyBorder="1" applyAlignment="1" applyProtection="1">
      <alignment horizontal="right" wrapText="1"/>
      <protection/>
    </xf>
    <xf numFmtId="179" fontId="42" fillId="0" borderId="0" xfId="0" applyNumberFormat="1" applyFont="1" applyBorder="1" applyAlignment="1" applyProtection="1">
      <alignment horizontal="right"/>
      <protection/>
    </xf>
    <xf numFmtId="179" fontId="0" fillId="0" borderId="0" xfId="0" applyNumberFormat="1" applyFont="1" applyBorder="1" applyAlignment="1" applyProtection="1">
      <alignment/>
      <protection/>
    </xf>
    <xf numFmtId="179" fontId="42" fillId="0" borderId="16" xfId="0" applyNumberFormat="1" applyFont="1" applyBorder="1" applyAlignment="1" applyProtection="1">
      <alignment horizontal="right"/>
      <protection/>
    </xf>
    <xf numFmtId="179" fontId="0" fillId="0" borderId="0" xfId="0" applyNumberFormat="1" applyFont="1" applyAlignment="1" applyProtection="1">
      <alignment/>
      <protection/>
    </xf>
    <xf numFmtId="179" fontId="0" fillId="0" borderId="0" xfId="0" applyNumberFormat="1" applyFont="1" applyAlignment="1">
      <alignment/>
    </xf>
    <xf numFmtId="178" fontId="43" fillId="0" borderId="14" xfId="0" applyNumberFormat="1" applyFont="1" applyBorder="1" applyAlignment="1" applyProtection="1">
      <alignment horizontal="right"/>
      <protection/>
    </xf>
    <xf numFmtId="178" fontId="42" fillId="0" borderId="14" xfId="0" applyNumberFormat="1" applyFont="1" applyBorder="1" applyAlignment="1" applyProtection="1">
      <alignment horizontal="right"/>
      <protection/>
    </xf>
    <xf numFmtId="178" fontId="0" fillId="0" borderId="14" xfId="0" applyNumberFormat="1" applyFont="1" applyBorder="1" applyAlignment="1" applyProtection="1">
      <alignment/>
      <protection/>
    </xf>
    <xf numFmtId="178" fontId="42" fillId="0" borderId="17" xfId="0" applyNumberFormat="1" applyFont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view="pageBreakPreview" zoomScale="96" zoomScaleSheetLayoutView="96" zoomScalePageLayoutView="0" workbookViewId="0" topLeftCell="A297">
      <selection activeCell="E305" sqref="E305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7109375" style="0" customWidth="1"/>
    <col min="4" max="6" width="11.7109375" style="0" customWidth="1"/>
    <col min="7" max="7" width="9.7109375" style="0" customWidth="1"/>
    <col min="8" max="15" width="10.7109375" style="0" customWidth="1"/>
    <col min="16" max="23" width="10.7109375" style="0" hidden="1" customWidth="1"/>
  </cols>
  <sheetData>
    <row r="1" spans="1:23" ht="18.75" customHeight="1">
      <c r="A1" s="6"/>
      <c r="B1" s="45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48" customHeight="1">
      <c r="A2" s="7"/>
      <c r="B2" s="8" t="s">
        <v>1</v>
      </c>
      <c r="C2" s="2" t="s">
        <v>2</v>
      </c>
      <c r="D2" s="3" t="s">
        <v>3</v>
      </c>
      <c r="E2" s="4" t="s">
        <v>4</v>
      </c>
      <c r="F2" s="4" t="s">
        <v>601</v>
      </c>
      <c r="G2" s="5" t="s">
        <v>5</v>
      </c>
      <c r="H2" s="3" t="s">
        <v>602</v>
      </c>
      <c r="I2" s="4" t="s">
        <v>6</v>
      </c>
      <c r="J2" s="5" t="s">
        <v>7</v>
      </c>
      <c r="K2" s="5" t="s">
        <v>8</v>
      </c>
      <c r="L2" s="3" t="s">
        <v>9</v>
      </c>
      <c r="M2" s="4" t="s">
        <v>10</v>
      </c>
      <c r="N2" s="5" t="s">
        <v>11</v>
      </c>
      <c r="O2" s="5" t="s">
        <v>12</v>
      </c>
      <c r="P2" s="3" t="s">
        <v>13</v>
      </c>
      <c r="Q2" s="4" t="s">
        <v>14</v>
      </c>
      <c r="R2" s="5" t="s">
        <v>15</v>
      </c>
      <c r="S2" s="5" t="s">
        <v>16</v>
      </c>
      <c r="T2" s="3" t="s">
        <v>17</v>
      </c>
      <c r="U2" s="4" t="s">
        <v>603</v>
      </c>
      <c r="V2" s="5" t="s">
        <v>18</v>
      </c>
      <c r="W2" s="5" t="s">
        <v>19</v>
      </c>
    </row>
    <row r="3" spans="1:23" ht="16.5">
      <c r="A3" s="9"/>
      <c r="B3" s="10" t="s">
        <v>604</v>
      </c>
      <c r="C3" s="11"/>
      <c r="D3" s="9"/>
      <c r="E3" s="11"/>
      <c r="F3" s="11"/>
      <c r="G3" s="11"/>
      <c r="H3" s="9"/>
      <c r="I3" s="11"/>
      <c r="J3" s="11"/>
      <c r="K3" s="9"/>
      <c r="L3" s="9"/>
      <c r="M3" s="11"/>
      <c r="N3" s="11"/>
      <c r="O3" s="9"/>
      <c r="P3" s="9"/>
      <c r="Q3" s="11"/>
      <c r="R3" s="11"/>
      <c r="S3" s="9"/>
      <c r="T3" s="9"/>
      <c r="U3" s="11"/>
      <c r="V3" s="11"/>
      <c r="W3" s="12"/>
    </row>
    <row r="4" spans="1:23" ht="16.5">
      <c r="A4" s="13"/>
      <c r="B4" s="10" t="s">
        <v>20</v>
      </c>
      <c r="C4" s="11"/>
      <c r="D4" s="9"/>
      <c r="E4" s="11"/>
      <c r="F4" s="11"/>
      <c r="G4" s="11"/>
      <c r="H4" s="9"/>
      <c r="I4" s="11"/>
      <c r="J4" s="11"/>
      <c r="K4" s="9"/>
      <c r="L4" s="9"/>
      <c r="M4" s="11"/>
      <c r="N4" s="11"/>
      <c r="O4" s="9"/>
      <c r="P4" s="9"/>
      <c r="Q4" s="11"/>
      <c r="R4" s="11"/>
      <c r="S4" s="9"/>
      <c r="T4" s="9"/>
      <c r="U4" s="11"/>
      <c r="V4" s="11"/>
      <c r="W4" s="12"/>
    </row>
    <row r="5" spans="1:23" ht="12.75">
      <c r="A5" s="14" t="s">
        <v>21</v>
      </c>
      <c r="B5" s="15" t="s">
        <v>22</v>
      </c>
      <c r="C5" s="16" t="s">
        <v>23</v>
      </c>
      <c r="D5" s="25">
        <v>6198139550</v>
      </c>
      <c r="E5" s="26">
        <v>6198139550</v>
      </c>
      <c r="F5" s="26">
        <v>3516437879</v>
      </c>
      <c r="G5" s="35">
        <f>IF($D5=0,0,$F5/$D5)</f>
        <v>0.5673376423091345</v>
      </c>
      <c r="H5" s="25">
        <v>445197613</v>
      </c>
      <c r="I5" s="26">
        <v>515442010</v>
      </c>
      <c r="J5" s="26">
        <v>476724600</v>
      </c>
      <c r="K5" s="25">
        <v>1437364223</v>
      </c>
      <c r="L5" s="25">
        <v>573205818</v>
      </c>
      <c r="M5" s="26">
        <v>851474639</v>
      </c>
      <c r="N5" s="26">
        <v>654393199</v>
      </c>
      <c r="O5" s="25">
        <v>2079073656</v>
      </c>
      <c r="P5" s="25">
        <v>0</v>
      </c>
      <c r="Q5" s="26">
        <v>0</v>
      </c>
      <c r="R5" s="26">
        <v>0</v>
      </c>
      <c r="S5" s="25">
        <v>0</v>
      </c>
      <c r="T5" s="25">
        <v>0</v>
      </c>
      <c r="U5" s="26">
        <v>0</v>
      </c>
      <c r="V5" s="26">
        <v>0</v>
      </c>
      <c r="W5" s="41">
        <v>0</v>
      </c>
    </row>
    <row r="6" spans="1:23" ht="12.75">
      <c r="A6" s="14" t="s">
        <v>21</v>
      </c>
      <c r="B6" s="15" t="s">
        <v>24</v>
      </c>
      <c r="C6" s="16" t="s">
        <v>25</v>
      </c>
      <c r="D6" s="25">
        <v>9488809423</v>
      </c>
      <c r="E6" s="26">
        <v>9488809423</v>
      </c>
      <c r="F6" s="26">
        <v>4255830375</v>
      </c>
      <c r="G6" s="35">
        <f>IF($D6=0,0,$F6/$D6)</f>
        <v>0.4485104701001012</v>
      </c>
      <c r="H6" s="25">
        <v>651463059</v>
      </c>
      <c r="I6" s="26">
        <v>748979367</v>
      </c>
      <c r="J6" s="26">
        <v>579710216</v>
      </c>
      <c r="K6" s="25">
        <v>1980152642</v>
      </c>
      <c r="L6" s="25">
        <v>566739310</v>
      </c>
      <c r="M6" s="26">
        <v>645379513</v>
      </c>
      <c r="N6" s="26">
        <v>1063558910</v>
      </c>
      <c r="O6" s="25">
        <v>2275677733</v>
      </c>
      <c r="P6" s="25">
        <v>0</v>
      </c>
      <c r="Q6" s="26">
        <v>0</v>
      </c>
      <c r="R6" s="26">
        <v>0</v>
      </c>
      <c r="S6" s="25">
        <v>0</v>
      </c>
      <c r="T6" s="25">
        <v>0</v>
      </c>
      <c r="U6" s="26">
        <v>0</v>
      </c>
      <c r="V6" s="26">
        <v>0</v>
      </c>
      <c r="W6" s="41">
        <v>0</v>
      </c>
    </row>
    <row r="7" spans="1:23" ht="16.5">
      <c r="A7" s="17"/>
      <c r="B7" s="18" t="s">
        <v>26</v>
      </c>
      <c r="C7" s="19"/>
      <c r="D7" s="27">
        <f>SUM(D5:D6)</f>
        <v>15686948973</v>
      </c>
      <c r="E7" s="28">
        <f>SUM(E5:E6)</f>
        <v>15686948973</v>
      </c>
      <c r="F7" s="28">
        <f>SUM(F5:F6)</f>
        <v>7772268254</v>
      </c>
      <c r="G7" s="36">
        <f>IF($D7=0,0,$F7/$D7)</f>
        <v>0.4954607978503303</v>
      </c>
      <c r="H7" s="27">
        <f aca="true" t="shared" si="0" ref="H7:W7">SUM(H5:H6)</f>
        <v>1096660672</v>
      </c>
      <c r="I7" s="28">
        <f t="shared" si="0"/>
        <v>1264421377</v>
      </c>
      <c r="J7" s="28">
        <f t="shared" si="0"/>
        <v>1056434816</v>
      </c>
      <c r="K7" s="27">
        <f t="shared" si="0"/>
        <v>3417516865</v>
      </c>
      <c r="L7" s="27">
        <f t="shared" si="0"/>
        <v>1139945128</v>
      </c>
      <c r="M7" s="28">
        <f t="shared" si="0"/>
        <v>1496854152</v>
      </c>
      <c r="N7" s="28">
        <f t="shared" si="0"/>
        <v>1717952109</v>
      </c>
      <c r="O7" s="27">
        <f t="shared" si="0"/>
        <v>4354751389</v>
      </c>
      <c r="P7" s="27">
        <f t="shared" si="0"/>
        <v>0</v>
      </c>
      <c r="Q7" s="28">
        <f t="shared" si="0"/>
        <v>0</v>
      </c>
      <c r="R7" s="28">
        <f t="shared" si="0"/>
        <v>0</v>
      </c>
      <c r="S7" s="27">
        <f t="shared" si="0"/>
        <v>0</v>
      </c>
      <c r="T7" s="27">
        <f t="shared" si="0"/>
        <v>0</v>
      </c>
      <c r="U7" s="28">
        <f t="shared" si="0"/>
        <v>0</v>
      </c>
      <c r="V7" s="28">
        <f t="shared" si="0"/>
        <v>0</v>
      </c>
      <c r="W7" s="42">
        <f t="shared" si="0"/>
        <v>0</v>
      </c>
    </row>
    <row r="8" spans="1:23" ht="12.75">
      <c r="A8" s="14" t="s">
        <v>27</v>
      </c>
      <c r="B8" s="15" t="s">
        <v>28</v>
      </c>
      <c r="C8" s="16" t="s">
        <v>29</v>
      </c>
      <c r="D8" s="25">
        <v>397933594</v>
      </c>
      <c r="E8" s="26">
        <v>397933594</v>
      </c>
      <c r="F8" s="26">
        <v>151535070</v>
      </c>
      <c r="G8" s="35">
        <f>IF($D8=0,0,$F8/$D8)</f>
        <v>0.3808049189232312</v>
      </c>
      <c r="H8" s="25">
        <v>19565534</v>
      </c>
      <c r="I8" s="26">
        <v>28386403</v>
      </c>
      <c r="J8" s="26">
        <v>37485057</v>
      </c>
      <c r="K8" s="25">
        <v>85436994</v>
      </c>
      <c r="L8" s="25">
        <v>16821041</v>
      </c>
      <c r="M8" s="26">
        <v>22287475</v>
      </c>
      <c r="N8" s="26">
        <v>26989560</v>
      </c>
      <c r="O8" s="25">
        <v>66098076</v>
      </c>
      <c r="P8" s="25">
        <v>0</v>
      </c>
      <c r="Q8" s="26">
        <v>0</v>
      </c>
      <c r="R8" s="26">
        <v>0</v>
      </c>
      <c r="S8" s="25">
        <v>0</v>
      </c>
      <c r="T8" s="25">
        <v>0</v>
      </c>
      <c r="U8" s="26">
        <v>0</v>
      </c>
      <c r="V8" s="26">
        <v>0</v>
      </c>
      <c r="W8" s="41">
        <v>0</v>
      </c>
    </row>
    <row r="9" spans="1:23" ht="12.75">
      <c r="A9" s="14" t="s">
        <v>27</v>
      </c>
      <c r="B9" s="15" t="s">
        <v>30</v>
      </c>
      <c r="C9" s="16" t="s">
        <v>31</v>
      </c>
      <c r="D9" s="25">
        <v>239415730</v>
      </c>
      <c r="E9" s="26">
        <v>239415730</v>
      </c>
      <c r="F9" s="26">
        <v>104237411</v>
      </c>
      <c r="G9" s="35">
        <f aca="true" t="shared" si="1" ref="G9:G51">IF($D9=0,0,$F9/$D9)</f>
        <v>0.4353824663066207</v>
      </c>
      <c r="H9" s="25">
        <v>16498305</v>
      </c>
      <c r="I9" s="26">
        <v>16858675</v>
      </c>
      <c r="J9" s="26">
        <v>14676688</v>
      </c>
      <c r="K9" s="25">
        <v>48033668</v>
      </c>
      <c r="L9" s="25">
        <v>16444891</v>
      </c>
      <c r="M9" s="26">
        <v>20944118</v>
      </c>
      <c r="N9" s="26">
        <v>18814734</v>
      </c>
      <c r="O9" s="25">
        <v>56203743</v>
      </c>
      <c r="P9" s="25">
        <v>0</v>
      </c>
      <c r="Q9" s="26">
        <v>0</v>
      </c>
      <c r="R9" s="26">
        <v>0</v>
      </c>
      <c r="S9" s="25">
        <v>0</v>
      </c>
      <c r="T9" s="25">
        <v>0</v>
      </c>
      <c r="U9" s="26">
        <v>0</v>
      </c>
      <c r="V9" s="26">
        <v>0</v>
      </c>
      <c r="W9" s="41">
        <v>0</v>
      </c>
    </row>
    <row r="10" spans="1:23" ht="12.75">
      <c r="A10" s="14" t="s">
        <v>27</v>
      </c>
      <c r="B10" s="15" t="s">
        <v>32</v>
      </c>
      <c r="C10" s="16" t="s">
        <v>33</v>
      </c>
      <c r="D10" s="25">
        <v>472097882</v>
      </c>
      <c r="E10" s="26">
        <v>472097882</v>
      </c>
      <c r="F10" s="26">
        <v>91924687</v>
      </c>
      <c r="G10" s="35">
        <f t="shared" si="1"/>
        <v>0.19471531329598296</v>
      </c>
      <c r="H10" s="25">
        <v>1571</v>
      </c>
      <c r="I10" s="26">
        <v>0</v>
      </c>
      <c r="J10" s="26">
        <v>13585945</v>
      </c>
      <c r="K10" s="25">
        <v>13587516</v>
      </c>
      <c r="L10" s="25">
        <v>694085</v>
      </c>
      <c r="M10" s="26">
        <v>54093981</v>
      </c>
      <c r="N10" s="26">
        <v>23549105</v>
      </c>
      <c r="O10" s="25">
        <v>78337171</v>
      </c>
      <c r="P10" s="25">
        <v>0</v>
      </c>
      <c r="Q10" s="26">
        <v>0</v>
      </c>
      <c r="R10" s="26">
        <v>0</v>
      </c>
      <c r="S10" s="25">
        <v>0</v>
      </c>
      <c r="T10" s="25">
        <v>0</v>
      </c>
      <c r="U10" s="26">
        <v>0</v>
      </c>
      <c r="V10" s="26">
        <v>0</v>
      </c>
      <c r="W10" s="41">
        <v>0</v>
      </c>
    </row>
    <row r="11" spans="1:23" ht="12.75">
      <c r="A11" s="14" t="s">
        <v>27</v>
      </c>
      <c r="B11" s="15" t="s">
        <v>34</v>
      </c>
      <c r="C11" s="16" t="s">
        <v>35</v>
      </c>
      <c r="D11" s="25">
        <v>306341823</v>
      </c>
      <c r="E11" s="26">
        <v>306341823</v>
      </c>
      <c r="F11" s="26">
        <v>126369752</v>
      </c>
      <c r="G11" s="35">
        <f t="shared" si="1"/>
        <v>0.41251224126847347</v>
      </c>
      <c r="H11" s="25">
        <v>8257796</v>
      </c>
      <c r="I11" s="26">
        <v>13466155</v>
      </c>
      <c r="J11" s="26">
        <v>32752758</v>
      </c>
      <c r="K11" s="25">
        <v>54476709</v>
      </c>
      <c r="L11" s="25">
        <v>21099672</v>
      </c>
      <c r="M11" s="26">
        <v>22194124</v>
      </c>
      <c r="N11" s="26">
        <v>28599247</v>
      </c>
      <c r="O11" s="25">
        <v>71893043</v>
      </c>
      <c r="P11" s="25">
        <v>0</v>
      </c>
      <c r="Q11" s="26">
        <v>0</v>
      </c>
      <c r="R11" s="26">
        <v>0</v>
      </c>
      <c r="S11" s="25">
        <v>0</v>
      </c>
      <c r="T11" s="25">
        <v>0</v>
      </c>
      <c r="U11" s="26">
        <v>0</v>
      </c>
      <c r="V11" s="26">
        <v>0</v>
      </c>
      <c r="W11" s="41">
        <v>0</v>
      </c>
    </row>
    <row r="12" spans="1:23" ht="12.75">
      <c r="A12" s="14" t="s">
        <v>27</v>
      </c>
      <c r="B12" s="15" t="s">
        <v>36</v>
      </c>
      <c r="C12" s="16" t="s">
        <v>37</v>
      </c>
      <c r="D12" s="25">
        <v>187981120</v>
      </c>
      <c r="E12" s="26">
        <v>187981120</v>
      </c>
      <c r="F12" s="26">
        <v>40592066</v>
      </c>
      <c r="G12" s="35">
        <f t="shared" si="1"/>
        <v>0.2159369302619327</v>
      </c>
      <c r="H12" s="25">
        <v>8880966</v>
      </c>
      <c r="I12" s="26">
        <v>10271137</v>
      </c>
      <c r="J12" s="26">
        <v>8556596</v>
      </c>
      <c r="K12" s="25">
        <v>27708699</v>
      </c>
      <c r="L12" s="25">
        <v>8516340</v>
      </c>
      <c r="M12" s="26">
        <v>0</v>
      </c>
      <c r="N12" s="26">
        <v>4367027</v>
      </c>
      <c r="O12" s="25">
        <v>12883367</v>
      </c>
      <c r="P12" s="25">
        <v>0</v>
      </c>
      <c r="Q12" s="26">
        <v>0</v>
      </c>
      <c r="R12" s="26">
        <v>0</v>
      </c>
      <c r="S12" s="25">
        <v>0</v>
      </c>
      <c r="T12" s="25">
        <v>0</v>
      </c>
      <c r="U12" s="26">
        <v>0</v>
      </c>
      <c r="V12" s="26">
        <v>0</v>
      </c>
      <c r="W12" s="41">
        <v>0</v>
      </c>
    </row>
    <row r="13" spans="1:23" ht="12.75">
      <c r="A13" s="14" t="s">
        <v>27</v>
      </c>
      <c r="B13" s="15" t="s">
        <v>38</v>
      </c>
      <c r="C13" s="16" t="s">
        <v>39</v>
      </c>
      <c r="D13" s="25">
        <v>744842257</v>
      </c>
      <c r="E13" s="26">
        <v>744842257</v>
      </c>
      <c r="F13" s="26">
        <v>365475985</v>
      </c>
      <c r="G13" s="35">
        <f t="shared" si="1"/>
        <v>0.4906756854424815</v>
      </c>
      <c r="H13" s="25">
        <v>45744355</v>
      </c>
      <c r="I13" s="26">
        <v>45928168</v>
      </c>
      <c r="J13" s="26">
        <v>71428904</v>
      </c>
      <c r="K13" s="25">
        <v>163101427</v>
      </c>
      <c r="L13" s="25">
        <v>19015063</v>
      </c>
      <c r="M13" s="26">
        <v>55970346</v>
      </c>
      <c r="N13" s="26">
        <v>127389149</v>
      </c>
      <c r="O13" s="25">
        <v>202374558</v>
      </c>
      <c r="P13" s="25">
        <v>0</v>
      </c>
      <c r="Q13" s="26">
        <v>0</v>
      </c>
      <c r="R13" s="26">
        <v>0</v>
      </c>
      <c r="S13" s="25">
        <v>0</v>
      </c>
      <c r="T13" s="25">
        <v>0</v>
      </c>
      <c r="U13" s="26">
        <v>0</v>
      </c>
      <c r="V13" s="26">
        <v>0</v>
      </c>
      <c r="W13" s="41">
        <v>0</v>
      </c>
    </row>
    <row r="14" spans="1:23" ht="12.75">
      <c r="A14" s="14" t="s">
        <v>27</v>
      </c>
      <c r="B14" s="15" t="s">
        <v>40</v>
      </c>
      <c r="C14" s="16" t="s">
        <v>41</v>
      </c>
      <c r="D14" s="25">
        <v>123913919</v>
      </c>
      <c r="E14" s="26">
        <v>123913919</v>
      </c>
      <c r="F14" s="26">
        <v>55041489</v>
      </c>
      <c r="G14" s="35">
        <f t="shared" si="1"/>
        <v>0.44419133414705414</v>
      </c>
      <c r="H14" s="25">
        <v>4501564</v>
      </c>
      <c r="I14" s="26">
        <v>5643410</v>
      </c>
      <c r="J14" s="26">
        <v>4985590</v>
      </c>
      <c r="K14" s="25">
        <v>15130564</v>
      </c>
      <c r="L14" s="25">
        <v>7051619</v>
      </c>
      <c r="M14" s="26">
        <v>6674634</v>
      </c>
      <c r="N14" s="26">
        <v>26184672</v>
      </c>
      <c r="O14" s="25">
        <v>39910925</v>
      </c>
      <c r="P14" s="25">
        <v>0</v>
      </c>
      <c r="Q14" s="26">
        <v>0</v>
      </c>
      <c r="R14" s="26">
        <v>0</v>
      </c>
      <c r="S14" s="25">
        <v>0</v>
      </c>
      <c r="T14" s="25">
        <v>0</v>
      </c>
      <c r="U14" s="26">
        <v>0</v>
      </c>
      <c r="V14" s="26">
        <v>0</v>
      </c>
      <c r="W14" s="41">
        <v>0</v>
      </c>
    </row>
    <row r="15" spans="1:23" ht="12.75">
      <c r="A15" s="14" t="s">
        <v>42</v>
      </c>
      <c r="B15" s="15" t="s">
        <v>43</v>
      </c>
      <c r="C15" s="16" t="s">
        <v>44</v>
      </c>
      <c r="D15" s="25">
        <v>140353500</v>
      </c>
      <c r="E15" s="26">
        <v>140353500</v>
      </c>
      <c r="F15" s="26">
        <v>44152160</v>
      </c>
      <c r="G15" s="35">
        <f t="shared" si="1"/>
        <v>0.3145782613187416</v>
      </c>
      <c r="H15" s="25">
        <v>0</v>
      </c>
      <c r="I15" s="26">
        <v>5502004</v>
      </c>
      <c r="J15" s="26">
        <v>7514405</v>
      </c>
      <c r="K15" s="25">
        <v>13016409</v>
      </c>
      <c r="L15" s="25">
        <v>8668918</v>
      </c>
      <c r="M15" s="26">
        <v>14342815</v>
      </c>
      <c r="N15" s="26">
        <v>8124018</v>
      </c>
      <c r="O15" s="25">
        <v>31135751</v>
      </c>
      <c r="P15" s="25">
        <v>0</v>
      </c>
      <c r="Q15" s="26">
        <v>0</v>
      </c>
      <c r="R15" s="26">
        <v>0</v>
      </c>
      <c r="S15" s="25">
        <v>0</v>
      </c>
      <c r="T15" s="25">
        <v>0</v>
      </c>
      <c r="U15" s="26">
        <v>0</v>
      </c>
      <c r="V15" s="26">
        <v>0</v>
      </c>
      <c r="W15" s="41">
        <v>0</v>
      </c>
    </row>
    <row r="16" spans="1:23" ht="16.5">
      <c r="A16" s="17"/>
      <c r="B16" s="18" t="s">
        <v>45</v>
      </c>
      <c r="C16" s="19"/>
      <c r="D16" s="27">
        <f>SUM(D8:D15)</f>
        <v>2612879825</v>
      </c>
      <c r="E16" s="28">
        <f>SUM(E8:E15)</f>
        <v>2612879825</v>
      </c>
      <c r="F16" s="28">
        <f>SUM(F8:F15)</f>
        <v>979328620</v>
      </c>
      <c r="G16" s="36">
        <f t="shared" si="1"/>
        <v>0.37480813722460427</v>
      </c>
      <c r="H16" s="27">
        <f aca="true" t="shared" si="2" ref="H16:W16">SUM(H8:H15)</f>
        <v>103450091</v>
      </c>
      <c r="I16" s="28">
        <f t="shared" si="2"/>
        <v>126055952</v>
      </c>
      <c r="J16" s="28">
        <f t="shared" si="2"/>
        <v>190985943</v>
      </c>
      <c r="K16" s="27">
        <f t="shared" si="2"/>
        <v>420491986</v>
      </c>
      <c r="L16" s="27">
        <f t="shared" si="2"/>
        <v>98311629</v>
      </c>
      <c r="M16" s="28">
        <f t="shared" si="2"/>
        <v>196507493</v>
      </c>
      <c r="N16" s="28">
        <f t="shared" si="2"/>
        <v>264017512</v>
      </c>
      <c r="O16" s="27">
        <f t="shared" si="2"/>
        <v>558836634</v>
      </c>
      <c r="P16" s="27">
        <f t="shared" si="2"/>
        <v>0</v>
      </c>
      <c r="Q16" s="28">
        <f t="shared" si="2"/>
        <v>0</v>
      </c>
      <c r="R16" s="28">
        <f t="shared" si="2"/>
        <v>0</v>
      </c>
      <c r="S16" s="27">
        <f t="shared" si="2"/>
        <v>0</v>
      </c>
      <c r="T16" s="27">
        <f t="shared" si="2"/>
        <v>0</v>
      </c>
      <c r="U16" s="28">
        <f t="shared" si="2"/>
        <v>0</v>
      </c>
      <c r="V16" s="28">
        <f t="shared" si="2"/>
        <v>0</v>
      </c>
      <c r="W16" s="42">
        <f t="shared" si="2"/>
        <v>0</v>
      </c>
    </row>
    <row r="17" spans="1:23" ht="12.75">
      <c r="A17" s="14" t="s">
        <v>27</v>
      </c>
      <c r="B17" s="15" t="s">
        <v>46</v>
      </c>
      <c r="C17" s="16" t="s">
        <v>47</v>
      </c>
      <c r="D17" s="25">
        <v>413274858</v>
      </c>
      <c r="E17" s="26">
        <v>413274858</v>
      </c>
      <c r="F17" s="26">
        <v>105925446</v>
      </c>
      <c r="G17" s="35">
        <f t="shared" si="1"/>
        <v>0.2563075008061584</v>
      </c>
      <c r="H17" s="25">
        <v>17486841</v>
      </c>
      <c r="I17" s="26">
        <v>22155429</v>
      </c>
      <c r="J17" s="26">
        <v>32192749</v>
      </c>
      <c r="K17" s="25">
        <v>71835019</v>
      </c>
      <c r="L17" s="25">
        <v>9910058</v>
      </c>
      <c r="M17" s="26">
        <v>10349005</v>
      </c>
      <c r="N17" s="26">
        <v>13831364</v>
      </c>
      <c r="O17" s="25">
        <v>34090427</v>
      </c>
      <c r="P17" s="25">
        <v>0</v>
      </c>
      <c r="Q17" s="26">
        <v>0</v>
      </c>
      <c r="R17" s="26">
        <v>0</v>
      </c>
      <c r="S17" s="25">
        <v>0</v>
      </c>
      <c r="T17" s="25">
        <v>0</v>
      </c>
      <c r="U17" s="26">
        <v>0</v>
      </c>
      <c r="V17" s="26">
        <v>0</v>
      </c>
      <c r="W17" s="41">
        <v>0</v>
      </c>
    </row>
    <row r="18" spans="1:23" ht="12.75">
      <c r="A18" s="14" t="s">
        <v>27</v>
      </c>
      <c r="B18" s="15" t="s">
        <v>48</v>
      </c>
      <c r="C18" s="16" t="s">
        <v>49</v>
      </c>
      <c r="D18" s="25">
        <v>398232042</v>
      </c>
      <c r="E18" s="26">
        <v>398232042</v>
      </c>
      <c r="F18" s="26">
        <v>174222084</v>
      </c>
      <c r="G18" s="35">
        <f t="shared" si="1"/>
        <v>0.4374888648462898</v>
      </c>
      <c r="H18" s="25">
        <v>28349981</v>
      </c>
      <c r="I18" s="26">
        <v>28135413</v>
      </c>
      <c r="J18" s="26">
        <v>37742176</v>
      </c>
      <c r="K18" s="25">
        <v>94227570</v>
      </c>
      <c r="L18" s="25">
        <v>25485447</v>
      </c>
      <c r="M18" s="26">
        <v>23552347</v>
      </c>
      <c r="N18" s="26">
        <v>30956720</v>
      </c>
      <c r="O18" s="25">
        <v>79994514</v>
      </c>
      <c r="P18" s="25">
        <v>0</v>
      </c>
      <c r="Q18" s="26">
        <v>0</v>
      </c>
      <c r="R18" s="26">
        <v>0</v>
      </c>
      <c r="S18" s="25">
        <v>0</v>
      </c>
      <c r="T18" s="25">
        <v>0</v>
      </c>
      <c r="U18" s="26">
        <v>0</v>
      </c>
      <c r="V18" s="26">
        <v>0</v>
      </c>
      <c r="W18" s="41">
        <v>0</v>
      </c>
    </row>
    <row r="19" spans="1:23" ht="12.75">
      <c r="A19" s="14" t="s">
        <v>27</v>
      </c>
      <c r="B19" s="15" t="s">
        <v>50</v>
      </c>
      <c r="C19" s="16" t="s">
        <v>51</v>
      </c>
      <c r="D19" s="25">
        <v>127043260</v>
      </c>
      <c r="E19" s="26">
        <v>127043260</v>
      </c>
      <c r="F19" s="26">
        <v>42054145</v>
      </c>
      <c r="G19" s="35">
        <f t="shared" si="1"/>
        <v>0.33102224391911855</v>
      </c>
      <c r="H19" s="25">
        <v>4691026</v>
      </c>
      <c r="I19" s="26">
        <v>5296297</v>
      </c>
      <c r="J19" s="26">
        <v>6350188</v>
      </c>
      <c r="K19" s="25">
        <v>16337511</v>
      </c>
      <c r="L19" s="25">
        <v>5622312</v>
      </c>
      <c r="M19" s="26">
        <v>13363190</v>
      </c>
      <c r="N19" s="26">
        <v>6731132</v>
      </c>
      <c r="O19" s="25">
        <v>25716634</v>
      </c>
      <c r="P19" s="25">
        <v>0</v>
      </c>
      <c r="Q19" s="26">
        <v>0</v>
      </c>
      <c r="R19" s="26">
        <v>0</v>
      </c>
      <c r="S19" s="25">
        <v>0</v>
      </c>
      <c r="T19" s="25">
        <v>0</v>
      </c>
      <c r="U19" s="26">
        <v>0</v>
      </c>
      <c r="V19" s="26">
        <v>0</v>
      </c>
      <c r="W19" s="41">
        <v>0</v>
      </c>
    </row>
    <row r="20" spans="1:23" ht="12.75">
      <c r="A20" s="14" t="s">
        <v>27</v>
      </c>
      <c r="B20" s="15" t="s">
        <v>52</v>
      </c>
      <c r="C20" s="16" t="s">
        <v>53</v>
      </c>
      <c r="D20" s="25">
        <v>225620519</v>
      </c>
      <c r="E20" s="26">
        <v>225620519</v>
      </c>
      <c r="F20" s="26">
        <v>119924203</v>
      </c>
      <c r="G20" s="35">
        <f t="shared" si="1"/>
        <v>0.5315305696996468</v>
      </c>
      <c r="H20" s="25">
        <v>14936247</v>
      </c>
      <c r="I20" s="26">
        <v>19308089</v>
      </c>
      <c r="J20" s="26">
        <v>18331176</v>
      </c>
      <c r="K20" s="25">
        <v>52575512</v>
      </c>
      <c r="L20" s="25">
        <v>22936396</v>
      </c>
      <c r="M20" s="26">
        <v>24278346</v>
      </c>
      <c r="N20" s="26">
        <v>20133949</v>
      </c>
      <c r="O20" s="25">
        <v>67348691</v>
      </c>
      <c r="P20" s="25">
        <v>0</v>
      </c>
      <c r="Q20" s="26">
        <v>0</v>
      </c>
      <c r="R20" s="26">
        <v>0</v>
      </c>
      <c r="S20" s="25">
        <v>0</v>
      </c>
      <c r="T20" s="25">
        <v>0</v>
      </c>
      <c r="U20" s="26">
        <v>0</v>
      </c>
      <c r="V20" s="26">
        <v>0</v>
      </c>
      <c r="W20" s="41">
        <v>0</v>
      </c>
    </row>
    <row r="21" spans="1:23" ht="12.75">
      <c r="A21" s="14" t="s">
        <v>27</v>
      </c>
      <c r="B21" s="15" t="s">
        <v>54</v>
      </c>
      <c r="C21" s="16" t="s">
        <v>55</v>
      </c>
      <c r="D21" s="25">
        <v>137143785</v>
      </c>
      <c r="E21" s="26">
        <v>137143785</v>
      </c>
      <c r="F21" s="26">
        <v>61999908</v>
      </c>
      <c r="G21" s="35">
        <f t="shared" si="1"/>
        <v>0.45207960389892987</v>
      </c>
      <c r="H21" s="25">
        <v>9720615</v>
      </c>
      <c r="I21" s="26">
        <v>10273109</v>
      </c>
      <c r="J21" s="26">
        <v>9062217</v>
      </c>
      <c r="K21" s="25">
        <v>29055941</v>
      </c>
      <c r="L21" s="25">
        <v>9665510</v>
      </c>
      <c r="M21" s="26">
        <v>11992551</v>
      </c>
      <c r="N21" s="26">
        <v>11285906</v>
      </c>
      <c r="O21" s="25">
        <v>32943967</v>
      </c>
      <c r="P21" s="25">
        <v>0</v>
      </c>
      <c r="Q21" s="26">
        <v>0</v>
      </c>
      <c r="R21" s="26">
        <v>0</v>
      </c>
      <c r="S21" s="25">
        <v>0</v>
      </c>
      <c r="T21" s="25">
        <v>0</v>
      </c>
      <c r="U21" s="26">
        <v>0</v>
      </c>
      <c r="V21" s="26">
        <v>0</v>
      </c>
      <c r="W21" s="41">
        <v>0</v>
      </c>
    </row>
    <row r="22" spans="1:23" ht="12.75">
      <c r="A22" s="14" t="s">
        <v>27</v>
      </c>
      <c r="B22" s="15" t="s">
        <v>56</v>
      </c>
      <c r="C22" s="16" t="s">
        <v>57</v>
      </c>
      <c r="D22" s="25">
        <v>364647056</v>
      </c>
      <c r="E22" s="26">
        <v>364647056</v>
      </c>
      <c r="F22" s="26">
        <v>175788879</v>
      </c>
      <c r="G22" s="35">
        <f t="shared" si="1"/>
        <v>0.48207952349408245</v>
      </c>
      <c r="H22" s="25">
        <v>17151751</v>
      </c>
      <c r="I22" s="26">
        <v>23662837</v>
      </c>
      <c r="J22" s="26">
        <v>42017702</v>
      </c>
      <c r="K22" s="25">
        <v>82832290</v>
      </c>
      <c r="L22" s="25">
        <v>30149858</v>
      </c>
      <c r="M22" s="26">
        <v>19873991</v>
      </c>
      <c r="N22" s="26">
        <v>42932740</v>
      </c>
      <c r="O22" s="25">
        <v>92956589</v>
      </c>
      <c r="P22" s="25">
        <v>0</v>
      </c>
      <c r="Q22" s="26">
        <v>0</v>
      </c>
      <c r="R22" s="26">
        <v>0</v>
      </c>
      <c r="S22" s="25">
        <v>0</v>
      </c>
      <c r="T22" s="25">
        <v>0</v>
      </c>
      <c r="U22" s="26">
        <v>0</v>
      </c>
      <c r="V22" s="26">
        <v>0</v>
      </c>
      <c r="W22" s="41">
        <v>0</v>
      </c>
    </row>
    <row r="23" spans="1:23" ht="12.75">
      <c r="A23" s="14" t="s">
        <v>42</v>
      </c>
      <c r="B23" s="15" t="s">
        <v>58</v>
      </c>
      <c r="C23" s="16" t="s">
        <v>59</v>
      </c>
      <c r="D23" s="25">
        <v>1389929479</v>
      </c>
      <c r="E23" s="26">
        <v>1389929479</v>
      </c>
      <c r="F23" s="26">
        <v>748490832</v>
      </c>
      <c r="G23" s="35">
        <f t="shared" si="1"/>
        <v>0.5385099339993206</v>
      </c>
      <c r="H23" s="25">
        <v>63406238</v>
      </c>
      <c r="I23" s="26">
        <v>83835632</v>
      </c>
      <c r="J23" s="26">
        <v>141305690</v>
      </c>
      <c r="K23" s="25">
        <v>288547560</v>
      </c>
      <c r="L23" s="25">
        <v>197531237</v>
      </c>
      <c r="M23" s="26">
        <v>82535965</v>
      </c>
      <c r="N23" s="26">
        <v>179876070</v>
      </c>
      <c r="O23" s="25">
        <v>459943272</v>
      </c>
      <c r="P23" s="25">
        <v>0</v>
      </c>
      <c r="Q23" s="26">
        <v>0</v>
      </c>
      <c r="R23" s="26">
        <v>0</v>
      </c>
      <c r="S23" s="25">
        <v>0</v>
      </c>
      <c r="T23" s="25">
        <v>0</v>
      </c>
      <c r="U23" s="26">
        <v>0</v>
      </c>
      <c r="V23" s="26">
        <v>0</v>
      </c>
      <c r="W23" s="41">
        <v>0</v>
      </c>
    </row>
    <row r="24" spans="1:23" ht="16.5">
      <c r="A24" s="17"/>
      <c r="B24" s="18" t="s">
        <v>60</v>
      </c>
      <c r="C24" s="19"/>
      <c r="D24" s="27">
        <f>SUM(D17:D23)</f>
        <v>3055890999</v>
      </c>
      <c r="E24" s="28">
        <f>SUM(E17:E23)</f>
        <v>3055890999</v>
      </c>
      <c r="F24" s="28">
        <f>SUM(F17:F23)</f>
        <v>1428405497</v>
      </c>
      <c r="G24" s="36">
        <f t="shared" si="1"/>
        <v>0.46742684783829885</v>
      </c>
      <c r="H24" s="27">
        <f aca="true" t="shared" si="3" ref="H24:W24">SUM(H17:H23)</f>
        <v>155742699</v>
      </c>
      <c r="I24" s="28">
        <f t="shared" si="3"/>
        <v>192666806</v>
      </c>
      <c r="J24" s="28">
        <f t="shared" si="3"/>
        <v>287001898</v>
      </c>
      <c r="K24" s="27">
        <f t="shared" si="3"/>
        <v>635411403</v>
      </c>
      <c r="L24" s="27">
        <f t="shared" si="3"/>
        <v>301300818</v>
      </c>
      <c r="M24" s="28">
        <f t="shared" si="3"/>
        <v>185945395</v>
      </c>
      <c r="N24" s="28">
        <f t="shared" si="3"/>
        <v>305747881</v>
      </c>
      <c r="O24" s="27">
        <f t="shared" si="3"/>
        <v>792994094</v>
      </c>
      <c r="P24" s="27">
        <f t="shared" si="3"/>
        <v>0</v>
      </c>
      <c r="Q24" s="28">
        <f t="shared" si="3"/>
        <v>0</v>
      </c>
      <c r="R24" s="28">
        <f t="shared" si="3"/>
        <v>0</v>
      </c>
      <c r="S24" s="27">
        <f t="shared" si="3"/>
        <v>0</v>
      </c>
      <c r="T24" s="27">
        <f t="shared" si="3"/>
        <v>0</v>
      </c>
      <c r="U24" s="28">
        <f t="shared" si="3"/>
        <v>0</v>
      </c>
      <c r="V24" s="28">
        <f t="shared" si="3"/>
        <v>0</v>
      </c>
      <c r="W24" s="42">
        <f t="shared" si="3"/>
        <v>0</v>
      </c>
    </row>
    <row r="25" spans="1:23" ht="12.75">
      <c r="A25" s="14" t="s">
        <v>27</v>
      </c>
      <c r="B25" s="15" t="s">
        <v>61</v>
      </c>
      <c r="C25" s="16" t="s">
        <v>62</v>
      </c>
      <c r="D25" s="25">
        <v>301926166</v>
      </c>
      <c r="E25" s="26">
        <v>301926166</v>
      </c>
      <c r="F25" s="26">
        <v>69838291</v>
      </c>
      <c r="G25" s="35">
        <f t="shared" si="1"/>
        <v>0.23130917046785537</v>
      </c>
      <c r="H25" s="25">
        <v>11541326</v>
      </c>
      <c r="I25" s="26">
        <v>11564326</v>
      </c>
      <c r="J25" s="26">
        <v>12202973</v>
      </c>
      <c r="K25" s="25">
        <v>35308625</v>
      </c>
      <c r="L25" s="25">
        <v>11573921</v>
      </c>
      <c r="M25" s="26">
        <v>11524147</v>
      </c>
      <c r="N25" s="26">
        <v>11431598</v>
      </c>
      <c r="O25" s="25">
        <v>34529666</v>
      </c>
      <c r="P25" s="25">
        <v>0</v>
      </c>
      <c r="Q25" s="26">
        <v>0</v>
      </c>
      <c r="R25" s="26">
        <v>0</v>
      </c>
      <c r="S25" s="25">
        <v>0</v>
      </c>
      <c r="T25" s="25">
        <v>0</v>
      </c>
      <c r="U25" s="26">
        <v>0</v>
      </c>
      <c r="V25" s="26">
        <v>0</v>
      </c>
      <c r="W25" s="41">
        <v>0</v>
      </c>
    </row>
    <row r="26" spans="1:23" ht="12.75">
      <c r="A26" s="14" t="s">
        <v>27</v>
      </c>
      <c r="B26" s="15" t="s">
        <v>63</v>
      </c>
      <c r="C26" s="16" t="s">
        <v>64</v>
      </c>
      <c r="D26" s="25">
        <v>163302953</v>
      </c>
      <c r="E26" s="26">
        <v>163302953</v>
      </c>
      <c r="F26" s="26">
        <v>59804031</v>
      </c>
      <c r="G26" s="35">
        <f t="shared" si="1"/>
        <v>0.36621524535444255</v>
      </c>
      <c r="H26" s="25">
        <v>13169846</v>
      </c>
      <c r="I26" s="26">
        <v>10566207</v>
      </c>
      <c r="J26" s="26">
        <v>11412994</v>
      </c>
      <c r="K26" s="25">
        <v>35149047</v>
      </c>
      <c r="L26" s="25">
        <v>12975915</v>
      </c>
      <c r="M26" s="26">
        <v>11679069</v>
      </c>
      <c r="N26" s="26">
        <v>0</v>
      </c>
      <c r="O26" s="25">
        <v>24654984</v>
      </c>
      <c r="P26" s="25">
        <v>0</v>
      </c>
      <c r="Q26" s="26">
        <v>0</v>
      </c>
      <c r="R26" s="26">
        <v>0</v>
      </c>
      <c r="S26" s="25">
        <v>0</v>
      </c>
      <c r="T26" s="25">
        <v>0</v>
      </c>
      <c r="U26" s="26">
        <v>0</v>
      </c>
      <c r="V26" s="26">
        <v>0</v>
      </c>
      <c r="W26" s="41">
        <v>0</v>
      </c>
    </row>
    <row r="27" spans="1:23" ht="12.75">
      <c r="A27" s="14" t="s">
        <v>27</v>
      </c>
      <c r="B27" s="15" t="s">
        <v>65</v>
      </c>
      <c r="C27" s="16" t="s">
        <v>66</v>
      </c>
      <c r="D27" s="25">
        <v>194845468</v>
      </c>
      <c r="E27" s="26">
        <v>194845468</v>
      </c>
      <c r="F27" s="26">
        <v>85179226</v>
      </c>
      <c r="G27" s="35">
        <f t="shared" si="1"/>
        <v>0.43716298292347244</v>
      </c>
      <c r="H27" s="25">
        <v>10508718</v>
      </c>
      <c r="I27" s="26">
        <v>15219874</v>
      </c>
      <c r="J27" s="26">
        <v>15092096</v>
      </c>
      <c r="K27" s="25">
        <v>40820688</v>
      </c>
      <c r="L27" s="25">
        <v>18496980</v>
      </c>
      <c r="M27" s="26">
        <v>11945010</v>
      </c>
      <c r="N27" s="26">
        <v>13916548</v>
      </c>
      <c r="O27" s="25">
        <v>44358538</v>
      </c>
      <c r="P27" s="25">
        <v>0</v>
      </c>
      <c r="Q27" s="26">
        <v>0</v>
      </c>
      <c r="R27" s="26">
        <v>0</v>
      </c>
      <c r="S27" s="25">
        <v>0</v>
      </c>
      <c r="T27" s="25">
        <v>0</v>
      </c>
      <c r="U27" s="26">
        <v>0</v>
      </c>
      <c r="V27" s="26">
        <v>0</v>
      </c>
      <c r="W27" s="41">
        <v>0</v>
      </c>
    </row>
    <row r="28" spans="1:23" ht="12.75">
      <c r="A28" s="14" t="s">
        <v>27</v>
      </c>
      <c r="B28" s="15" t="s">
        <v>67</v>
      </c>
      <c r="C28" s="16" t="s">
        <v>68</v>
      </c>
      <c r="D28" s="25">
        <v>192761800</v>
      </c>
      <c r="E28" s="26">
        <v>192761800</v>
      </c>
      <c r="F28" s="26">
        <v>63184800</v>
      </c>
      <c r="G28" s="35">
        <f t="shared" si="1"/>
        <v>0.3277869370383551</v>
      </c>
      <c r="H28" s="25">
        <v>8548388</v>
      </c>
      <c r="I28" s="26">
        <v>11466683</v>
      </c>
      <c r="J28" s="26">
        <v>11395626</v>
      </c>
      <c r="K28" s="25">
        <v>31410697</v>
      </c>
      <c r="L28" s="25">
        <v>10261064</v>
      </c>
      <c r="M28" s="26">
        <v>10816636</v>
      </c>
      <c r="N28" s="26">
        <v>10696403</v>
      </c>
      <c r="O28" s="25">
        <v>31774103</v>
      </c>
      <c r="P28" s="25">
        <v>0</v>
      </c>
      <c r="Q28" s="26">
        <v>0</v>
      </c>
      <c r="R28" s="26">
        <v>0</v>
      </c>
      <c r="S28" s="25">
        <v>0</v>
      </c>
      <c r="T28" s="25">
        <v>0</v>
      </c>
      <c r="U28" s="26">
        <v>0</v>
      </c>
      <c r="V28" s="26">
        <v>0</v>
      </c>
      <c r="W28" s="41">
        <v>0</v>
      </c>
    </row>
    <row r="29" spans="1:23" ht="12.75">
      <c r="A29" s="14" t="s">
        <v>27</v>
      </c>
      <c r="B29" s="15" t="s">
        <v>69</v>
      </c>
      <c r="C29" s="16" t="s">
        <v>70</v>
      </c>
      <c r="D29" s="25">
        <v>96279350</v>
      </c>
      <c r="E29" s="26">
        <v>96279350</v>
      </c>
      <c r="F29" s="26">
        <v>40398973</v>
      </c>
      <c r="G29" s="35">
        <f t="shared" si="1"/>
        <v>0.4196016383575502</v>
      </c>
      <c r="H29" s="25">
        <v>4522159</v>
      </c>
      <c r="I29" s="26">
        <v>6769560</v>
      </c>
      <c r="J29" s="26">
        <v>7093070</v>
      </c>
      <c r="K29" s="25">
        <v>18384789</v>
      </c>
      <c r="L29" s="25">
        <v>8394790</v>
      </c>
      <c r="M29" s="26">
        <v>6482255</v>
      </c>
      <c r="N29" s="26">
        <v>7137139</v>
      </c>
      <c r="O29" s="25">
        <v>22014184</v>
      </c>
      <c r="P29" s="25">
        <v>0</v>
      </c>
      <c r="Q29" s="26">
        <v>0</v>
      </c>
      <c r="R29" s="26">
        <v>0</v>
      </c>
      <c r="S29" s="25">
        <v>0</v>
      </c>
      <c r="T29" s="25">
        <v>0</v>
      </c>
      <c r="U29" s="26">
        <v>0</v>
      </c>
      <c r="V29" s="26">
        <v>0</v>
      </c>
      <c r="W29" s="41">
        <v>0</v>
      </c>
    </row>
    <row r="30" spans="1:23" ht="12.75">
      <c r="A30" s="14" t="s">
        <v>27</v>
      </c>
      <c r="B30" s="15" t="s">
        <v>71</v>
      </c>
      <c r="C30" s="16" t="s">
        <v>72</v>
      </c>
      <c r="D30" s="25">
        <v>672958771</v>
      </c>
      <c r="E30" s="26">
        <v>672958771</v>
      </c>
      <c r="F30" s="26">
        <v>280358405</v>
      </c>
      <c r="G30" s="35">
        <f t="shared" si="1"/>
        <v>0.4166056184740625</v>
      </c>
      <c r="H30" s="25">
        <v>21524975</v>
      </c>
      <c r="I30" s="26">
        <v>56832092</v>
      </c>
      <c r="J30" s="26">
        <v>34844824</v>
      </c>
      <c r="K30" s="25">
        <v>113201891</v>
      </c>
      <c r="L30" s="25">
        <v>71234793</v>
      </c>
      <c r="M30" s="26">
        <v>11536451</v>
      </c>
      <c r="N30" s="26">
        <v>84385270</v>
      </c>
      <c r="O30" s="25">
        <v>167156514</v>
      </c>
      <c r="P30" s="25">
        <v>0</v>
      </c>
      <c r="Q30" s="26">
        <v>0</v>
      </c>
      <c r="R30" s="26">
        <v>0</v>
      </c>
      <c r="S30" s="25">
        <v>0</v>
      </c>
      <c r="T30" s="25">
        <v>0</v>
      </c>
      <c r="U30" s="26">
        <v>0</v>
      </c>
      <c r="V30" s="26">
        <v>0</v>
      </c>
      <c r="W30" s="41">
        <v>0</v>
      </c>
    </row>
    <row r="31" spans="1:23" ht="12.75">
      <c r="A31" s="14" t="s">
        <v>42</v>
      </c>
      <c r="B31" s="15" t="s">
        <v>73</v>
      </c>
      <c r="C31" s="16" t="s">
        <v>74</v>
      </c>
      <c r="D31" s="25">
        <v>1285880765</v>
      </c>
      <c r="E31" s="26">
        <v>1285880765</v>
      </c>
      <c r="F31" s="26">
        <v>539125699</v>
      </c>
      <c r="G31" s="35">
        <f t="shared" si="1"/>
        <v>0.41926569995780283</v>
      </c>
      <c r="H31" s="25">
        <v>70062168</v>
      </c>
      <c r="I31" s="26">
        <v>75011698</v>
      </c>
      <c r="J31" s="26">
        <v>91194061</v>
      </c>
      <c r="K31" s="25">
        <v>236267927</v>
      </c>
      <c r="L31" s="25">
        <v>89892693</v>
      </c>
      <c r="M31" s="26">
        <v>94233030</v>
      </c>
      <c r="N31" s="26">
        <v>118732049</v>
      </c>
      <c r="O31" s="25">
        <v>302857772</v>
      </c>
      <c r="P31" s="25">
        <v>0</v>
      </c>
      <c r="Q31" s="26">
        <v>0</v>
      </c>
      <c r="R31" s="26">
        <v>0</v>
      </c>
      <c r="S31" s="25">
        <v>0</v>
      </c>
      <c r="T31" s="25">
        <v>0</v>
      </c>
      <c r="U31" s="26">
        <v>0</v>
      </c>
      <c r="V31" s="26">
        <v>0</v>
      </c>
      <c r="W31" s="41">
        <v>0</v>
      </c>
    </row>
    <row r="32" spans="1:23" ht="16.5">
      <c r="A32" s="17"/>
      <c r="B32" s="18" t="s">
        <v>75</v>
      </c>
      <c r="C32" s="19"/>
      <c r="D32" s="27">
        <f>SUM(D25:D31)</f>
        <v>2907955273</v>
      </c>
      <c r="E32" s="28">
        <f>SUM(E25:E31)</f>
        <v>2907955273</v>
      </c>
      <c r="F32" s="28">
        <f>SUM(F25:F31)</f>
        <v>1137889425</v>
      </c>
      <c r="G32" s="36">
        <f t="shared" si="1"/>
        <v>0.39130224442073114</v>
      </c>
      <c r="H32" s="27">
        <f aca="true" t="shared" si="4" ref="H32:W32">SUM(H25:H31)</f>
        <v>139877580</v>
      </c>
      <c r="I32" s="28">
        <f t="shared" si="4"/>
        <v>187430440</v>
      </c>
      <c r="J32" s="28">
        <f t="shared" si="4"/>
        <v>183235644</v>
      </c>
      <c r="K32" s="27">
        <f t="shared" si="4"/>
        <v>510543664</v>
      </c>
      <c r="L32" s="27">
        <f t="shared" si="4"/>
        <v>222830156</v>
      </c>
      <c r="M32" s="28">
        <f t="shared" si="4"/>
        <v>158216598</v>
      </c>
      <c r="N32" s="28">
        <f t="shared" si="4"/>
        <v>246299007</v>
      </c>
      <c r="O32" s="27">
        <f t="shared" si="4"/>
        <v>627345761</v>
      </c>
      <c r="P32" s="27">
        <f t="shared" si="4"/>
        <v>0</v>
      </c>
      <c r="Q32" s="28">
        <f t="shared" si="4"/>
        <v>0</v>
      </c>
      <c r="R32" s="28">
        <f t="shared" si="4"/>
        <v>0</v>
      </c>
      <c r="S32" s="27">
        <f t="shared" si="4"/>
        <v>0</v>
      </c>
      <c r="T32" s="27">
        <f t="shared" si="4"/>
        <v>0</v>
      </c>
      <c r="U32" s="28">
        <f t="shared" si="4"/>
        <v>0</v>
      </c>
      <c r="V32" s="28">
        <f t="shared" si="4"/>
        <v>0</v>
      </c>
      <c r="W32" s="42">
        <f t="shared" si="4"/>
        <v>0</v>
      </c>
    </row>
    <row r="33" spans="1:23" ht="12.75">
      <c r="A33" s="14" t="s">
        <v>27</v>
      </c>
      <c r="B33" s="15" t="s">
        <v>76</v>
      </c>
      <c r="C33" s="16" t="s">
        <v>77</v>
      </c>
      <c r="D33" s="25">
        <v>328966738</v>
      </c>
      <c r="E33" s="26">
        <v>328966738</v>
      </c>
      <c r="F33" s="26">
        <v>116373829</v>
      </c>
      <c r="G33" s="35">
        <f t="shared" si="1"/>
        <v>0.3537556097844761</v>
      </c>
      <c r="H33" s="25">
        <v>15602479</v>
      </c>
      <c r="I33" s="26">
        <v>18548046</v>
      </c>
      <c r="J33" s="26">
        <v>20555826</v>
      </c>
      <c r="K33" s="25">
        <v>54706351</v>
      </c>
      <c r="L33" s="25">
        <v>20555826</v>
      </c>
      <c r="M33" s="26">
        <v>20555826</v>
      </c>
      <c r="N33" s="26">
        <v>20555826</v>
      </c>
      <c r="O33" s="25">
        <v>61667478</v>
      </c>
      <c r="P33" s="25">
        <v>0</v>
      </c>
      <c r="Q33" s="26">
        <v>0</v>
      </c>
      <c r="R33" s="26">
        <v>0</v>
      </c>
      <c r="S33" s="25">
        <v>0</v>
      </c>
      <c r="T33" s="25">
        <v>0</v>
      </c>
      <c r="U33" s="26">
        <v>0</v>
      </c>
      <c r="V33" s="26">
        <v>0</v>
      </c>
      <c r="W33" s="41">
        <v>0</v>
      </c>
    </row>
    <row r="34" spans="1:23" ht="12.75">
      <c r="A34" s="14" t="s">
        <v>27</v>
      </c>
      <c r="B34" s="15" t="s">
        <v>78</v>
      </c>
      <c r="C34" s="16" t="s">
        <v>79</v>
      </c>
      <c r="D34" s="25">
        <v>220145948</v>
      </c>
      <c r="E34" s="26">
        <v>220145948</v>
      </c>
      <c r="F34" s="26">
        <v>85057778</v>
      </c>
      <c r="G34" s="35">
        <f t="shared" si="1"/>
        <v>0.38636994581431044</v>
      </c>
      <c r="H34" s="25">
        <v>9492638</v>
      </c>
      <c r="I34" s="26">
        <v>14062484</v>
      </c>
      <c r="J34" s="26">
        <v>11340390</v>
      </c>
      <c r="K34" s="25">
        <v>34895512</v>
      </c>
      <c r="L34" s="25">
        <v>13724205</v>
      </c>
      <c r="M34" s="26">
        <v>12502046</v>
      </c>
      <c r="N34" s="26">
        <v>23936015</v>
      </c>
      <c r="O34" s="25">
        <v>50162266</v>
      </c>
      <c r="P34" s="25">
        <v>0</v>
      </c>
      <c r="Q34" s="26">
        <v>0</v>
      </c>
      <c r="R34" s="26">
        <v>0</v>
      </c>
      <c r="S34" s="25">
        <v>0</v>
      </c>
      <c r="T34" s="25">
        <v>0</v>
      </c>
      <c r="U34" s="26">
        <v>0</v>
      </c>
      <c r="V34" s="26">
        <v>0</v>
      </c>
      <c r="W34" s="41">
        <v>0</v>
      </c>
    </row>
    <row r="35" spans="1:23" ht="12.75">
      <c r="A35" s="14" t="s">
        <v>27</v>
      </c>
      <c r="B35" s="15" t="s">
        <v>80</v>
      </c>
      <c r="C35" s="16" t="s">
        <v>81</v>
      </c>
      <c r="D35" s="25">
        <v>228950466</v>
      </c>
      <c r="E35" s="26">
        <v>228950466</v>
      </c>
      <c r="F35" s="26">
        <v>61058351</v>
      </c>
      <c r="G35" s="35">
        <f t="shared" si="1"/>
        <v>0.2666880398487593</v>
      </c>
      <c r="H35" s="25">
        <v>7054179</v>
      </c>
      <c r="I35" s="26">
        <v>9564899</v>
      </c>
      <c r="J35" s="26">
        <v>8586225</v>
      </c>
      <c r="K35" s="25">
        <v>25205303</v>
      </c>
      <c r="L35" s="25">
        <v>11607016</v>
      </c>
      <c r="M35" s="26">
        <v>16525095</v>
      </c>
      <c r="N35" s="26">
        <v>7720937</v>
      </c>
      <c r="O35" s="25">
        <v>35853048</v>
      </c>
      <c r="P35" s="25">
        <v>0</v>
      </c>
      <c r="Q35" s="26">
        <v>0</v>
      </c>
      <c r="R35" s="26">
        <v>0</v>
      </c>
      <c r="S35" s="25">
        <v>0</v>
      </c>
      <c r="T35" s="25">
        <v>0</v>
      </c>
      <c r="U35" s="26">
        <v>0</v>
      </c>
      <c r="V35" s="26">
        <v>0</v>
      </c>
      <c r="W35" s="41">
        <v>0</v>
      </c>
    </row>
    <row r="36" spans="1:23" ht="12.75">
      <c r="A36" s="14" t="s">
        <v>42</v>
      </c>
      <c r="B36" s="15" t="s">
        <v>82</v>
      </c>
      <c r="C36" s="16" t="s">
        <v>83</v>
      </c>
      <c r="D36" s="25">
        <v>518271972</v>
      </c>
      <c r="E36" s="26">
        <v>518271972</v>
      </c>
      <c r="F36" s="26">
        <v>188604041</v>
      </c>
      <c r="G36" s="35">
        <f t="shared" si="1"/>
        <v>0.3639093973617389</v>
      </c>
      <c r="H36" s="25">
        <v>25961461</v>
      </c>
      <c r="I36" s="26">
        <v>26864314</v>
      </c>
      <c r="J36" s="26">
        <v>23139890</v>
      </c>
      <c r="K36" s="25">
        <v>75965665</v>
      </c>
      <c r="L36" s="25">
        <v>44671464</v>
      </c>
      <c r="M36" s="26">
        <v>27573415</v>
      </c>
      <c r="N36" s="26">
        <v>40393497</v>
      </c>
      <c r="O36" s="25">
        <v>112638376</v>
      </c>
      <c r="P36" s="25">
        <v>0</v>
      </c>
      <c r="Q36" s="26">
        <v>0</v>
      </c>
      <c r="R36" s="26">
        <v>0</v>
      </c>
      <c r="S36" s="25">
        <v>0</v>
      </c>
      <c r="T36" s="25">
        <v>0</v>
      </c>
      <c r="U36" s="26">
        <v>0</v>
      </c>
      <c r="V36" s="26">
        <v>0</v>
      </c>
      <c r="W36" s="41">
        <v>0</v>
      </c>
    </row>
    <row r="37" spans="1:23" ht="16.5">
      <c r="A37" s="17"/>
      <c r="B37" s="18" t="s">
        <v>84</v>
      </c>
      <c r="C37" s="19"/>
      <c r="D37" s="27">
        <f>SUM(D33:D36)</f>
        <v>1296335124</v>
      </c>
      <c r="E37" s="28">
        <f>SUM(E33:E36)</f>
        <v>1296335124</v>
      </c>
      <c r="F37" s="28">
        <f>SUM(F33:F36)</f>
        <v>451093999</v>
      </c>
      <c r="G37" s="36">
        <f t="shared" si="1"/>
        <v>0.34797637636176554</v>
      </c>
      <c r="H37" s="27">
        <f aca="true" t="shared" si="5" ref="H37:W37">SUM(H33:H36)</f>
        <v>58110757</v>
      </c>
      <c r="I37" s="28">
        <f t="shared" si="5"/>
        <v>69039743</v>
      </c>
      <c r="J37" s="28">
        <f t="shared" si="5"/>
        <v>63622331</v>
      </c>
      <c r="K37" s="27">
        <f t="shared" si="5"/>
        <v>190772831</v>
      </c>
      <c r="L37" s="27">
        <f t="shared" si="5"/>
        <v>90558511</v>
      </c>
      <c r="M37" s="28">
        <f t="shared" si="5"/>
        <v>77156382</v>
      </c>
      <c r="N37" s="28">
        <f t="shared" si="5"/>
        <v>92606275</v>
      </c>
      <c r="O37" s="27">
        <f t="shared" si="5"/>
        <v>260321168</v>
      </c>
      <c r="P37" s="27">
        <f t="shared" si="5"/>
        <v>0</v>
      </c>
      <c r="Q37" s="28">
        <f t="shared" si="5"/>
        <v>0</v>
      </c>
      <c r="R37" s="28">
        <f t="shared" si="5"/>
        <v>0</v>
      </c>
      <c r="S37" s="27">
        <f t="shared" si="5"/>
        <v>0</v>
      </c>
      <c r="T37" s="27">
        <f t="shared" si="5"/>
        <v>0</v>
      </c>
      <c r="U37" s="28">
        <f t="shared" si="5"/>
        <v>0</v>
      </c>
      <c r="V37" s="28">
        <f t="shared" si="5"/>
        <v>0</v>
      </c>
      <c r="W37" s="42">
        <f t="shared" si="5"/>
        <v>0</v>
      </c>
    </row>
    <row r="38" spans="1:23" ht="12.75">
      <c r="A38" s="14" t="s">
        <v>27</v>
      </c>
      <c r="B38" s="15" t="s">
        <v>85</v>
      </c>
      <c r="C38" s="16" t="s">
        <v>86</v>
      </c>
      <c r="D38" s="25">
        <v>379328233</v>
      </c>
      <c r="E38" s="26">
        <v>379328233</v>
      </c>
      <c r="F38" s="26">
        <v>152619448</v>
      </c>
      <c r="G38" s="35">
        <f t="shared" si="1"/>
        <v>0.40234138859893404</v>
      </c>
      <c r="H38" s="25">
        <v>15076203</v>
      </c>
      <c r="I38" s="26">
        <v>33855364</v>
      </c>
      <c r="J38" s="26">
        <v>24392076</v>
      </c>
      <c r="K38" s="25">
        <v>73323643</v>
      </c>
      <c r="L38" s="25">
        <v>14526000</v>
      </c>
      <c r="M38" s="26">
        <v>33177189</v>
      </c>
      <c r="N38" s="26">
        <v>31592616</v>
      </c>
      <c r="O38" s="25">
        <v>79295805</v>
      </c>
      <c r="P38" s="25">
        <v>0</v>
      </c>
      <c r="Q38" s="26">
        <v>0</v>
      </c>
      <c r="R38" s="26">
        <v>0</v>
      </c>
      <c r="S38" s="25">
        <v>0</v>
      </c>
      <c r="T38" s="25">
        <v>0</v>
      </c>
      <c r="U38" s="26">
        <v>0</v>
      </c>
      <c r="V38" s="26">
        <v>0</v>
      </c>
      <c r="W38" s="41">
        <v>0</v>
      </c>
    </row>
    <row r="39" spans="1:23" ht="12.75">
      <c r="A39" s="14" t="s">
        <v>27</v>
      </c>
      <c r="B39" s="15" t="s">
        <v>87</v>
      </c>
      <c r="C39" s="16" t="s">
        <v>88</v>
      </c>
      <c r="D39" s="25">
        <v>272906485</v>
      </c>
      <c r="E39" s="26">
        <v>276213485</v>
      </c>
      <c r="F39" s="26">
        <v>84195209</v>
      </c>
      <c r="G39" s="35">
        <f t="shared" si="1"/>
        <v>0.3085130388162084</v>
      </c>
      <c r="H39" s="25">
        <v>5810528</v>
      </c>
      <c r="I39" s="26">
        <v>14493185</v>
      </c>
      <c r="J39" s="26">
        <v>22667655</v>
      </c>
      <c r="K39" s="25">
        <v>42971368</v>
      </c>
      <c r="L39" s="25">
        <v>7146104</v>
      </c>
      <c r="M39" s="26">
        <v>16383296</v>
      </c>
      <c r="N39" s="26">
        <v>17694441</v>
      </c>
      <c r="O39" s="25">
        <v>41223841</v>
      </c>
      <c r="P39" s="25">
        <v>0</v>
      </c>
      <c r="Q39" s="26">
        <v>0</v>
      </c>
      <c r="R39" s="26">
        <v>0</v>
      </c>
      <c r="S39" s="25">
        <v>0</v>
      </c>
      <c r="T39" s="25">
        <v>0</v>
      </c>
      <c r="U39" s="26">
        <v>0</v>
      </c>
      <c r="V39" s="26">
        <v>0</v>
      </c>
      <c r="W39" s="41">
        <v>0</v>
      </c>
    </row>
    <row r="40" spans="1:23" ht="12.75">
      <c r="A40" s="14" t="s">
        <v>27</v>
      </c>
      <c r="B40" s="15" t="s">
        <v>89</v>
      </c>
      <c r="C40" s="16" t="s">
        <v>90</v>
      </c>
      <c r="D40" s="25">
        <v>314680658</v>
      </c>
      <c r="E40" s="26">
        <v>314680658</v>
      </c>
      <c r="F40" s="26">
        <v>106357383</v>
      </c>
      <c r="G40" s="35">
        <f t="shared" si="1"/>
        <v>0.3379851296739058</v>
      </c>
      <c r="H40" s="25">
        <v>8444768</v>
      </c>
      <c r="I40" s="26">
        <v>27457693</v>
      </c>
      <c r="J40" s="26">
        <v>15652352</v>
      </c>
      <c r="K40" s="25">
        <v>51554813</v>
      </c>
      <c r="L40" s="25">
        <v>17930951</v>
      </c>
      <c r="M40" s="26">
        <v>17062338</v>
      </c>
      <c r="N40" s="26">
        <v>19809281</v>
      </c>
      <c r="O40" s="25">
        <v>54802570</v>
      </c>
      <c r="P40" s="25">
        <v>0</v>
      </c>
      <c r="Q40" s="26">
        <v>0</v>
      </c>
      <c r="R40" s="26">
        <v>0</v>
      </c>
      <c r="S40" s="25">
        <v>0</v>
      </c>
      <c r="T40" s="25">
        <v>0</v>
      </c>
      <c r="U40" s="26">
        <v>0</v>
      </c>
      <c r="V40" s="26">
        <v>0</v>
      </c>
      <c r="W40" s="41">
        <v>0</v>
      </c>
    </row>
    <row r="41" spans="1:23" ht="12.75">
      <c r="A41" s="14" t="s">
        <v>27</v>
      </c>
      <c r="B41" s="15" t="s">
        <v>91</v>
      </c>
      <c r="C41" s="16" t="s">
        <v>92</v>
      </c>
      <c r="D41" s="25">
        <v>165199824</v>
      </c>
      <c r="E41" s="26">
        <v>165199824</v>
      </c>
      <c r="F41" s="26">
        <v>25412570</v>
      </c>
      <c r="G41" s="35">
        <f t="shared" si="1"/>
        <v>0.15382928010867614</v>
      </c>
      <c r="H41" s="25">
        <v>2757292</v>
      </c>
      <c r="I41" s="26">
        <v>6063594</v>
      </c>
      <c r="J41" s="26">
        <v>11780445</v>
      </c>
      <c r="K41" s="25">
        <v>20601331</v>
      </c>
      <c r="L41" s="25">
        <v>4811239</v>
      </c>
      <c r="M41" s="26">
        <v>0</v>
      </c>
      <c r="N41" s="26">
        <v>0</v>
      </c>
      <c r="O41" s="25">
        <v>4811239</v>
      </c>
      <c r="P41" s="25">
        <v>0</v>
      </c>
      <c r="Q41" s="26">
        <v>0</v>
      </c>
      <c r="R41" s="26">
        <v>0</v>
      </c>
      <c r="S41" s="25">
        <v>0</v>
      </c>
      <c r="T41" s="25">
        <v>0</v>
      </c>
      <c r="U41" s="26">
        <v>0</v>
      </c>
      <c r="V41" s="26">
        <v>0</v>
      </c>
      <c r="W41" s="41">
        <v>0</v>
      </c>
    </row>
    <row r="42" spans="1:23" ht="12.75">
      <c r="A42" s="14" t="s">
        <v>27</v>
      </c>
      <c r="B42" s="15" t="s">
        <v>93</v>
      </c>
      <c r="C42" s="16" t="s">
        <v>94</v>
      </c>
      <c r="D42" s="25">
        <v>1189493824</v>
      </c>
      <c r="E42" s="26">
        <v>1189493824</v>
      </c>
      <c r="F42" s="26">
        <v>434500920</v>
      </c>
      <c r="G42" s="35">
        <f t="shared" si="1"/>
        <v>0.3652821992289722</v>
      </c>
      <c r="H42" s="25">
        <v>76346936</v>
      </c>
      <c r="I42" s="26">
        <v>82034299</v>
      </c>
      <c r="J42" s="26">
        <v>80012957</v>
      </c>
      <c r="K42" s="25">
        <v>238394192</v>
      </c>
      <c r="L42" s="25">
        <v>76891841</v>
      </c>
      <c r="M42" s="26">
        <v>60907985</v>
      </c>
      <c r="N42" s="26">
        <v>58306902</v>
      </c>
      <c r="O42" s="25">
        <v>196106728</v>
      </c>
      <c r="P42" s="25">
        <v>0</v>
      </c>
      <c r="Q42" s="26">
        <v>0</v>
      </c>
      <c r="R42" s="26">
        <v>0</v>
      </c>
      <c r="S42" s="25">
        <v>0</v>
      </c>
      <c r="T42" s="25">
        <v>0</v>
      </c>
      <c r="U42" s="26">
        <v>0</v>
      </c>
      <c r="V42" s="26">
        <v>0</v>
      </c>
      <c r="W42" s="41">
        <v>0</v>
      </c>
    </row>
    <row r="43" spans="1:23" ht="12.75">
      <c r="A43" s="14" t="s">
        <v>42</v>
      </c>
      <c r="B43" s="15" t="s">
        <v>95</v>
      </c>
      <c r="C43" s="16" t="s">
        <v>96</v>
      </c>
      <c r="D43" s="25">
        <v>1383009390</v>
      </c>
      <c r="E43" s="26">
        <v>1383009390</v>
      </c>
      <c r="F43" s="26">
        <v>467886199</v>
      </c>
      <c r="G43" s="35">
        <f t="shared" si="1"/>
        <v>0.3383102113283555</v>
      </c>
      <c r="H43" s="25">
        <v>46267515</v>
      </c>
      <c r="I43" s="26">
        <v>60071285</v>
      </c>
      <c r="J43" s="26">
        <v>84651033</v>
      </c>
      <c r="K43" s="25">
        <v>190989833</v>
      </c>
      <c r="L43" s="25">
        <v>93119105</v>
      </c>
      <c r="M43" s="26">
        <v>98125637</v>
      </c>
      <c r="N43" s="26">
        <v>85651624</v>
      </c>
      <c r="O43" s="25">
        <v>276896366</v>
      </c>
      <c r="P43" s="25">
        <v>0</v>
      </c>
      <c r="Q43" s="26">
        <v>0</v>
      </c>
      <c r="R43" s="26">
        <v>0</v>
      </c>
      <c r="S43" s="25">
        <v>0</v>
      </c>
      <c r="T43" s="25">
        <v>0</v>
      </c>
      <c r="U43" s="26">
        <v>0</v>
      </c>
      <c r="V43" s="26">
        <v>0</v>
      </c>
      <c r="W43" s="41">
        <v>0</v>
      </c>
    </row>
    <row r="44" spans="1:23" ht="16.5">
      <c r="A44" s="17"/>
      <c r="B44" s="18" t="s">
        <v>97</v>
      </c>
      <c r="C44" s="19"/>
      <c r="D44" s="27">
        <f>SUM(D38:D43)</f>
        <v>3704618414</v>
      </c>
      <c r="E44" s="28">
        <f>SUM(E38:E43)</f>
        <v>3707925414</v>
      </c>
      <c r="F44" s="28">
        <f>SUM(F38:F43)</f>
        <v>1270971729</v>
      </c>
      <c r="G44" s="36">
        <f t="shared" si="1"/>
        <v>0.34307763633547605</v>
      </c>
      <c r="H44" s="27">
        <f aca="true" t="shared" si="6" ref="H44:W44">SUM(H38:H43)</f>
        <v>154703242</v>
      </c>
      <c r="I44" s="28">
        <f t="shared" si="6"/>
        <v>223975420</v>
      </c>
      <c r="J44" s="28">
        <f t="shared" si="6"/>
        <v>239156518</v>
      </c>
      <c r="K44" s="27">
        <f t="shared" si="6"/>
        <v>617835180</v>
      </c>
      <c r="L44" s="27">
        <f t="shared" si="6"/>
        <v>214425240</v>
      </c>
      <c r="M44" s="28">
        <f t="shared" si="6"/>
        <v>225656445</v>
      </c>
      <c r="N44" s="28">
        <f t="shared" si="6"/>
        <v>213054864</v>
      </c>
      <c r="O44" s="27">
        <f t="shared" si="6"/>
        <v>653136549</v>
      </c>
      <c r="P44" s="27">
        <f t="shared" si="6"/>
        <v>0</v>
      </c>
      <c r="Q44" s="28">
        <f t="shared" si="6"/>
        <v>0</v>
      </c>
      <c r="R44" s="28">
        <f t="shared" si="6"/>
        <v>0</v>
      </c>
      <c r="S44" s="27">
        <f t="shared" si="6"/>
        <v>0</v>
      </c>
      <c r="T44" s="27">
        <f t="shared" si="6"/>
        <v>0</v>
      </c>
      <c r="U44" s="28">
        <f t="shared" si="6"/>
        <v>0</v>
      </c>
      <c r="V44" s="28">
        <f t="shared" si="6"/>
        <v>0</v>
      </c>
      <c r="W44" s="42">
        <f t="shared" si="6"/>
        <v>0</v>
      </c>
    </row>
    <row r="45" spans="1:23" ht="12.75">
      <c r="A45" s="14" t="s">
        <v>27</v>
      </c>
      <c r="B45" s="15" t="s">
        <v>98</v>
      </c>
      <c r="C45" s="16" t="s">
        <v>99</v>
      </c>
      <c r="D45" s="25">
        <v>321075679</v>
      </c>
      <c r="E45" s="26">
        <v>321075679</v>
      </c>
      <c r="F45" s="26">
        <v>74202830</v>
      </c>
      <c r="G45" s="35">
        <f t="shared" si="1"/>
        <v>0.23110697836443725</v>
      </c>
      <c r="H45" s="25">
        <v>15397065</v>
      </c>
      <c r="I45" s="26">
        <v>12721014</v>
      </c>
      <c r="J45" s="26">
        <v>11294426</v>
      </c>
      <c r="K45" s="25">
        <v>39412505</v>
      </c>
      <c r="L45" s="25">
        <v>12203207</v>
      </c>
      <c r="M45" s="26">
        <v>12856619</v>
      </c>
      <c r="N45" s="26">
        <v>9730499</v>
      </c>
      <c r="O45" s="25">
        <v>34790325</v>
      </c>
      <c r="P45" s="25">
        <v>0</v>
      </c>
      <c r="Q45" s="26">
        <v>0</v>
      </c>
      <c r="R45" s="26">
        <v>0</v>
      </c>
      <c r="S45" s="25">
        <v>0</v>
      </c>
      <c r="T45" s="25">
        <v>0</v>
      </c>
      <c r="U45" s="26">
        <v>0</v>
      </c>
      <c r="V45" s="26">
        <v>0</v>
      </c>
      <c r="W45" s="41">
        <v>0</v>
      </c>
    </row>
    <row r="46" spans="1:23" ht="12.75">
      <c r="A46" s="14" t="s">
        <v>27</v>
      </c>
      <c r="B46" s="15" t="s">
        <v>100</v>
      </c>
      <c r="C46" s="16" t="s">
        <v>101</v>
      </c>
      <c r="D46" s="25">
        <v>249242000</v>
      </c>
      <c r="E46" s="26">
        <v>249242000</v>
      </c>
      <c r="F46" s="26">
        <v>82077137</v>
      </c>
      <c r="G46" s="35">
        <f t="shared" si="1"/>
        <v>0.3293070068447533</v>
      </c>
      <c r="H46" s="25">
        <v>9746820</v>
      </c>
      <c r="I46" s="26">
        <v>12408494</v>
      </c>
      <c r="J46" s="26">
        <v>10798901</v>
      </c>
      <c r="K46" s="25">
        <v>32954215</v>
      </c>
      <c r="L46" s="25">
        <v>13618953</v>
      </c>
      <c r="M46" s="26">
        <v>18536358</v>
      </c>
      <c r="N46" s="26">
        <v>16967611</v>
      </c>
      <c r="O46" s="25">
        <v>49122922</v>
      </c>
      <c r="P46" s="25">
        <v>0</v>
      </c>
      <c r="Q46" s="26">
        <v>0</v>
      </c>
      <c r="R46" s="26">
        <v>0</v>
      </c>
      <c r="S46" s="25">
        <v>0</v>
      </c>
      <c r="T46" s="25">
        <v>0</v>
      </c>
      <c r="U46" s="26">
        <v>0</v>
      </c>
      <c r="V46" s="26">
        <v>0</v>
      </c>
      <c r="W46" s="41">
        <v>0</v>
      </c>
    </row>
    <row r="47" spans="1:23" ht="12.75">
      <c r="A47" s="14" t="s">
        <v>27</v>
      </c>
      <c r="B47" s="15" t="s">
        <v>102</v>
      </c>
      <c r="C47" s="16" t="s">
        <v>103</v>
      </c>
      <c r="D47" s="25">
        <v>301508973</v>
      </c>
      <c r="E47" s="26">
        <v>301508973</v>
      </c>
      <c r="F47" s="26">
        <v>51042875</v>
      </c>
      <c r="G47" s="35">
        <f t="shared" si="1"/>
        <v>0.16929139618010638</v>
      </c>
      <c r="H47" s="25">
        <v>6662584</v>
      </c>
      <c r="I47" s="26">
        <v>9937465</v>
      </c>
      <c r="J47" s="26">
        <v>9197903</v>
      </c>
      <c r="K47" s="25">
        <v>25797952</v>
      </c>
      <c r="L47" s="25">
        <v>10260005</v>
      </c>
      <c r="M47" s="26">
        <v>7176354</v>
      </c>
      <c r="N47" s="26">
        <v>7808564</v>
      </c>
      <c r="O47" s="25">
        <v>25244923</v>
      </c>
      <c r="P47" s="25">
        <v>0</v>
      </c>
      <c r="Q47" s="26">
        <v>0</v>
      </c>
      <c r="R47" s="26">
        <v>0</v>
      </c>
      <c r="S47" s="25">
        <v>0</v>
      </c>
      <c r="T47" s="25">
        <v>0</v>
      </c>
      <c r="U47" s="26">
        <v>0</v>
      </c>
      <c r="V47" s="26">
        <v>0</v>
      </c>
      <c r="W47" s="41">
        <v>0</v>
      </c>
    </row>
    <row r="48" spans="1:23" ht="12.75">
      <c r="A48" s="14" t="s">
        <v>27</v>
      </c>
      <c r="B48" s="15" t="s">
        <v>104</v>
      </c>
      <c r="C48" s="16" t="s">
        <v>105</v>
      </c>
      <c r="D48" s="25">
        <v>122800739</v>
      </c>
      <c r="E48" s="26">
        <v>122800739</v>
      </c>
      <c r="F48" s="26">
        <v>18142602</v>
      </c>
      <c r="G48" s="35">
        <f t="shared" si="1"/>
        <v>0.1477401695440937</v>
      </c>
      <c r="H48" s="25">
        <v>4549331</v>
      </c>
      <c r="I48" s="26">
        <v>5883067</v>
      </c>
      <c r="J48" s="26">
        <v>3192708</v>
      </c>
      <c r="K48" s="25">
        <v>13625106</v>
      </c>
      <c r="L48" s="25">
        <v>3153046</v>
      </c>
      <c r="M48" s="26">
        <v>1364450</v>
      </c>
      <c r="N48" s="26">
        <v>0</v>
      </c>
      <c r="O48" s="25">
        <v>4517496</v>
      </c>
      <c r="P48" s="25">
        <v>0</v>
      </c>
      <c r="Q48" s="26">
        <v>0</v>
      </c>
      <c r="R48" s="26">
        <v>0</v>
      </c>
      <c r="S48" s="25">
        <v>0</v>
      </c>
      <c r="T48" s="25">
        <v>0</v>
      </c>
      <c r="U48" s="26">
        <v>0</v>
      </c>
      <c r="V48" s="26">
        <v>0</v>
      </c>
      <c r="W48" s="41">
        <v>0</v>
      </c>
    </row>
    <row r="49" spans="1:23" ht="12.75">
      <c r="A49" s="14" t="s">
        <v>42</v>
      </c>
      <c r="B49" s="15" t="s">
        <v>106</v>
      </c>
      <c r="C49" s="16" t="s">
        <v>107</v>
      </c>
      <c r="D49" s="25">
        <v>533041181</v>
      </c>
      <c r="E49" s="26">
        <v>533041181</v>
      </c>
      <c r="F49" s="26">
        <v>245879595</v>
      </c>
      <c r="G49" s="35">
        <f t="shared" si="1"/>
        <v>0.46127692149173743</v>
      </c>
      <c r="H49" s="25">
        <v>24283746</v>
      </c>
      <c r="I49" s="26">
        <v>25506262</v>
      </c>
      <c r="J49" s="26">
        <v>28656438</v>
      </c>
      <c r="K49" s="25">
        <v>78446446</v>
      </c>
      <c r="L49" s="25">
        <v>19454786</v>
      </c>
      <c r="M49" s="26">
        <v>132409622</v>
      </c>
      <c r="N49" s="26">
        <v>15568741</v>
      </c>
      <c r="O49" s="25">
        <v>167433149</v>
      </c>
      <c r="P49" s="25">
        <v>0</v>
      </c>
      <c r="Q49" s="26">
        <v>0</v>
      </c>
      <c r="R49" s="26">
        <v>0</v>
      </c>
      <c r="S49" s="25">
        <v>0</v>
      </c>
      <c r="T49" s="25">
        <v>0</v>
      </c>
      <c r="U49" s="26">
        <v>0</v>
      </c>
      <c r="V49" s="26">
        <v>0</v>
      </c>
      <c r="W49" s="41">
        <v>0</v>
      </c>
    </row>
    <row r="50" spans="1:23" ht="16.5">
      <c r="A50" s="17"/>
      <c r="B50" s="18" t="s">
        <v>108</v>
      </c>
      <c r="C50" s="19"/>
      <c r="D50" s="27">
        <f>SUM(D45:D49)</f>
        <v>1527668572</v>
      </c>
      <c r="E50" s="28">
        <f>SUM(E45:E49)</f>
        <v>1527668572</v>
      </c>
      <c r="F50" s="28">
        <f>SUM(F45:F49)</f>
        <v>471345039</v>
      </c>
      <c r="G50" s="36">
        <f t="shared" si="1"/>
        <v>0.30853880719881693</v>
      </c>
      <c r="H50" s="27">
        <f aca="true" t="shared" si="7" ref="H50:W50">SUM(H45:H49)</f>
        <v>60639546</v>
      </c>
      <c r="I50" s="28">
        <f t="shared" si="7"/>
        <v>66456302</v>
      </c>
      <c r="J50" s="28">
        <f t="shared" si="7"/>
        <v>63140376</v>
      </c>
      <c r="K50" s="27">
        <f t="shared" si="7"/>
        <v>190236224</v>
      </c>
      <c r="L50" s="27">
        <f t="shared" si="7"/>
        <v>58689997</v>
      </c>
      <c r="M50" s="28">
        <f t="shared" si="7"/>
        <v>172343403</v>
      </c>
      <c r="N50" s="28">
        <f t="shared" si="7"/>
        <v>50075415</v>
      </c>
      <c r="O50" s="27">
        <f t="shared" si="7"/>
        <v>281108815</v>
      </c>
      <c r="P50" s="27">
        <f t="shared" si="7"/>
        <v>0</v>
      </c>
      <c r="Q50" s="28">
        <f t="shared" si="7"/>
        <v>0</v>
      </c>
      <c r="R50" s="28">
        <f t="shared" si="7"/>
        <v>0</v>
      </c>
      <c r="S50" s="27">
        <f t="shared" si="7"/>
        <v>0</v>
      </c>
      <c r="T50" s="27">
        <f t="shared" si="7"/>
        <v>0</v>
      </c>
      <c r="U50" s="28">
        <f t="shared" si="7"/>
        <v>0</v>
      </c>
      <c r="V50" s="28">
        <f t="shared" si="7"/>
        <v>0</v>
      </c>
      <c r="W50" s="42">
        <f t="shared" si="7"/>
        <v>0</v>
      </c>
    </row>
    <row r="51" spans="1:23" ht="16.5">
      <c r="A51" s="17"/>
      <c r="B51" s="18" t="s">
        <v>109</v>
      </c>
      <c r="C51" s="19"/>
      <c r="D51" s="27">
        <f>SUM(D5:D6,D8:D15,D17:D23,D25:D31,D33:D36,D38:D43,D45:D49)</f>
        <v>30792297180</v>
      </c>
      <c r="E51" s="28">
        <f>SUM(E5:E6,E8:E15,E17:E23,E25:E31,E33:E36,E38:E43,E45:E49)</f>
        <v>30795604180</v>
      </c>
      <c r="F51" s="28">
        <f>SUM(F5:F6,F8:F15,F17:F23,F25:F31,F33:F36,F38:F43,F45:F49)</f>
        <v>13511302563</v>
      </c>
      <c r="G51" s="36">
        <f t="shared" si="1"/>
        <v>0.43878839191561736</v>
      </c>
      <c r="H51" s="27">
        <f aca="true" t="shared" si="8" ref="H51:W51">SUM(H5:H6,H8:H15,H17:H23,H25:H31,H33:H36,H38:H43,H45:H49)</f>
        <v>1769184587</v>
      </c>
      <c r="I51" s="28">
        <f t="shared" si="8"/>
        <v>2130046040</v>
      </c>
      <c r="J51" s="28">
        <f t="shared" si="8"/>
        <v>2083577526</v>
      </c>
      <c r="K51" s="27">
        <f t="shared" si="8"/>
        <v>5982808153</v>
      </c>
      <c r="L51" s="27">
        <f t="shared" si="8"/>
        <v>2126061479</v>
      </c>
      <c r="M51" s="28">
        <f t="shared" si="8"/>
        <v>2512679868</v>
      </c>
      <c r="N51" s="28">
        <f t="shared" si="8"/>
        <v>2889753063</v>
      </c>
      <c r="O51" s="27">
        <f t="shared" si="8"/>
        <v>7528494410</v>
      </c>
      <c r="P51" s="27">
        <f t="shared" si="8"/>
        <v>0</v>
      </c>
      <c r="Q51" s="28">
        <f t="shared" si="8"/>
        <v>0</v>
      </c>
      <c r="R51" s="28">
        <f t="shared" si="8"/>
        <v>0</v>
      </c>
      <c r="S51" s="27">
        <f t="shared" si="8"/>
        <v>0</v>
      </c>
      <c r="T51" s="27">
        <f t="shared" si="8"/>
        <v>0</v>
      </c>
      <c r="U51" s="28">
        <f t="shared" si="8"/>
        <v>0</v>
      </c>
      <c r="V51" s="28">
        <f t="shared" si="8"/>
        <v>0</v>
      </c>
      <c r="W51" s="42">
        <f t="shared" si="8"/>
        <v>0</v>
      </c>
    </row>
    <row r="52" spans="1:23" ht="16.5">
      <c r="A52" s="9"/>
      <c r="B52" s="10" t="s">
        <v>604</v>
      </c>
      <c r="C52" s="11"/>
      <c r="D52" s="29"/>
      <c r="E52" s="30"/>
      <c r="F52" s="30"/>
      <c r="G52" s="37"/>
      <c r="H52" s="29"/>
      <c r="I52" s="30"/>
      <c r="J52" s="30"/>
      <c r="K52" s="29"/>
      <c r="L52" s="29"/>
      <c r="M52" s="30"/>
      <c r="N52" s="30"/>
      <c r="O52" s="29"/>
      <c r="P52" s="29"/>
      <c r="Q52" s="30"/>
      <c r="R52" s="30"/>
      <c r="S52" s="29"/>
      <c r="T52" s="29"/>
      <c r="U52" s="30"/>
      <c r="V52" s="30"/>
      <c r="W52" s="43"/>
    </row>
    <row r="53" spans="1:23" ht="16.5">
      <c r="A53" s="13"/>
      <c r="B53" s="10" t="s">
        <v>110</v>
      </c>
      <c r="C53" s="11"/>
      <c r="D53" s="29"/>
      <c r="E53" s="30"/>
      <c r="F53" s="30"/>
      <c r="G53" s="37"/>
      <c r="H53" s="29"/>
      <c r="I53" s="30"/>
      <c r="J53" s="30"/>
      <c r="K53" s="29"/>
      <c r="L53" s="29"/>
      <c r="M53" s="30"/>
      <c r="N53" s="30"/>
      <c r="O53" s="29"/>
      <c r="P53" s="29"/>
      <c r="Q53" s="30"/>
      <c r="R53" s="30"/>
      <c r="S53" s="29"/>
      <c r="T53" s="29"/>
      <c r="U53" s="30"/>
      <c r="V53" s="30"/>
      <c r="W53" s="43"/>
    </row>
    <row r="54" spans="1:23" ht="12.75">
      <c r="A54" s="14" t="s">
        <v>21</v>
      </c>
      <c r="B54" s="15" t="s">
        <v>111</v>
      </c>
      <c r="C54" s="16" t="s">
        <v>112</v>
      </c>
      <c r="D54" s="25">
        <v>6147612379</v>
      </c>
      <c r="E54" s="26">
        <v>6147612379</v>
      </c>
      <c r="F54" s="26">
        <v>2558678200</v>
      </c>
      <c r="G54" s="35">
        <f aca="true" t="shared" si="9" ref="G54:G82">IF($D54=0,0,$F54/$D54)</f>
        <v>0.41620682018605193</v>
      </c>
      <c r="H54" s="25">
        <v>348788790</v>
      </c>
      <c r="I54" s="26">
        <v>241964470</v>
      </c>
      <c r="J54" s="26">
        <v>401909846</v>
      </c>
      <c r="K54" s="25">
        <v>992663106</v>
      </c>
      <c r="L54" s="25">
        <v>485771966</v>
      </c>
      <c r="M54" s="26">
        <v>399054014</v>
      </c>
      <c r="N54" s="26">
        <v>681189114</v>
      </c>
      <c r="O54" s="25">
        <v>1566015094</v>
      </c>
      <c r="P54" s="25">
        <v>0</v>
      </c>
      <c r="Q54" s="26">
        <v>0</v>
      </c>
      <c r="R54" s="26">
        <v>0</v>
      </c>
      <c r="S54" s="25">
        <v>0</v>
      </c>
      <c r="T54" s="25">
        <v>0</v>
      </c>
      <c r="U54" s="26">
        <v>0</v>
      </c>
      <c r="V54" s="26">
        <v>0</v>
      </c>
      <c r="W54" s="41">
        <v>0</v>
      </c>
    </row>
    <row r="55" spans="1:23" ht="16.5">
      <c r="A55" s="17"/>
      <c r="B55" s="18" t="s">
        <v>26</v>
      </c>
      <c r="C55" s="19"/>
      <c r="D55" s="27">
        <f>D54</f>
        <v>6147612379</v>
      </c>
      <c r="E55" s="28">
        <f>E54</f>
        <v>6147612379</v>
      </c>
      <c r="F55" s="28">
        <f>F54</f>
        <v>2558678200</v>
      </c>
      <c r="G55" s="36">
        <f t="shared" si="9"/>
        <v>0.41620682018605193</v>
      </c>
      <c r="H55" s="27">
        <f aca="true" t="shared" si="10" ref="H55:W55">H54</f>
        <v>348788790</v>
      </c>
      <c r="I55" s="28">
        <f t="shared" si="10"/>
        <v>241964470</v>
      </c>
      <c r="J55" s="28">
        <f t="shared" si="10"/>
        <v>401909846</v>
      </c>
      <c r="K55" s="27">
        <f t="shared" si="10"/>
        <v>992663106</v>
      </c>
      <c r="L55" s="27">
        <f t="shared" si="10"/>
        <v>485771966</v>
      </c>
      <c r="M55" s="28">
        <f t="shared" si="10"/>
        <v>399054014</v>
      </c>
      <c r="N55" s="28">
        <f t="shared" si="10"/>
        <v>681189114</v>
      </c>
      <c r="O55" s="27">
        <f t="shared" si="10"/>
        <v>1566015094</v>
      </c>
      <c r="P55" s="27">
        <f t="shared" si="10"/>
        <v>0</v>
      </c>
      <c r="Q55" s="28">
        <f t="shared" si="10"/>
        <v>0</v>
      </c>
      <c r="R55" s="28">
        <f t="shared" si="10"/>
        <v>0</v>
      </c>
      <c r="S55" s="27">
        <f t="shared" si="10"/>
        <v>0</v>
      </c>
      <c r="T55" s="27">
        <f t="shared" si="10"/>
        <v>0</v>
      </c>
      <c r="U55" s="28">
        <f t="shared" si="10"/>
        <v>0</v>
      </c>
      <c r="V55" s="28">
        <f t="shared" si="10"/>
        <v>0</v>
      </c>
      <c r="W55" s="42">
        <f t="shared" si="10"/>
        <v>0</v>
      </c>
    </row>
    <row r="56" spans="1:23" ht="12.75">
      <c r="A56" s="14" t="s">
        <v>27</v>
      </c>
      <c r="B56" s="15" t="s">
        <v>113</v>
      </c>
      <c r="C56" s="16" t="s">
        <v>114</v>
      </c>
      <c r="D56" s="25">
        <v>164390631</v>
      </c>
      <c r="E56" s="26">
        <v>164390631</v>
      </c>
      <c r="F56" s="26">
        <v>132375065</v>
      </c>
      <c r="G56" s="35">
        <f t="shared" si="9"/>
        <v>0.8052470155674505</v>
      </c>
      <c r="H56" s="25">
        <v>35737215</v>
      </c>
      <c r="I56" s="26">
        <v>20260951</v>
      </c>
      <c r="J56" s="26">
        <v>32880810</v>
      </c>
      <c r="K56" s="25">
        <v>88878976</v>
      </c>
      <c r="L56" s="25">
        <v>15654044</v>
      </c>
      <c r="M56" s="26">
        <v>12604835</v>
      </c>
      <c r="N56" s="26">
        <v>15237210</v>
      </c>
      <c r="O56" s="25">
        <v>43496089</v>
      </c>
      <c r="P56" s="25">
        <v>0</v>
      </c>
      <c r="Q56" s="26">
        <v>0</v>
      </c>
      <c r="R56" s="26">
        <v>0</v>
      </c>
      <c r="S56" s="25">
        <v>0</v>
      </c>
      <c r="T56" s="25">
        <v>0</v>
      </c>
      <c r="U56" s="26">
        <v>0</v>
      </c>
      <c r="V56" s="26">
        <v>0</v>
      </c>
      <c r="W56" s="41">
        <v>0</v>
      </c>
    </row>
    <row r="57" spans="1:23" ht="12.75">
      <c r="A57" s="14" t="s">
        <v>27</v>
      </c>
      <c r="B57" s="15" t="s">
        <v>115</v>
      </c>
      <c r="C57" s="16" t="s">
        <v>116</v>
      </c>
      <c r="D57" s="25">
        <v>334787343</v>
      </c>
      <c r="E57" s="26">
        <v>334787343</v>
      </c>
      <c r="F57" s="26">
        <v>93909569</v>
      </c>
      <c r="G57" s="35">
        <f t="shared" si="9"/>
        <v>0.2805051354644551</v>
      </c>
      <c r="H57" s="25">
        <v>11775958</v>
      </c>
      <c r="I57" s="26">
        <v>10292519</v>
      </c>
      <c r="J57" s="26">
        <v>18076186</v>
      </c>
      <c r="K57" s="25">
        <v>40144663</v>
      </c>
      <c r="L57" s="25">
        <v>16337197</v>
      </c>
      <c r="M57" s="26">
        <v>22028118</v>
      </c>
      <c r="N57" s="26">
        <v>15399591</v>
      </c>
      <c r="O57" s="25">
        <v>53764906</v>
      </c>
      <c r="P57" s="25">
        <v>0</v>
      </c>
      <c r="Q57" s="26">
        <v>0</v>
      </c>
      <c r="R57" s="26">
        <v>0</v>
      </c>
      <c r="S57" s="25">
        <v>0</v>
      </c>
      <c r="T57" s="25">
        <v>0</v>
      </c>
      <c r="U57" s="26">
        <v>0</v>
      </c>
      <c r="V57" s="26">
        <v>0</v>
      </c>
      <c r="W57" s="41">
        <v>0</v>
      </c>
    </row>
    <row r="58" spans="1:23" ht="12.75">
      <c r="A58" s="14" t="s">
        <v>27</v>
      </c>
      <c r="B58" s="15" t="s">
        <v>117</v>
      </c>
      <c r="C58" s="16" t="s">
        <v>118</v>
      </c>
      <c r="D58" s="25">
        <v>168952327</v>
      </c>
      <c r="E58" s="26">
        <v>168952327</v>
      </c>
      <c r="F58" s="26">
        <v>44983702</v>
      </c>
      <c r="G58" s="35">
        <f t="shared" si="9"/>
        <v>0.2662508578529374</v>
      </c>
      <c r="H58" s="25">
        <v>7202370</v>
      </c>
      <c r="I58" s="26">
        <v>5980905</v>
      </c>
      <c r="J58" s="26">
        <v>6597166</v>
      </c>
      <c r="K58" s="25">
        <v>19780441</v>
      </c>
      <c r="L58" s="25">
        <v>10056233</v>
      </c>
      <c r="M58" s="26">
        <v>7888452</v>
      </c>
      <c r="N58" s="26">
        <v>7258576</v>
      </c>
      <c r="O58" s="25">
        <v>25203261</v>
      </c>
      <c r="P58" s="25">
        <v>0</v>
      </c>
      <c r="Q58" s="26">
        <v>0</v>
      </c>
      <c r="R58" s="26">
        <v>0</v>
      </c>
      <c r="S58" s="25">
        <v>0</v>
      </c>
      <c r="T58" s="25">
        <v>0</v>
      </c>
      <c r="U58" s="26">
        <v>0</v>
      </c>
      <c r="V58" s="26">
        <v>0</v>
      </c>
      <c r="W58" s="41">
        <v>0</v>
      </c>
    </row>
    <row r="59" spans="1:23" ht="12.75">
      <c r="A59" s="14" t="s">
        <v>42</v>
      </c>
      <c r="B59" s="15" t="s">
        <v>119</v>
      </c>
      <c r="C59" s="16" t="s">
        <v>120</v>
      </c>
      <c r="D59" s="25">
        <v>57980126</v>
      </c>
      <c r="E59" s="26">
        <v>57980126</v>
      </c>
      <c r="F59" s="26">
        <v>24459727</v>
      </c>
      <c r="G59" s="35">
        <f t="shared" si="9"/>
        <v>0.4218639849109676</v>
      </c>
      <c r="H59" s="25">
        <v>3692648</v>
      </c>
      <c r="I59" s="26">
        <v>4678864</v>
      </c>
      <c r="J59" s="26">
        <v>4517026</v>
      </c>
      <c r="K59" s="25">
        <v>12888538</v>
      </c>
      <c r="L59" s="25">
        <v>3912893</v>
      </c>
      <c r="M59" s="26">
        <v>4022751</v>
      </c>
      <c r="N59" s="26">
        <v>3635545</v>
      </c>
      <c r="O59" s="25">
        <v>11571189</v>
      </c>
      <c r="P59" s="25">
        <v>0</v>
      </c>
      <c r="Q59" s="26">
        <v>0</v>
      </c>
      <c r="R59" s="26">
        <v>0</v>
      </c>
      <c r="S59" s="25">
        <v>0</v>
      </c>
      <c r="T59" s="25">
        <v>0</v>
      </c>
      <c r="U59" s="26">
        <v>0</v>
      </c>
      <c r="V59" s="26">
        <v>0</v>
      </c>
      <c r="W59" s="41">
        <v>0</v>
      </c>
    </row>
    <row r="60" spans="1:23" ht="16.5">
      <c r="A60" s="17"/>
      <c r="B60" s="18" t="s">
        <v>121</v>
      </c>
      <c r="C60" s="19"/>
      <c r="D60" s="27">
        <f>SUM(D56:D59)</f>
        <v>726110427</v>
      </c>
      <c r="E60" s="28">
        <f>SUM(E56:E59)</f>
        <v>726110427</v>
      </c>
      <c r="F60" s="28">
        <f>SUM(F56:F59)</f>
        <v>295728063</v>
      </c>
      <c r="G60" s="36">
        <f t="shared" si="9"/>
        <v>0.4072769815767981</v>
      </c>
      <c r="H60" s="27">
        <f aca="true" t="shared" si="11" ref="H60:W60">SUM(H56:H59)</f>
        <v>58408191</v>
      </c>
      <c r="I60" s="28">
        <f t="shared" si="11"/>
        <v>41213239</v>
      </c>
      <c r="J60" s="28">
        <f t="shared" si="11"/>
        <v>62071188</v>
      </c>
      <c r="K60" s="27">
        <f t="shared" si="11"/>
        <v>161692618</v>
      </c>
      <c r="L60" s="27">
        <f t="shared" si="11"/>
        <v>45960367</v>
      </c>
      <c r="M60" s="28">
        <f t="shared" si="11"/>
        <v>46544156</v>
      </c>
      <c r="N60" s="28">
        <f t="shared" si="11"/>
        <v>41530922</v>
      </c>
      <c r="O60" s="27">
        <f t="shared" si="11"/>
        <v>134035445</v>
      </c>
      <c r="P60" s="27">
        <f t="shared" si="11"/>
        <v>0</v>
      </c>
      <c r="Q60" s="28">
        <f t="shared" si="11"/>
        <v>0</v>
      </c>
      <c r="R60" s="28">
        <f t="shared" si="11"/>
        <v>0</v>
      </c>
      <c r="S60" s="27">
        <f t="shared" si="11"/>
        <v>0</v>
      </c>
      <c r="T60" s="27">
        <f t="shared" si="11"/>
        <v>0</v>
      </c>
      <c r="U60" s="28">
        <f t="shared" si="11"/>
        <v>0</v>
      </c>
      <c r="V60" s="28">
        <f t="shared" si="11"/>
        <v>0</v>
      </c>
      <c r="W60" s="42">
        <f t="shared" si="11"/>
        <v>0</v>
      </c>
    </row>
    <row r="61" spans="1:23" ht="12.75">
      <c r="A61" s="14" t="s">
        <v>27</v>
      </c>
      <c r="B61" s="15" t="s">
        <v>122</v>
      </c>
      <c r="C61" s="16" t="s">
        <v>123</v>
      </c>
      <c r="D61" s="25">
        <v>246270475</v>
      </c>
      <c r="E61" s="26">
        <v>246270475</v>
      </c>
      <c r="F61" s="26">
        <v>75963891</v>
      </c>
      <c r="G61" s="35">
        <f t="shared" si="9"/>
        <v>0.3084571587397962</v>
      </c>
      <c r="H61" s="25">
        <v>24841887</v>
      </c>
      <c r="I61" s="26">
        <v>16222879</v>
      </c>
      <c r="J61" s="26">
        <v>13128382</v>
      </c>
      <c r="K61" s="25">
        <v>54193148</v>
      </c>
      <c r="L61" s="25">
        <v>6679151</v>
      </c>
      <c r="M61" s="26">
        <v>8605384</v>
      </c>
      <c r="N61" s="26">
        <v>6486208</v>
      </c>
      <c r="O61" s="25">
        <v>21770743</v>
      </c>
      <c r="P61" s="25">
        <v>0</v>
      </c>
      <c r="Q61" s="26">
        <v>0</v>
      </c>
      <c r="R61" s="26">
        <v>0</v>
      </c>
      <c r="S61" s="25">
        <v>0</v>
      </c>
      <c r="T61" s="25">
        <v>0</v>
      </c>
      <c r="U61" s="26">
        <v>0</v>
      </c>
      <c r="V61" s="26">
        <v>0</v>
      </c>
      <c r="W61" s="41">
        <v>0</v>
      </c>
    </row>
    <row r="62" spans="1:23" ht="12.75">
      <c r="A62" s="14" t="s">
        <v>27</v>
      </c>
      <c r="B62" s="15" t="s">
        <v>124</v>
      </c>
      <c r="C62" s="16" t="s">
        <v>125</v>
      </c>
      <c r="D62" s="25">
        <v>89980257</v>
      </c>
      <c r="E62" s="26">
        <v>89980257</v>
      </c>
      <c r="F62" s="26">
        <v>23239883</v>
      </c>
      <c r="G62" s="35">
        <f t="shared" si="9"/>
        <v>0.2582775797139588</v>
      </c>
      <c r="H62" s="25">
        <v>5100552</v>
      </c>
      <c r="I62" s="26">
        <v>4583660</v>
      </c>
      <c r="J62" s="26">
        <v>7377320</v>
      </c>
      <c r="K62" s="25">
        <v>17061532</v>
      </c>
      <c r="L62" s="25">
        <v>6178351</v>
      </c>
      <c r="M62" s="26">
        <v>0</v>
      </c>
      <c r="N62" s="26">
        <v>0</v>
      </c>
      <c r="O62" s="25">
        <v>6178351</v>
      </c>
      <c r="P62" s="25">
        <v>0</v>
      </c>
      <c r="Q62" s="26">
        <v>0</v>
      </c>
      <c r="R62" s="26">
        <v>0</v>
      </c>
      <c r="S62" s="25">
        <v>0</v>
      </c>
      <c r="T62" s="25">
        <v>0</v>
      </c>
      <c r="U62" s="26">
        <v>0</v>
      </c>
      <c r="V62" s="26">
        <v>0</v>
      </c>
      <c r="W62" s="41">
        <v>0</v>
      </c>
    </row>
    <row r="63" spans="1:23" ht="12.75">
      <c r="A63" s="14" t="s">
        <v>27</v>
      </c>
      <c r="B63" s="15" t="s">
        <v>126</v>
      </c>
      <c r="C63" s="16" t="s">
        <v>127</v>
      </c>
      <c r="D63" s="25">
        <v>166624136</v>
      </c>
      <c r="E63" s="26">
        <v>166624136</v>
      </c>
      <c r="F63" s="26">
        <v>46812658</v>
      </c>
      <c r="G63" s="35">
        <f t="shared" si="9"/>
        <v>0.28094764134290845</v>
      </c>
      <c r="H63" s="25">
        <v>20963003</v>
      </c>
      <c r="I63" s="26">
        <v>10855378</v>
      </c>
      <c r="J63" s="26">
        <v>14994277</v>
      </c>
      <c r="K63" s="25">
        <v>46812658</v>
      </c>
      <c r="L63" s="25">
        <v>0</v>
      </c>
      <c r="M63" s="26">
        <v>0</v>
      </c>
      <c r="N63" s="26">
        <v>0</v>
      </c>
      <c r="O63" s="25">
        <v>0</v>
      </c>
      <c r="P63" s="25">
        <v>0</v>
      </c>
      <c r="Q63" s="26">
        <v>0</v>
      </c>
      <c r="R63" s="26">
        <v>0</v>
      </c>
      <c r="S63" s="25">
        <v>0</v>
      </c>
      <c r="T63" s="25">
        <v>0</v>
      </c>
      <c r="U63" s="26">
        <v>0</v>
      </c>
      <c r="V63" s="26">
        <v>0</v>
      </c>
      <c r="W63" s="41">
        <v>0</v>
      </c>
    </row>
    <row r="64" spans="1:23" ht="12.75">
      <c r="A64" s="14" t="s">
        <v>27</v>
      </c>
      <c r="B64" s="15" t="s">
        <v>128</v>
      </c>
      <c r="C64" s="16" t="s">
        <v>129</v>
      </c>
      <c r="D64" s="25">
        <v>2322821658</v>
      </c>
      <c r="E64" s="26">
        <v>2322821658</v>
      </c>
      <c r="F64" s="26">
        <v>896249603</v>
      </c>
      <c r="G64" s="35">
        <f t="shared" si="9"/>
        <v>0.3858452068040774</v>
      </c>
      <c r="H64" s="25">
        <v>209888828</v>
      </c>
      <c r="I64" s="26">
        <v>132371234</v>
      </c>
      <c r="J64" s="26">
        <v>122766560</v>
      </c>
      <c r="K64" s="25">
        <v>465026622</v>
      </c>
      <c r="L64" s="25">
        <v>110980585</v>
      </c>
      <c r="M64" s="26">
        <v>102356169</v>
      </c>
      <c r="N64" s="26">
        <v>217886227</v>
      </c>
      <c r="O64" s="25">
        <v>431222981</v>
      </c>
      <c r="P64" s="25">
        <v>0</v>
      </c>
      <c r="Q64" s="26">
        <v>0</v>
      </c>
      <c r="R64" s="26">
        <v>0</v>
      </c>
      <c r="S64" s="25">
        <v>0</v>
      </c>
      <c r="T64" s="25">
        <v>0</v>
      </c>
      <c r="U64" s="26">
        <v>0</v>
      </c>
      <c r="V64" s="26">
        <v>0</v>
      </c>
      <c r="W64" s="41">
        <v>0</v>
      </c>
    </row>
    <row r="65" spans="1:23" ht="12.75">
      <c r="A65" s="14" t="s">
        <v>27</v>
      </c>
      <c r="B65" s="15" t="s">
        <v>130</v>
      </c>
      <c r="C65" s="16" t="s">
        <v>131</v>
      </c>
      <c r="D65" s="25">
        <v>429927705</v>
      </c>
      <c r="E65" s="26">
        <v>429927705</v>
      </c>
      <c r="F65" s="26">
        <v>144933858</v>
      </c>
      <c r="G65" s="35">
        <f t="shared" si="9"/>
        <v>0.33711216168309044</v>
      </c>
      <c r="H65" s="25">
        <v>17780406</v>
      </c>
      <c r="I65" s="26">
        <v>27374899</v>
      </c>
      <c r="J65" s="26">
        <v>27451180</v>
      </c>
      <c r="K65" s="25">
        <v>72606485</v>
      </c>
      <c r="L65" s="25">
        <v>24019334</v>
      </c>
      <c r="M65" s="26">
        <v>24591337</v>
      </c>
      <c r="N65" s="26">
        <v>23716702</v>
      </c>
      <c r="O65" s="25">
        <v>72327373</v>
      </c>
      <c r="P65" s="25">
        <v>0</v>
      </c>
      <c r="Q65" s="26">
        <v>0</v>
      </c>
      <c r="R65" s="26">
        <v>0</v>
      </c>
      <c r="S65" s="25">
        <v>0</v>
      </c>
      <c r="T65" s="25">
        <v>0</v>
      </c>
      <c r="U65" s="26">
        <v>0</v>
      </c>
      <c r="V65" s="26">
        <v>0</v>
      </c>
      <c r="W65" s="41">
        <v>0</v>
      </c>
    </row>
    <row r="66" spans="1:23" ht="12.75">
      <c r="A66" s="14" t="s">
        <v>42</v>
      </c>
      <c r="B66" s="15" t="s">
        <v>132</v>
      </c>
      <c r="C66" s="16" t="s">
        <v>133</v>
      </c>
      <c r="D66" s="25">
        <v>122598000</v>
      </c>
      <c r="E66" s="26">
        <v>122598000</v>
      </c>
      <c r="F66" s="26">
        <v>53907951</v>
      </c>
      <c r="G66" s="35">
        <f t="shared" si="9"/>
        <v>0.4397131356139578</v>
      </c>
      <c r="H66" s="25">
        <v>11330504</v>
      </c>
      <c r="I66" s="26">
        <v>9300150</v>
      </c>
      <c r="J66" s="26">
        <v>9302957</v>
      </c>
      <c r="K66" s="25">
        <v>29933611</v>
      </c>
      <c r="L66" s="25">
        <v>8024135</v>
      </c>
      <c r="M66" s="26">
        <v>8988386</v>
      </c>
      <c r="N66" s="26">
        <v>6961819</v>
      </c>
      <c r="O66" s="25">
        <v>23974340</v>
      </c>
      <c r="P66" s="25">
        <v>0</v>
      </c>
      <c r="Q66" s="26">
        <v>0</v>
      </c>
      <c r="R66" s="26">
        <v>0</v>
      </c>
      <c r="S66" s="25">
        <v>0</v>
      </c>
      <c r="T66" s="25">
        <v>0</v>
      </c>
      <c r="U66" s="26">
        <v>0</v>
      </c>
      <c r="V66" s="26">
        <v>0</v>
      </c>
      <c r="W66" s="41">
        <v>0</v>
      </c>
    </row>
    <row r="67" spans="1:23" ht="16.5">
      <c r="A67" s="17"/>
      <c r="B67" s="18" t="s">
        <v>134</v>
      </c>
      <c r="C67" s="19"/>
      <c r="D67" s="27">
        <f>SUM(D61:D66)</f>
        <v>3378222231</v>
      </c>
      <c r="E67" s="28">
        <f>SUM(E61:E66)</f>
        <v>3378222231</v>
      </c>
      <c r="F67" s="28">
        <f>SUM(F61:F66)</f>
        <v>1241107844</v>
      </c>
      <c r="G67" s="36">
        <f t="shared" si="9"/>
        <v>0.3673849022160437</v>
      </c>
      <c r="H67" s="27">
        <f aca="true" t="shared" si="12" ref="H67:W67">SUM(H61:H66)</f>
        <v>289905180</v>
      </c>
      <c r="I67" s="28">
        <f t="shared" si="12"/>
        <v>200708200</v>
      </c>
      <c r="J67" s="28">
        <f t="shared" si="12"/>
        <v>195020676</v>
      </c>
      <c r="K67" s="27">
        <f t="shared" si="12"/>
        <v>685634056</v>
      </c>
      <c r="L67" s="27">
        <f t="shared" si="12"/>
        <v>155881556</v>
      </c>
      <c r="M67" s="28">
        <f t="shared" si="12"/>
        <v>144541276</v>
      </c>
      <c r="N67" s="28">
        <f t="shared" si="12"/>
        <v>255050956</v>
      </c>
      <c r="O67" s="27">
        <f t="shared" si="12"/>
        <v>555473788</v>
      </c>
      <c r="P67" s="27">
        <f t="shared" si="12"/>
        <v>0</v>
      </c>
      <c r="Q67" s="28">
        <f t="shared" si="12"/>
        <v>0</v>
      </c>
      <c r="R67" s="28">
        <f t="shared" si="12"/>
        <v>0</v>
      </c>
      <c r="S67" s="27">
        <f t="shared" si="12"/>
        <v>0</v>
      </c>
      <c r="T67" s="27">
        <f t="shared" si="12"/>
        <v>0</v>
      </c>
      <c r="U67" s="28">
        <f t="shared" si="12"/>
        <v>0</v>
      </c>
      <c r="V67" s="28">
        <f t="shared" si="12"/>
        <v>0</v>
      </c>
      <c r="W67" s="42">
        <f t="shared" si="12"/>
        <v>0</v>
      </c>
    </row>
    <row r="68" spans="1:23" ht="12.75">
      <c r="A68" s="14" t="s">
        <v>27</v>
      </c>
      <c r="B68" s="15" t="s">
        <v>135</v>
      </c>
      <c r="C68" s="16" t="s">
        <v>136</v>
      </c>
      <c r="D68" s="25">
        <v>409435651</v>
      </c>
      <c r="E68" s="26">
        <v>409435651</v>
      </c>
      <c r="F68" s="26">
        <v>270197559</v>
      </c>
      <c r="G68" s="35">
        <f t="shared" si="9"/>
        <v>0.6599268000724245</v>
      </c>
      <c r="H68" s="25">
        <v>30255687</v>
      </c>
      <c r="I68" s="26">
        <v>19341553</v>
      </c>
      <c r="J68" s="26">
        <v>28605980</v>
      </c>
      <c r="K68" s="25">
        <v>78203220</v>
      </c>
      <c r="L68" s="25">
        <v>25555071</v>
      </c>
      <c r="M68" s="26">
        <v>29655642</v>
      </c>
      <c r="N68" s="26">
        <v>136783626</v>
      </c>
      <c r="O68" s="25">
        <v>191994339</v>
      </c>
      <c r="P68" s="25">
        <v>0</v>
      </c>
      <c r="Q68" s="26">
        <v>0</v>
      </c>
      <c r="R68" s="26">
        <v>0</v>
      </c>
      <c r="S68" s="25">
        <v>0</v>
      </c>
      <c r="T68" s="25">
        <v>0</v>
      </c>
      <c r="U68" s="26">
        <v>0</v>
      </c>
      <c r="V68" s="26">
        <v>0</v>
      </c>
      <c r="W68" s="41">
        <v>0</v>
      </c>
    </row>
    <row r="69" spans="1:23" ht="12.75">
      <c r="A69" s="14" t="s">
        <v>27</v>
      </c>
      <c r="B69" s="15" t="s">
        <v>137</v>
      </c>
      <c r="C69" s="16" t="s">
        <v>138</v>
      </c>
      <c r="D69" s="25">
        <v>732157469</v>
      </c>
      <c r="E69" s="26">
        <v>732157469</v>
      </c>
      <c r="F69" s="26">
        <v>281258476</v>
      </c>
      <c r="G69" s="35">
        <f t="shared" si="9"/>
        <v>0.38415025169947425</v>
      </c>
      <c r="H69" s="25">
        <v>26826809</v>
      </c>
      <c r="I69" s="26">
        <v>42841563</v>
      </c>
      <c r="J69" s="26">
        <v>29464261</v>
      </c>
      <c r="K69" s="25">
        <v>99132633</v>
      </c>
      <c r="L69" s="25">
        <v>39218683</v>
      </c>
      <c r="M69" s="26">
        <v>85141620</v>
      </c>
      <c r="N69" s="26">
        <v>57765540</v>
      </c>
      <c r="O69" s="25">
        <v>182125843</v>
      </c>
      <c r="P69" s="25">
        <v>0</v>
      </c>
      <c r="Q69" s="26">
        <v>0</v>
      </c>
      <c r="R69" s="26">
        <v>0</v>
      </c>
      <c r="S69" s="25">
        <v>0</v>
      </c>
      <c r="T69" s="25">
        <v>0</v>
      </c>
      <c r="U69" s="26">
        <v>0</v>
      </c>
      <c r="V69" s="26">
        <v>0</v>
      </c>
      <c r="W69" s="41">
        <v>0</v>
      </c>
    </row>
    <row r="70" spans="1:23" ht="12.75">
      <c r="A70" s="14" t="s">
        <v>27</v>
      </c>
      <c r="B70" s="15" t="s">
        <v>139</v>
      </c>
      <c r="C70" s="16" t="s">
        <v>140</v>
      </c>
      <c r="D70" s="25">
        <v>336918487</v>
      </c>
      <c r="E70" s="26">
        <v>336918487</v>
      </c>
      <c r="F70" s="26">
        <v>183404265</v>
      </c>
      <c r="G70" s="35">
        <f t="shared" si="9"/>
        <v>0.5443579740401719</v>
      </c>
      <c r="H70" s="25">
        <v>35746866</v>
      </c>
      <c r="I70" s="26">
        <v>28928174</v>
      </c>
      <c r="J70" s="26">
        <v>33634126</v>
      </c>
      <c r="K70" s="25">
        <v>98309166</v>
      </c>
      <c r="L70" s="25">
        <v>30703768</v>
      </c>
      <c r="M70" s="26">
        <v>20306496</v>
      </c>
      <c r="N70" s="26">
        <v>34084835</v>
      </c>
      <c r="O70" s="25">
        <v>85095099</v>
      </c>
      <c r="P70" s="25">
        <v>0</v>
      </c>
      <c r="Q70" s="26">
        <v>0</v>
      </c>
      <c r="R70" s="26">
        <v>0</v>
      </c>
      <c r="S70" s="25">
        <v>0</v>
      </c>
      <c r="T70" s="25">
        <v>0</v>
      </c>
      <c r="U70" s="26">
        <v>0</v>
      </c>
      <c r="V70" s="26">
        <v>0</v>
      </c>
      <c r="W70" s="41">
        <v>0</v>
      </c>
    </row>
    <row r="71" spans="1:23" ht="12.75">
      <c r="A71" s="14" t="s">
        <v>27</v>
      </c>
      <c r="B71" s="15" t="s">
        <v>141</v>
      </c>
      <c r="C71" s="16" t="s">
        <v>142</v>
      </c>
      <c r="D71" s="25">
        <v>2245877938</v>
      </c>
      <c r="E71" s="26">
        <v>2245877938</v>
      </c>
      <c r="F71" s="26">
        <v>580926479</v>
      </c>
      <c r="G71" s="35">
        <f t="shared" si="9"/>
        <v>0.25866342474396753</v>
      </c>
      <c r="H71" s="25">
        <v>115826856</v>
      </c>
      <c r="I71" s="26">
        <v>105214291</v>
      </c>
      <c r="J71" s="26">
        <v>107581437</v>
      </c>
      <c r="K71" s="25">
        <v>328622584</v>
      </c>
      <c r="L71" s="25">
        <v>71660441</v>
      </c>
      <c r="M71" s="26">
        <v>79639915</v>
      </c>
      <c r="N71" s="26">
        <v>101003539</v>
      </c>
      <c r="O71" s="25">
        <v>252303895</v>
      </c>
      <c r="P71" s="25">
        <v>0</v>
      </c>
      <c r="Q71" s="26">
        <v>0</v>
      </c>
      <c r="R71" s="26">
        <v>0</v>
      </c>
      <c r="S71" s="25">
        <v>0</v>
      </c>
      <c r="T71" s="25">
        <v>0</v>
      </c>
      <c r="U71" s="26">
        <v>0</v>
      </c>
      <c r="V71" s="26">
        <v>0</v>
      </c>
      <c r="W71" s="41">
        <v>0</v>
      </c>
    </row>
    <row r="72" spans="1:23" ht="12.75">
      <c r="A72" s="14" t="s">
        <v>27</v>
      </c>
      <c r="B72" s="15" t="s">
        <v>143</v>
      </c>
      <c r="C72" s="16" t="s">
        <v>144</v>
      </c>
      <c r="D72" s="25">
        <v>128962433</v>
      </c>
      <c r="E72" s="26">
        <v>128962433</v>
      </c>
      <c r="F72" s="26">
        <v>64800262</v>
      </c>
      <c r="G72" s="35">
        <f t="shared" si="9"/>
        <v>0.5024739413841549</v>
      </c>
      <c r="H72" s="25">
        <v>6034540</v>
      </c>
      <c r="I72" s="26">
        <v>11589851</v>
      </c>
      <c r="J72" s="26">
        <v>7518544</v>
      </c>
      <c r="K72" s="25">
        <v>25142935</v>
      </c>
      <c r="L72" s="25">
        <v>14734776</v>
      </c>
      <c r="M72" s="26">
        <v>17265642</v>
      </c>
      <c r="N72" s="26">
        <v>7656909</v>
      </c>
      <c r="O72" s="25">
        <v>39657327</v>
      </c>
      <c r="P72" s="25">
        <v>0</v>
      </c>
      <c r="Q72" s="26">
        <v>0</v>
      </c>
      <c r="R72" s="26">
        <v>0</v>
      </c>
      <c r="S72" s="25">
        <v>0</v>
      </c>
      <c r="T72" s="25">
        <v>0</v>
      </c>
      <c r="U72" s="26">
        <v>0</v>
      </c>
      <c r="V72" s="26">
        <v>0</v>
      </c>
      <c r="W72" s="41">
        <v>0</v>
      </c>
    </row>
    <row r="73" spans="1:23" ht="12.75">
      <c r="A73" s="14" t="s">
        <v>27</v>
      </c>
      <c r="B73" s="15" t="s">
        <v>145</v>
      </c>
      <c r="C73" s="16" t="s">
        <v>146</v>
      </c>
      <c r="D73" s="25">
        <v>223121265</v>
      </c>
      <c r="E73" s="26">
        <v>223121265</v>
      </c>
      <c r="F73" s="26">
        <v>80105908</v>
      </c>
      <c r="G73" s="35">
        <f t="shared" si="9"/>
        <v>0.35902408495218957</v>
      </c>
      <c r="H73" s="25">
        <v>14310013</v>
      </c>
      <c r="I73" s="26">
        <v>9022932</v>
      </c>
      <c r="J73" s="26">
        <v>9609438</v>
      </c>
      <c r="K73" s="25">
        <v>32942383</v>
      </c>
      <c r="L73" s="25">
        <v>14735584</v>
      </c>
      <c r="M73" s="26">
        <v>21899425</v>
      </c>
      <c r="N73" s="26">
        <v>10528516</v>
      </c>
      <c r="O73" s="25">
        <v>47163525</v>
      </c>
      <c r="P73" s="25">
        <v>0</v>
      </c>
      <c r="Q73" s="26">
        <v>0</v>
      </c>
      <c r="R73" s="26">
        <v>0</v>
      </c>
      <c r="S73" s="25">
        <v>0</v>
      </c>
      <c r="T73" s="25">
        <v>0</v>
      </c>
      <c r="U73" s="26">
        <v>0</v>
      </c>
      <c r="V73" s="26">
        <v>0</v>
      </c>
      <c r="W73" s="41">
        <v>0</v>
      </c>
    </row>
    <row r="74" spans="1:23" ht="12.75">
      <c r="A74" s="14" t="s">
        <v>42</v>
      </c>
      <c r="B74" s="15" t="s">
        <v>147</v>
      </c>
      <c r="C74" s="16" t="s">
        <v>148</v>
      </c>
      <c r="D74" s="25">
        <v>219532085</v>
      </c>
      <c r="E74" s="26">
        <v>219532085</v>
      </c>
      <c r="F74" s="26">
        <v>64308429</v>
      </c>
      <c r="G74" s="35">
        <f t="shared" si="9"/>
        <v>0.2929340784058968</v>
      </c>
      <c r="H74" s="25">
        <v>13781948</v>
      </c>
      <c r="I74" s="26">
        <v>9606890</v>
      </c>
      <c r="J74" s="26">
        <v>8989699</v>
      </c>
      <c r="K74" s="25">
        <v>32378537</v>
      </c>
      <c r="L74" s="25">
        <v>10688450</v>
      </c>
      <c r="M74" s="26">
        <v>11044967</v>
      </c>
      <c r="N74" s="26">
        <v>10196475</v>
      </c>
      <c r="O74" s="25">
        <v>31929892</v>
      </c>
      <c r="P74" s="25">
        <v>0</v>
      </c>
      <c r="Q74" s="26">
        <v>0</v>
      </c>
      <c r="R74" s="26">
        <v>0</v>
      </c>
      <c r="S74" s="25">
        <v>0</v>
      </c>
      <c r="T74" s="25">
        <v>0</v>
      </c>
      <c r="U74" s="26">
        <v>0</v>
      </c>
      <c r="V74" s="26">
        <v>0</v>
      </c>
      <c r="W74" s="41">
        <v>0</v>
      </c>
    </row>
    <row r="75" spans="1:23" ht="16.5">
      <c r="A75" s="17"/>
      <c r="B75" s="18" t="s">
        <v>149</v>
      </c>
      <c r="C75" s="19"/>
      <c r="D75" s="27">
        <f>SUM(D68:D74)</f>
        <v>4296005328</v>
      </c>
      <c r="E75" s="28">
        <f>SUM(E68:E74)</f>
        <v>4296005328</v>
      </c>
      <c r="F75" s="28">
        <f>SUM(F68:F74)</f>
        <v>1525001378</v>
      </c>
      <c r="G75" s="36">
        <f t="shared" si="9"/>
        <v>0.35498125853348567</v>
      </c>
      <c r="H75" s="27">
        <f aca="true" t="shared" si="13" ref="H75:W75">SUM(H68:H74)</f>
        <v>242782719</v>
      </c>
      <c r="I75" s="28">
        <f t="shared" si="13"/>
        <v>226545254</v>
      </c>
      <c r="J75" s="28">
        <f t="shared" si="13"/>
        <v>225403485</v>
      </c>
      <c r="K75" s="27">
        <f t="shared" si="13"/>
        <v>694731458</v>
      </c>
      <c r="L75" s="27">
        <f t="shared" si="13"/>
        <v>207296773</v>
      </c>
      <c r="M75" s="28">
        <f t="shared" si="13"/>
        <v>264953707</v>
      </c>
      <c r="N75" s="28">
        <f t="shared" si="13"/>
        <v>358019440</v>
      </c>
      <c r="O75" s="27">
        <f t="shared" si="13"/>
        <v>830269920</v>
      </c>
      <c r="P75" s="27">
        <f t="shared" si="13"/>
        <v>0</v>
      </c>
      <c r="Q75" s="28">
        <f t="shared" si="13"/>
        <v>0</v>
      </c>
      <c r="R75" s="28">
        <f t="shared" si="13"/>
        <v>0</v>
      </c>
      <c r="S75" s="27">
        <f t="shared" si="13"/>
        <v>0</v>
      </c>
      <c r="T75" s="27">
        <f t="shared" si="13"/>
        <v>0</v>
      </c>
      <c r="U75" s="28">
        <f t="shared" si="13"/>
        <v>0</v>
      </c>
      <c r="V75" s="28">
        <f t="shared" si="13"/>
        <v>0</v>
      </c>
      <c r="W75" s="42">
        <f t="shared" si="13"/>
        <v>0</v>
      </c>
    </row>
    <row r="76" spans="1:23" ht="12.75">
      <c r="A76" s="14" t="s">
        <v>27</v>
      </c>
      <c r="B76" s="15" t="s">
        <v>150</v>
      </c>
      <c r="C76" s="16" t="s">
        <v>151</v>
      </c>
      <c r="D76" s="25">
        <v>775017965</v>
      </c>
      <c r="E76" s="26">
        <v>775017965</v>
      </c>
      <c r="F76" s="26">
        <v>239974389</v>
      </c>
      <c r="G76" s="35">
        <f t="shared" si="9"/>
        <v>0.3096371953132725</v>
      </c>
      <c r="H76" s="25">
        <v>25219523</v>
      </c>
      <c r="I76" s="26">
        <v>32622289</v>
      </c>
      <c r="J76" s="26">
        <v>44940656</v>
      </c>
      <c r="K76" s="25">
        <v>102782468</v>
      </c>
      <c r="L76" s="25">
        <v>30058640</v>
      </c>
      <c r="M76" s="26">
        <v>37805160</v>
      </c>
      <c r="N76" s="26">
        <v>69328121</v>
      </c>
      <c r="O76" s="25">
        <v>137191921</v>
      </c>
      <c r="P76" s="25">
        <v>0</v>
      </c>
      <c r="Q76" s="26">
        <v>0</v>
      </c>
      <c r="R76" s="26">
        <v>0</v>
      </c>
      <c r="S76" s="25">
        <v>0</v>
      </c>
      <c r="T76" s="25">
        <v>0</v>
      </c>
      <c r="U76" s="26">
        <v>0</v>
      </c>
      <c r="V76" s="26">
        <v>0</v>
      </c>
      <c r="W76" s="41">
        <v>0</v>
      </c>
    </row>
    <row r="77" spans="1:23" ht="12.75">
      <c r="A77" s="14" t="s">
        <v>27</v>
      </c>
      <c r="B77" s="15" t="s">
        <v>152</v>
      </c>
      <c r="C77" s="16" t="s">
        <v>153</v>
      </c>
      <c r="D77" s="25">
        <v>785070584</v>
      </c>
      <c r="E77" s="26">
        <v>785070584</v>
      </c>
      <c r="F77" s="26">
        <v>241543750</v>
      </c>
      <c r="G77" s="35">
        <f t="shared" si="9"/>
        <v>0.3076713800296968</v>
      </c>
      <c r="H77" s="25">
        <v>12385295</v>
      </c>
      <c r="I77" s="26">
        <v>10156685</v>
      </c>
      <c r="J77" s="26">
        <v>19565070</v>
      </c>
      <c r="K77" s="25">
        <v>42107050</v>
      </c>
      <c r="L77" s="25">
        <v>28645940</v>
      </c>
      <c r="M77" s="26">
        <v>97184130</v>
      </c>
      <c r="N77" s="26">
        <v>73606630</v>
      </c>
      <c r="O77" s="25">
        <v>199436700</v>
      </c>
      <c r="P77" s="25">
        <v>0</v>
      </c>
      <c r="Q77" s="26">
        <v>0</v>
      </c>
      <c r="R77" s="26">
        <v>0</v>
      </c>
      <c r="S77" s="25">
        <v>0</v>
      </c>
      <c r="T77" s="25">
        <v>0</v>
      </c>
      <c r="U77" s="26">
        <v>0</v>
      </c>
      <c r="V77" s="26">
        <v>0</v>
      </c>
      <c r="W77" s="41">
        <v>0</v>
      </c>
    </row>
    <row r="78" spans="1:23" ht="12.75">
      <c r="A78" s="14" t="s">
        <v>27</v>
      </c>
      <c r="B78" s="15" t="s">
        <v>154</v>
      </c>
      <c r="C78" s="16" t="s">
        <v>155</v>
      </c>
      <c r="D78" s="25">
        <v>1073345310</v>
      </c>
      <c r="E78" s="26">
        <v>1073345310</v>
      </c>
      <c r="F78" s="26">
        <v>408698377</v>
      </c>
      <c r="G78" s="35">
        <f t="shared" si="9"/>
        <v>0.38077063661833116</v>
      </c>
      <c r="H78" s="25">
        <v>12067395</v>
      </c>
      <c r="I78" s="26">
        <v>72000643</v>
      </c>
      <c r="J78" s="26">
        <v>122299193</v>
      </c>
      <c r="K78" s="25">
        <v>206367231</v>
      </c>
      <c r="L78" s="25">
        <v>65726910</v>
      </c>
      <c r="M78" s="26">
        <v>66499303</v>
      </c>
      <c r="N78" s="26">
        <v>70104933</v>
      </c>
      <c r="O78" s="25">
        <v>202331146</v>
      </c>
      <c r="P78" s="25">
        <v>0</v>
      </c>
      <c r="Q78" s="26">
        <v>0</v>
      </c>
      <c r="R78" s="26">
        <v>0</v>
      </c>
      <c r="S78" s="25">
        <v>0</v>
      </c>
      <c r="T78" s="25">
        <v>0</v>
      </c>
      <c r="U78" s="26">
        <v>0</v>
      </c>
      <c r="V78" s="26">
        <v>0</v>
      </c>
      <c r="W78" s="41">
        <v>0</v>
      </c>
    </row>
    <row r="79" spans="1:23" ht="12.75">
      <c r="A79" s="14" t="s">
        <v>27</v>
      </c>
      <c r="B79" s="15" t="s">
        <v>156</v>
      </c>
      <c r="C79" s="16" t="s">
        <v>157</v>
      </c>
      <c r="D79" s="25">
        <v>213531008</v>
      </c>
      <c r="E79" s="26">
        <v>213531008</v>
      </c>
      <c r="F79" s="26">
        <v>77499885</v>
      </c>
      <c r="G79" s="35">
        <f t="shared" si="9"/>
        <v>0.3629444066502978</v>
      </c>
      <c r="H79" s="25">
        <v>21563634</v>
      </c>
      <c r="I79" s="26">
        <v>10169696</v>
      </c>
      <c r="J79" s="26">
        <v>10714138</v>
      </c>
      <c r="K79" s="25">
        <v>42447468</v>
      </c>
      <c r="L79" s="25">
        <v>9734340</v>
      </c>
      <c r="M79" s="26">
        <v>13007968</v>
      </c>
      <c r="N79" s="26">
        <v>12310109</v>
      </c>
      <c r="O79" s="25">
        <v>35052417</v>
      </c>
      <c r="P79" s="25">
        <v>0</v>
      </c>
      <c r="Q79" s="26">
        <v>0</v>
      </c>
      <c r="R79" s="26">
        <v>0</v>
      </c>
      <c r="S79" s="25">
        <v>0</v>
      </c>
      <c r="T79" s="25">
        <v>0</v>
      </c>
      <c r="U79" s="26">
        <v>0</v>
      </c>
      <c r="V79" s="26">
        <v>0</v>
      </c>
      <c r="W79" s="41">
        <v>0</v>
      </c>
    </row>
    <row r="80" spans="1:23" ht="12.75">
      <c r="A80" s="14" t="s">
        <v>42</v>
      </c>
      <c r="B80" s="15" t="s">
        <v>158</v>
      </c>
      <c r="C80" s="16" t="s">
        <v>159</v>
      </c>
      <c r="D80" s="25">
        <v>154682000</v>
      </c>
      <c r="E80" s="26">
        <v>154682000</v>
      </c>
      <c r="F80" s="26">
        <v>52541470</v>
      </c>
      <c r="G80" s="35">
        <f t="shared" si="9"/>
        <v>0.3396741055843602</v>
      </c>
      <c r="H80" s="25">
        <v>1339284</v>
      </c>
      <c r="I80" s="26">
        <v>1339284</v>
      </c>
      <c r="J80" s="26">
        <v>12117725</v>
      </c>
      <c r="K80" s="25">
        <v>14796293</v>
      </c>
      <c r="L80" s="25">
        <v>11523875</v>
      </c>
      <c r="M80" s="26">
        <v>14103577</v>
      </c>
      <c r="N80" s="26">
        <v>12117725</v>
      </c>
      <c r="O80" s="25">
        <v>37745177</v>
      </c>
      <c r="P80" s="25">
        <v>0</v>
      </c>
      <c r="Q80" s="26">
        <v>0</v>
      </c>
      <c r="R80" s="26">
        <v>0</v>
      </c>
      <c r="S80" s="25">
        <v>0</v>
      </c>
      <c r="T80" s="25">
        <v>0</v>
      </c>
      <c r="U80" s="26">
        <v>0</v>
      </c>
      <c r="V80" s="26">
        <v>0</v>
      </c>
      <c r="W80" s="41">
        <v>0</v>
      </c>
    </row>
    <row r="81" spans="1:23" ht="16.5">
      <c r="A81" s="17"/>
      <c r="B81" s="18" t="s">
        <v>160</v>
      </c>
      <c r="C81" s="19"/>
      <c r="D81" s="27">
        <f>SUM(D76:D80)</f>
        <v>3001646867</v>
      </c>
      <c r="E81" s="28">
        <f>SUM(E76:E80)</f>
        <v>3001646867</v>
      </c>
      <c r="F81" s="28">
        <f>SUM(F76:F80)</f>
        <v>1020257871</v>
      </c>
      <c r="G81" s="36">
        <f t="shared" si="9"/>
        <v>0.33989936731621534</v>
      </c>
      <c r="H81" s="27">
        <f aca="true" t="shared" si="14" ref="H81:W81">SUM(H76:H80)</f>
        <v>72575131</v>
      </c>
      <c r="I81" s="28">
        <f t="shared" si="14"/>
        <v>126288597</v>
      </c>
      <c r="J81" s="28">
        <f t="shared" si="14"/>
        <v>209636782</v>
      </c>
      <c r="K81" s="27">
        <f t="shared" si="14"/>
        <v>408500510</v>
      </c>
      <c r="L81" s="27">
        <f t="shared" si="14"/>
        <v>145689705</v>
      </c>
      <c r="M81" s="28">
        <f t="shared" si="14"/>
        <v>228600138</v>
      </c>
      <c r="N81" s="28">
        <f t="shared" si="14"/>
        <v>237467518</v>
      </c>
      <c r="O81" s="27">
        <f t="shared" si="14"/>
        <v>611757361</v>
      </c>
      <c r="P81" s="27">
        <f t="shared" si="14"/>
        <v>0</v>
      </c>
      <c r="Q81" s="28">
        <f t="shared" si="14"/>
        <v>0</v>
      </c>
      <c r="R81" s="28">
        <f t="shared" si="14"/>
        <v>0</v>
      </c>
      <c r="S81" s="27">
        <f t="shared" si="14"/>
        <v>0</v>
      </c>
      <c r="T81" s="27">
        <f t="shared" si="14"/>
        <v>0</v>
      </c>
      <c r="U81" s="28">
        <f t="shared" si="14"/>
        <v>0</v>
      </c>
      <c r="V81" s="28">
        <f t="shared" si="14"/>
        <v>0</v>
      </c>
      <c r="W81" s="42">
        <f t="shared" si="14"/>
        <v>0</v>
      </c>
    </row>
    <row r="82" spans="1:23" ht="16.5">
      <c r="A82" s="17"/>
      <c r="B82" s="18" t="s">
        <v>161</v>
      </c>
      <c r="C82" s="19"/>
      <c r="D82" s="27">
        <f>SUM(D54,D56:D59,D61:D66,D68:D74,D76:D80)</f>
        <v>17549597232</v>
      </c>
      <c r="E82" s="28">
        <f>SUM(E54,E56:E59,E61:E66,E68:E74,E76:E80)</f>
        <v>17549597232</v>
      </c>
      <c r="F82" s="28">
        <f>SUM(F54,F56:F59,F61:F66,F68:F74,F76:F80)</f>
        <v>6640773356</v>
      </c>
      <c r="G82" s="36">
        <f t="shared" si="9"/>
        <v>0.3784003284070354</v>
      </c>
      <c r="H82" s="27">
        <f aca="true" t="shared" si="15" ref="H82:W82">SUM(H54,H56:H59,H61:H66,H68:H74,H76:H80)</f>
        <v>1012460011</v>
      </c>
      <c r="I82" s="28">
        <f t="shared" si="15"/>
        <v>836719760</v>
      </c>
      <c r="J82" s="28">
        <f t="shared" si="15"/>
        <v>1094041977</v>
      </c>
      <c r="K82" s="27">
        <f t="shared" si="15"/>
        <v>2943221748</v>
      </c>
      <c r="L82" s="27">
        <f t="shared" si="15"/>
        <v>1040600367</v>
      </c>
      <c r="M82" s="28">
        <f t="shared" si="15"/>
        <v>1083693291</v>
      </c>
      <c r="N82" s="28">
        <f t="shared" si="15"/>
        <v>1573257950</v>
      </c>
      <c r="O82" s="27">
        <f t="shared" si="15"/>
        <v>3697551608</v>
      </c>
      <c r="P82" s="27">
        <f t="shared" si="15"/>
        <v>0</v>
      </c>
      <c r="Q82" s="28">
        <f t="shared" si="15"/>
        <v>0</v>
      </c>
      <c r="R82" s="28">
        <f t="shared" si="15"/>
        <v>0</v>
      </c>
      <c r="S82" s="27">
        <f t="shared" si="15"/>
        <v>0</v>
      </c>
      <c r="T82" s="27">
        <f t="shared" si="15"/>
        <v>0</v>
      </c>
      <c r="U82" s="28">
        <f t="shared" si="15"/>
        <v>0</v>
      </c>
      <c r="V82" s="28">
        <f t="shared" si="15"/>
        <v>0</v>
      </c>
      <c r="W82" s="42">
        <f t="shared" si="15"/>
        <v>0</v>
      </c>
    </row>
    <row r="83" spans="1:23" ht="16.5">
      <c r="A83" s="9"/>
      <c r="B83" s="10" t="s">
        <v>604</v>
      </c>
      <c r="C83" s="11"/>
      <c r="D83" s="29"/>
      <c r="E83" s="30"/>
      <c r="F83" s="30"/>
      <c r="G83" s="37"/>
      <c r="H83" s="29"/>
      <c r="I83" s="30"/>
      <c r="J83" s="30"/>
      <c r="K83" s="29"/>
      <c r="L83" s="29"/>
      <c r="M83" s="30"/>
      <c r="N83" s="30"/>
      <c r="O83" s="29"/>
      <c r="P83" s="29"/>
      <c r="Q83" s="30"/>
      <c r="R83" s="30"/>
      <c r="S83" s="29"/>
      <c r="T83" s="29"/>
      <c r="U83" s="30"/>
      <c r="V83" s="30"/>
      <c r="W83" s="43"/>
    </row>
    <row r="84" spans="1:23" ht="16.5">
      <c r="A84" s="13"/>
      <c r="B84" s="10" t="s">
        <v>162</v>
      </c>
      <c r="C84" s="11"/>
      <c r="D84" s="29"/>
      <c r="E84" s="30"/>
      <c r="F84" s="30"/>
      <c r="G84" s="37"/>
      <c r="H84" s="29"/>
      <c r="I84" s="30"/>
      <c r="J84" s="30"/>
      <c r="K84" s="29"/>
      <c r="L84" s="29"/>
      <c r="M84" s="30"/>
      <c r="N84" s="30"/>
      <c r="O84" s="29"/>
      <c r="P84" s="29"/>
      <c r="Q84" s="30"/>
      <c r="R84" s="30"/>
      <c r="S84" s="29"/>
      <c r="T84" s="29"/>
      <c r="U84" s="30"/>
      <c r="V84" s="30"/>
      <c r="W84" s="43"/>
    </row>
    <row r="85" spans="1:23" ht="12.75">
      <c r="A85" s="14" t="s">
        <v>21</v>
      </c>
      <c r="B85" s="15" t="s">
        <v>163</v>
      </c>
      <c r="C85" s="16" t="s">
        <v>164</v>
      </c>
      <c r="D85" s="25">
        <v>32773094191</v>
      </c>
      <c r="E85" s="26">
        <v>32773094191</v>
      </c>
      <c r="F85" s="26">
        <v>14964634802</v>
      </c>
      <c r="G85" s="35">
        <f aca="true" t="shared" si="16" ref="G85:G98">IF($D85=0,0,$F85/$D85)</f>
        <v>0.45661342547599676</v>
      </c>
      <c r="H85" s="25">
        <v>2098935747</v>
      </c>
      <c r="I85" s="26">
        <v>2475528017</v>
      </c>
      <c r="J85" s="26">
        <v>2538552468</v>
      </c>
      <c r="K85" s="25">
        <v>7113016232</v>
      </c>
      <c r="L85" s="25">
        <v>2633355383</v>
      </c>
      <c r="M85" s="26">
        <v>2629021335</v>
      </c>
      <c r="N85" s="26">
        <v>2589241852</v>
      </c>
      <c r="O85" s="25">
        <v>7851618570</v>
      </c>
      <c r="P85" s="25">
        <v>0</v>
      </c>
      <c r="Q85" s="26">
        <v>0</v>
      </c>
      <c r="R85" s="26">
        <v>0</v>
      </c>
      <c r="S85" s="25">
        <v>0</v>
      </c>
      <c r="T85" s="25">
        <v>0</v>
      </c>
      <c r="U85" s="26">
        <v>0</v>
      </c>
      <c r="V85" s="26">
        <v>0</v>
      </c>
      <c r="W85" s="41">
        <v>0</v>
      </c>
    </row>
    <row r="86" spans="1:23" ht="12.75">
      <c r="A86" s="14" t="s">
        <v>21</v>
      </c>
      <c r="B86" s="15" t="s">
        <v>165</v>
      </c>
      <c r="C86" s="16" t="s">
        <v>166</v>
      </c>
      <c r="D86" s="25">
        <v>47740116608</v>
      </c>
      <c r="E86" s="26">
        <v>47740116608</v>
      </c>
      <c r="F86" s="26">
        <v>22799773291</v>
      </c>
      <c r="G86" s="35">
        <f t="shared" si="16"/>
        <v>0.47758101385071505</v>
      </c>
      <c r="H86" s="25">
        <v>4315631690</v>
      </c>
      <c r="I86" s="26">
        <v>3527866948</v>
      </c>
      <c r="J86" s="26">
        <v>3686482599</v>
      </c>
      <c r="K86" s="25">
        <v>11529981237</v>
      </c>
      <c r="L86" s="25">
        <v>3899429260</v>
      </c>
      <c r="M86" s="26">
        <v>3875700976</v>
      </c>
      <c r="N86" s="26">
        <v>3494661818</v>
      </c>
      <c r="O86" s="25">
        <v>11269792054</v>
      </c>
      <c r="P86" s="25">
        <v>0</v>
      </c>
      <c r="Q86" s="26">
        <v>0</v>
      </c>
      <c r="R86" s="26">
        <v>0</v>
      </c>
      <c r="S86" s="25">
        <v>0</v>
      </c>
      <c r="T86" s="25">
        <v>0</v>
      </c>
      <c r="U86" s="26">
        <v>0</v>
      </c>
      <c r="V86" s="26">
        <v>0</v>
      </c>
      <c r="W86" s="41">
        <v>0</v>
      </c>
    </row>
    <row r="87" spans="1:23" ht="12.75">
      <c r="A87" s="14" t="s">
        <v>21</v>
      </c>
      <c r="B87" s="15" t="s">
        <v>167</v>
      </c>
      <c r="C87" s="16" t="s">
        <v>168</v>
      </c>
      <c r="D87" s="25">
        <v>29995329349</v>
      </c>
      <c r="E87" s="26">
        <v>29995329349</v>
      </c>
      <c r="F87" s="26">
        <v>14713598065</v>
      </c>
      <c r="G87" s="35">
        <f t="shared" si="16"/>
        <v>0.49052963859156723</v>
      </c>
      <c r="H87" s="25">
        <v>1073429289</v>
      </c>
      <c r="I87" s="26">
        <v>2508569097</v>
      </c>
      <c r="J87" s="26">
        <v>2759961236</v>
      </c>
      <c r="K87" s="25">
        <v>6341959622</v>
      </c>
      <c r="L87" s="25">
        <v>3333256770</v>
      </c>
      <c r="M87" s="26">
        <v>2605434348</v>
      </c>
      <c r="N87" s="26">
        <v>2432947325</v>
      </c>
      <c r="O87" s="25">
        <v>8371638443</v>
      </c>
      <c r="P87" s="25">
        <v>0</v>
      </c>
      <c r="Q87" s="26">
        <v>0</v>
      </c>
      <c r="R87" s="26">
        <v>0</v>
      </c>
      <c r="S87" s="25">
        <v>0</v>
      </c>
      <c r="T87" s="25">
        <v>0</v>
      </c>
      <c r="U87" s="26">
        <v>0</v>
      </c>
      <c r="V87" s="26">
        <v>0</v>
      </c>
      <c r="W87" s="41">
        <v>0</v>
      </c>
    </row>
    <row r="88" spans="1:23" ht="16.5">
      <c r="A88" s="17"/>
      <c r="B88" s="18" t="s">
        <v>26</v>
      </c>
      <c r="C88" s="19"/>
      <c r="D88" s="27">
        <f>SUM(D85:D87)</f>
        <v>110508540148</v>
      </c>
      <c r="E88" s="28">
        <f>SUM(E85:E87)</f>
        <v>110508540148</v>
      </c>
      <c r="F88" s="28">
        <f>SUM(F85:F87)</f>
        <v>52478006158</v>
      </c>
      <c r="G88" s="36">
        <f t="shared" si="16"/>
        <v>0.47487738131114704</v>
      </c>
      <c r="H88" s="27">
        <f aca="true" t="shared" si="17" ref="H88:W88">SUM(H85:H87)</f>
        <v>7487996726</v>
      </c>
      <c r="I88" s="28">
        <f t="shared" si="17"/>
        <v>8511964062</v>
      </c>
      <c r="J88" s="28">
        <f t="shared" si="17"/>
        <v>8984996303</v>
      </c>
      <c r="K88" s="27">
        <f t="shared" si="17"/>
        <v>24984957091</v>
      </c>
      <c r="L88" s="27">
        <f t="shared" si="17"/>
        <v>9866041413</v>
      </c>
      <c r="M88" s="28">
        <f t="shared" si="17"/>
        <v>9110156659</v>
      </c>
      <c r="N88" s="28">
        <f t="shared" si="17"/>
        <v>8516850995</v>
      </c>
      <c r="O88" s="27">
        <f t="shared" si="17"/>
        <v>27493049067</v>
      </c>
      <c r="P88" s="27">
        <f t="shared" si="17"/>
        <v>0</v>
      </c>
      <c r="Q88" s="28">
        <f t="shared" si="17"/>
        <v>0</v>
      </c>
      <c r="R88" s="28">
        <f t="shared" si="17"/>
        <v>0</v>
      </c>
      <c r="S88" s="27">
        <f t="shared" si="17"/>
        <v>0</v>
      </c>
      <c r="T88" s="27">
        <f t="shared" si="17"/>
        <v>0</v>
      </c>
      <c r="U88" s="28">
        <f t="shared" si="17"/>
        <v>0</v>
      </c>
      <c r="V88" s="28">
        <f t="shared" si="17"/>
        <v>0</v>
      </c>
      <c r="W88" s="42">
        <f t="shared" si="17"/>
        <v>0</v>
      </c>
    </row>
    <row r="89" spans="1:23" ht="12.75">
      <c r="A89" s="14" t="s">
        <v>27</v>
      </c>
      <c r="B89" s="15" t="s">
        <v>169</v>
      </c>
      <c r="C89" s="16" t="s">
        <v>170</v>
      </c>
      <c r="D89" s="25">
        <v>5864496212</v>
      </c>
      <c r="E89" s="26">
        <v>5864496212</v>
      </c>
      <c r="F89" s="26">
        <v>1738225957</v>
      </c>
      <c r="G89" s="35">
        <f t="shared" si="16"/>
        <v>0.2963981720106191</v>
      </c>
      <c r="H89" s="25">
        <v>571317</v>
      </c>
      <c r="I89" s="26">
        <v>344397558</v>
      </c>
      <c r="J89" s="26">
        <v>117056407</v>
      </c>
      <c r="K89" s="25">
        <v>462025282</v>
      </c>
      <c r="L89" s="25">
        <v>382294190</v>
      </c>
      <c r="M89" s="26">
        <v>861327809</v>
      </c>
      <c r="N89" s="26">
        <v>32578676</v>
      </c>
      <c r="O89" s="25">
        <v>1276200675</v>
      </c>
      <c r="P89" s="25">
        <v>0</v>
      </c>
      <c r="Q89" s="26">
        <v>0</v>
      </c>
      <c r="R89" s="26">
        <v>0</v>
      </c>
      <c r="S89" s="25">
        <v>0</v>
      </c>
      <c r="T89" s="25">
        <v>0</v>
      </c>
      <c r="U89" s="26">
        <v>0</v>
      </c>
      <c r="V89" s="26">
        <v>0</v>
      </c>
      <c r="W89" s="41">
        <v>0</v>
      </c>
    </row>
    <row r="90" spans="1:23" ht="12.75">
      <c r="A90" s="14" t="s">
        <v>27</v>
      </c>
      <c r="B90" s="15" t="s">
        <v>171</v>
      </c>
      <c r="C90" s="16" t="s">
        <v>172</v>
      </c>
      <c r="D90" s="25">
        <v>1025162776</v>
      </c>
      <c r="E90" s="26">
        <v>1023492778</v>
      </c>
      <c r="F90" s="26">
        <v>417678817</v>
      </c>
      <c r="G90" s="35">
        <f t="shared" si="16"/>
        <v>0.4074268270154202</v>
      </c>
      <c r="H90" s="25">
        <v>7322089</v>
      </c>
      <c r="I90" s="26">
        <v>57319064</v>
      </c>
      <c r="J90" s="26">
        <v>92390622</v>
      </c>
      <c r="K90" s="25">
        <v>157031775</v>
      </c>
      <c r="L90" s="25">
        <v>123695134</v>
      </c>
      <c r="M90" s="26">
        <v>69931523</v>
      </c>
      <c r="N90" s="26">
        <v>67020385</v>
      </c>
      <c r="O90" s="25">
        <v>260647042</v>
      </c>
      <c r="P90" s="25">
        <v>0</v>
      </c>
      <c r="Q90" s="26">
        <v>0</v>
      </c>
      <c r="R90" s="26">
        <v>0</v>
      </c>
      <c r="S90" s="25">
        <v>0</v>
      </c>
      <c r="T90" s="25">
        <v>0</v>
      </c>
      <c r="U90" s="26">
        <v>0</v>
      </c>
      <c r="V90" s="26">
        <v>0</v>
      </c>
      <c r="W90" s="41">
        <v>0</v>
      </c>
    </row>
    <row r="91" spans="1:23" ht="12.75">
      <c r="A91" s="14" t="s">
        <v>27</v>
      </c>
      <c r="B91" s="15" t="s">
        <v>173</v>
      </c>
      <c r="C91" s="16" t="s">
        <v>174</v>
      </c>
      <c r="D91" s="25">
        <v>730986505</v>
      </c>
      <c r="E91" s="26">
        <v>730986505</v>
      </c>
      <c r="F91" s="26">
        <v>330996414</v>
      </c>
      <c r="G91" s="35">
        <f t="shared" si="16"/>
        <v>0.45280783124717194</v>
      </c>
      <c r="H91" s="25">
        <v>17465956</v>
      </c>
      <c r="I91" s="26">
        <v>55623538</v>
      </c>
      <c r="J91" s="26">
        <v>125191400</v>
      </c>
      <c r="K91" s="25">
        <v>198280894</v>
      </c>
      <c r="L91" s="25">
        <v>29810837</v>
      </c>
      <c r="M91" s="26">
        <v>61266627</v>
      </c>
      <c r="N91" s="26">
        <v>41638056</v>
      </c>
      <c r="O91" s="25">
        <v>132715520</v>
      </c>
      <c r="P91" s="25">
        <v>0</v>
      </c>
      <c r="Q91" s="26">
        <v>0</v>
      </c>
      <c r="R91" s="26">
        <v>0</v>
      </c>
      <c r="S91" s="25">
        <v>0</v>
      </c>
      <c r="T91" s="25">
        <v>0</v>
      </c>
      <c r="U91" s="26">
        <v>0</v>
      </c>
      <c r="V91" s="26">
        <v>0</v>
      </c>
      <c r="W91" s="41">
        <v>0</v>
      </c>
    </row>
    <row r="92" spans="1:23" ht="12.75">
      <c r="A92" s="14" t="s">
        <v>42</v>
      </c>
      <c r="B92" s="15" t="s">
        <v>175</v>
      </c>
      <c r="C92" s="16" t="s">
        <v>176</v>
      </c>
      <c r="D92" s="25">
        <v>385892329</v>
      </c>
      <c r="E92" s="26">
        <v>385892329</v>
      </c>
      <c r="F92" s="26">
        <v>179583932</v>
      </c>
      <c r="G92" s="35">
        <f t="shared" si="16"/>
        <v>0.4653731585320008</v>
      </c>
      <c r="H92" s="25">
        <v>6390278</v>
      </c>
      <c r="I92" s="26">
        <v>50377188</v>
      </c>
      <c r="J92" s="26">
        <v>33445325</v>
      </c>
      <c r="K92" s="25">
        <v>90212791</v>
      </c>
      <c r="L92" s="25">
        <v>25846740</v>
      </c>
      <c r="M92" s="26">
        <v>28433440</v>
      </c>
      <c r="N92" s="26">
        <v>35090961</v>
      </c>
      <c r="O92" s="25">
        <v>89371141</v>
      </c>
      <c r="P92" s="25">
        <v>0</v>
      </c>
      <c r="Q92" s="26">
        <v>0</v>
      </c>
      <c r="R92" s="26">
        <v>0</v>
      </c>
      <c r="S92" s="25">
        <v>0</v>
      </c>
      <c r="T92" s="25">
        <v>0</v>
      </c>
      <c r="U92" s="26">
        <v>0</v>
      </c>
      <c r="V92" s="26">
        <v>0</v>
      </c>
      <c r="W92" s="41">
        <v>0</v>
      </c>
    </row>
    <row r="93" spans="1:23" ht="16.5">
      <c r="A93" s="17"/>
      <c r="B93" s="18" t="s">
        <v>177</v>
      </c>
      <c r="C93" s="19"/>
      <c r="D93" s="27">
        <f>SUM(D89:D92)</f>
        <v>8006537822</v>
      </c>
      <c r="E93" s="28">
        <f>SUM(E89:E92)</f>
        <v>8004867824</v>
      </c>
      <c r="F93" s="28">
        <f>SUM(F89:F92)</f>
        <v>2666485120</v>
      </c>
      <c r="G93" s="36">
        <f t="shared" si="16"/>
        <v>0.33303847171909357</v>
      </c>
      <c r="H93" s="27">
        <f aca="true" t="shared" si="18" ref="H93:W93">SUM(H89:H92)</f>
        <v>31749640</v>
      </c>
      <c r="I93" s="28">
        <f t="shared" si="18"/>
        <v>507717348</v>
      </c>
      <c r="J93" s="28">
        <f t="shared" si="18"/>
        <v>368083754</v>
      </c>
      <c r="K93" s="27">
        <f t="shared" si="18"/>
        <v>907550742</v>
      </c>
      <c r="L93" s="27">
        <f t="shared" si="18"/>
        <v>561646901</v>
      </c>
      <c r="M93" s="28">
        <f t="shared" si="18"/>
        <v>1020959399</v>
      </c>
      <c r="N93" s="28">
        <f t="shared" si="18"/>
        <v>176328078</v>
      </c>
      <c r="O93" s="27">
        <f t="shared" si="18"/>
        <v>1758934378</v>
      </c>
      <c r="P93" s="27">
        <f t="shared" si="18"/>
        <v>0</v>
      </c>
      <c r="Q93" s="28">
        <f t="shared" si="18"/>
        <v>0</v>
      </c>
      <c r="R93" s="28">
        <f t="shared" si="18"/>
        <v>0</v>
      </c>
      <c r="S93" s="27">
        <f t="shared" si="18"/>
        <v>0</v>
      </c>
      <c r="T93" s="27">
        <f t="shared" si="18"/>
        <v>0</v>
      </c>
      <c r="U93" s="28">
        <f t="shared" si="18"/>
        <v>0</v>
      </c>
      <c r="V93" s="28">
        <f t="shared" si="18"/>
        <v>0</v>
      </c>
      <c r="W93" s="42">
        <f t="shared" si="18"/>
        <v>0</v>
      </c>
    </row>
    <row r="94" spans="1:23" ht="12.75">
      <c r="A94" s="14" t="s">
        <v>27</v>
      </c>
      <c r="B94" s="15" t="s">
        <v>178</v>
      </c>
      <c r="C94" s="16" t="s">
        <v>179</v>
      </c>
      <c r="D94" s="25">
        <v>2519890275</v>
      </c>
      <c r="E94" s="26">
        <v>2519890275</v>
      </c>
      <c r="F94" s="26">
        <v>1232100439</v>
      </c>
      <c r="G94" s="35">
        <f t="shared" si="16"/>
        <v>0.4889500353343758</v>
      </c>
      <c r="H94" s="25">
        <v>214106603</v>
      </c>
      <c r="I94" s="26">
        <v>200785063</v>
      </c>
      <c r="J94" s="26">
        <v>192285508</v>
      </c>
      <c r="K94" s="25">
        <v>607177174</v>
      </c>
      <c r="L94" s="25">
        <v>218704156</v>
      </c>
      <c r="M94" s="26">
        <v>190932243</v>
      </c>
      <c r="N94" s="26">
        <v>215286866</v>
      </c>
      <c r="O94" s="25">
        <v>624923265</v>
      </c>
      <c r="P94" s="25">
        <v>0</v>
      </c>
      <c r="Q94" s="26">
        <v>0</v>
      </c>
      <c r="R94" s="26">
        <v>0</v>
      </c>
      <c r="S94" s="25">
        <v>0</v>
      </c>
      <c r="T94" s="25">
        <v>0</v>
      </c>
      <c r="U94" s="26">
        <v>0</v>
      </c>
      <c r="V94" s="26">
        <v>0</v>
      </c>
      <c r="W94" s="41">
        <v>0</v>
      </c>
    </row>
    <row r="95" spans="1:23" ht="12.75">
      <c r="A95" s="14" t="s">
        <v>27</v>
      </c>
      <c r="B95" s="15" t="s">
        <v>180</v>
      </c>
      <c r="C95" s="16" t="s">
        <v>181</v>
      </c>
      <c r="D95" s="25">
        <v>1404220000</v>
      </c>
      <c r="E95" s="26">
        <v>1404220000</v>
      </c>
      <c r="F95" s="26">
        <v>640068997</v>
      </c>
      <c r="G95" s="35">
        <f t="shared" si="16"/>
        <v>0.45581817450257084</v>
      </c>
      <c r="H95" s="25">
        <v>55819159</v>
      </c>
      <c r="I95" s="26">
        <v>108507793</v>
      </c>
      <c r="J95" s="26">
        <v>103166762</v>
      </c>
      <c r="K95" s="25">
        <v>267493714</v>
      </c>
      <c r="L95" s="25">
        <v>103314117</v>
      </c>
      <c r="M95" s="26">
        <v>94476857</v>
      </c>
      <c r="N95" s="26">
        <v>174784309</v>
      </c>
      <c r="O95" s="25">
        <v>372575283</v>
      </c>
      <c r="P95" s="25">
        <v>0</v>
      </c>
      <c r="Q95" s="26">
        <v>0</v>
      </c>
      <c r="R95" s="26">
        <v>0</v>
      </c>
      <c r="S95" s="25">
        <v>0</v>
      </c>
      <c r="T95" s="25">
        <v>0</v>
      </c>
      <c r="U95" s="26">
        <v>0</v>
      </c>
      <c r="V95" s="26">
        <v>0</v>
      </c>
      <c r="W95" s="41">
        <v>0</v>
      </c>
    </row>
    <row r="96" spans="1:23" ht="12.75">
      <c r="A96" s="14" t="s">
        <v>27</v>
      </c>
      <c r="B96" s="15" t="s">
        <v>182</v>
      </c>
      <c r="C96" s="16" t="s">
        <v>183</v>
      </c>
      <c r="D96" s="25">
        <v>1548844520</v>
      </c>
      <c r="E96" s="26">
        <v>1548844520</v>
      </c>
      <c r="F96" s="26">
        <v>666512173</v>
      </c>
      <c r="G96" s="35">
        <f t="shared" si="16"/>
        <v>0.4303286510643431</v>
      </c>
      <c r="H96" s="25">
        <v>107354473</v>
      </c>
      <c r="I96" s="26">
        <v>120364420</v>
      </c>
      <c r="J96" s="26">
        <v>105282029</v>
      </c>
      <c r="K96" s="25">
        <v>333000922</v>
      </c>
      <c r="L96" s="25">
        <v>110091167</v>
      </c>
      <c r="M96" s="26">
        <v>111710042</v>
      </c>
      <c r="N96" s="26">
        <v>111710042</v>
      </c>
      <c r="O96" s="25">
        <v>333511251</v>
      </c>
      <c r="P96" s="25">
        <v>0</v>
      </c>
      <c r="Q96" s="26">
        <v>0</v>
      </c>
      <c r="R96" s="26">
        <v>0</v>
      </c>
      <c r="S96" s="25">
        <v>0</v>
      </c>
      <c r="T96" s="25">
        <v>0</v>
      </c>
      <c r="U96" s="26">
        <v>0</v>
      </c>
      <c r="V96" s="26">
        <v>0</v>
      </c>
      <c r="W96" s="41">
        <v>0</v>
      </c>
    </row>
    <row r="97" spans="1:23" ht="12.75">
      <c r="A97" s="14" t="s">
        <v>42</v>
      </c>
      <c r="B97" s="15" t="s">
        <v>184</v>
      </c>
      <c r="C97" s="16" t="s">
        <v>185</v>
      </c>
      <c r="D97" s="25">
        <v>522660971</v>
      </c>
      <c r="E97" s="26">
        <v>522660971</v>
      </c>
      <c r="F97" s="26">
        <v>144916931</v>
      </c>
      <c r="G97" s="35">
        <f t="shared" si="16"/>
        <v>0.27726755782574014</v>
      </c>
      <c r="H97" s="25">
        <v>19887012</v>
      </c>
      <c r="I97" s="26">
        <v>22520213</v>
      </c>
      <c r="J97" s="26">
        <v>23184739</v>
      </c>
      <c r="K97" s="25">
        <v>65591964</v>
      </c>
      <c r="L97" s="25">
        <v>24318367</v>
      </c>
      <c r="M97" s="26">
        <v>22282821</v>
      </c>
      <c r="N97" s="26">
        <v>32723779</v>
      </c>
      <c r="O97" s="25">
        <v>79324967</v>
      </c>
      <c r="P97" s="25">
        <v>0</v>
      </c>
      <c r="Q97" s="26">
        <v>0</v>
      </c>
      <c r="R97" s="26">
        <v>0</v>
      </c>
      <c r="S97" s="25">
        <v>0</v>
      </c>
      <c r="T97" s="25">
        <v>0</v>
      </c>
      <c r="U97" s="26">
        <v>0</v>
      </c>
      <c r="V97" s="26">
        <v>0</v>
      </c>
      <c r="W97" s="41">
        <v>0</v>
      </c>
    </row>
    <row r="98" spans="1:23" ht="16.5">
      <c r="A98" s="17"/>
      <c r="B98" s="18" t="s">
        <v>186</v>
      </c>
      <c r="C98" s="19"/>
      <c r="D98" s="27">
        <f>SUM(D94:D97)</f>
        <v>5995615766</v>
      </c>
      <c r="E98" s="28">
        <f>SUM(E94:E97)</f>
        <v>5995615766</v>
      </c>
      <c r="F98" s="28">
        <f>SUM(F94:F97)</f>
        <v>2683598540</v>
      </c>
      <c r="G98" s="36">
        <f t="shared" si="16"/>
        <v>0.447593482427306</v>
      </c>
      <c r="H98" s="27">
        <f aca="true" t="shared" si="19" ref="H98:W98">SUM(H94:H97)</f>
        <v>397167247</v>
      </c>
      <c r="I98" s="28">
        <f t="shared" si="19"/>
        <v>452177489</v>
      </c>
      <c r="J98" s="28">
        <f t="shared" si="19"/>
        <v>423919038</v>
      </c>
      <c r="K98" s="27">
        <f t="shared" si="19"/>
        <v>1273263774</v>
      </c>
      <c r="L98" s="27">
        <f t="shared" si="19"/>
        <v>456427807</v>
      </c>
      <c r="M98" s="28">
        <f t="shared" si="19"/>
        <v>419401963</v>
      </c>
      <c r="N98" s="28">
        <f t="shared" si="19"/>
        <v>534504996</v>
      </c>
      <c r="O98" s="27">
        <f t="shared" si="19"/>
        <v>1410334766</v>
      </c>
      <c r="P98" s="27">
        <f t="shared" si="19"/>
        <v>0</v>
      </c>
      <c r="Q98" s="28">
        <f t="shared" si="19"/>
        <v>0</v>
      </c>
      <c r="R98" s="28">
        <f t="shared" si="19"/>
        <v>0</v>
      </c>
      <c r="S98" s="27">
        <f t="shared" si="19"/>
        <v>0</v>
      </c>
      <c r="T98" s="27">
        <f t="shared" si="19"/>
        <v>0</v>
      </c>
      <c r="U98" s="28">
        <f t="shared" si="19"/>
        <v>0</v>
      </c>
      <c r="V98" s="28">
        <f t="shared" si="19"/>
        <v>0</v>
      </c>
      <c r="W98" s="42">
        <f t="shared" si="19"/>
        <v>0</v>
      </c>
    </row>
    <row r="99" spans="1:23" ht="16.5">
      <c r="A99" s="17"/>
      <c r="B99" s="18" t="s">
        <v>187</v>
      </c>
      <c r="C99" s="19"/>
      <c r="D99" s="27">
        <f>SUM(D85:D87,D89:D92,D94:D97)</f>
        <v>124510693736</v>
      </c>
      <c r="E99" s="28">
        <f>SUM(E85:E87,E89:E92,E94:E97)</f>
        <v>124509023738</v>
      </c>
      <c r="F99" s="28">
        <f>SUM(F85:F87,F89:F92,F94:F97)</f>
        <v>57828089818</v>
      </c>
      <c r="G99" s="36">
        <f>IF($D99=0,0,$F99/$D99)</f>
        <v>0.4644427565443727</v>
      </c>
      <c r="H99" s="27">
        <f aca="true" t="shared" si="20" ref="H99:W99">SUM(H85:H87,H89:H92,H94:H97)</f>
        <v>7916913613</v>
      </c>
      <c r="I99" s="28">
        <f t="shared" si="20"/>
        <v>9471858899</v>
      </c>
      <c r="J99" s="28">
        <f t="shared" si="20"/>
        <v>9776999095</v>
      </c>
      <c r="K99" s="27">
        <f t="shared" si="20"/>
        <v>27165771607</v>
      </c>
      <c r="L99" s="27">
        <f t="shared" si="20"/>
        <v>10884116121</v>
      </c>
      <c r="M99" s="28">
        <f t="shared" si="20"/>
        <v>10550518021</v>
      </c>
      <c r="N99" s="28">
        <f t="shared" si="20"/>
        <v>9227684069</v>
      </c>
      <c r="O99" s="27">
        <f t="shared" si="20"/>
        <v>30662318211</v>
      </c>
      <c r="P99" s="27">
        <f t="shared" si="20"/>
        <v>0</v>
      </c>
      <c r="Q99" s="28">
        <f t="shared" si="20"/>
        <v>0</v>
      </c>
      <c r="R99" s="28">
        <f t="shared" si="20"/>
        <v>0</v>
      </c>
      <c r="S99" s="27">
        <f t="shared" si="20"/>
        <v>0</v>
      </c>
      <c r="T99" s="27">
        <f t="shared" si="20"/>
        <v>0</v>
      </c>
      <c r="U99" s="28">
        <f t="shared" si="20"/>
        <v>0</v>
      </c>
      <c r="V99" s="28">
        <f t="shared" si="20"/>
        <v>0</v>
      </c>
      <c r="W99" s="42">
        <f t="shared" si="20"/>
        <v>0</v>
      </c>
    </row>
    <row r="100" spans="1:23" ht="16.5">
      <c r="A100" s="9"/>
      <c r="B100" s="10" t="s">
        <v>604</v>
      </c>
      <c r="C100" s="11"/>
      <c r="D100" s="29"/>
      <c r="E100" s="30"/>
      <c r="F100" s="30"/>
      <c r="G100" s="37"/>
      <c r="H100" s="29"/>
      <c r="I100" s="30"/>
      <c r="J100" s="30"/>
      <c r="K100" s="29"/>
      <c r="L100" s="29"/>
      <c r="M100" s="30"/>
      <c r="N100" s="30"/>
      <c r="O100" s="29"/>
      <c r="P100" s="29"/>
      <c r="Q100" s="30"/>
      <c r="R100" s="30"/>
      <c r="S100" s="29"/>
      <c r="T100" s="29"/>
      <c r="U100" s="30"/>
      <c r="V100" s="30"/>
      <c r="W100" s="43"/>
    </row>
    <row r="101" spans="1:23" ht="16.5">
      <c r="A101" s="13"/>
      <c r="B101" s="10" t="s">
        <v>188</v>
      </c>
      <c r="C101" s="11"/>
      <c r="D101" s="29"/>
      <c r="E101" s="30"/>
      <c r="F101" s="30"/>
      <c r="G101" s="37"/>
      <c r="H101" s="29"/>
      <c r="I101" s="30"/>
      <c r="J101" s="30"/>
      <c r="K101" s="29"/>
      <c r="L101" s="29"/>
      <c r="M101" s="30"/>
      <c r="N101" s="30"/>
      <c r="O101" s="29"/>
      <c r="P101" s="29"/>
      <c r="Q101" s="30"/>
      <c r="R101" s="30"/>
      <c r="S101" s="29"/>
      <c r="T101" s="29"/>
      <c r="U101" s="30"/>
      <c r="V101" s="30"/>
      <c r="W101" s="43"/>
    </row>
    <row r="102" spans="1:23" ht="12.75">
      <c r="A102" s="14" t="s">
        <v>21</v>
      </c>
      <c r="B102" s="15" t="s">
        <v>189</v>
      </c>
      <c r="C102" s="16" t="s">
        <v>190</v>
      </c>
      <c r="D102" s="25">
        <v>32697270950</v>
      </c>
      <c r="E102" s="26">
        <v>32697270950</v>
      </c>
      <c r="F102" s="26">
        <v>15320889215</v>
      </c>
      <c r="G102" s="35">
        <f aca="true" t="shared" si="21" ref="G102:G133">IF($D102=0,0,$F102/$D102)</f>
        <v>0.4685678275238442</v>
      </c>
      <c r="H102" s="25">
        <v>2332677175</v>
      </c>
      <c r="I102" s="26">
        <v>2869580205</v>
      </c>
      <c r="J102" s="26">
        <v>2658820291</v>
      </c>
      <c r="K102" s="25">
        <v>7861077671</v>
      </c>
      <c r="L102" s="25">
        <v>1696944953</v>
      </c>
      <c r="M102" s="26">
        <v>3039781407</v>
      </c>
      <c r="N102" s="26">
        <v>2723085184</v>
      </c>
      <c r="O102" s="25">
        <v>7459811544</v>
      </c>
      <c r="P102" s="25">
        <v>0</v>
      </c>
      <c r="Q102" s="26">
        <v>0</v>
      </c>
      <c r="R102" s="26">
        <v>0</v>
      </c>
      <c r="S102" s="25">
        <v>0</v>
      </c>
      <c r="T102" s="25">
        <v>0</v>
      </c>
      <c r="U102" s="26">
        <v>0</v>
      </c>
      <c r="V102" s="26">
        <v>0</v>
      </c>
      <c r="W102" s="41">
        <v>0</v>
      </c>
    </row>
    <row r="103" spans="1:23" ht="16.5">
      <c r="A103" s="17"/>
      <c r="B103" s="18" t="s">
        <v>26</v>
      </c>
      <c r="C103" s="19"/>
      <c r="D103" s="27">
        <f>D102</f>
        <v>32697270950</v>
      </c>
      <c r="E103" s="28">
        <f>E102</f>
        <v>32697270950</v>
      </c>
      <c r="F103" s="28">
        <f>F102</f>
        <v>15320889215</v>
      </c>
      <c r="G103" s="36">
        <f t="shared" si="21"/>
        <v>0.4685678275238442</v>
      </c>
      <c r="H103" s="27">
        <f aca="true" t="shared" si="22" ref="H103:W103">H102</f>
        <v>2332677175</v>
      </c>
      <c r="I103" s="28">
        <f t="shared" si="22"/>
        <v>2869580205</v>
      </c>
      <c r="J103" s="28">
        <f t="shared" si="22"/>
        <v>2658820291</v>
      </c>
      <c r="K103" s="27">
        <f t="shared" si="22"/>
        <v>7861077671</v>
      </c>
      <c r="L103" s="27">
        <f t="shared" si="22"/>
        <v>1696944953</v>
      </c>
      <c r="M103" s="28">
        <f t="shared" si="22"/>
        <v>3039781407</v>
      </c>
      <c r="N103" s="28">
        <f t="shared" si="22"/>
        <v>2723085184</v>
      </c>
      <c r="O103" s="27">
        <f t="shared" si="22"/>
        <v>7459811544</v>
      </c>
      <c r="P103" s="27">
        <f t="shared" si="22"/>
        <v>0</v>
      </c>
      <c r="Q103" s="28">
        <f t="shared" si="22"/>
        <v>0</v>
      </c>
      <c r="R103" s="28">
        <f t="shared" si="22"/>
        <v>0</v>
      </c>
      <c r="S103" s="27">
        <f t="shared" si="22"/>
        <v>0</v>
      </c>
      <c r="T103" s="27">
        <f t="shared" si="22"/>
        <v>0</v>
      </c>
      <c r="U103" s="28">
        <f t="shared" si="22"/>
        <v>0</v>
      </c>
      <c r="V103" s="28">
        <f t="shared" si="22"/>
        <v>0</v>
      </c>
      <c r="W103" s="42">
        <f t="shared" si="22"/>
        <v>0</v>
      </c>
    </row>
    <row r="104" spans="1:23" ht="12.75">
      <c r="A104" s="14" t="s">
        <v>27</v>
      </c>
      <c r="B104" s="15" t="s">
        <v>191</v>
      </c>
      <c r="C104" s="16" t="s">
        <v>192</v>
      </c>
      <c r="D104" s="25">
        <v>266829114</v>
      </c>
      <c r="E104" s="26">
        <v>266829114</v>
      </c>
      <c r="F104" s="26">
        <v>67465008</v>
      </c>
      <c r="G104" s="35">
        <f t="shared" si="21"/>
        <v>0.2528397557097161</v>
      </c>
      <c r="H104" s="25">
        <v>10123728</v>
      </c>
      <c r="I104" s="26">
        <v>4867045</v>
      </c>
      <c r="J104" s="26">
        <v>4207444</v>
      </c>
      <c r="K104" s="25">
        <v>19198217</v>
      </c>
      <c r="L104" s="25">
        <v>11649111</v>
      </c>
      <c r="M104" s="26">
        <v>18308840</v>
      </c>
      <c r="N104" s="26">
        <v>18308840</v>
      </c>
      <c r="O104" s="25">
        <v>48266791</v>
      </c>
      <c r="P104" s="25">
        <v>0</v>
      </c>
      <c r="Q104" s="26">
        <v>0</v>
      </c>
      <c r="R104" s="26">
        <v>0</v>
      </c>
      <c r="S104" s="25">
        <v>0</v>
      </c>
      <c r="T104" s="25">
        <v>0</v>
      </c>
      <c r="U104" s="26">
        <v>0</v>
      </c>
      <c r="V104" s="26">
        <v>0</v>
      </c>
      <c r="W104" s="41">
        <v>0</v>
      </c>
    </row>
    <row r="105" spans="1:23" ht="12.75">
      <c r="A105" s="14" t="s">
        <v>27</v>
      </c>
      <c r="B105" s="15" t="s">
        <v>193</v>
      </c>
      <c r="C105" s="16" t="s">
        <v>194</v>
      </c>
      <c r="D105" s="25">
        <v>193456203</v>
      </c>
      <c r="E105" s="26">
        <v>193456203</v>
      </c>
      <c r="F105" s="26">
        <v>68598898</v>
      </c>
      <c r="G105" s="35">
        <f t="shared" si="21"/>
        <v>0.35459652849694356</v>
      </c>
      <c r="H105" s="25">
        <v>10109492</v>
      </c>
      <c r="I105" s="26">
        <v>12439592</v>
      </c>
      <c r="J105" s="26">
        <v>13750607</v>
      </c>
      <c r="K105" s="25">
        <v>36299691</v>
      </c>
      <c r="L105" s="25">
        <v>2729268</v>
      </c>
      <c r="M105" s="26">
        <v>16422086</v>
      </c>
      <c r="N105" s="26">
        <v>13147853</v>
      </c>
      <c r="O105" s="25">
        <v>32299207</v>
      </c>
      <c r="P105" s="25">
        <v>0</v>
      </c>
      <c r="Q105" s="26">
        <v>0</v>
      </c>
      <c r="R105" s="26">
        <v>0</v>
      </c>
      <c r="S105" s="25">
        <v>0</v>
      </c>
      <c r="T105" s="25">
        <v>0</v>
      </c>
      <c r="U105" s="26">
        <v>0</v>
      </c>
      <c r="V105" s="26">
        <v>0</v>
      </c>
      <c r="W105" s="41">
        <v>0</v>
      </c>
    </row>
    <row r="106" spans="1:23" ht="12.75">
      <c r="A106" s="14" t="s">
        <v>27</v>
      </c>
      <c r="B106" s="15" t="s">
        <v>195</v>
      </c>
      <c r="C106" s="16" t="s">
        <v>196</v>
      </c>
      <c r="D106" s="25">
        <v>161345000</v>
      </c>
      <c r="E106" s="26">
        <v>161345000</v>
      </c>
      <c r="F106" s="26">
        <v>77162295</v>
      </c>
      <c r="G106" s="35">
        <f t="shared" si="21"/>
        <v>0.4782441042486597</v>
      </c>
      <c r="H106" s="25">
        <v>16767000</v>
      </c>
      <c r="I106" s="26">
        <v>14005378</v>
      </c>
      <c r="J106" s="26">
        <v>14818090</v>
      </c>
      <c r="K106" s="25">
        <v>45590468</v>
      </c>
      <c r="L106" s="25">
        <v>7049219</v>
      </c>
      <c r="M106" s="26">
        <v>14309069</v>
      </c>
      <c r="N106" s="26">
        <v>10213539</v>
      </c>
      <c r="O106" s="25">
        <v>31571827</v>
      </c>
      <c r="P106" s="25">
        <v>0</v>
      </c>
      <c r="Q106" s="26">
        <v>0</v>
      </c>
      <c r="R106" s="26">
        <v>0</v>
      </c>
      <c r="S106" s="25">
        <v>0</v>
      </c>
      <c r="T106" s="25">
        <v>0</v>
      </c>
      <c r="U106" s="26">
        <v>0</v>
      </c>
      <c r="V106" s="26">
        <v>0</v>
      </c>
      <c r="W106" s="41">
        <v>0</v>
      </c>
    </row>
    <row r="107" spans="1:23" ht="12.75">
      <c r="A107" s="14" t="s">
        <v>27</v>
      </c>
      <c r="B107" s="15" t="s">
        <v>197</v>
      </c>
      <c r="C107" s="16" t="s">
        <v>198</v>
      </c>
      <c r="D107" s="25">
        <v>928646237</v>
      </c>
      <c r="E107" s="26">
        <v>928646237</v>
      </c>
      <c r="F107" s="26">
        <v>318023175</v>
      </c>
      <c r="G107" s="35">
        <f t="shared" si="21"/>
        <v>0.34245890666329165</v>
      </c>
      <c r="H107" s="25">
        <v>80597148</v>
      </c>
      <c r="I107" s="26">
        <v>49813861</v>
      </c>
      <c r="J107" s="26">
        <v>61055274</v>
      </c>
      <c r="K107" s="25">
        <v>191466283</v>
      </c>
      <c r="L107" s="25">
        <v>61055274</v>
      </c>
      <c r="M107" s="26">
        <v>25069088</v>
      </c>
      <c r="N107" s="26">
        <v>40432530</v>
      </c>
      <c r="O107" s="25">
        <v>126556892</v>
      </c>
      <c r="P107" s="25">
        <v>0</v>
      </c>
      <c r="Q107" s="26">
        <v>0</v>
      </c>
      <c r="R107" s="26">
        <v>0</v>
      </c>
      <c r="S107" s="25">
        <v>0</v>
      </c>
      <c r="T107" s="25">
        <v>0</v>
      </c>
      <c r="U107" s="26">
        <v>0</v>
      </c>
      <c r="V107" s="26">
        <v>0</v>
      </c>
      <c r="W107" s="41">
        <v>0</v>
      </c>
    </row>
    <row r="108" spans="1:23" ht="12.75">
      <c r="A108" s="14" t="s">
        <v>42</v>
      </c>
      <c r="B108" s="15" t="s">
        <v>199</v>
      </c>
      <c r="C108" s="16" t="s">
        <v>200</v>
      </c>
      <c r="D108" s="25">
        <v>913431099</v>
      </c>
      <c r="E108" s="26">
        <v>913431099</v>
      </c>
      <c r="F108" s="26">
        <v>381311710</v>
      </c>
      <c r="G108" s="35">
        <f t="shared" si="21"/>
        <v>0.4174498880292667</v>
      </c>
      <c r="H108" s="25">
        <v>76413954</v>
      </c>
      <c r="I108" s="26">
        <v>66441631</v>
      </c>
      <c r="J108" s="26">
        <v>56801404</v>
      </c>
      <c r="K108" s="25">
        <v>199656989</v>
      </c>
      <c r="L108" s="25">
        <v>69871505</v>
      </c>
      <c r="M108" s="26">
        <v>73141238</v>
      </c>
      <c r="N108" s="26">
        <v>38641978</v>
      </c>
      <c r="O108" s="25">
        <v>181654721</v>
      </c>
      <c r="P108" s="25">
        <v>0</v>
      </c>
      <c r="Q108" s="26">
        <v>0</v>
      </c>
      <c r="R108" s="26">
        <v>0</v>
      </c>
      <c r="S108" s="25">
        <v>0</v>
      </c>
      <c r="T108" s="25">
        <v>0</v>
      </c>
      <c r="U108" s="26">
        <v>0</v>
      </c>
      <c r="V108" s="26">
        <v>0</v>
      </c>
      <c r="W108" s="41">
        <v>0</v>
      </c>
    </row>
    <row r="109" spans="1:23" ht="16.5">
      <c r="A109" s="17"/>
      <c r="B109" s="18" t="s">
        <v>201</v>
      </c>
      <c r="C109" s="19"/>
      <c r="D109" s="27">
        <f>SUM(D104:D108)</f>
        <v>2463707653</v>
      </c>
      <c r="E109" s="28">
        <f>SUM(E104:E108)</f>
        <v>2463707653</v>
      </c>
      <c r="F109" s="28">
        <f>SUM(F104:F108)</f>
        <v>912561086</v>
      </c>
      <c r="G109" s="36">
        <f t="shared" si="21"/>
        <v>0.370401530753373</v>
      </c>
      <c r="H109" s="27">
        <f aca="true" t="shared" si="23" ref="H109:W109">SUM(H104:H108)</f>
        <v>194011322</v>
      </c>
      <c r="I109" s="28">
        <f t="shared" si="23"/>
        <v>147567507</v>
      </c>
      <c r="J109" s="28">
        <f t="shared" si="23"/>
        <v>150632819</v>
      </c>
      <c r="K109" s="27">
        <f t="shared" si="23"/>
        <v>492211648</v>
      </c>
      <c r="L109" s="27">
        <f t="shared" si="23"/>
        <v>152354377</v>
      </c>
      <c r="M109" s="28">
        <f t="shared" si="23"/>
        <v>147250321</v>
      </c>
      <c r="N109" s="28">
        <f t="shared" si="23"/>
        <v>120744740</v>
      </c>
      <c r="O109" s="27">
        <f t="shared" si="23"/>
        <v>420349438</v>
      </c>
      <c r="P109" s="27">
        <f t="shared" si="23"/>
        <v>0</v>
      </c>
      <c r="Q109" s="28">
        <f t="shared" si="23"/>
        <v>0</v>
      </c>
      <c r="R109" s="28">
        <f t="shared" si="23"/>
        <v>0</v>
      </c>
      <c r="S109" s="27">
        <f t="shared" si="23"/>
        <v>0</v>
      </c>
      <c r="T109" s="27">
        <f t="shared" si="23"/>
        <v>0</v>
      </c>
      <c r="U109" s="28">
        <f t="shared" si="23"/>
        <v>0</v>
      </c>
      <c r="V109" s="28">
        <f t="shared" si="23"/>
        <v>0</v>
      </c>
      <c r="W109" s="42">
        <f t="shared" si="23"/>
        <v>0</v>
      </c>
    </row>
    <row r="110" spans="1:23" ht="12.75">
      <c r="A110" s="14" t="s">
        <v>27</v>
      </c>
      <c r="B110" s="15" t="s">
        <v>202</v>
      </c>
      <c r="C110" s="16" t="s">
        <v>203</v>
      </c>
      <c r="D110" s="25">
        <v>138411000</v>
      </c>
      <c r="E110" s="26">
        <v>138411000</v>
      </c>
      <c r="F110" s="26">
        <v>62415650</v>
      </c>
      <c r="G110" s="35">
        <f t="shared" si="21"/>
        <v>0.4509442891099696</v>
      </c>
      <c r="H110" s="25">
        <v>10130188</v>
      </c>
      <c r="I110" s="26">
        <v>8508393</v>
      </c>
      <c r="J110" s="26">
        <v>7458305</v>
      </c>
      <c r="K110" s="25">
        <v>26096886</v>
      </c>
      <c r="L110" s="25">
        <v>10697144</v>
      </c>
      <c r="M110" s="26">
        <v>8747076</v>
      </c>
      <c r="N110" s="26">
        <v>16874544</v>
      </c>
      <c r="O110" s="25">
        <v>36318764</v>
      </c>
      <c r="P110" s="25">
        <v>0</v>
      </c>
      <c r="Q110" s="26">
        <v>0</v>
      </c>
      <c r="R110" s="26">
        <v>0</v>
      </c>
      <c r="S110" s="25">
        <v>0</v>
      </c>
      <c r="T110" s="25">
        <v>0</v>
      </c>
      <c r="U110" s="26">
        <v>0</v>
      </c>
      <c r="V110" s="26">
        <v>0</v>
      </c>
      <c r="W110" s="41">
        <v>0</v>
      </c>
    </row>
    <row r="111" spans="1:23" ht="12.75">
      <c r="A111" s="14" t="s">
        <v>27</v>
      </c>
      <c r="B111" s="15" t="s">
        <v>204</v>
      </c>
      <c r="C111" s="16" t="s">
        <v>205</v>
      </c>
      <c r="D111" s="25">
        <v>428244476</v>
      </c>
      <c r="E111" s="26">
        <v>428244476</v>
      </c>
      <c r="F111" s="26">
        <v>169594572</v>
      </c>
      <c r="G111" s="35">
        <f t="shared" si="21"/>
        <v>0.39602278956191367</v>
      </c>
      <c r="H111" s="25">
        <v>15560428</v>
      </c>
      <c r="I111" s="26">
        <v>36215332</v>
      </c>
      <c r="J111" s="26">
        <v>30313651</v>
      </c>
      <c r="K111" s="25">
        <v>82089411</v>
      </c>
      <c r="L111" s="25">
        <v>30972007</v>
      </c>
      <c r="M111" s="26">
        <v>35871623</v>
      </c>
      <c r="N111" s="26">
        <v>20661531</v>
      </c>
      <c r="O111" s="25">
        <v>87505161</v>
      </c>
      <c r="P111" s="25">
        <v>0</v>
      </c>
      <c r="Q111" s="26">
        <v>0</v>
      </c>
      <c r="R111" s="26">
        <v>0</v>
      </c>
      <c r="S111" s="25">
        <v>0</v>
      </c>
      <c r="T111" s="25">
        <v>0</v>
      </c>
      <c r="U111" s="26">
        <v>0</v>
      </c>
      <c r="V111" s="26">
        <v>0</v>
      </c>
      <c r="W111" s="41">
        <v>0</v>
      </c>
    </row>
    <row r="112" spans="1:23" ht="12.75">
      <c r="A112" s="14" t="s">
        <v>27</v>
      </c>
      <c r="B112" s="15" t="s">
        <v>206</v>
      </c>
      <c r="C112" s="16" t="s">
        <v>207</v>
      </c>
      <c r="D112" s="25">
        <v>154886366</v>
      </c>
      <c r="E112" s="26">
        <v>154886366</v>
      </c>
      <c r="F112" s="26">
        <v>82926277</v>
      </c>
      <c r="G112" s="35">
        <f t="shared" si="21"/>
        <v>0.5354007530914632</v>
      </c>
      <c r="H112" s="25">
        <v>27566790</v>
      </c>
      <c r="I112" s="26">
        <v>7544747</v>
      </c>
      <c r="J112" s="26">
        <v>6087059</v>
      </c>
      <c r="K112" s="25">
        <v>41198596</v>
      </c>
      <c r="L112" s="25">
        <v>20436656</v>
      </c>
      <c r="M112" s="26">
        <v>6755418</v>
      </c>
      <c r="N112" s="26">
        <v>14535607</v>
      </c>
      <c r="O112" s="25">
        <v>41727681</v>
      </c>
      <c r="P112" s="25">
        <v>0</v>
      </c>
      <c r="Q112" s="26">
        <v>0</v>
      </c>
      <c r="R112" s="26">
        <v>0</v>
      </c>
      <c r="S112" s="25">
        <v>0</v>
      </c>
      <c r="T112" s="25">
        <v>0</v>
      </c>
      <c r="U112" s="26">
        <v>0</v>
      </c>
      <c r="V112" s="26">
        <v>0</v>
      </c>
      <c r="W112" s="41">
        <v>0</v>
      </c>
    </row>
    <row r="113" spans="1:23" ht="12.75">
      <c r="A113" s="14" t="s">
        <v>27</v>
      </c>
      <c r="B113" s="15" t="s">
        <v>208</v>
      </c>
      <c r="C113" s="16" t="s">
        <v>209</v>
      </c>
      <c r="D113" s="25">
        <v>54105149</v>
      </c>
      <c r="E113" s="26">
        <v>54105149</v>
      </c>
      <c r="F113" s="26">
        <v>15623575</v>
      </c>
      <c r="G113" s="35">
        <f t="shared" si="21"/>
        <v>0.2887631822250411</v>
      </c>
      <c r="H113" s="25">
        <v>184659</v>
      </c>
      <c r="I113" s="26">
        <v>1251108</v>
      </c>
      <c r="J113" s="26">
        <v>7797104</v>
      </c>
      <c r="K113" s="25">
        <v>9232871</v>
      </c>
      <c r="L113" s="25">
        <v>3020770</v>
      </c>
      <c r="M113" s="26">
        <v>0</v>
      </c>
      <c r="N113" s="26">
        <v>3369934</v>
      </c>
      <c r="O113" s="25">
        <v>6390704</v>
      </c>
      <c r="P113" s="25">
        <v>0</v>
      </c>
      <c r="Q113" s="26">
        <v>0</v>
      </c>
      <c r="R113" s="26">
        <v>0</v>
      </c>
      <c r="S113" s="25">
        <v>0</v>
      </c>
      <c r="T113" s="25">
        <v>0</v>
      </c>
      <c r="U113" s="26">
        <v>0</v>
      </c>
      <c r="V113" s="26">
        <v>0</v>
      </c>
      <c r="W113" s="41">
        <v>0</v>
      </c>
    </row>
    <row r="114" spans="1:23" ht="12.75">
      <c r="A114" s="14" t="s">
        <v>27</v>
      </c>
      <c r="B114" s="15" t="s">
        <v>210</v>
      </c>
      <c r="C114" s="16" t="s">
        <v>211</v>
      </c>
      <c r="D114" s="25">
        <v>4904829221</v>
      </c>
      <c r="E114" s="26">
        <v>4904829221</v>
      </c>
      <c r="F114" s="26">
        <v>2104216552</v>
      </c>
      <c r="G114" s="35">
        <f t="shared" si="21"/>
        <v>0.4290091371562557</v>
      </c>
      <c r="H114" s="25">
        <v>317644904</v>
      </c>
      <c r="I114" s="26">
        <v>410131943</v>
      </c>
      <c r="J114" s="26">
        <v>360838269</v>
      </c>
      <c r="K114" s="25">
        <v>1088615116</v>
      </c>
      <c r="L114" s="25">
        <v>288852677</v>
      </c>
      <c r="M114" s="26">
        <v>332590183</v>
      </c>
      <c r="N114" s="26">
        <v>394158576</v>
      </c>
      <c r="O114" s="25">
        <v>1015601436</v>
      </c>
      <c r="P114" s="25">
        <v>0</v>
      </c>
      <c r="Q114" s="26">
        <v>0</v>
      </c>
      <c r="R114" s="26">
        <v>0</v>
      </c>
      <c r="S114" s="25">
        <v>0</v>
      </c>
      <c r="T114" s="25">
        <v>0</v>
      </c>
      <c r="U114" s="26">
        <v>0</v>
      </c>
      <c r="V114" s="26">
        <v>0</v>
      </c>
      <c r="W114" s="41">
        <v>0</v>
      </c>
    </row>
    <row r="115" spans="1:23" ht="12.75">
      <c r="A115" s="14" t="s">
        <v>27</v>
      </c>
      <c r="B115" s="15" t="s">
        <v>212</v>
      </c>
      <c r="C115" s="16" t="s">
        <v>213</v>
      </c>
      <c r="D115" s="25">
        <v>86760565</v>
      </c>
      <c r="E115" s="26">
        <v>86760565</v>
      </c>
      <c r="F115" s="26">
        <v>12666410</v>
      </c>
      <c r="G115" s="35">
        <f t="shared" si="21"/>
        <v>0.14599270993682442</v>
      </c>
      <c r="H115" s="25">
        <v>3589407</v>
      </c>
      <c r="I115" s="26">
        <v>4319321</v>
      </c>
      <c r="J115" s="26">
        <v>2378841</v>
      </c>
      <c r="K115" s="25">
        <v>10287569</v>
      </c>
      <c r="L115" s="25">
        <v>2378841</v>
      </c>
      <c r="M115" s="26">
        <v>0</v>
      </c>
      <c r="N115" s="26">
        <v>0</v>
      </c>
      <c r="O115" s="25">
        <v>2378841</v>
      </c>
      <c r="P115" s="25">
        <v>0</v>
      </c>
      <c r="Q115" s="26">
        <v>0</v>
      </c>
      <c r="R115" s="26">
        <v>0</v>
      </c>
      <c r="S115" s="25">
        <v>0</v>
      </c>
      <c r="T115" s="25">
        <v>0</v>
      </c>
      <c r="U115" s="26">
        <v>0</v>
      </c>
      <c r="V115" s="26">
        <v>0</v>
      </c>
      <c r="W115" s="41">
        <v>0</v>
      </c>
    </row>
    <row r="116" spans="1:23" ht="12.75">
      <c r="A116" s="14" t="s">
        <v>27</v>
      </c>
      <c r="B116" s="15" t="s">
        <v>214</v>
      </c>
      <c r="C116" s="16" t="s">
        <v>215</v>
      </c>
      <c r="D116" s="25">
        <v>104546697</v>
      </c>
      <c r="E116" s="26">
        <v>104546697</v>
      </c>
      <c r="F116" s="26">
        <v>45412469</v>
      </c>
      <c r="G116" s="35">
        <f t="shared" si="21"/>
        <v>0.43437497599756786</v>
      </c>
      <c r="H116" s="25">
        <v>1243627</v>
      </c>
      <c r="I116" s="26">
        <v>10502760</v>
      </c>
      <c r="J116" s="26">
        <v>9957207</v>
      </c>
      <c r="K116" s="25">
        <v>21703594</v>
      </c>
      <c r="L116" s="25">
        <v>5611639</v>
      </c>
      <c r="M116" s="26">
        <v>9048618</v>
      </c>
      <c r="N116" s="26">
        <v>9048618</v>
      </c>
      <c r="O116" s="25">
        <v>23708875</v>
      </c>
      <c r="P116" s="25">
        <v>0</v>
      </c>
      <c r="Q116" s="26">
        <v>0</v>
      </c>
      <c r="R116" s="26">
        <v>0</v>
      </c>
      <c r="S116" s="25">
        <v>0</v>
      </c>
      <c r="T116" s="25">
        <v>0</v>
      </c>
      <c r="U116" s="26">
        <v>0</v>
      </c>
      <c r="V116" s="26">
        <v>0</v>
      </c>
      <c r="W116" s="41">
        <v>0</v>
      </c>
    </row>
    <row r="117" spans="1:23" ht="12.75">
      <c r="A117" s="14" t="s">
        <v>42</v>
      </c>
      <c r="B117" s="15" t="s">
        <v>216</v>
      </c>
      <c r="C117" s="16" t="s">
        <v>217</v>
      </c>
      <c r="D117" s="25">
        <v>738350950</v>
      </c>
      <c r="E117" s="26">
        <v>738350950</v>
      </c>
      <c r="F117" s="26">
        <v>350702552</v>
      </c>
      <c r="G117" s="35">
        <f t="shared" si="21"/>
        <v>0.4749808366874858</v>
      </c>
      <c r="H117" s="25">
        <v>53849421</v>
      </c>
      <c r="I117" s="26">
        <v>59150471</v>
      </c>
      <c r="J117" s="26">
        <v>45589764</v>
      </c>
      <c r="K117" s="25">
        <v>158589656</v>
      </c>
      <c r="L117" s="25">
        <v>45463974</v>
      </c>
      <c r="M117" s="26">
        <v>73939395</v>
      </c>
      <c r="N117" s="26">
        <v>72709527</v>
      </c>
      <c r="O117" s="25">
        <v>192112896</v>
      </c>
      <c r="P117" s="25">
        <v>0</v>
      </c>
      <c r="Q117" s="26">
        <v>0</v>
      </c>
      <c r="R117" s="26">
        <v>0</v>
      </c>
      <c r="S117" s="25">
        <v>0</v>
      </c>
      <c r="T117" s="25">
        <v>0</v>
      </c>
      <c r="U117" s="26">
        <v>0</v>
      </c>
      <c r="V117" s="26">
        <v>0</v>
      </c>
      <c r="W117" s="41">
        <v>0</v>
      </c>
    </row>
    <row r="118" spans="1:23" ht="16.5">
      <c r="A118" s="17"/>
      <c r="B118" s="18" t="s">
        <v>218</v>
      </c>
      <c r="C118" s="19"/>
      <c r="D118" s="27">
        <f>SUM(D110:D117)</f>
        <v>6610134424</v>
      </c>
      <c r="E118" s="28">
        <f>SUM(E110:E117)</f>
        <v>6610134424</v>
      </c>
      <c r="F118" s="28">
        <f>SUM(F110:F117)</f>
        <v>2843558057</v>
      </c>
      <c r="G118" s="36">
        <f t="shared" si="21"/>
        <v>0.43018157795333817</v>
      </c>
      <c r="H118" s="27">
        <f aca="true" t="shared" si="24" ref="H118:W118">SUM(H110:H117)</f>
        <v>429769424</v>
      </c>
      <c r="I118" s="28">
        <f t="shared" si="24"/>
        <v>537624075</v>
      </c>
      <c r="J118" s="28">
        <f t="shared" si="24"/>
        <v>470420200</v>
      </c>
      <c r="K118" s="27">
        <f t="shared" si="24"/>
        <v>1437813699</v>
      </c>
      <c r="L118" s="27">
        <f t="shared" si="24"/>
        <v>407433708</v>
      </c>
      <c r="M118" s="28">
        <f t="shared" si="24"/>
        <v>466952313</v>
      </c>
      <c r="N118" s="28">
        <f t="shared" si="24"/>
        <v>531358337</v>
      </c>
      <c r="O118" s="27">
        <f t="shared" si="24"/>
        <v>1405744358</v>
      </c>
      <c r="P118" s="27">
        <f t="shared" si="24"/>
        <v>0</v>
      </c>
      <c r="Q118" s="28">
        <f t="shared" si="24"/>
        <v>0</v>
      </c>
      <c r="R118" s="28">
        <f t="shared" si="24"/>
        <v>0</v>
      </c>
      <c r="S118" s="27">
        <f t="shared" si="24"/>
        <v>0</v>
      </c>
      <c r="T118" s="27">
        <f t="shared" si="24"/>
        <v>0</v>
      </c>
      <c r="U118" s="28">
        <f t="shared" si="24"/>
        <v>0</v>
      </c>
      <c r="V118" s="28">
        <f t="shared" si="24"/>
        <v>0</v>
      </c>
      <c r="W118" s="42">
        <f t="shared" si="24"/>
        <v>0</v>
      </c>
    </row>
    <row r="119" spans="1:23" ht="12.75">
      <c r="A119" s="14" t="s">
        <v>27</v>
      </c>
      <c r="B119" s="15" t="s">
        <v>219</v>
      </c>
      <c r="C119" s="16" t="s">
        <v>220</v>
      </c>
      <c r="D119" s="25">
        <v>170405487</v>
      </c>
      <c r="E119" s="26">
        <v>170405487</v>
      </c>
      <c r="F119" s="26">
        <v>92121526</v>
      </c>
      <c r="G119" s="35">
        <f t="shared" si="21"/>
        <v>0.5406018762764371</v>
      </c>
      <c r="H119" s="25">
        <v>11428945</v>
      </c>
      <c r="I119" s="26">
        <v>10236748</v>
      </c>
      <c r="J119" s="26">
        <v>10893316</v>
      </c>
      <c r="K119" s="25">
        <v>32559009</v>
      </c>
      <c r="L119" s="25">
        <v>11242327</v>
      </c>
      <c r="M119" s="26">
        <v>11464536</v>
      </c>
      <c r="N119" s="26">
        <v>36855654</v>
      </c>
      <c r="O119" s="25">
        <v>59562517</v>
      </c>
      <c r="P119" s="25">
        <v>0</v>
      </c>
      <c r="Q119" s="26">
        <v>0</v>
      </c>
      <c r="R119" s="26">
        <v>0</v>
      </c>
      <c r="S119" s="25">
        <v>0</v>
      </c>
      <c r="T119" s="25">
        <v>0</v>
      </c>
      <c r="U119" s="26">
        <v>0</v>
      </c>
      <c r="V119" s="26">
        <v>0</v>
      </c>
      <c r="W119" s="41">
        <v>0</v>
      </c>
    </row>
    <row r="120" spans="1:23" ht="12.75">
      <c r="A120" s="14" t="s">
        <v>27</v>
      </c>
      <c r="B120" s="15" t="s">
        <v>221</v>
      </c>
      <c r="C120" s="16" t="s">
        <v>222</v>
      </c>
      <c r="D120" s="25">
        <v>490230626</v>
      </c>
      <c r="E120" s="26">
        <v>490230626</v>
      </c>
      <c r="F120" s="26">
        <v>197455753</v>
      </c>
      <c r="G120" s="35">
        <f t="shared" si="21"/>
        <v>0.40278134928273535</v>
      </c>
      <c r="H120" s="25">
        <v>15640961</v>
      </c>
      <c r="I120" s="26">
        <v>51916593</v>
      </c>
      <c r="J120" s="26">
        <v>34262667</v>
      </c>
      <c r="K120" s="25">
        <v>101820221</v>
      </c>
      <c r="L120" s="25">
        <v>25954641</v>
      </c>
      <c r="M120" s="26">
        <v>42841692</v>
      </c>
      <c r="N120" s="26">
        <v>26839199</v>
      </c>
      <c r="O120" s="25">
        <v>95635532</v>
      </c>
      <c r="P120" s="25">
        <v>0</v>
      </c>
      <c r="Q120" s="26">
        <v>0</v>
      </c>
      <c r="R120" s="26">
        <v>0</v>
      </c>
      <c r="S120" s="25">
        <v>0</v>
      </c>
      <c r="T120" s="25">
        <v>0</v>
      </c>
      <c r="U120" s="26">
        <v>0</v>
      </c>
      <c r="V120" s="26">
        <v>0</v>
      </c>
      <c r="W120" s="41">
        <v>0</v>
      </c>
    </row>
    <row r="121" spans="1:23" ht="12.75">
      <c r="A121" s="14" t="s">
        <v>27</v>
      </c>
      <c r="B121" s="15" t="s">
        <v>223</v>
      </c>
      <c r="C121" s="16" t="s">
        <v>224</v>
      </c>
      <c r="D121" s="25">
        <v>774619100</v>
      </c>
      <c r="E121" s="26">
        <v>774619100</v>
      </c>
      <c r="F121" s="26">
        <v>313669599</v>
      </c>
      <c r="G121" s="35">
        <f t="shared" si="21"/>
        <v>0.4049339849740343</v>
      </c>
      <c r="H121" s="25">
        <v>57901469</v>
      </c>
      <c r="I121" s="26">
        <v>56404942</v>
      </c>
      <c r="J121" s="26">
        <v>39728198</v>
      </c>
      <c r="K121" s="25">
        <v>154034609</v>
      </c>
      <c r="L121" s="25">
        <v>48007578</v>
      </c>
      <c r="M121" s="26">
        <v>54775888</v>
      </c>
      <c r="N121" s="26">
        <v>56851524</v>
      </c>
      <c r="O121" s="25">
        <v>159634990</v>
      </c>
      <c r="P121" s="25">
        <v>0</v>
      </c>
      <c r="Q121" s="26">
        <v>0</v>
      </c>
      <c r="R121" s="26">
        <v>0</v>
      </c>
      <c r="S121" s="25">
        <v>0</v>
      </c>
      <c r="T121" s="25">
        <v>0</v>
      </c>
      <c r="U121" s="26">
        <v>0</v>
      </c>
      <c r="V121" s="26">
        <v>0</v>
      </c>
      <c r="W121" s="41">
        <v>0</v>
      </c>
    </row>
    <row r="122" spans="1:23" ht="12.75">
      <c r="A122" s="14" t="s">
        <v>42</v>
      </c>
      <c r="B122" s="15" t="s">
        <v>225</v>
      </c>
      <c r="C122" s="16" t="s">
        <v>226</v>
      </c>
      <c r="D122" s="25">
        <v>599410314</v>
      </c>
      <c r="E122" s="26">
        <v>599410314</v>
      </c>
      <c r="F122" s="26">
        <v>213055081</v>
      </c>
      <c r="G122" s="35">
        <f t="shared" si="21"/>
        <v>0.3554411327663608</v>
      </c>
      <c r="H122" s="25">
        <v>23808314</v>
      </c>
      <c r="I122" s="26">
        <v>36810040</v>
      </c>
      <c r="J122" s="26">
        <v>57244000</v>
      </c>
      <c r="K122" s="25">
        <v>117862354</v>
      </c>
      <c r="L122" s="25">
        <v>37446178</v>
      </c>
      <c r="M122" s="26">
        <v>55041114</v>
      </c>
      <c r="N122" s="26">
        <v>2705435</v>
      </c>
      <c r="O122" s="25">
        <v>95192727</v>
      </c>
      <c r="P122" s="25">
        <v>0</v>
      </c>
      <c r="Q122" s="26">
        <v>0</v>
      </c>
      <c r="R122" s="26">
        <v>0</v>
      </c>
      <c r="S122" s="25">
        <v>0</v>
      </c>
      <c r="T122" s="25">
        <v>0</v>
      </c>
      <c r="U122" s="26">
        <v>0</v>
      </c>
      <c r="V122" s="26">
        <v>0</v>
      </c>
      <c r="W122" s="41">
        <v>0</v>
      </c>
    </row>
    <row r="123" spans="1:23" ht="16.5">
      <c r="A123" s="17"/>
      <c r="B123" s="18" t="s">
        <v>227</v>
      </c>
      <c r="C123" s="19"/>
      <c r="D123" s="27">
        <f>SUM(D119:D122)</f>
        <v>2034665527</v>
      </c>
      <c r="E123" s="28">
        <f>SUM(E119:E122)</f>
        <v>2034665527</v>
      </c>
      <c r="F123" s="28">
        <f>SUM(F119:F122)</f>
        <v>816301959</v>
      </c>
      <c r="G123" s="36">
        <f t="shared" si="21"/>
        <v>0.40119712462204604</v>
      </c>
      <c r="H123" s="27">
        <f aca="true" t="shared" si="25" ref="H123:W123">SUM(H119:H122)</f>
        <v>108779689</v>
      </c>
      <c r="I123" s="28">
        <f t="shared" si="25"/>
        <v>155368323</v>
      </c>
      <c r="J123" s="28">
        <f t="shared" si="25"/>
        <v>142128181</v>
      </c>
      <c r="K123" s="27">
        <f t="shared" si="25"/>
        <v>406276193</v>
      </c>
      <c r="L123" s="27">
        <f t="shared" si="25"/>
        <v>122650724</v>
      </c>
      <c r="M123" s="28">
        <f t="shared" si="25"/>
        <v>164123230</v>
      </c>
      <c r="N123" s="28">
        <f t="shared" si="25"/>
        <v>123251812</v>
      </c>
      <c r="O123" s="27">
        <f t="shared" si="25"/>
        <v>410025766</v>
      </c>
      <c r="P123" s="27">
        <f t="shared" si="25"/>
        <v>0</v>
      </c>
      <c r="Q123" s="28">
        <f t="shared" si="25"/>
        <v>0</v>
      </c>
      <c r="R123" s="28">
        <f t="shared" si="25"/>
        <v>0</v>
      </c>
      <c r="S123" s="27">
        <f t="shared" si="25"/>
        <v>0</v>
      </c>
      <c r="T123" s="27">
        <f t="shared" si="25"/>
        <v>0</v>
      </c>
      <c r="U123" s="28">
        <f t="shared" si="25"/>
        <v>0</v>
      </c>
      <c r="V123" s="28">
        <f t="shared" si="25"/>
        <v>0</v>
      </c>
      <c r="W123" s="42">
        <f t="shared" si="25"/>
        <v>0</v>
      </c>
    </row>
    <row r="124" spans="1:23" ht="12.75">
      <c r="A124" s="14" t="s">
        <v>27</v>
      </c>
      <c r="B124" s="15" t="s">
        <v>228</v>
      </c>
      <c r="C124" s="16" t="s">
        <v>229</v>
      </c>
      <c r="D124" s="25">
        <v>298224009</v>
      </c>
      <c r="E124" s="26">
        <v>298224009</v>
      </c>
      <c r="F124" s="26">
        <v>138381969</v>
      </c>
      <c r="G124" s="35">
        <f t="shared" si="21"/>
        <v>0.464020215756673</v>
      </c>
      <c r="H124" s="25">
        <v>11601785</v>
      </c>
      <c r="I124" s="26">
        <v>23763507</v>
      </c>
      <c r="J124" s="26">
        <v>41637284</v>
      </c>
      <c r="K124" s="25">
        <v>77002576</v>
      </c>
      <c r="L124" s="25">
        <v>22967159</v>
      </c>
      <c r="M124" s="26">
        <v>4540708</v>
      </c>
      <c r="N124" s="26">
        <v>33871526</v>
      </c>
      <c r="O124" s="25">
        <v>61379393</v>
      </c>
      <c r="P124" s="25">
        <v>0</v>
      </c>
      <c r="Q124" s="26">
        <v>0</v>
      </c>
      <c r="R124" s="26">
        <v>0</v>
      </c>
      <c r="S124" s="25">
        <v>0</v>
      </c>
      <c r="T124" s="25">
        <v>0</v>
      </c>
      <c r="U124" s="26">
        <v>0</v>
      </c>
      <c r="V124" s="26">
        <v>0</v>
      </c>
      <c r="W124" s="41">
        <v>0</v>
      </c>
    </row>
    <row r="125" spans="1:23" ht="12.75">
      <c r="A125" s="14" t="s">
        <v>27</v>
      </c>
      <c r="B125" s="15" t="s">
        <v>230</v>
      </c>
      <c r="C125" s="16" t="s">
        <v>231</v>
      </c>
      <c r="D125" s="25">
        <v>159553983</v>
      </c>
      <c r="E125" s="26">
        <v>159553983</v>
      </c>
      <c r="F125" s="26">
        <v>55526628</v>
      </c>
      <c r="G125" s="35">
        <f t="shared" si="21"/>
        <v>0.3480115441555602</v>
      </c>
      <c r="H125" s="25">
        <v>7468320</v>
      </c>
      <c r="I125" s="26">
        <v>9910568</v>
      </c>
      <c r="J125" s="26">
        <v>10241877</v>
      </c>
      <c r="K125" s="25">
        <v>27620765</v>
      </c>
      <c r="L125" s="25">
        <v>8359965</v>
      </c>
      <c r="M125" s="26">
        <v>9027694</v>
      </c>
      <c r="N125" s="26">
        <v>10518204</v>
      </c>
      <c r="O125" s="25">
        <v>27905863</v>
      </c>
      <c r="P125" s="25">
        <v>0</v>
      </c>
      <c r="Q125" s="26">
        <v>0</v>
      </c>
      <c r="R125" s="26">
        <v>0</v>
      </c>
      <c r="S125" s="25">
        <v>0</v>
      </c>
      <c r="T125" s="25">
        <v>0</v>
      </c>
      <c r="U125" s="26">
        <v>0</v>
      </c>
      <c r="V125" s="26">
        <v>0</v>
      </c>
      <c r="W125" s="41">
        <v>0</v>
      </c>
    </row>
    <row r="126" spans="1:23" ht="12.75">
      <c r="A126" s="14" t="s">
        <v>27</v>
      </c>
      <c r="B126" s="15" t="s">
        <v>232</v>
      </c>
      <c r="C126" s="16" t="s">
        <v>233</v>
      </c>
      <c r="D126" s="25">
        <v>211528011</v>
      </c>
      <c r="E126" s="26">
        <v>211528011</v>
      </c>
      <c r="F126" s="26">
        <v>74737679</v>
      </c>
      <c r="G126" s="35">
        <f t="shared" si="21"/>
        <v>0.3533228466843571</v>
      </c>
      <c r="H126" s="25">
        <v>4446623</v>
      </c>
      <c r="I126" s="26">
        <v>10270796</v>
      </c>
      <c r="J126" s="26">
        <v>15005065</v>
      </c>
      <c r="K126" s="25">
        <v>29722484</v>
      </c>
      <c r="L126" s="25">
        <v>15005065</v>
      </c>
      <c r="M126" s="26">
        <v>15005065</v>
      </c>
      <c r="N126" s="26">
        <v>15005065</v>
      </c>
      <c r="O126" s="25">
        <v>45015195</v>
      </c>
      <c r="P126" s="25">
        <v>0</v>
      </c>
      <c r="Q126" s="26">
        <v>0</v>
      </c>
      <c r="R126" s="26">
        <v>0</v>
      </c>
      <c r="S126" s="25">
        <v>0</v>
      </c>
      <c r="T126" s="25">
        <v>0</v>
      </c>
      <c r="U126" s="26">
        <v>0</v>
      </c>
      <c r="V126" s="26">
        <v>0</v>
      </c>
      <c r="W126" s="41">
        <v>0</v>
      </c>
    </row>
    <row r="127" spans="1:23" ht="12.75">
      <c r="A127" s="14" t="s">
        <v>27</v>
      </c>
      <c r="B127" s="15" t="s">
        <v>234</v>
      </c>
      <c r="C127" s="16" t="s">
        <v>235</v>
      </c>
      <c r="D127" s="25">
        <v>346151886</v>
      </c>
      <c r="E127" s="26">
        <v>346151886</v>
      </c>
      <c r="F127" s="26">
        <v>68134570</v>
      </c>
      <c r="G127" s="35">
        <f t="shared" si="21"/>
        <v>0.196834316829347</v>
      </c>
      <c r="H127" s="25">
        <v>9921743</v>
      </c>
      <c r="I127" s="26">
        <v>17895743</v>
      </c>
      <c r="J127" s="26">
        <v>17627296</v>
      </c>
      <c r="K127" s="25">
        <v>45444782</v>
      </c>
      <c r="L127" s="25">
        <v>17160219</v>
      </c>
      <c r="M127" s="26">
        <v>5529569</v>
      </c>
      <c r="N127" s="26">
        <v>0</v>
      </c>
      <c r="O127" s="25">
        <v>22689788</v>
      </c>
      <c r="P127" s="25">
        <v>0</v>
      </c>
      <c r="Q127" s="26">
        <v>0</v>
      </c>
      <c r="R127" s="26">
        <v>0</v>
      </c>
      <c r="S127" s="25">
        <v>0</v>
      </c>
      <c r="T127" s="25">
        <v>0</v>
      </c>
      <c r="U127" s="26">
        <v>0</v>
      </c>
      <c r="V127" s="26">
        <v>0</v>
      </c>
      <c r="W127" s="41">
        <v>0</v>
      </c>
    </row>
    <row r="128" spans="1:23" ht="12.75">
      <c r="A128" s="14" t="s">
        <v>42</v>
      </c>
      <c r="B128" s="15" t="s">
        <v>236</v>
      </c>
      <c r="C128" s="16" t="s">
        <v>237</v>
      </c>
      <c r="D128" s="25">
        <v>366295147</v>
      </c>
      <c r="E128" s="26">
        <v>366295147</v>
      </c>
      <c r="F128" s="26">
        <v>195308502</v>
      </c>
      <c r="G128" s="35">
        <f t="shared" si="21"/>
        <v>0.5331998078587702</v>
      </c>
      <c r="H128" s="25">
        <v>14389423</v>
      </c>
      <c r="I128" s="26">
        <v>6258973</v>
      </c>
      <c r="J128" s="26">
        <v>31939574</v>
      </c>
      <c r="K128" s="25">
        <v>52587970</v>
      </c>
      <c r="L128" s="25">
        <v>19531730</v>
      </c>
      <c r="M128" s="26">
        <v>45806387</v>
      </c>
      <c r="N128" s="26">
        <v>77382415</v>
      </c>
      <c r="O128" s="25">
        <v>142720532</v>
      </c>
      <c r="P128" s="25">
        <v>0</v>
      </c>
      <c r="Q128" s="26">
        <v>0</v>
      </c>
      <c r="R128" s="26">
        <v>0</v>
      </c>
      <c r="S128" s="25">
        <v>0</v>
      </c>
      <c r="T128" s="25">
        <v>0</v>
      </c>
      <c r="U128" s="26">
        <v>0</v>
      </c>
      <c r="V128" s="26">
        <v>0</v>
      </c>
      <c r="W128" s="41">
        <v>0</v>
      </c>
    </row>
    <row r="129" spans="1:23" ht="16.5">
      <c r="A129" s="17"/>
      <c r="B129" s="18" t="s">
        <v>238</v>
      </c>
      <c r="C129" s="19"/>
      <c r="D129" s="27">
        <f>SUM(D124:D128)</f>
        <v>1381753036</v>
      </c>
      <c r="E129" s="28">
        <f>SUM(E124:E128)</f>
        <v>1381753036</v>
      </c>
      <c r="F129" s="28">
        <f>SUM(F124:F128)</f>
        <v>532089348</v>
      </c>
      <c r="G129" s="36">
        <f t="shared" si="21"/>
        <v>0.38508281446613013</v>
      </c>
      <c r="H129" s="27">
        <f aca="true" t="shared" si="26" ref="H129:W129">SUM(H124:H128)</f>
        <v>47827894</v>
      </c>
      <c r="I129" s="28">
        <f t="shared" si="26"/>
        <v>68099587</v>
      </c>
      <c r="J129" s="28">
        <f t="shared" si="26"/>
        <v>116451096</v>
      </c>
      <c r="K129" s="27">
        <f t="shared" si="26"/>
        <v>232378577</v>
      </c>
      <c r="L129" s="27">
        <f t="shared" si="26"/>
        <v>83024138</v>
      </c>
      <c r="M129" s="28">
        <f t="shared" si="26"/>
        <v>79909423</v>
      </c>
      <c r="N129" s="28">
        <f t="shared" si="26"/>
        <v>136777210</v>
      </c>
      <c r="O129" s="27">
        <f t="shared" si="26"/>
        <v>299710771</v>
      </c>
      <c r="P129" s="27">
        <f t="shared" si="26"/>
        <v>0</v>
      </c>
      <c r="Q129" s="28">
        <f t="shared" si="26"/>
        <v>0</v>
      </c>
      <c r="R129" s="28">
        <f t="shared" si="26"/>
        <v>0</v>
      </c>
      <c r="S129" s="27">
        <f t="shared" si="26"/>
        <v>0</v>
      </c>
      <c r="T129" s="27">
        <f t="shared" si="26"/>
        <v>0</v>
      </c>
      <c r="U129" s="28">
        <f t="shared" si="26"/>
        <v>0</v>
      </c>
      <c r="V129" s="28">
        <f t="shared" si="26"/>
        <v>0</v>
      </c>
      <c r="W129" s="42">
        <f t="shared" si="26"/>
        <v>0</v>
      </c>
    </row>
    <row r="130" spans="1:23" ht="12.75">
      <c r="A130" s="14" t="s">
        <v>27</v>
      </c>
      <c r="B130" s="15" t="s">
        <v>239</v>
      </c>
      <c r="C130" s="16" t="s">
        <v>240</v>
      </c>
      <c r="D130" s="25">
        <v>1816268586</v>
      </c>
      <c r="E130" s="26">
        <v>1816268586</v>
      </c>
      <c r="F130" s="26">
        <v>1029904933</v>
      </c>
      <c r="G130" s="35">
        <f t="shared" si="21"/>
        <v>0.5670444013284277</v>
      </c>
      <c r="H130" s="25">
        <v>111809839</v>
      </c>
      <c r="I130" s="26">
        <v>187758678</v>
      </c>
      <c r="J130" s="26">
        <v>163754113</v>
      </c>
      <c r="K130" s="25">
        <v>463322630</v>
      </c>
      <c r="L130" s="25">
        <v>170192852</v>
      </c>
      <c r="M130" s="26">
        <v>180166494</v>
      </c>
      <c r="N130" s="26">
        <v>216222957</v>
      </c>
      <c r="O130" s="25">
        <v>566582303</v>
      </c>
      <c r="P130" s="25">
        <v>0</v>
      </c>
      <c r="Q130" s="26">
        <v>0</v>
      </c>
      <c r="R130" s="26">
        <v>0</v>
      </c>
      <c r="S130" s="25">
        <v>0</v>
      </c>
      <c r="T130" s="25">
        <v>0</v>
      </c>
      <c r="U130" s="26">
        <v>0</v>
      </c>
      <c r="V130" s="26">
        <v>0</v>
      </c>
      <c r="W130" s="41">
        <v>0</v>
      </c>
    </row>
    <row r="131" spans="1:23" ht="12.75">
      <c r="A131" s="14" t="s">
        <v>27</v>
      </c>
      <c r="B131" s="15" t="s">
        <v>241</v>
      </c>
      <c r="C131" s="16" t="s">
        <v>242</v>
      </c>
      <c r="D131" s="25">
        <v>77026403</v>
      </c>
      <c r="E131" s="26">
        <v>77026403</v>
      </c>
      <c r="F131" s="26">
        <v>26004374</v>
      </c>
      <c r="G131" s="35">
        <f t="shared" si="21"/>
        <v>0.33760337997348777</v>
      </c>
      <c r="H131" s="25">
        <v>3168429</v>
      </c>
      <c r="I131" s="26">
        <v>2269790</v>
      </c>
      <c r="J131" s="26">
        <v>4812737</v>
      </c>
      <c r="K131" s="25">
        <v>10250956</v>
      </c>
      <c r="L131" s="25">
        <v>5319404</v>
      </c>
      <c r="M131" s="26">
        <v>4647826</v>
      </c>
      <c r="N131" s="26">
        <v>5786188</v>
      </c>
      <c r="O131" s="25">
        <v>15753418</v>
      </c>
      <c r="P131" s="25">
        <v>0</v>
      </c>
      <c r="Q131" s="26">
        <v>0</v>
      </c>
      <c r="R131" s="26">
        <v>0</v>
      </c>
      <c r="S131" s="25">
        <v>0</v>
      </c>
      <c r="T131" s="25">
        <v>0</v>
      </c>
      <c r="U131" s="26">
        <v>0</v>
      </c>
      <c r="V131" s="26">
        <v>0</v>
      </c>
      <c r="W131" s="41">
        <v>0</v>
      </c>
    </row>
    <row r="132" spans="1:23" ht="12.75">
      <c r="A132" s="14" t="s">
        <v>27</v>
      </c>
      <c r="B132" s="15" t="s">
        <v>243</v>
      </c>
      <c r="C132" s="16" t="s">
        <v>244</v>
      </c>
      <c r="D132" s="25">
        <v>117442471</v>
      </c>
      <c r="E132" s="26">
        <v>117442471</v>
      </c>
      <c r="F132" s="26">
        <v>37418425</v>
      </c>
      <c r="G132" s="35">
        <f t="shared" si="21"/>
        <v>0.31861067534929505</v>
      </c>
      <c r="H132" s="25">
        <v>4084188</v>
      </c>
      <c r="I132" s="26">
        <v>6448910</v>
      </c>
      <c r="J132" s="26">
        <v>7290129</v>
      </c>
      <c r="K132" s="25">
        <v>17823227</v>
      </c>
      <c r="L132" s="25">
        <v>6242722</v>
      </c>
      <c r="M132" s="26">
        <v>6953383</v>
      </c>
      <c r="N132" s="26">
        <v>6399093</v>
      </c>
      <c r="O132" s="25">
        <v>19595198</v>
      </c>
      <c r="P132" s="25">
        <v>0</v>
      </c>
      <c r="Q132" s="26">
        <v>0</v>
      </c>
      <c r="R132" s="26">
        <v>0</v>
      </c>
      <c r="S132" s="25">
        <v>0</v>
      </c>
      <c r="T132" s="25">
        <v>0</v>
      </c>
      <c r="U132" s="26">
        <v>0</v>
      </c>
      <c r="V132" s="26">
        <v>0</v>
      </c>
      <c r="W132" s="41">
        <v>0</v>
      </c>
    </row>
    <row r="133" spans="1:23" ht="12.75">
      <c r="A133" s="14" t="s">
        <v>42</v>
      </c>
      <c r="B133" s="15" t="s">
        <v>245</v>
      </c>
      <c r="C133" s="16" t="s">
        <v>246</v>
      </c>
      <c r="D133" s="25">
        <v>208879084</v>
      </c>
      <c r="E133" s="26">
        <v>208879084</v>
      </c>
      <c r="F133" s="26">
        <v>89489421</v>
      </c>
      <c r="G133" s="35">
        <f t="shared" si="21"/>
        <v>0.42842691228960006</v>
      </c>
      <c r="H133" s="25">
        <v>8519990</v>
      </c>
      <c r="I133" s="26">
        <v>12438675</v>
      </c>
      <c r="J133" s="26">
        <v>9805062</v>
      </c>
      <c r="K133" s="25">
        <v>30763727</v>
      </c>
      <c r="L133" s="25">
        <v>15344755</v>
      </c>
      <c r="M133" s="26">
        <v>19819494</v>
      </c>
      <c r="N133" s="26">
        <v>23561445</v>
      </c>
      <c r="O133" s="25">
        <v>58725694</v>
      </c>
      <c r="P133" s="25">
        <v>0</v>
      </c>
      <c r="Q133" s="26">
        <v>0</v>
      </c>
      <c r="R133" s="26">
        <v>0</v>
      </c>
      <c r="S133" s="25">
        <v>0</v>
      </c>
      <c r="T133" s="25">
        <v>0</v>
      </c>
      <c r="U133" s="26">
        <v>0</v>
      </c>
      <c r="V133" s="26">
        <v>0</v>
      </c>
      <c r="W133" s="41">
        <v>0</v>
      </c>
    </row>
    <row r="134" spans="1:23" ht="16.5">
      <c r="A134" s="17"/>
      <c r="B134" s="18" t="s">
        <v>247</v>
      </c>
      <c r="C134" s="19"/>
      <c r="D134" s="27">
        <f>SUM(D130:D133)</f>
        <v>2219616544</v>
      </c>
      <c r="E134" s="28">
        <f>SUM(E130:E133)</f>
        <v>2219616544</v>
      </c>
      <c r="F134" s="28">
        <f>SUM(F130:F133)</f>
        <v>1182817153</v>
      </c>
      <c r="G134" s="36">
        <f aca="true" t="shared" si="27" ref="G134:G167">IF($D134=0,0,$F134/$D134)</f>
        <v>0.5328925647978952</v>
      </c>
      <c r="H134" s="27">
        <f aca="true" t="shared" si="28" ref="H134:W134">SUM(H130:H133)</f>
        <v>127582446</v>
      </c>
      <c r="I134" s="28">
        <f t="shared" si="28"/>
        <v>208916053</v>
      </c>
      <c r="J134" s="28">
        <f t="shared" si="28"/>
        <v>185662041</v>
      </c>
      <c r="K134" s="27">
        <f t="shared" si="28"/>
        <v>522160540</v>
      </c>
      <c r="L134" s="27">
        <f t="shared" si="28"/>
        <v>197099733</v>
      </c>
      <c r="M134" s="28">
        <f t="shared" si="28"/>
        <v>211587197</v>
      </c>
      <c r="N134" s="28">
        <f t="shared" si="28"/>
        <v>251969683</v>
      </c>
      <c r="O134" s="27">
        <f t="shared" si="28"/>
        <v>660656613</v>
      </c>
      <c r="P134" s="27">
        <f t="shared" si="28"/>
        <v>0</v>
      </c>
      <c r="Q134" s="28">
        <f t="shared" si="28"/>
        <v>0</v>
      </c>
      <c r="R134" s="28">
        <f t="shared" si="28"/>
        <v>0</v>
      </c>
      <c r="S134" s="27">
        <f t="shared" si="28"/>
        <v>0</v>
      </c>
      <c r="T134" s="27">
        <f t="shared" si="28"/>
        <v>0</v>
      </c>
      <c r="U134" s="28">
        <f t="shared" si="28"/>
        <v>0</v>
      </c>
      <c r="V134" s="28">
        <f t="shared" si="28"/>
        <v>0</v>
      </c>
      <c r="W134" s="42">
        <f t="shared" si="28"/>
        <v>0</v>
      </c>
    </row>
    <row r="135" spans="1:23" ht="12.75">
      <c r="A135" s="14" t="s">
        <v>27</v>
      </c>
      <c r="B135" s="15" t="s">
        <v>248</v>
      </c>
      <c r="C135" s="16" t="s">
        <v>249</v>
      </c>
      <c r="D135" s="25">
        <v>117912362</v>
      </c>
      <c r="E135" s="26">
        <v>117912362</v>
      </c>
      <c r="F135" s="26">
        <v>24437272</v>
      </c>
      <c r="G135" s="35">
        <f t="shared" si="27"/>
        <v>0.20724944853534527</v>
      </c>
      <c r="H135" s="25">
        <v>1081243</v>
      </c>
      <c r="I135" s="26">
        <v>540503</v>
      </c>
      <c r="J135" s="26">
        <v>8348857</v>
      </c>
      <c r="K135" s="25">
        <v>9970603</v>
      </c>
      <c r="L135" s="25">
        <v>5956426</v>
      </c>
      <c r="M135" s="26">
        <v>5585902</v>
      </c>
      <c r="N135" s="26">
        <v>2924341</v>
      </c>
      <c r="O135" s="25">
        <v>14466669</v>
      </c>
      <c r="P135" s="25">
        <v>0</v>
      </c>
      <c r="Q135" s="26">
        <v>0</v>
      </c>
      <c r="R135" s="26">
        <v>0</v>
      </c>
      <c r="S135" s="25">
        <v>0</v>
      </c>
      <c r="T135" s="25">
        <v>0</v>
      </c>
      <c r="U135" s="26">
        <v>0</v>
      </c>
      <c r="V135" s="26">
        <v>0</v>
      </c>
      <c r="W135" s="41">
        <v>0</v>
      </c>
    </row>
    <row r="136" spans="1:23" ht="12.75">
      <c r="A136" s="14" t="s">
        <v>27</v>
      </c>
      <c r="B136" s="15" t="s">
        <v>250</v>
      </c>
      <c r="C136" s="16" t="s">
        <v>251</v>
      </c>
      <c r="D136" s="25">
        <v>218296437</v>
      </c>
      <c r="E136" s="26">
        <v>218296437</v>
      </c>
      <c r="F136" s="26">
        <v>91301812</v>
      </c>
      <c r="G136" s="35">
        <f t="shared" si="27"/>
        <v>0.4182469180658226</v>
      </c>
      <c r="H136" s="25">
        <v>7978782</v>
      </c>
      <c r="I136" s="26">
        <v>19171034</v>
      </c>
      <c r="J136" s="26">
        <v>20037032</v>
      </c>
      <c r="K136" s="25">
        <v>47186848</v>
      </c>
      <c r="L136" s="25">
        <v>14745856</v>
      </c>
      <c r="M136" s="26">
        <v>11659373</v>
      </c>
      <c r="N136" s="26">
        <v>17709735</v>
      </c>
      <c r="O136" s="25">
        <v>44114964</v>
      </c>
      <c r="P136" s="25">
        <v>0</v>
      </c>
      <c r="Q136" s="26">
        <v>0</v>
      </c>
      <c r="R136" s="26">
        <v>0</v>
      </c>
      <c r="S136" s="25">
        <v>0</v>
      </c>
      <c r="T136" s="25">
        <v>0</v>
      </c>
      <c r="U136" s="26">
        <v>0</v>
      </c>
      <c r="V136" s="26">
        <v>0</v>
      </c>
      <c r="W136" s="41">
        <v>0</v>
      </c>
    </row>
    <row r="137" spans="1:23" ht="12.75">
      <c r="A137" s="14" t="s">
        <v>27</v>
      </c>
      <c r="B137" s="15" t="s">
        <v>252</v>
      </c>
      <c r="C137" s="16" t="s">
        <v>253</v>
      </c>
      <c r="D137" s="25">
        <v>592774516</v>
      </c>
      <c r="E137" s="26">
        <v>592774516</v>
      </c>
      <c r="F137" s="26">
        <v>130792023</v>
      </c>
      <c r="G137" s="35">
        <f t="shared" si="27"/>
        <v>0.22064380210299053</v>
      </c>
      <c r="H137" s="25">
        <v>97389764</v>
      </c>
      <c r="I137" s="26">
        <v>13573730</v>
      </c>
      <c r="J137" s="26">
        <v>7110760</v>
      </c>
      <c r="K137" s="25">
        <v>118074254</v>
      </c>
      <c r="L137" s="25">
        <v>12717769</v>
      </c>
      <c r="M137" s="26">
        <v>0</v>
      </c>
      <c r="N137" s="26">
        <v>0</v>
      </c>
      <c r="O137" s="25">
        <v>12717769</v>
      </c>
      <c r="P137" s="25">
        <v>0</v>
      </c>
      <c r="Q137" s="26">
        <v>0</v>
      </c>
      <c r="R137" s="26">
        <v>0</v>
      </c>
      <c r="S137" s="25">
        <v>0</v>
      </c>
      <c r="T137" s="25">
        <v>0</v>
      </c>
      <c r="U137" s="26">
        <v>0</v>
      </c>
      <c r="V137" s="26">
        <v>0</v>
      </c>
      <c r="W137" s="41">
        <v>0</v>
      </c>
    </row>
    <row r="138" spans="1:23" ht="12.75">
      <c r="A138" s="14" t="s">
        <v>27</v>
      </c>
      <c r="B138" s="15" t="s">
        <v>254</v>
      </c>
      <c r="C138" s="16" t="s">
        <v>255</v>
      </c>
      <c r="D138" s="25">
        <v>157251943</v>
      </c>
      <c r="E138" s="26">
        <v>157251943</v>
      </c>
      <c r="F138" s="26">
        <v>69006954</v>
      </c>
      <c r="G138" s="35">
        <f t="shared" si="27"/>
        <v>0.4388305332418055</v>
      </c>
      <c r="H138" s="25">
        <v>12065310</v>
      </c>
      <c r="I138" s="26">
        <v>15256950</v>
      </c>
      <c r="J138" s="26">
        <v>12832737</v>
      </c>
      <c r="K138" s="25">
        <v>40154997</v>
      </c>
      <c r="L138" s="25">
        <v>0</v>
      </c>
      <c r="M138" s="26">
        <v>13713890</v>
      </c>
      <c r="N138" s="26">
        <v>15138067</v>
      </c>
      <c r="O138" s="25">
        <v>28851957</v>
      </c>
      <c r="P138" s="25">
        <v>0</v>
      </c>
      <c r="Q138" s="26">
        <v>0</v>
      </c>
      <c r="R138" s="26">
        <v>0</v>
      </c>
      <c r="S138" s="25">
        <v>0</v>
      </c>
      <c r="T138" s="25">
        <v>0</v>
      </c>
      <c r="U138" s="26">
        <v>0</v>
      </c>
      <c r="V138" s="26">
        <v>0</v>
      </c>
      <c r="W138" s="41">
        <v>0</v>
      </c>
    </row>
    <row r="139" spans="1:23" ht="12.75">
      <c r="A139" s="14" t="s">
        <v>27</v>
      </c>
      <c r="B139" s="15" t="s">
        <v>256</v>
      </c>
      <c r="C139" s="16" t="s">
        <v>257</v>
      </c>
      <c r="D139" s="25">
        <v>291853824</v>
      </c>
      <c r="E139" s="26">
        <v>291853824</v>
      </c>
      <c r="F139" s="26">
        <v>162171040</v>
      </c>
      <c r="G139" s="35">
        <f t="shared" si="27"/>
        <v>0.555658438109072</v>
      </c>
      <c r="H139" s="25">
        <v>17192844</v>
      </c>
      <c r="I139" s="26">
        <v>22806827</v>
      </c>
      <c r="J139" s="26">
        <v>21252086</v>
      </c>
      <c r="K139" s="25">
        <v>61251757</v>
      </c>
      <c r="L139" s="25">
        <v>18813086</v>
      </c>
      <c r="M139" s="26">
        <v>60171089</v>
      </c>
      <c r="N139" s="26">
        <v>21935108</v>
      </c>
      <c r="O139" s="25">
        <v>100919283</v>
      </c>
      <c r="P139" s="25">
        <v>0</v>
      </c>
      <c r="Q139" s="26">
        <v>0</v>
      </c>
      <c r="R139" s="26">
        <v>0</v>
      </c>
      <c r="S139" s="25">
        <v>0</v>
      </c>
      <c r="T139" s="25">
        <v>0</v>
      </c>
      <c r="U139" s="26">
        <v>0</v>
      </c>
      <c r="V139" s="26">
        <v>0</v>
      </c>
      <c r="W139" s="41">
        <v>0</v>
      </c>
    </row>
    <row r="140" spans="1:23" ht="12.75">
      <c r="A140" s="14" t="s">
        <v>42</v>
      </c>
      <c r="B140" s="15" t="s">
        <v>258</v>
      </c>
      <c r="C140" s="16" t="s">
        <v>259</v>
      </c>
      <c r="D140" s="25">
        <v>537904986</v>
      </c>
      <c r="E140" s="26">
        <v>537904986</v>
      </c>
      <c r="F140" s="26">
        <v>235651128</v>
      </c>
      <c r="G140" s="35">
        <f t="shared" si="27"/>
        <v>0.4380906184795989</v>
      </c>
      <c r="H140" s="25">
        <v>9412660</v>
      </c>
      <c r="I140" s="26">
        <v>54290769</v>
      </c>
      <c r="J140" s="26">
        <v>43037120</v>
      </c>
      <c r="K140" s="25">
        <v>106740549</v>
      </c>
      <c r="L140" s="25">
        <v>19597555</v>
      </c>
      <c r="M140" s="26">
        <v>33774666</v>
      </c>
      <c r="N140" s="26">
        <v>75538358</v>
      </c>
      <c r="O140" s="25">
        <v>128910579</v>
      </c>
      <c r="P140" s="25">
        <v>0</v>
      </c>
      <c r="Q140" s="26">
        <v>0</v>
      </c>
      <c r="R140" s="26">
        <v>0</v>
      </c>
      <c r="S140" s="25">
        <v>0</v>
      </c>
      <c r="T140" s="25">
        <v>0</v>
      </c>
      <c r="U140" s="26">
        <v>0</v>
      </c>
      <c r="V140" s="26">
        <v>0</v>
      </c>
      <c r="W140" s="41">
        <v>0</v>
      </c>
    </row>
    <row r="141" spans="1:23" ht="16.5">
      <c r="A141" s="17"/>
      <c r="B141" s="18" t="s">
        <v>260</v>
      </c>
      <c r="C141" s="19"/>
      <c r="D141" s="27">
        <f>SUM(D135:D140)</f>
        <v>1915994068</v>
      </c>
      <c r="E141" s="28">
        <f>SUM(E135:E140)</f>
        <v>1915994068</v>
      </c>
      <c r="F141" s="28">
        <f>SUM(F135:F140)</f>
        <v>713360229</v>
      </c>
      <c r="G141" s="36">
        <f t="shared" si="27"/>
        <v>0.37231859999683464</v>
      </c>
      <c r="H141" s="27">
        <f aca="true" t="shared" si="29" ref="H141:W141">SUM(H135:H140)</f>
        <v>145120603</v>
      </c>
      <c r="I141" s="28">
        <f t="shared" si="29"/>
        <v>125639813</v>
      </c>
      <c r="J141" s="28">
        <f t="shared" si="29"/>
        <v>112618592</v>
      </c>
      <c r="K141" s="27">
        <f t="shared" si="29"/>
        <v>383379008</v>
      </c>
      <c r="L141" s="27">
        <f t="shared" si="29"/>
        <v>71830692</v>
      </c>
      <c r="M141" s="28">
        <f t="shared" si="29"/>
        <v>124904920</v>
      </c>
      <c r="N141" s="28">
        <f t="shared" si="29"/>
        <v>133245609</v>
      </c>
      <c r="O141" s="27">
        <f t="shared" si="29"/>
        <v>329981221</v>
      </c>
      <c r="P141" s="27">
        <f t="shared" si="29"/>
        <v>0</v>
      </c>
      <c r="Q141" s="28">
        <f t="shared" si="29"/>
        <v>0</v>
      </c>
      <c r="R141" s="28">
        <f t="shared" si="29"/>
        <v>0</v>
      </c>
      <c r="S141" s="27">
        <f t="shared" si="29"/>
        <v>0</v>
      </c>
      <c r="T141" s="27">
        <f t="shared" si="29"/>
        <v>0</v>
      </c>
      <c r="U141" s="28">
        <f t="shared" si="29"/>
        <v>0</v>
      </c>
      <c r="V141" s="28">
        <f t="shared" si="29"/>
        <v>0</v>
      </c>
      <c r="W141" s="42">
        <f t="shared" si="29"/>
        <v>0</v>
      </c>
    </row>
    <row r="142" spans="1:23" ht="12.75">
      <c r="A142" s="14" t="s">
        <v>27</v>
      </c>
      <c r="B142" s="15" t="s">
        <v>261</v>
      </c>
      <c r="C142" s="16" t="s">
        <v>262</v>
      </c>
      <c r="D142" s="25">
        <v>175092979</v>
      </c>
      <c r="E142" s="26">
        <v>175092979</v>
      </c>
      <c r="F142" s="26">
        <v>66800098</v>
      </c>
      <c r="G142" s="35">
        <f t="shared" si="27"/>
        <v>0.38151214504152103</v>
      </c>
      <c r="H142" s="25">
        <v>9588537</v>
      </c>
      <c r="I142" s="26">
        <v>9966253</v>
      </c>
      <c r="J142" s="26">
        <v>12228497</v>
      </c>
      <c r="K142" s="25">
        <v>31783287</v>
      </c>
      <c r="L142" s="25">
        <v>12643646</v>
      </c>
      <c r="M142" s="26">
        <v>10453125</v>
      </c>
      <c r="N142" s="26">
        <v>11920040</v>
      </c>
      <c r="O142" s="25">
        <v>35016811</v>
      </c>
      <c r="P142" s="25">
        <v>0</v>
      </c>
      <c r="Q142" s="26">
        <v>0</v>
      </c>
      <c r="R142" s="26">
        <v>0</v>
      </c>
      <c r="S142" s="25">
        <v>0</v>
      </c>
      <c r="T142" s="25">
        <v>0</v>
      </c>
      <c r="U142" s="26">
        <v>0</v>
      </c>
      <c r="V142" s="26">
        <v>0</v>
      </c>
      <c r="W142" s="41">
        <v>0</v>
      </c>
    </row>
    <row r="143" spans="1:23" ht="12.75">
      <c r="A143" s="14" t="s">
        <v>27</v>
      </c>
      <c r="B143" s="15" t="s">
        <v>263</v>
      </c>
      <c r="C143" s="16" t="s">
        <v>264</v>
      </c>
      <c r="D143" s="25">
        <v>198405358</v>
      </c>
      <c r="E143" s="26">
        <v>198405358</v>
      </c>
      <c r="F143" s="26">
        <v>76148909</v>
      </c>
      <c r="G143" s="35">
        <f t="shared" si="27"/>
        <v>0.3838047004758813</v>
      </c>
      <c r="H143" s="25">
        <v>10838433</v>
      </c>
      <c r="I143" s="26">
        <v>14797750</v>
      </c>
      <c r="J143" s="26">
        <v>14715665</v>
      </c>
      <c r="K143" s="25">
        <v>40351848</v>
      </c>
      <c r="L143" s="25">
        <v>14715665</v>
      </c>
      <c r="M143" s="26">
        <v>21081396</v>
      </c>
      <c r="N143" s="26">
        <v>0</v>
      </c>
      <c r="O143" s="25">
        <v>35797061</v>
      </c>
      <c r="P143" s="25">
        <v>0</v>
      </c>
      <c r="Q143" s="26">
        <v>0</v>
      </c>
      <c r="R143" s="26">
        <v>0</v>
      </c>
      <c r="S143" s="25">
        <v>0</v>
      </c>
      <c r="T143" s="25">
        <v>0</v>
      </c>
      <c r="U143" s="26">
        <v>0</v>
      </c>
      <c r="V143" s="26">
        <v>0</v>
      </c>
      <c r="W143" s="41">
        <v>0</v>
      </c>
    </row>
    <row r="144" spans="1:23" ht="12.75">
      <c r="A144" s="14" t="s">
        <v>27</v>
      </c>
      <c r="B144" s="15" t="s">
        <v>265</v>
      </c>
      <c r="C144" s="16" t="s">
        <v>266</v>
      </c>
      <c r="D144" s="25">
        <v>192404294</v>
      </c>
      <c r="E144" s="26">
        <v>192404294</v>
      </c>
      <c r="F144" s="26">
        <v>100991369</v>
      </c>
      <c r="G144" s="35">
        <f t="shared" si="27"/>
        <v>0.5248914507074359</v>
      </c>
      <c r="H144" s="25">
        <v>39257655</v>
      </c>
      <c r="I144" s="26">
        <v>9998709</v>
      </c>
      <c r="J144" s="26">
        <v>12671882</v>
      </c>
      <c r="K144" s="25">
        <v>61928246</v>
      </c>
      <c r="L144" s="25">
        <v>18838424</v>
      </c>
      <c r="M144" s="26">
        <v>20224699</v>
      </c>
      <c r="N144" s="26">
        <v>0</v>
      </c>
      <c r="O144" s="25">
        <v>39063123</v>
      </c>
      <c r="P144" s="25">
        <v>0</v>
      </c>
      <c r="Q144" s="26">
        <v>0</v>
      </c>
      <c r="R144" s="26">
        <v>0</v>
      </c>
      <c r="S144" s="25">
        <v>0</v>
      </c>
      <c r="T144" s="25">
        <v>0</v>
      </c>
      <c r="U144" s="26">
        <v>0</v>
      </c>
      <c r="V144" s="26">
        <v>0</v>
      </c>
      <c r="W144" s="41">
        <v>0</v>
      </c>
    </row>
    <row r="145" spans="1:23" ht="12.75">
      <c r="A145" s="14" t="s">
        <v>27</v>
      </c>
      <c r="B145" s="15" t="s">
        <v>267</v>
      </c>
      <c r="C145" s="16" t="s">
        <v>268</v>
      </c>
      <c r="D145" s="25">
        <v>132983000</v>
      </c>
      <c r="E145" s="26">
        <v>132983000</v>
      </c>
      <c r="F145" s="26">
        <v>68046716</v>
      </c>
      <c r="G145" s="35">
        <f t="shared" si="27"/>
        <v>0.5116948482136815</v>
      </c>
      <c r="H145" s="25">
        <v>10632599</v>
      </c>
      <c r="I145" s="26">
        <v>10471377</v>
      </c>
      <c r="J145" s="26">
        <v>10928747</v>
      </c>
      <c r="K145" s="25">
        <v>32032723</v>
      </c>
      <c r="L145" s="25">
        <v>9009814</v>
      </c>
      <c r="M145" s="26">
        <v>12942209</v>
      </c>
      <c r="N145" s="26">
        <v>14061970</v>
      </c>
      <c r="O145" s="25">
        <v>36013993</v>
      </c>
      <c r="P145" s="25">
        <v>0</v>
      </c>
      <c r="Q145" s="26">
        <v>0</v>
      </c>
      <c r="R145" s="26">
        <v>0</v>
      </c>
      <c r="S145" s="25">
        <v>0</v>
      </c>
      <c r="T145" s="25">
        <v>0</v>
      </c>
      <c r="U145" s="26">
        <v>0</v>
      </c>
      <c r="V145" s="26">
        <v>0</v>
      </c>
      <c r="W145" s="41">
        <v>0</v>
      </c>
    </row>
    <row r="146" spans="1:23" ht="12.75">
      <c r="A146" s="14" t="s">
        <v>42</v>
      </c>
      <c r="B146" s="15" t="s">
        <v>269</v>
      </c>
      <c r="C146" s="16" t="s">
        <v>270</v>
      </c>
      <c r="D146" s="25">
        <v>398456470</v>
      </c>
      <c r="E146" s="26">
        <v>398456470</v>
      </c>
      <c r="F146" s="26">
        <v>123046727</v>
      </c>
      <c r="G146" s="35">
        <f t="shared" si="27"/>
        <v>0.3088084552874747</v>
      </c>
      <c r="H146" s="25">
        <v>15805291</v>
      </c>
      <c r="I146" s="26">
        <v>30459967</v>
      </c>
      <c r="J146" s="26">
        <v>17348510</v>
      </c>
      <c r="K146" s="25">
        <v>63613768</v>
      </c>
      <c r="L146" s="25">
        <v>20158705</v>
      </c>
      <c r="M146" s="26">
        <v>19637127</v>
      </c>
      <c r="N146" s="26">
        <v>19637127</v>
      </c>
      <c r="O146" s="25">
        <v>59432959</v>
      </c>
      <c r="P146" s="25">
        <v>0</v>
      </c>
      <c r="Q146" s="26">
        <v>0</v>
      </c>
      <c r="R146" s="26">
        <v>0</v>
      </c>
      <c r="S146" s="25">
        <v>0</v>
      </c>
      <c r="T146" s="25">
        <v>0</v>
      </c>
      <c r="U146" s="26">
        <v>0</v>
      </c>
      <c r="V146" s="26">
        <v>0</v>
      </c>
      <c r="W146" s="41">
        <v>0</v>
      </c>
    </row>
    <row r="147" spans="1:23" ht="16.5">
      <c r="A147" s="17"/>
      <c r="B147" s="18" t="s">
        <v>271</v>
      </c>
      <c r="C147" s="19"/>
      <c r="D147" s="27">
        <f>SUM(D142:D146)</f>
        <v>1097342101</v>
      </c>
      <c r="E147" s="28">
        <f>SUM(E142:E146)</f>
        <v>1097342101</v>
      </c>
      <c r="F147" s="28">
        <f>SUM(F142:F146)</f>
        <v>435033819</v>
      </c>
      <c r="G147" s="36">
        <f t="shared" si="27"/>
        <v>0.3964432045426461</v>
      </c>
      <c r="H147" s="27">
        <f aca="true" t="shared" si="30" ref="H147:W147">SUM(H142:H146)</f>
        <v>86122515</v>
      </c>
      <c r="I147" s="28">
        <f t="shared" si="30"/>
        <v>75694056</v>
      </c>
      <c r="J147" s="28">
        <f t="shared" si="30"/>
        <v>67893301</v>
      </c>
      <c r="K147" s="27">
        <f t="shared" si="30"/>
        <v>229709872</v>
      </c>
      <c r="L147" s="27">
        <f t="shared" si="30"/>
        <v>75366254</v>
      </c>
      <c r="M147" s="28">
        <f t="shared" si="30"/>
        <v>84338556</v>
      </c>
      <c r="N147" s="28">
        <f t="shared" si="30"/>
        <v>45619137</v>
      </c>
      <c r="O147" s="27">
        <f t="shared" si="30"/>
        <v>205323947</v>
      </c>
      <c r="P147" s="27">
        <f t="shared" si="30"/>
        <v>0</v>
      </c>
      <c r="Q147" s="28">
        <f t="shared" si="30"/>
        <v>0</v>
      </c>
      <c r="R147" s="28">
        <f t="shared" si="30"/>
        <v>0</v>
      </c>
      <c r="S147" s="27">
        <f t="shared" si="30"/>
        <v>0</v>
      </c>
      <c r="T147" s="27">
        <f t="shared" si="30"/>
        <v>0</v>
      </c>
      <c r="U147" s="28">
        <f t="shared" si="30"/>
        <v>0</v>
      </c>
      <c r="V147" s="28">
        <f t="shared" si="30"/>
        <v>0</v>
      </c>
      <c r="W147" s="42">
        <f t="shared" si="30"/>
        <v>0</v>
      </c>
    </row>
    <row r="148" spans="1:23" ht="12.75">
      <c r="A148" s="14" t="s">
        <v>27</v>
      </c>
      <c r="B148" s="15" t="s">
        <v>272</v>
      </c>
      <c r="C148" s="16" t="s">
        <v>273</v>
      </c>
      <c r="D148" s="25">
        <v>120000000</v>
      </c>
      <c r="E148" s="26">
        <v>120000000</v>
      </c>
      <c r="F148" s="26">
        <v>71334999</v>
      </c>
      <c r="G148" s="35">
        <f t="shared" si="27"/>
        <v>0.594458325</v>
      </c>
      <c r="H148" s="25">
        <v>10443017</v>
      </c>
      <c r="I148" s="26">
        <v>22095517</v>
      </c>
      <c r="J148" s="26">
        <v>10686628</v>
      </c>
      <c r="K148" s="25">
        <v>43225162</v>
      </c>
      <c r="L148" s="25">
        <v>8922731</v>
      </c>
      <c r="M148" s="26">
        <v>10106853</v>
      </c>
      <c r="N148" s="26">
        <v>9080253</v>
      </c>
      <c r="O148" s="25">
        <v>28109837</v>
      </c>
      <c r="P148" s="25">
        <v>0</v>
      </c>
      <c r="Q148" s="26">
        <v>0</v>
      </c>
      <c r="R148" s="26">
        <v>0</v>
      </c>
      <c r="S148" s="25">
        <v>0</v>
      </c>
      <c r="T148" s="25">
        <v>0</v>
      </c>
      <c r="U148" s="26">
        <v>0</v>
      </c>
      <c r="V148" s="26">
        <v>0</v>
      </c>
      <c r="W148" s="41">
        <v>0</v>
      </c>
    </row>
    <row r="149" spans="1:23" ht="12.75">
      <c r="A149" s="14" t="s">
        <v>27</v>
      </c>
      <c r="B149" s="15" t="s">
        <v>274</v>
      </c>
      <c r="C149" s="16" t="s">
        <v>275</v>
      </c>
      <c r="D149" s="25">
        <v>2882743500</v>
      </c>
      <c r="E149" s="26">
        <v>2882743500</v>
      </c>
      <c r="F149" s="26">
        <v>1430853931</v>
      </c>
      <c r="G149" s="35">
        <f t="shared" si="27"/>
        <v>0.49635145513293155</v>
      </c>
      <c r="H149" s="25">
        <v>243924701</v>
      </c>
      <c r="I149" s="26">
        <v>254831431</v>
      </c>
      <c r="J149" s="26">
        <v>273678251</v>
      </c>
      <c r="K149" s="25">
        <v>772434383</v>
      </c>
      <c r="L149" s="25">
        <v>171756766</v>
      </c>
      <c r="M149" s="26">
        <v>229952926</v>
      </c>
      <c r="N149" s="26">
        <v>256709856</v>
      </c>
      <c r="O149" s="25">
        <v>658419548</v>
      </c>
      <c r="P149" s="25">
        <v>0</v>
      </c>
      <c r="Q149" s="26">
        <v>0</v>
      </c>
      <c r="R149" s="26">
        <v>0</v>
      </c>
      <c r="S149" s="25">
        <v>0</v>
      </c>
      <c r="T149" s="25">
        <v>0</v>
      </c>
      <c r="U149" s="26">
        <v>0</v>
      </c>
      <c r="V149" s="26">
        <v>0</v>
      </c>
      <c r="W149" s="41">
        <v>0</v>
      </c>
    </row>
    <row r="150" spans="1:23" ht="12.75">
      <c r="A150" s="14" t="s">
        <v>27</v>
      </c>
      <c r="B150" s="15" t="s">
        <v>276</v>
      </c>
      <c r="C150" s="16" t="s">
        <v>277</v>
      </c>
      <c r="D150" s="25">
        <v>384840230</v>
      </c>
      <c r="E150" s="26">
        <v>384840230</v>
      </c>
      <c r="F150" s="26">
        <v>176874276</v>
      </c>
      <c r="G150" s="35">
        <f t="shared" si="27"/>
        <v>0.45960443376722854</v>
      </c>
      <c r="H150" s="25">
        <v>30984838</v>
      </c>
      <c r="I150" s="26">
        <v>29992037</v>
      </c>
      <c r="J150" s="26">
        <v>20064142</v>
      </c>
      <c r="K150" s="25">
        <v>81041017</v>
      </c>
      <c r="L150" s="25">
        <v>29249421</v>
      </c>
      <c r="M150" s="26">
        <v>29088527</v>
      </c>
      <c r="N150" s="26">
        <v>37495311</v>
      </c>
      <c r="O150" s="25">
        <v>95833259</v>
      </c>
      <c r="P150" s="25">
        <v>0</v>
      </c>
      <c r="Q150" s="26">
        <v>0</v>
      </c>
      <c r="R150" s="26">
        <v>0</v>
      </c>
      <c r="S150" s="25">
        <v>0</v>
      </c>
      <c r="T150" s="25">
        <v>0</v>
      </c>
      <c r="U150" s="26">
        <v>0</v>
      </c>
      <c r="V150" s="26">
        <v>0</v>
      </c>
      <c r="W150" s="41">
        <v>0</v>
      </c>
    </row>
    <row r="151" spans="1:23" ht="12.75">
      <c r="A151" s="14" t="s">
        <v>27</v>
      </c>
      <c r="B151" s="15" t="s">
        <v>278</v>
      </c>
      <c r="C151" s="16" t="s">
        <v>279</v>
      </c>
      <c r="D151" s="25">
        <v>121934711</v>
      </c>
      <c r="E151" s="26">
        <v>121934711</v>
      </c>
      <c r="F151" s="26">
        <v>61721778</v>
      </c>
      <c r="G151" s="35">
        <f t="shared" si="27"/>
        <v>0.5061871020467666</v>
      </c>
      <c r="H151" s="25">
        <v>8825239</v>
      </c>
      <c r="I151" s="26">
        <v>11784574</v>
      </c>
      <c r="J151" s="26">
        <v>13038154</v>
      </c>
      <c r="K151" s="25">
        <v>33647967</v>
      </c>
      <c r="L151" s="25">
        <v>4458267</v>
      </c>
      <c r="M151" s="26">
        <v>9545576</v>
      </c>
      <c r="N151" s="26">
        <v>14069968</v>
      </c>
      <c r="O151" s="25">
        <v>28073811</v>
      </c>
      <c r="P151" s="25">
        <v>0</v>
      </c>
      <c r="Q151" s="26">
        <v>0</v>
      </c>
      <c r="R151" s="26">
        <v>0</v>
      </c>
      <c r="S151" s="25">
        <v>0</v>
      </c>
      <c r="T151" s="25">
        <v>0</v>
      </c>
      <c r="U151" s="26">
        <v>0</v>
      </c>
      <c r="V151" s="26">
        <v>0</v>
      </c>
      <c r="W151" s="41">
        <v>0</v>
      </c>
    </row>
    <row r="152" spans="1:23" ht="12.75">
      <c r="A152" s="14" t="s">
        <v>27</v>
      </c>
      <c r="B152" s="15" t="s">
        <v>280</v>
      </c>
      <c r="C152" s="16" t="s">
        <v>281</v>
      </c>
      <c r="D152" s="25">
        <v>122787555</v>
      </c>
      <c r="E152" s="26">
        <v>122787555</v>
      </c>
      <c r="F152" s="26">
        <v>42733071</v>
      </c>
      <c r="G152" s="35">
        <f t="shared" si="27"/>
        <v>0.34802444759161466</v>
      </c>
      <c r="H152" s="25">
        <v>5232380</v>
      </c>
      <c r="I152" s="26">
        <v>11026757</v>
      </c>
      <c r="J152" s="26">
        <v>10456751</v>
      </c>
      <c r="K152" s="25">
        <v>26715888</v>
      </c>
      <c r="L152" s="25">
        <v>3023965</v>
      </c>
      <c r="M152" s="26">
        <v>4656934</v>
      </c>
      <c r="N152" s="26">
        <v>8336284</v>
      </c>
      <c r="O152" s="25">
        <v>16017183</v>
      </c>
      <c r="P152" s="25">
        <v>0</v>
      </c>
      <c r="Q152" s="26">
        <v>0</v>
      </c>
      <c r="R152" s="26">
        <v>0</v>
      </c>
      <c r="S152" s="25">
        <v>0</v>
      </c>
      <c r="T152" s="25">
        <v>0</v>
      </c>
      <c r="U152" s="26">
        <v>0</v>
      </c>
      <c r="V152" s="26">
        <v>0</v>
      </c>
      <c r="W152" s="41">
        <v>0</v>
      </c>
    </row>
    <row r="153" spans="1:23" ht="12.75">
      <c r="A153" s="14" t="s">
        <v>42</v>
      </c>
      <c r="B153" s="15" t="s">
        <v>282</v>
      </c>
      <c r="C153" s="16" t="s">
        <v>283</v>
      </c>
      <c r="D153" s="25">
        <v>776194721</v>
      </c>
      <c r="E153" s="26">
        <v>776194721</v>
      </c>
      <c r="F153" s="26">
        <v>388062456</v>
      </c>
      <c r="G153" s="35">
        <f t="shared" si="27"/>
        <v>0.4999550312581938</v>
      </c>
      <c r="H153" s="25">
        <v>51735636</v>
      </c>
      <c r="I153" s="26">
        <v>54592825</v>
      </c>
      <c r="J153" s="26">
        <v>90239138</v>
      </c>
      <c r="K153" s="25">
        <v>196567599</v>
      </c>
      <c r="L153" s="25">
        <v>45019468</v>
      </c>
      <c r="M153" s="26">
        <v>73894701</v>
      </c>
      <c r="N153" s="26">
        <v>72580688</v>
      </c>
      <c r="O153" s="25">
        <v>191494857</v>
      </c>
      <c r="P153" s="25">
        <v>0</v>
      </c>
      <c r="Q153" s="26">
        <v>0</v>
      </c>
      <c r="R153" s="26">
        <v>0</v>
      </c>
      <c r="S153" s="25">
        <v>0</v>
      </c>
      <c r="T153" s="25">
        <v>0</v>
      </c>
      <c r="U153" s="26">
        <v>0</v>
      </c>
      <c r="V153" s="26">
        <v>0</v>
      </c>
      <c r="W153" s="41">
        <v>0</v>
      </c>
    </row>
    <row r="154" spans="1:23" ht="16.5">
      <c r="A154" s="17"/>
      <c r="B154" s="18" t="s">
        <v>284</v>
      </c>
      <c r="C154" s="19"/>
      <c r="D154" s="27">
        <f>SUM(D148:D153)</f>
        <v>4408500717</v>
      </c>
      <c r="E154" s="28">
        <f>SUM(E148:E153)</f>
        <v>4408500717</v>
      </c>
      <c r="F154" s="28">
        <f>SUM(F148:F153)</f>
        <v>2171580511</v>
      </c>
      <c r="G154" s="36">
        <f t="shared" si="27"/>
        <v>0.49258935189144487</v>
      </c>
      <c r="H154" s="27">
        <f aca="true" t="shared" si="31" ref="H154:W154">SUM(H148:H153)</f>
        <v>351145811</v>
      </c>
      <c r="I154" s="28">
        <f t="shared" si="31"/>
        <v>384323141</v>
      </c>
      <c r="J154" s="28">
        <f t="shared" si="31"/>
        <v>418163064</v>
      </c>
      <c r="K154" s="27">
        <f t="shared" si="31"/>
        <v>1153632016</v>
      </c>
      <c r="L154" s="27">
        <f t="shared" si="31"/>
        <v>262430618</v>
      </c>
      <c r="M154" s="28">
        <f t="shared" si="31"/>
        <v>357245517</v>
      </c>
      <c r="N154" s="28">
        <f t="shared" si="31"/>
        <v>398272360</v>
      </c>
      <c r="O154" s="27">
        <f t="shared" si="31"/>
        <v>1017948495</v>
      </c>
      <c r="P154" s="27">
        <f t="shared" si="31"/>
        <v>0</v>
      </c>
      <c r="Q154" s="28">
        <f t="shared" si="31"/>
        <v>0</v>
      </c>
      <c r="R154" s="28">
        <f t="shared" si="31"/>
        <v>0</v>
      </c>
      <c r="S154" s="27">
        <f t="shared" si="31"/>
        <v>0</v>
      </c>
      <c r="T154" s="27">
        <f t="shared" si="31"/>
        <v>0</v>
      </c>
      <c r="U154" s="28">
        <f t="shared" si="31"/>
        <v>0</v>
      </c>
      <c r="V154" s="28">
        <f t="shared" si="31"/>
        <v>0</v>
      </c>
      <c r="W154" s="42">
        <f t="shared" si="31"/>
        <v>0</v>
      </c>
    </row>
    <row r="155" spans="1:23" ht="12.75">
      <c r="A155" s="14" t="s">
        <v>27</v>
      </c>
      <c r="B155" s="15" t="s">
        <v>285</v>
      </c>
      <c r="C155" s="16" t="s">
        <v>286</v>
      </c>
      <c r="D155" s="25">
        <v>218703940</v>
      </c>
      <c r="E155" s="26">
        <v>218703940</v>
      </c>
      <c r="F155" s="26">
        <v>62546806</v>
      </c>
      <c r="G155" s="35">
        <f t="shared" si="27"/>
        <v>0.2859884737330292</v>
      </c>
      <c r="H155" s="25">
        <v>7290319</v>
      </c>
      <c r="I155" s="26">
        <v>11207717</v>
      </c>
      <c r="J155" s="26">
        <v>15581104</v>
      </c>
      <c r="K155" s="25">
        <v>34079140</v>
      </c>
      <c r="L155" s="25">
        <v>13854673</v>
      </c>
      <c r="M155" s="26">
        <v>0</v>
      </c>
      <c r="N155" s="26">
        <v>14612993</v>
      </c>
      <c r="O155" s="25">
        <v>28467666</v>
      </c>
      <c r="P155" s="25">
        <v>0</v>
      </c>
      <c r="Q155" s="26">
        <v>0</v>
      </c>
      <c r="R155" s="26">
        <v>0</v>
      </c>
      <c r="S155" s="25">
        <v>0</v>
      </c>
      <c r="T155" s="25">
        <v>0</v>
      </c>
      <c r="U155" s="26">
        <v>0</v>
      </c>
      <c r="V155" s="26">
        <v>0</v>
      </c>
      <c r="W155" s="41">
        <v>0</v>
      </c>
    </row>
    <row r="156" spans="1:23" ht="12.75">
      <c r="A156" s="14" t="s">
        <v>27</v>
      </c>
      <c r="B156" s="15" t="s">
        <v>287</v>
      </c>
      <c r="C156" s="16" t="s">
        <v>288</v>
      </c>
      <c r="D156" s="25">
        <v>1453584162</v>
      </c>
      <c r="E156" s="26">
        <v>1453584162</v>
      </c>
      <c r="F156" s="26">
        <v>614479600</v>
      </c>
      <c r="G156" s="35">
        <f t="shared" si="27"/>
        <v>0.4227341051615008</v>
      </c>
      <c r="H156" s="25">
        <v>109088345</v>
      </c>
      <c r="I156" s="26">
        <v>120949073</v>
      </c>
      <c r="J156" s="26">
        <v>105170156</v>
      </c>
      <c r="K156" s="25">
        <v>335207574</v>
      </c>
      <c r="L156" s="25">
        <v>54560984</v>
      </c>
      <c r="M156" s="26">
        <v>98398947</v>
      </c>
      <c r="N156" s="26">
        <v>126312095</v>
      </c>
      <c r="O156" s="25">
        <v>279272026</v>
      </c>
      <c r="P156" s="25">
        <v>0</v>
      </c>
      <c r="Q156" s="26">
        <v>0</v>
      </c>
      <c r="R156" s="26">
        <v>0</v>
      </c>
      <c r="S156" s="25">
        <v>0</v>
      </c>
      <c r="T156" s="25">
        <v>0</v>
      </c>
      <c r="U156" s="26">
        <v>0</v>
      </c>
      <c r="V156" s="26">
        <v>0</v>
      </c>
      <c r="W156" s="41">
        <v>0</v>
      </c>
    </row>
    <row r="157" spans="1:23" ht="12.75">
      <c r="A157" s="14" t="s">
        <v>27</v>
      </c>
      <c r="B157" s="15" t="s">
        <v>289</v>
      </c>
      <c r="C157" s="16" t="s">
        <v>290</v>
      </c>
      <c r="D157" s="25">
        <v>142556751</v>
      </c>
      <c r="E157" s="26">
        <v>142556751</v>
      </c>
      <c r="F157" s="26">
        <v>68414774</v>
      </c>
      <c r="G157" s="35">
        <f t="shared" si="27"/>
        <v>0.47991255075671585</v>
      </c>
      <c r="H157" s="25">
        <v>6670705</v>
      </c>
      <c r="I157" s="26">
        <v>8233886</v>
      </c>
      <c r="J157" s="26">
        <v>14394849</v>
      </c>
      <c r="K157" s="25">
        <v>29299440</v>
      </c>
      <c r="L157" s="25">
        <v>13645061</v>
      </c>
      <c r="M157" s="26">
        <v>9621024</v>
      </c>
      <c r="N157" s="26">
        <v>15849249</v>
      </c>
      <c r="O157" s="25">
        <v>39115334</v>
      </c>
      <c r="P157" s="25">
        <v>0</v>
      </c>
      <c r="Q157" s="26">
        <v>0</v>
      </c>
      <c r="R157" s="26">
        <v>0</v>
      </c>
      <c r="S157" s="25">
        <v>0</v>
      </c>
      <c r="T157" s="25">
        <v>0</v>
      </c>
      <c r="U157" s="26">
        <v>0</v>
      </c>
      <c r="V157" s="26">
        <v>0</v>
      </c>
      <c r="W157" s="41">
        <v>0</v>
      </c>
    </row>
    <row r="158" spans="1:23" ht="12.75">
      <c r="A158" s="14" t="s">
        <v>27</v>
      </c>
      <c r="B158" s="15" t="s">
        <v>291</v>
      </c>
      <c r="C158" s="16" t="s">
        <v>292</v>
      </c>
      <c r="D158" s="25">
        <v>116576451</v>
      </c>
      <c r="E158" s="26">
        <v>116576451</v>
      </c>
      <c r="F158" s="26">
        <v>45552258</v>
      </c>
      <c r="G158" s="35">
        <f t="shared" si="27"/>
        <v>0.3907500838226753</v>
      </c>
      <c r="H158" s="25">
        <v>8427478</v>
      </c>
      <c r="I158" s="26">
        <v>7697386</v>
      </c>
      <c r="J158" s="26">
        <v>6291991</v>
      </c>
      <c r="K158" s="25">
        <v>22416855</v>
      </c>
      <c r="L158" s="25">
        <v>6674363</v>
      </c>
      <c r="M158" s="26">
        <v>8106973</v>
      </c>
      <c r="N158" s="26">
        <v>8354067</v>
      </c>
      <c r="O158" s="25">
        <v>23135403</v>
      </c>
      <c r="P158" s="25">
        <v>0</v>
      </c>
      <c r="Q158" s="26">
        <v>0</v>
      </c>
      <c r="R158" s="26">
        <v>0</v>
      </c>
      <c r="S158" s="25">
        <v>0</v>
      </c>
      <c r="T158" s="25">
        <v>0</v>
      </c>
      <c r="U158" s="26">
        <v>0</v>
      </c>
      <c r="V158" s="26">
        <v>0</v>
      </c>
      <c r="W158" s="41">
        <v>0</v>
      </c>
    </row>
    <row r="159" spans="1:23" ht="12.75">
      <c r="A159" s="14" t="s">
        <v>42</v>
      </c>
      <c r="B159" s="15" t="s">
        <v>293</v>
      </c>
      <c r="C159" s="16" t="s">
        <v>294</v>
      </c>
      <c r="D159" s="25">
        <v>641946795</v>
      </c>
      <c r="E159" s="26">
        <v>641946795</v>
      </c>
      <c r="F159" s="26">
        <v>287051080</v>
      </c>
      <c r="G159" s="35">
        <f t="shared" si="27"/>
        <v>0.4471571199292303</v>
      </c>
      <c r="H159" s="25">
        <v>31497420</v>
      </c>
      <c r="I159" s="26">
        <v>39941421</v>
      </c>
      <c r="J159" s="26">
        <v>55072078</v>
      </c>
      <c r="K159" s="25">
        <v>126510919</v>
      </c>
      <c r="L159" s="25">
        <v>43464323</v>
      </c>
      <c r="M159" s="26">
        <v>34150379</v>
      </c>
      <c r="N159" s="26">
        <v>82925459</v>
      </c>
      <c r="O159" s="25">
        <v>160540161</v>
      </c>
      <c r="P159" s="25">
        <v>0</v>
      </c>
      <c r="Q159" s="26">
        <v>0</v>
      </c>
      <c r="R159" s="26">
        <v>0</v>
      </c>
      <c r="S159" s="25">
        <v>0</v>
      </c>
      <c r="T159" s="25">
        <v>0</v>
      </c>
      <c r="U159" s="26">
        <v>0</v>
      </c>
      <c r="V159" s="26">
        <v>0</v>
      </c>
      <c r="W159" s="41">
        <v>0</v>
      </c>
    </row>
    <row r="160" spans="1:23" ht="16.5">
      <c r="A160" s="17"/>
      <c r="B160" s="18" t="s">
        <v>295</v>
      </c>
      <c r="C160" s="19"/>
      <c r="D160" s="27">
        <f>SUM(D155:D159)</f>
        <v>2573368099</v>
      </c>
      <c r="E160" s="28">
        <f>SUM(E155:E159)</f>
        <v>2573368099</v>
      </c>
      <c r="F160" s="28">
        <f>SUM(F155:F159)</f>
        <v>1078044518</v>
      </c>
      <c r="G160" s="36">
        <f t="shared" si="27"/>
        <v>0.41892355719297353</v>
      </c>
      <c r="H160" s="27">
        <f aca="true" t="shared" si="32" ref="H160:W160">SUM(H155:H159)</f>
        <v>162974267</v>
      </c>
      <c r="I160" s="28">
        <f t="shared" si="32"/>
        <v>188029483</v>
      </c>
      <c r="J160" s="28">
        <f t="shared" si="32"/>
        <v>196510178</v>
      </c>
      <c r="K160" s="27">
        <f t="shared" si="32"/>
        <v>547513928</v>
      </c>
      <c r="L160" s="27">
        <f t="shared" si="32"/>
        <v>132199404</v>
      </c>
      <c r="M160" s="28">
        <f t="shared" si="32"/>
        <v>150277323</v>
      </c>
      <c r="N160" s="28">
        <f t="shared" si="32"/>
        <v>248053863</v>
      </c>
      <c r="O160" s="27">
        <f t="shared" si="32"/>
        <v>530530590</v>
      </c>
      <c r="P160" s="27">
        <f t="shared" si="32"/>
        <v>0</v>
      </c>
      <c r="Q160" s="28">
        <f t="shared" si="32"/>
        <v>0</v>
      </c>
      <c r="R160" s="28">
        <f t="shared" si="32"/>
        <v>0</v>
      </c>
      <c r="S160" s="27">
        <f t="shared" si="32"/>
        <v>0</v>
      </c>
      <c r="T160" s="27">
        <f t="shared" si="32"/>
        <v>0</v>
      </c>
      <c r="U160" s="28">
        <f t="shared" si="32"/>
        <v>0</v>
      </c>
      <c r="V160" s="28">
        <f t="shared" si="32"/>
        <v>0</v>
      </c>
      <c r="W160" s="42">
        <f t="shared" si="32"/>
        <v>0</v>
      </c>
    </row>
    <row r="161" spans="1:23" ht="12.75">
      <c r="A161" s="14" t="s">
        <v>27</v>
      </c>
      <c r="B161" s="15" t="s">
        <v>296</v>
      </c>
      <c r="C161" s="16" t="s">
        <v>297</v>
      </c>
      <c r="D161" s="25">
        <v>370110920</v>
      </c>
      <c r="E161" s="26">
        <v>370110920</v>
      </c>
      <c r="F161" s="26">
        <v>145415898</v>
      </c>
      <c r="G161" s="35">
        <f t="shared" si="27"/>
        <v>0.3928981560446798</v>
      </c>
      <c r="H161" s="25">
        <v>19262259</v>
      </c>
      <c r="I161" s="26">
        <v>29327686</v>
      </c>
      <c r="J161" s="26">
        <v>24463233</v>
      </c>
      <c r="K161" s="25">
        <v>73053178</v>
      </c>
      <c r="L161" s="25">
        <v>25722837</v>
      </c>
      <c r="M161" s="26">
        <v>23402375</v>
      </c>
      <c r="N161" s="26">
        <v>23237508</v>
      </c>
      <c r="O161" s="25">
        <v>72362720</v>
      </c>
      <c r="P161" s="25">
        <v>0</v>
      </c>
      <c r="Q161" s="26">
        <v>0</v>
      </c>
      <c r="R161" s="26">
        <v>0</v>
      </c>
      <c r="S161" s="25">
        <v>0</v>
      </c>
      <c r="T161" s="25">
        <v>0</v>
      </c>
      <c r="U161" s="26">
        <v>0</v>
      </c>
      <c r="V161" s="26">
        <v>0</v>
      </c>
      <c r="W161" s="41">
        <v>0</v>
      </c>
    </row>
    <row r="162" spans="1:23" ht="12.75">
      <c r="A162" s="14" t="s">
        <v>27</v>
      </c>
      <c r="B162" s="15" t="s">
        <v>298</v>
      </c>
      <c r="C162" s="16" t="s">
        <v>299</v>
      </c>
      <c r="D162" s="25">
        <v>145083724</v>
      </c>
      <c r="E162" s="26">
        <v>145083724</v>
      </c>
      <c r="F162" s="26">
        <v>66146785</v>
      </c>
      <c r="G162" s="35">
        <f t="shared" si="27"/>
        <v>0.45592147193574933</v>
      </c>
      <c r="H162" s="25">
        <v>209681</v>
      </c>
      <c r="I162" s="26">
        <v>4410222</v>
      </c>
      <c r="J162" s="26">
        <v>13601758</v>
      </c>
      <c r="K162" s="25">
        <v>18221661</v>
      </c>
      <c r="L162" s="25">
        <v>5763436</v>
      </c>
      <c r="M162" s="26">
        <v>2830269</v>
      </c>
      <c r="N162" s="26">
        <v>39331419</v>
      </c>
      <c r="O162" s="25">
        <v>47925124</v>
      </c>
      <c r="P162" s="25">
        <v>0</v>
      </c>
      <c r="Q162" s="26">
        <v>0</v>
      </c>
      <c r="R162" s="26">
        <v>0</v>
      </c>
      <c r="S162" s="25">
        <v>0</v>
      </c>
      <c r="T162" s="25">
        <v>0</v>
      </c>
      <c r="U162" s="26">
        <v>0</v>
      </c>
      <c r="V162" s="26">
        <v>0</v>
      </c>
      <c r="W162" s="41">
        <v>0</v>
      </c>
    </row>
    <row r="163" spans="1:23" ht="12.75">
      <c r="A163" s="14" t="s">
        <v>27</v>
      </c>
      <c r="B163" s="15" t="s">
        <v>300</v>
      </c>
      <c r="C163" s="16" t="s">
        <v>301</v>
      </c>
      <c r="D163" s="25">
        <v>232615989</v>
      </c>
      <c r="E163" s="26">
        <v>232615989</v>
      </c>
      <c r="F163" s="26">
        <v>103690434</v>
      </c>
      <c r="G163" s="35">
        <f t="shared" si="27"/>
        <v>0.4457579826982573</v>
      </c>
      <c r="H163" s="25">
        <v>10983660</v>
      </c>
      <c r="I163" s="26">
        <v>20583604</v>
      </c>
      <c r="J163" s="26">
        <v>13948197</v>
      </c>
      <c r="K163" s="25">
        <v>45515461</v>
      </c>
      <c r="L163" s="25">
        <v>17879170</v>
      </c>
      <c r="M163" s="26">
        <v>20502012</v>
      </c>
      <c r="N163" s="26">
        <v>19793791</v>
      </c>
      <c r="O163" s="25">
        <v>58174973</v>
      </c>
      <c r="P163" s="25">
        <v>0</v>
      </c>
      <c r="Q163" s="26">
        <v>0</v>
      </c>
      <c r="R163" s="26">
        <v>0</v>
      </c>
      <c r="S163" s="25">
        <v>0</v>
      </c>
      <c r="T163" s="25">
        <v>0</v>
      </c>
      <c r="U163" s="26">
        <v>0</v>
      </c>
      <c r="V163" s="26">
        <v>0</v>
      </c>
      <c r="W163" s="41">
        <v>0</v>
      </c>
    </row>
    <row r="164" spans="1:23" ht="12.75">
      <c r="A164" s="14" t="s">
        <v>27</v>
      </c>
      <c r="B164" s="15" t="s">
        <v>302</v>
      </c>
      <c r="C164" s="16" t="s">
        <v>303</v>
      </c>
      <c r="D164" s="25">
        <v>151131155</v>
      </c>
      <c r="E164" s="26">
        <v>151131155</v>
      </c>
      <c r="F164" s="26">
        <v>65106495</v>
      </c>
      <c r="G164" s="35">
        <f t="shared" si="27"/>
        <v>0.4307946630858475</v>
      </c>
      <c r="H164" s="25">
        <v>5556601</v>
      </c>
      <c r="I164" s="26">
        <v>6307236</v>
      </c>
      <c r="J164" s="26">
        <v>14321666</v>
      </c>
      <c r="K164" s="25">
        <v>26185503</v>
      </c>
      <c r="L164" s="25">
        <v>11902106</v>
      </c>
      <c r="M164" s="26">
        <v>10978590</v>
      </c>
      <c r="N164" s="26">
        <v>16040296</v>
      </c>
      <c r="O164" s="25">
        <v>38920992</v>
      </c>
      <c r="P164" s="25">
        <v>0</v>
      </c>
      <c r="Q164" s="26">
        <v>0</v>
      </c>
      <c r="R164" s="26">
        <v>0</v>
      </c>
      <c r="S164" s="25">
        <v>0</v>
      </c>
      <c r="T164" s="25">
        <v>0</v>
      </c>
      <c r="U164" s="26">
        <v>0</v>
      </c>
      <c r="V164" s="26">
        <v>0</v>
      </c>
      <c r="W164" s="41">
        <v>0</v>
      </c>
    </row>
    <row r="165" spans="1:23" ht="12.75">
      <c r="A165" s="14" t="s">
        <v>42</v>
      </c>
      <c r="B165" s="15" t="s">
        <v>304</v>
      </c>
      <c r="C165" s="16" t="s">
        <v>305</v>
      </c>
      <c r="D165" s="25">
        <v>387112065</v>
      </c>
      <c r="E165" s="26">
        <v>387112065</v>
      </c>
      <c r="F165" s="26">
        <v>147740928</v>
      </c>
      <c r="G165" s="35">
        <f t="shared" si="27"/>
        <v>0.38164898838789746</v>
      </c>
      <c r="H165" s="25">
        <v>23332939</v>
      </c>
      <c r="I165" s="26">
        <v>19253507</v>
      </c>
      <c r="J165" s="26">
        <v>27594045</v>
      </c>
      <c r="K165" s="25">
        <v>70180491</v>
      </c>
      <c r="L165" s="25">
        <v>17428496</v>
      </c>
      <c r="M165" s="26">
        <v>30301127</v>
      </c>
      <c r="N165" s="26">
        <v>29830814</v>
      </c>
      <c r="O165" s="25">
        <v>77560437</v>
      </c>
      <c r="P165" s="25">
        <v>0</v>
      </c>
      <c r="Q165" s="26">
        <v>0</v>
      </c>
      <c r="R165" s="26">
        <v>0</v>
      </c>
      <c r="S165" s="25">
        <v>0</v>
      </c>
      <c r="T165" s="25">
        <v>0</v>
      </c>
      <c r="U165" s="26">
        <v>0</v>
      </c>
      <c r="V165" s="26">
        <v>0</v>
      </c>
      <c r="W165" s="41">
        <v>0</v>
      </c>
    </row>
    <row r="166" spans="1:23" ht="16.5">
      <c r="A166" s="17"/>
      <c r="B166" s="18" t="s">
        <v>306</v>
      </c>
      <c r="C166" s="19"/>
      <c r="D166" s="27">
        <f>SUM(D161:D165)</f>
        <v>1286053853</v>
      </c>
      <c r="E166" s="28">
        <f>SUM(E161:E165)</f>
        <v>1286053853</v>
      </c>
      <c r="F166" s="28">
        <f>SUM(F161:F165)</f>
        <v>528100540</v>
      </c>
      <c r="G166" s="36">
        <f t="shared" si="27"/>
        <v>0.41063641212853624</v>
      </c>
      <c r="H166" s="27">
        <f aca="true" t="shared" si="33" ref="H166:W166">SUM(H161:H165)</f>
        <v>59345140</v>
      </c>
      <c r="I166" s="28">
        <f t="shared" si="33"/>
        <v>79882255</v>
      </c>
      <c r="J166" s="28">
        <f t="shared" si="33"/>
        <v>93928899</v>
      </c>
      <c r="K166" s="27">
        <f t="shared" si="33"/>
        <v>233156294</v>
      </c>
      <c r="L166" s="27">
        <f t="shared" si="33"/>
        <v>78696045</v>
      </c>
      <c r="M166" s="28">
        <f t="shared" si="33"/>
        <v>88014373</v>
      </c>
      <c r="N166" s="28">
        <f t="shared" si="33"/>
        <v>128233828</v>
      </c>
      <c r="O166" s="27">
        <f t="shared" si="33"/>
        <v>294944246</v>
      </c>
      <c r="P166" s="27">
        <f t="shared" si="33"/>
        <v>0</v>
      </c>
      <c r="Q166" s="28">
        <f t="shared" si="33"/>
        <v>0</v>
      </c>
      <c r="R166" s="28">
        <f t="shared" si="33"/>
        <v>0</v>
      </c>
      <c r="S166" s="27">
        <f t="shared" si="33"/>
        <v>0</v>
      </c>
      <c r="T166" s="27">
        <f t="shared" si="33"/>
        <v>0</v>
      </c>
      <c r="U166" s="28">
        <f t="shared" si="33"/>
        <v>0</v>
      </c>
      <c r="V166" s="28">
        <f t="shared" si="33"/>
        <v>0</v>
      </c>
      <c r="W166" s="42">
        <f t="shared" si="33"/>
        <v>0</v>
      </c>
    </row>
    <row r="167" spans="1:23" ht="16.5">
      <c r="A167" s="17"/>
      <c r="B167" s="18" t="s">
        <v>307</v>
      </c>
      <c r="C167" s="19"/>
      <c r="D167" s="27">
        <f>SUM(D102,D104:D108,D110:D117,D119:D122,D124:D128,D130:D133,D135:D140,D142:D146,D148:D153,D155:D159,D161:D165)</f>
        <v>58688406972</v>
      </c>
      <c r="E167" s="28">
        <f>SUM(E102,E104:E108,E110:E117,E119:E122,E124:E128,E130:E133,E135:E140,E142:E146,E148:E153,E155:E159,E161:E165)</f>
        <v>58688406972</v>
      </c>
      <c r="F167" s="28">
        <f>SUM(F102,F104:F108,F110:F117,F119:F122,F124:F128,F130:F133,F135:F140,F142:F146,F148:F153,F155:F159,F161:F165)</f>
        <v>26534336435</v>
      </c>
      <c r="G167" s="36">
        <f t="shared" si="27"/>
        <v>0.45212228111182884</v>
      </c>
      <c r="H167" s="27">
        <f aca="true" t="shared" si="34" ref="H167:W167">SUM(H102,H104:H108,H110:H117,H119:H122,H124:H128,H130:H133,H135:H140,H142:H146,H148:H153,H155:H159,H161:H165)</f>
        <v>4045356286</v>
      </c>
      <c r="I167" s="28">
        <f t="shared" si="34"/>
        <v>4840724498</v>
      </c>
      <c r="J167" s="28">
        <f t="shared" si="34"/>
        <v>4613228662</v>
      </c>
      <c r="K167" s="27">
        <f t="shared" si="34"/>
        <v>13499309446</v>
      </c>
      <c r="L167" s="27">
        <f t="shared" si="34"/>
        <v>3280030646</v>
      </c>
      <c r="M167" s="28">
        <f t="shared" si="34"/>
        <v>4914384580</v>
      </c>
      <c r="N167" s="28">
        <f t="shared" si="34"/>
        <v>4840611763</v>
      </c>
      <c r="O167" s="27">
        <f t="shared" si="34"/>
        <v>13035026989</v>
      </c>
      <c r="P167" s="27">
        <f t="shared" si="34"/>
        <v>0</v>
      </c>
      <c r="Q167" s="28">
        <f t="shared" si="34"/>
        <v>0</v>
      </c>
      <c r="R167" s="28">
        <f t="shared" si="34"/>
        <v>0</v>
      </c>
      <c r="S167" s="27">
        <f t="shared" si="34"/>
        <v>0</v>
      </c>
      <c r="T167" s="27">
        <f t="shared" si="34"/>
        <v>0</v>
      </c>
      <c r="U167" s="28">
        <f t="shared" si="34"/>
        <v>0</v>
      </c>
      <c r="V167" s="28">
        <f t="shared" si="34"/>
        <v>0</v>
      </c>
      <c r="W167" s="42">
        <f t="shared" si="34"/>
        <v>0</v>
      </c>
    </row>
    <row r="168" spans="1:23" ht="16.5">
      <c r="A168" s="9"/>
      <c r="B168" s="10" t="s">
        <v>604</v>
      </c>
      <c r="C168" s="11"/>
      <c r="D168" s="29"/>
      <c r="E168" s="30"/>
      <c r="F168" s="30"/>
      <c r="G168" s="37"/>
      <c r="H168" s="29"/>
      <c r="I168" s="30"/>
      <c r="J168" s="30"/>
      <c r="K168" s="29"/>
      <c r="L168" s="29"/>
      <c r="M168" s="30"/>
      <c r="N168" s="30"/>
      <c r="O168" s="29"/>
      <c r="P168" s="29"/>
      <c r="Q168" s="30"/>
      <c r="R168" s="30"/>
      <c r="S168" s="29"/>
      <c r="T168" s="29"/>
      <c r="U168" s="30"/>
      <c r="V168" s="30"/>
      <c r="W168" s="43"/>
    </row>
    <row r="169" spans="1:23" ht="16.5">
      <c r="A169" s="13"/>
      <c r="B169" s="10" t="s">
        <v>308</v>
      </c>
      <c r="C169" s="11"/>
      <c r="D169" s="29"/>
      <c r="E169" s="30"/>
      <c r="F169" s="30"/>
      <c r="G169" s="37"/>
      <c r="H169" s="29"/>
      <c r="I169" s="30"/>
      <c r="J169" s="30"/>
      <c r="K169" s="29"/>
      <c r="L169" s="29"/>
      <c r="M169" s="30"/>
      <c r="N169" s="30"/>
      <c r="O169" s="29"/>
      <c r="P169" s="29"/>
      <c r="Q169" s="30"/>
      <c r="R169" s="30"/>
      <c r="S169" s="29"/>
      <c r="T169" s="29"/>
      <c r="U169" s="30"/>
      <c r="V169" s="30"/>
      <c r="W169" s="43"/>
    </row>
    <row r="170" spans="1:23" ht="12.75">
      <c r="A170" s="14" t="s">
        <v>27</v>
      </c>
      <c r="B170" s="15" t="s">
        <v>309</v>
      </c>
      <c r="C170" s="16" t="s">
        <v>310</v>
      </c>
      <c r="D170" s="25">
        <v>301312410</v>
      </c>
      <c r="E170" s="26">
        <v>301312410</v>
      </c>
      <c r="F170" s="26">
        <v>118009624</v>
      </c>
      <c r="G170" s="35">
        <f aca="true" t="shared" si="35" ref="G170:G202">IF($D170=0,0,$F170/$D170)</f>
        <v>0.3916520530966514</v>
      </c>
      <c r="H170" s="25">
        <v>14342692</v>
      </c>
      <c r="I170" s="26">
        <v>17627245</v>
      </c>
      <c r="J170" s="26">
        <v>21653007</v>
      </c>
      <c r="K170" s="25">
        <v>53622944</v>
      </c>
      <c r="L170" s="25">
        <v>22425293</v>
      </c>
      <c r="M170" s="26">
        <v>19067678</v>
      </c>
      <c r="N170" s="26">
        <v>22893709</v>
      </c>
      <c r="O170" s="25">
        <v>64386680</v>
      </c>
      <c r="P170" s="25">
        <v>0</v>
      </c>
      <c r="Q170" s="26">
        <v>0</v>
      </c>
      <c r="R170" s="26">
        <v>0</v>
      </c>
      <c r="S170" s="25">
        <v>0</v>
      </c>
      <c r="T170" s="25">
        <v>0</v>
      </c>
      <c r="U170" s="26">
        <v>0</v>
      </c>
      <c r="V170" s="26">
        <v>0</v>
      </c>
      <c r="W170" s="41">
        <v>0</v>
      </c>
    </row>
    <row r="171" spans="1:23" ht="12.75">
      <c r="A171" s="14" t="s">
        <v>27</v>
      </c>
      <c r="B171" s="15" t="s">
        <v>311</v>
      </c>
      <c r="C171" s="16" t="s">
        <v>312</v>
      </c>
      <c r="D171" s="25">
        <v>218201390</v>
      </c>
      <c r="E171" s="26">
        <v>218201390</v>
      </c>
      <c r="F171" s="26">
        <v>104967162</v>
      </c>
      <c r="G171" s="35">
        <f t="shared" si="35"/>
        <v>0.48105633974192374</v>
      </c>
      <c r="H171" s="25">
        <v>14059905</v>
      </c>
      <c r="I171" s="26">
        <v>13889053</v>
      </c>
      <c r="J171" s="26">
        <v>18922931</v>
      </c>
      <c r="K171" s="25">
        <v>46871889</v>
      </c>
      <c r="L171" s="25">
        <v>13966455</v>
      </c>
      <c r="M171" s="26">
        <v>13527662</v>
      </c>
      <c r="N171" s="26">
        <v>30601156</v>
      </c>
      <c r="O171" s="25">
        <v>58095273</v>
      </c>
      <c r="P171" s="25">
        <v>0</v>
      </c>
      <c r="Q171" s="26">
        <v>0</v>
      </c>
      <c r="R171" s="26">
        <v>0</v>
      </c>
      <c r="S171" s="25">
        <v>0</v>
      </c>
      <c r="T171" s="25">
        <v>0</v>
      </c>
      <c r="U171" s="26">
        <v>0</v>
      </c>
      <c r="V171" s="26">
        <v>0</v>
      </c>
      <c r="W171" s="41">
        <v>0</v>
      </c>
    </row>
    <row r="172" spans="1:23" ht="12.75">
      <c r="A172" s="14" t="s">
        <v>27</v>
      </c>
      <c r="B172" s="15" t="s">
        <v>313</v>
      </c>
      <c r="C172" s="16" t="s">
        <v>314</v>
      </c>
      <c r="D172" s="25">
        <v>1104879328</v>
      </c>
      <c r="E172" s="26">
        <v>1104879328</v>
      </c>
      <c r="F172" s="26">
        <v>405974860</v>
      </c>
      <c r="G172" s="35">
        <f t="shared" si="35"/>
        <v>0.36743818959385943</v>
      </c>
      <c r="H172" s="25">
        <v>41203372</v>
      </c>
      <c r="I172" s="26">
        <v>89620337</v>
      </c>
      <c r="J172" s="26">
        <v>43556786</v>
      </c>
      <c r="K172" s="25">
        <v>174380495</v>
      </c>
      <c r="L172" s="25">
        <v>91356186</v>
      </c>
      <c r="M172" s="26">
        <v>51992564</v>
      </c>
      <c r="N172" s="26">
        <v>88245615</v>
      </c>
      <c r="O172" s="25">
        <v>231594365</v>
      </c>
      <c r="P172" s="25">
        <v>0</v>
      </c>
      <c r="Q172" s="26">
        <v>0</v>
      </c>
      <c r="R172" s="26">
        <v>0</v>
      </c>
      <c r="S172" s="25">
        <v>0</v>
      </c>
      <c r="T172" s="25">
        <v>0</v>
      </c>
      <c r="U172" s="26">
        <v>0</v>
      </c>
      <c r="V172" s="26">
        <v>0</v>
      </c>
      <c r="W172" s="41">
        <v>0</v>
      </c>
    </row>
    <row r="173" spans="1:23" ht="12.75">
      <c r="A173" s="14" t="s">
        <v>27</v>
      </c>
      <c r="B173" s="15" t="s">
        <v>315</v>
      </c>
      <c r="C173" s="16" t="s">
        <v>316</v>
      </c>
      <c r="D173" s="25">
        <v>506386742</v>
      </c>
      <c r="E173" s="26">
        <v>506386742</v>
      </c>
      <c r="F173" s="26">
        <v>186005928</v>
      </c>
      <c r="G173" s="35">
        <f t="shared" si="35"/>
        <v>0.36731990112016005</v>
      </c>
      <c r="H173" s="25">
        <v>27103522</v>
      </c>
      <c r="I173" s="26">
        <v>30375284</v>
      </c>
      <c r="J173" s="26">
        <v>27355658</v>
      </c>
      <c r="K173" s="25">
        <v>84834464</v>
      </c>
      <c r="L173" s="25">
        <v>32243997</v>
      </c>
      <c r="M173" s="26">
        <v>35732930</v>
      </c>
      <c r="N173" s="26">
        <v>33194537</v>
      </c>
      <c r="O173" s="25">
        <v>101171464</v>
      </c>
      <c r="P173" s="25">
        <v>0</v>
      </c>
      <c r="Q173" s="26">
        <v>0</v>
      </c>
      <c r="R173" s="26">
        <v>0</v>
      </c>
      <c r="S173" s="25">
        <v>0</v>
      </c>
      <c r="T173" s="25">
        <v>0</v>
      </c>
      <c r="U173" s="26">
        <v>0</v>
      </c>
      <c r="V173" s="26">
        <v>0</v>
      </c>
      <c r="W173" s="41">
        <v>0</v>
      </c>
    </row>
    <row r="174" spans="1:23" ht="12.75">
      <c r="A174" s="14" t="s">
        <v>27</v>
      </c>
      <c r="B174" s="15" t="s">
        <v>317</v>
      </c>
      <c r="C174" s="16" t="s">
        <v>318</v>
      </c>
      <c r="D174" s="25">
        <v>189747769</v>
      </c>
      <c r="E174" s="26">
        <v>189747769</v>
      </c>
      <c r="F174" s="26">
        <v>59578643</v>
      </c>
      <c r="G174" s="35">
        <f t="shared" si="35"/>
        <v>0.3139886350916727</v>
      </c>
      <c r="H174" s="25">
        <v>6822092</v>
      </c>
      <c r="I174" s="26">
        <v>8979466</v>
      </c>
      <c r="J174" s="26">
        <v>14231231</v>
      </c>
      <c r="K174" s="25">
        <v>30032789</v>
      </c>
      <c r="L174" s="25">
        <v>8326195</v>
      </c>
      <c r="M174" s="26">
        <v>12287871</v>
      </c>
      <c r="N174" s="26">
        <v>8931788</v>
      </c>
      <c r="O174" s="25">
        <v>29545854</v>
      </c>
      <c r="P174" s="25">
        <v>0</v>
      </c>
      <c r="Q174" s="26">
        <v>0</v>
      </c>
      <c r="R174" s="26">
        <v>0</v>
      </c>
      <c r="S174" s="25">
        <v>0</v>
      </c>
      <c r="T174" s="25">
        <v>0</v>
      </c>
      <c r="U174" s="26">
        <v>0</v>
      </c>
      <c r="V174" s="26">
        <v>0</v>
      </c>
      <c r="W174" s="41">
        <v>0</v>
      </c>
    </row>
    <row r="175" spans="1:23" ht="12.75">
      <c r="A175" s="14" t="s">
        <v>42</v>
      </c>
      <c r="B175" s="15" t="s">
        <v>319</v>
      </c>
      <c r="C175" s="16" t="s">
        <v>320</v>
      </c>
      <c r="D175" s="25">
        <v>1035314097</v>
      </c>
      <c r="E175" s="26">
        <v>1035314097</v>
      </c>
      <c r="F175" s="26">
        <v>262480333</v>
      </c>
      <c r="G175" s="35">
        <f t="shared" si="35"/>
        <v>0.2535272472002282</v>
      </c>
      <c r="H175" s="25">
        <v>40931608</v>
      </c>
      <c r="I175" s="26">
        <v>38991758</v>
      </c>
      <c r="J175" s="26">
        <v>38991758</v>
      </c>
      <c r="K175" s="25">
        <v>118915124</v>
      </c>
      <c r="L175" s="25">
        <v>38348576</v>
      </c>
      <c r="M175" s="26">
        <v>38787557</v>
      </c>
      <c r="N175" s="26">
        <v>66429076</v>
      </c>
      <c r="O175" s="25">
        <v>143565209</v>
      </c>
      <c r="P175" s="25">
        <v>0</v>
      </c>
      <c r="Q175" s="26">
        <v>0</v>
      </c>
      <c r="R175" s="26">
        <v>0</v>
      </c>
      <c r="S175" s="25">
        <v>0</v>
      </c>
      <c r="T175" s="25">
        <v>0</v>
      </c>
      <c r="U175" s="26">
        <v>0</v>
      </c>
      <c r="V175" s="26">
        <v>0</v>
      </c>
      <c r="W175" s="41">
        <v>0</v>
      </c>
    </row>
    <row r="176" spans="1:23" ht="16.5">
      <c r="A176" s="17"/>
      <c r="B176" s="18" t="s">
        <v>321</v>
      </c>
      <c r="C176" s="19"/>
      <c r="D176" s="27">
        <f>SUM(D170:D175)</f>
        <v>3355841736</v>
      </c>
      <c r="E176" s="28">
        <f>SUM(E170:E175)</f>
        <v>3355841736</v>
      </c>
      <c r="F176" s="28">
        <f>SUM(F170:F175)</f>
        <v>1137016550</v>
      </c>
      <c r="G176" s="36">
        <f t="shared" si="35"/>
        <v>0.33881709551513844</v>
      </c>
      <c r="H176" s="27">
        <f aca="true" t="shared" si="36" ref="H176:W176">SUM(H170:H175)</f>
        <v>144463191</v>
      </c>
      <c r="I176" s="28">
        <f t="shared" si="36"/>
        <v>199483143</v>
      </c>
      <c r="J176" s="28">
        <f t="shared" si="36"/>
        <v>164711371</v>
      </c>
      <c r="K176" s="27">
        <f t="shared" si="36"/>
        <v>508657705</v>
      </c>
      <c r="L176" s="27">
        <f t="shared" si="36"/>
        <v>206666702</v>
      </c>
      <c r="M176" s="28">
        <f t="shared" si="36"/>
        <v>171396262</v>
      </c>
      <c r="N176" s="28">
        <f t="shared" si="36"/>
        <v>250295881</v>
      </c>
      <c r="O176" s="27">
        <f t="shared" si="36"/>
        <v>628358845</v>
      </c>
      <c r="P176" s="27">
        <f t="shared" si="36"/>
        <v>0</v>
      </c>
      <c r="Q176" s="28">
        <f t="shared" si="36"/>
        <v>0</v>
      </c>
      <c r="R176" s="28">
        <f t="shared" si="36"/>
        <v>0</v>
      </c>
      <c r="S176" s="27">
        <f t="shared" si="36"/>
        <v>0</v>
      </c>
      <c r="T176" s="27">
        <f t="shared" si="36"/>
        <v>0</v>
      </c>
      <c r="U176" s="28">
        <f t="shared" si="36"/>
        <v>0</v>
      </c>
      <c r="V176" s="28">
        <f t="shared" si="36"/>
        <v>0</v>
      </c>
      <c r="W176" s="42">
        <f t="shared" si="36"/>
        <v>0</v>
      </c>
    </row>
    <row r="177" spans="1:23" ht="12.75">
      <c r="A177" s="14" t="s">
        <v>27</v>
      </c>
      <c r="B177" s="15" t="s">
        <v>322</v>
      </c>
      <c r="C177" s="16" t="s">
        <v>323</v>
      </c>
      <c r="D177" s="25">
        <v>296066151</v>
      </c>
      <c r="E177" s="26">
        <v>296066151</v>
      </c>
      <c r="F177" s="26">
        <v>202474056</v>
      </c>
      <c r="G177" s="35">
        <f t="shared" si="35"/>
        <v>0.6838811370908794</v>
      </c>
      <c r="H177" s="25">
        <v>34776093</v>
      </c>
      <c r="I177" s="26">
        <v>47523319</v>
      </c>
      <c r="J177" s="26">
        <v>30021496</v>
      </c>
      <c r="K177" s="25">
        <v>112320908</v>
      </c>
      <c r="L177" s="25">
        <v>27476058</v>
      </c>
      <c r="M177" s="26">
        <v>28951969</v>
      </c>
      <c r="N177" s="26">
        <v>33725121</v>
      </c>
      <c r="O177" s="25">
        <v>90153148</v>
      </c>
      <c r="P177" s="25">
        <v>0</v>
      </c>
      <c r="Q177" s="26">
        <v>0</v>
      </c>
      <c r="R177" s="26">
        <v>0</v>
      </c>
      <c r="S177" s="25">
        <v>0</v>
      </c>
      <c r="T177" s="25">
        <v>0</v>
      </c>
      <c r="U177" s="26">
        <v>0</v>
      </c>
      <c r="V177" s="26">
        <v>0</v>
      </c>
      <c r="W177" s="41">
        <v>0</v>
      </c>
    </row>
    <row r="178" spans="1:23" ht="12.75">
      <c r="A178" s="14" t="s">
        <v>27</v>
      </c>
      <c r="B178" s="15" t="s">
        <v>324</v>
      </c>
      <c r="C178" s="16" t="s">
        <v>325</v>
      </c>
      <c r="D178" s="25">
        <v>631888723</v>
      </c>
      <c r="E178" s="26">
        <v>631888723</v>
      </c>
      <c r="F178" s="26">
        <v>168057464</v>
      </c>
      <c r="G178" s="35">
        <f t="shared" si="35"/>
        <v>0.265960536852309</v>
      </c>
      <c r="H178" s="25">
        <v>31959901</v>
      </c>
      <c r="I178" s="26">
        <v>31374433</v>
      </c>
      <c r="J178" s="26">
        <v>31684637</v>
      </c>
      <c r="K178" s="25">
        <v>95018971</v>
      </c>
      <c r="L178" s="25">
        <v>40476399</v>
      </c>
      <c r="M178" s="26">
        <v>32562094</v>
      </c>
      <c r="N178" s="26">
        <v>0</v>
      </c>
      <c r="O178" s="25">
        <v>73038493</v>
      </c>
      <c r="P178" s="25">
        <v>0</v>
      </c>
      <c r="Q178" s="26">
        <v>0</v>
      </c>
      <c r="R178" s="26">
        <v>0</v>
      </c>
      <c r="S178" s="25">
        <v>0</v>
      </c>
      <c r="T178" s="25">
        <v>0</v>
      </c>
      <c r="U178" s="26">
        <v>0</v>
      </c>
      <c r="V178" s="26">
        <v>0</v>
      </c>
      <c r="W178" s="41">
        <v>0</v>
      </c>
    </row>
    <row r="179" spans="1:23" ht="12.75">
      <c r="A179" s="14" t="s">
        <v>27</v>
      </c>
      <c r="B179" s="15" t="s">
        <v>326</v>
      </c>
      <c r="C179" s="16" t="s">
        <v>327</v>
      </c>
      <c r="D179" s="25">
        <v>841501323</v>
      </c>
      <c r="E179" s="26">
        <v>841501323</v>
      </c>
      <c r="F179" s="26">
        <v>273282430</v>
      </c>
      <c r="G179" s="35">
        <f t="shared" si="35"/>
        <v>0.3247557936400297</v>
      </c>
      <c r="H179" s="25">
        <v>50774124</v>
      </c>
      <c r="I179" s="26">
        <v>48302400</v>
      </c>
      <c r="J179" s="26">
        <v>35652592</v>
      </c>
      <c r="K179" s="25">
        <v>134729116</v>
      </c>
      <c r="L179" s="25">
        <v>39147058</v>
      </c>
      <c r="M179" s="26">
        <v>26020430</v>
      </c>
      <c r="N179" s="26">
        <v>73385826</v>
      </c>
      <c r="O179" s="25">
        <v>138553314</v>
      </c>
      <c r="P179" s="25">
        <v>0</v>
      </c>
      <c r="Q179" s="26">
        <v>0</v>
      </c>
      <c r="R179" s="26">
        <v>0</v>
      </c>
      <c r="S179" s="25">
        <v>0</v>
      </c>
      <c r="T179" s="25">
        <v>0</v>
      </c>
      <c r="U179" s="26">
        <v>0</v>
      </c>
      <c r="V179" s="26">
        <v>0</v>
      </c>
      <c r="W179" s="41">
        <v>0</v>
      </c>
    </row>
    <row r="180" spans="1:23" ht="12.75">
      <c r="A180" s="14" t="s">
        <v>27</v>
      </c>
      <c r="B180" s="15" t="s">
        <v>328</v>
      </c>
      <c r="C180" s="16" t="s">
        <v>329</v>
      </c>
      <c r="D180" s="25">
        <v>265721234</v>
      </c>
      <c r="E180" s="26">
        <v>265721234</v>
      </c>
      <c r="F180" s="26">
        <v>50814731</v>
      </c>
      <c r="G180" s="35">
        <f t="shared" si="35"/>
        <v>0.1912332342999732</v>
      </c>
      <c r="H180" s="25">
        <v>11188366</v>
      </c>
      <c r="I180" s="26">
        <v>11342654</v>
      </c>
      <c r="J180" s="26">
        <v>14473174</v>
      </c>
      <c r="K180" s="25">
        <v>37004194</v>
      </c>
      <c r="L180" s="25">
        <v>13810537</v>
      </c>
      <c r="M180" s="26">
        <v>0</v>
      </c>
      <c r="N180" s="26">
        <v>0</v>
      </c>
      <c r="O180" s="25">
        <v>13810537</v>
      </c>
      <c r="P180" s="25">
        <v>0</v>
      </c>
      <c r="Q180" s="26">
        <v>0</v>
      </c>
      <c r="R180" s="26">
        <v>0</v>
      </c>
      <c r="S180" s="25">
        <v>0</v>
      </c>
      <c r="T180" s="25">
        <v>0</v>
      </c>
      <c r="U180" s="26">
        <v>0</v>
      </c>
      <c r="V180" s="26">
        <v>0</v>
      </c>
      <c r="W180" s="41">
        <v>0</v>
      </c>
    </row>
    <row r="181" spans="1:23" ht="12.75">
      <c r="A181" s="14" t="s">
        <v>42</v>
      </c>
      <c r="B181" s="15" t="s">
        <v>330</v>
      </c>
      <c r="C181" s="16" t="s">
        <v>331</v>
      </c>
      <c r="D181" s="25">
        <v>780848695</v>
      </c>
      <c r="E181" s="26">
        <v>780848695</v>
      </c>
      <c r="F181" s="26">
        <v>325755290</v>
      </c>
      <c r="G181" s="35">
        <f t="shared" si="35"/>
        <v>0.41718106476440997</v>
      </c>
      <c r="H181" s="25">
        <v>35333049</v>
      </c>
      <c r="I181" s="26">
        <v>33752063</v>
      </c>
      <c r="J181" s="26">
        <v>49650044</v>
      </c>
      <c r="K181" s="25">
        <v>118735156</v>
      </c>
      <c r="L181" s="25">
        <v>36412613</v>
      </c>
      <c r="M181" s="26">
        <v>56404890</v>
      </c>
      <c r="N181" s="26">
        <v>114202631</v>
      </c>
      <c r="O181" s="25">
        <v>207020134</v>
      </c>
      <c r="P181" s="25">
        <v>0</v>
      </c>
      <c r="Q181" s="26">
        <v>0</v>
      </c>
      <c r="R181" s="26">
        <v>0</v>
      </c>
      <c r="S181" s="25">
        <v>0</v>
      </c>
      <c r="T181" s="25">
        <v>0</v>
      </c>
      <c r="U181" s="26">
        <v>0</v>
      </c>
      <c r="V181" s="26">
        <v>0</v>
      </c>
      <c r="W181" s="41">
        <v>0</v>
      </c>
    </row>
    <row r="182" spans="1:23" ht="16.5">
      <c r="A182" s="17"/>
      <c r="B182" s="18" t="s">
        <v>332</v>
      </c>
      <c r="C182" s="19"/>
      <c r="D182" s="27">
        <f>SUM(D177:D181)</f>
        <v>2816026126</v>
      </c>
      <c r="E182" s="28">
        <f>SUM(E177:E181)</f>
        <v>2816026126</v>
      </c>
      <c r="F182" s="28">
        <f>SUM(F177:F181)</f>
        <v>1020383971</v>
      </c>
      <c r="G182" s="36">
        <f t="shared" si="35"/>
        <v>0.3623489006649933</v>
      </c>
      <c r="H182" s="27">
        <f aca="true" t="shared" si="37" ref="H182:W182">SUM(H177:H181)</f>
        <v>164031533</v>
      </c>
      <c r="I182" s="28">
        <f t="shared" si="37"/>
        <v>172294869</v>
      </c>
      <c r="J182" s="28">
        <f t="shared" si="37"/>
        <v>161481943</v>
      </c>
      <c r="K182" s="27">
        <f t="shared" si="37"/>
        <v>497808345</v>
      </c>
      <c r="L182" s="27">
        <f t="shared" si="37"/>
        <v>157322665</v>
      </c>
      <c r="M182" s="28">
        <f t="shared" si="37"/>
        <v>143939383</v>
      </c>
      <c r="N182" s="28">
        <f t="shared" si="37"/>
        <v>221313578</v>
      </c>
      <c r="O182" s="27">
        <f t="shared" si="37"/>
        <v>522575626</v>
      </c>
      <c r="P182" s="27">
        <f t="shared" si="37"/>
        <v>0</v>
      </c>
      <c r="Q182" s="28">
        <f t="shared" si="37"/>
        <v>0</v>
      </c>
      <c r="R182" s="28">
        <f t="shared" si="37"/>
        <v>0</v>
      </c>
      <c r="S182" s="27">
        <f t="shared" si="37"/>
        <v>0</v>
      </c>
      <c r="T182" s="27">
        <f t="shared" si="37"/>
        <v>0</v>
      </c>
      <c r="U182" s="28">
        <f t="shared" si="37"/>
        <v>0</v>
      </c>
      <c r="V182" s="28">
        <f t="shared" si="37"/>
        <v>0</v>
      </c>
      <c r="W182" s="42">
        <f t="shared" si="37"/>
        <v>0</v>
      </c>
    </row>
    <row r="183" spans="1:23" ht="12.75">
      <c r="A183" s="14" t="s">
        <v>27</v>
      </c>
      <c r="B183" s="15" t="s">
        <v>333</v>
      </c>
      <c r="C183" s="16" t="s">
        <v>334</v>
      </c>
      <c r="D183" s="25">
        <v>294519993</v>
      </c>
      <c r="E183" s="26">
        <v>294519993</v>
      </c>
      <c r="F183" s="26">
        <v>142379576</v>
      </c>
      <c r="G183" s="35">
        <f t="shared" si="35"/>
        <v>0.4834292387070646</v>
      </c>
      <c r="H183" s="25">
        <v>11116424</v>
      </c>
      <c r="I183" s="26">
        <v>29879493</v>
      </c>
      <c r="J183" s="26">
        <v>29503236</v>
      </c>
      <c r="K183" s="25">
        <v>70499153</v>
      </c>
      <c r="L183" s="25">
        <v>28128304</v>
      </c>
      <c r="M183" s="26">
        <v>27260151</v>
      </c>
      <c r="N183" s="26">
        <v>16491968</v>
      </c>
      <c r="O183" s="25">
        <v>71880423</v>
      </c>
      <c r="P183" s="25">
        <v>0</v>
      </c>
      <c r="Q183" s="26">
        <v>0</v>
      </c>
      <c r="R183" s="26">
        <v>0</v>
      </c>
      <c r="S183" s="25">
        <v>0</v>
      </c>
      <c r="T183" s="25">
        <v>0</v>
      </c>
      <c r="U183" s="26">
        <v>0</v>
      </c>
      <c r="V183" s="26">
        <v>0</v>
      </c>
      <c r="W183" s="41">
        <v>0</v>
      </c>
    </row>
    <row r="184" spans="1:23" ht="12.75">
      <c r="A184" s="14" t="s">
        <v>27</v>
      </c>
      <c r="B184" s="15" t="s">
        <v>335</v>
      </c>
      <c r="C184" s="16" t="s">
        <v>336</v>
      </c>
      <c r="D184" s="25">
        <v>166560061</v>
      </c>
      <c r="E184" s="26">
        <v>166560061</v>
      </c>
      <c r="F184" s="26">
        <v>67393126</v>
      </c>
      <c r="G184" s="35">
        <f t="shared" si="35"/>
        <v>0.40461756315038816</v>
      </c>
      <c r="H184" s="25">
        <v>7665079</v>
      </c>
      <c r="I184" s="26">
        <v>6775040</v>
      </c>
      <c r="J184" s="26">
        <v>15721899</v>
      </c>
      <c r="K184" s="25">
        <v>30162018</v>
      </c>
      <c r="L184" s="25">
        <v>11278414</v>
      </c>
      <c r="M184" s="26">
        <v>12984342</v>
      </c>
      <c r="N184" s="26">
        <v>12968352</v>
      </c>
      <c r="O184" s="25">
        <v>37231108</v>
      </c>
      <c r="P184" s="25">
        <v>0</v>
      </c>
      <c r="Q184" s="26">
        <v>0</v>
      </c>
      <c r="R184" s="26">
        <v>0</v>
      </c>
      <c r="S184" s="25">
        <v>0</v>
      </c>
      <c r="T184" s="25">
        <v>0</v>
      </c>
      <c r="U184" s="26">
        <v>0</v>
      </c>
      <c r="V184" s="26">
        <v>0</v>
      </c>
      <c r="W184" s="41">
        <v>0</v>
      </c>
    </row>
    <row r="185" spans="1:23" ht="12.75">
      <c r="A185" s="14" t="s">
        <v>27</v>
      </c>
      <c r="B185" s="15" t="s">
        <v>337</v>
      </c>
      <c r="C185" s="16" t="s">
        <v>338</v>
      </c>
      <c r="D185" s="25">
        <v>2902257718</v>
      </c>
      <c r="E185" s="26">
        <v>2902257718</v>
      </c>
      <c r="F185" s="26">
        <v>1367907965</v>
      </c>
      <c r="G185" s="35">
        <f t="shared" si="35"/>
        <v>0.4713254637988011</v>
      </c>
      <c r="H185" s="25">
        <v>272379251</v>
      </c>
      <c r="I185" s="26">
        <v>223849915</v>
      </c>
      <c r="J185" s="26">
        <v>167638827</v>
      </c>
      <c r="K185" s="25">
        <v>663867993</v>
      </c>
      <c r="L185" s="25">
        <v>225817128</v>
      </c>
      <c r="M185" s="26">
        <v>243710469</v>
      </c>
      <c r="N185" s="26">
        <v>234512375</v>
      </c>
      <c r="O185" s="25">
        <v>704039972</v>
      </c>
      <c r="P185" s="25">
        <v>0</v>
      </c>
      <c r="Q185" s="26">
        <v>0</v>
      </c>
      <c r="R185" s="26">
        <v>0</v>
      </c>
      <c r="S185" s="25">
        <v>0</v>
      </c>
      <c r="T185" s="25">
        <v>0</v>
      </c>
      <c r="U185" s="26">
        <v>0</v>
      </c>
      <c r="V185" s="26">
        <v>0</v>
      </c>
      <c r="W185" s="41">
        <v>0</v>
      </c>
    </row>
    <row r="186" spans="1:23" ht="12.75">
      <c r="A186" s="14" t="s">
        <v>27</v>
      </c>
      <c r="B186" s="15" t="s">
        <v>339</v>
      </c>
      <c r="C186" s="16" t="s">
        <v>340</v>
      </c>
      <c r="D186" s="25">
        <v>326133519</v>
      </c>
      <c r="E186" s="26">
        <v>326133519</v>
      </c>
      <c r="F186" s="26">
        <v>116522648</v>
      </c>
      <c r="G186" s="35">
        <f t="shared" si="35"/>
        <v>0.35728510322178814</v>
      </c>
      <c r="H186" s="25">
        <v>10181782</v>
      </c>
      <c r="I186" s="26">
        <v>17889942</v>
      </c>
      <c r="J186" s="26">
        <v>24032308</v>
      </c>
      <c r="K186" s="25">
        <v>52104032</v>
      </c>
      <c r="L186" s="25">
        <v>18810454</v>
      </c>
      <c r="M186" s="26">
        <v>21628006</v>
      </c>
      <c r="N186" s="26">
        <v>23980156</v>
      </c>
      <c r="O186" s="25">
        <v>64418616</v>
      </c>
      <c r="P186" s="25">
        <v>0</v>
      </c>
      <c r="Q186" s="26">
        <v>0</v>
      </c>
      <c r="R186" s="26">
        <v>0</v>
      </c>
      <c r="S186" s="25">
        <v>0</v>
      </c>
      <c r="T186" s="25">
        <v>0</v>
      </c>
      <c r="U186" s="26">
        <v>0</v>
      </c>
      <c r="V186" s="26">
        <v>0</v>
      </c>
      <c r="W186" s="41">
        <v>0</v>
      </c>
    </row>
    <row r="187" spans="1:23" ht="12.75">
      <c r="A187" s="14" t="s">
        <v>42</v>
      </c>
      <c r="B187" s="15" t="s">
        <v>341</v>
      </c>
      <c r="C187" s="16" t="s">
        <v>342</v>
      </c>
      <c r="D187" s="25">
        <v>755056000</v>
      </c>
      <c r="E187" s="26">
        <v>755056000</v>
      </c>
      <c r="F187" s="26">
        <v>307634128</v>
      </c>
      <c r="G187" s="35">
        <f t="shared" si="35"/>
        <v>0.407432201055286</v>
      </c>
      <c r="H187" s="25">
        <v>23223756</v>
      </c>
      <c r="I187" s="26">
        <v>36285990</v>
      </c>
      <c r="J187" s="26">
        <v>50009113</v>
      </c>
      <c r="K187" s="25">
        <v>109518859</v>
      </c>
      <c r="L187" s="25">
        <v>73520737</v>
      </c>
      <c r="M187" s="26">
        <v>62463746</v>
      </c>
      <c r="N187" s="26">
        <v>62130786</v>
      </c>
      <c r="O187" s="25">
        <v>198115269</v>
      </c>
      <c r="P187" s="25">
        <v>0</v>
      </c>
      <c r="Q187" s="26">
        <v>0</v>
      </c>
      <c r="R187" s="26">
        <v>0</v>
      </c>
      <c r="S187" s="25">
        <v>0</v>
      </c>
      <c r="T187" s="25">
        <v>0</v>
      </c>
      <c r="U187" s="26">
        <v>0</v>
      </c>
      <c r="V187" s="26">
        <v>0</v>
      </c>
      <c r="W187" s="41">
        <v>0</v>
      </c>
    </row>
    <row r="188" spans="1:23" ht="16.5">
      <c r="A188" s="17"/>
      <c r="B188" s="18" t="s">
        <v>343</v>
      </c>
      <c r="C188" s="19"/>
      <c r="D188" s="27">
        <f>SUM(D183:D187)</f>
        <v>4444527291</v>
      </c>
      <c r="E188" s="28">
        <f>SUM(E183:E187)</f>
        <v>4444527291</v>
      </c>
      <c r="F188" s="28">
        <f>SUM(F183:F187)</f>
        <v>2001837443</v>
      </c>
      <c r="G188" s="36">
        <f t="shared" si="35"/>
        <v>0.45040502891131873</v>
      </c>
      <c r="H188" s="27">
        <f aca="true" t="shared" si="38" ref="H188:W188">SUM(H183:H187)</f>
        <v>324566292</v>
      </c>
      <c r="I188" s="28">
        <f t="shared" si="38"/>
        <v>314680380</v>
      </c>
      <c r="J188" s="28">
        <f t="shared" si="38"/>
        <v>286905383</v>
      </c>
      <c r="K188" s="27">
        <f t="shared" si="38"/>
        <v>926152055</v>
      </c>
      <c r="L188" s="27">
        <f t="shared" si="38"/>
        <v>357555037</v>
      </c>
      <c r="M188" s="28">
        <f t="shared" si="38"/>
        <v>368046714</v>
      </c>
      <c r="N188" s="28">
        <f t="shared" si="38"/>
        <v>350083637</v>
      </c>
      <c r="O188" s="27">
        <f t="shared" si="38"/>
        <v>1075685388</v>
      </c>
      <c r="P188" s="27">
        <f t="shared" si="38"/>
        <v>0</v>
      </c>
      <c r="Q188" s="28">
        <f t="shared" si="38"/>
        <v>0</v>
      </c>
      <c r="R188" s="28">
        <f t="shared" si="38"/>
        <v>0</v>
      </c>
      <c r="S188" s="27">
        <f t="shared" si="38"/>
        <v>0</v>
      </c>
      <c r="T188" s="27">
        <f t="shared" si="38"/>
        <v>0</v>
      </c>
      <c r="U188" s="28">
        <f t="shared" si="38"/>
        <v>0</v>
      </c>
      <c r="V188" s="28">
        <f t="shared" si="38"/>
        <v>0</v>
      </c>
      <c r="W188" s="42">
        <f t="shared" si="38"/>
        <v>0</v>
      </c>
    </row>
    <row r="189" spans="1:23" ht="12.75">
      <c r="A189" s="14" t="s">
        <v>27</v>
      </c>
      <c r="B189" s="15" t="s">
        <v>344</v>
      </c>
      <c r="C189" s="16" t="s">
        <v>345</v>
      </c>
      <c r="D189" s="25">
        <v>285813610</v>
      </c>
      <c r="E189" s="26">
        <v>285813610</v>
      </c>
      <c r="F189" s="26">
        <v>104378269</v>
      </c>
      <c r="G189" s="35">
        <f t="shared" si="35"/>
        <v>0.3651969862456865</v>
      </c>
      <c r="H189" s="25">
        <v>12271503</v>
      </c>
      <c r="I189" s="26">
        <v>12598527</v>
      </c>
      <c r="J189" s="26">
        <v>12607779</v>
      </c>
      <c r="K189" s="25">
        <v>37477809</v>
      </c>
      <c r="L189" s="25">
        <v>16546293</v>
      </c>
      <c r="M189" s="26">
        <v>29532090</v>
      </c>
      <c r="N189" s="26">
        <v>20822077</v>
      </c>
      <c r="O189" s="25">
        <v>66900460</v>
      </c>
      <c r="P189" s="25">
        <v>0</v>
      </c>
      <c r="Q189" s="26">
        <v>0</v>
      </c>
      <c r="R189" s="26">
        <v>0</v>
      </c>
      <c r="S189" s="25">
        <v>0</v>
      </c>
      <c r="T189" s="25">
        <v>0</v>
      </c>
      <c r="U189" s="26">
        <v>0</v>
      </c>
      <c r="V189" s="26">
        <v>0</v>
      </c>
      <c r="W189" s="41">
        <v>0</v>
      </c>
    </row>
    <row r="190" spans="1:23" ht="12.75">
      <c r="A190" s="14" t="s">
        <v>27</v>
      </c>
      <c r="B190" s="15" t="s">
        <v>346</v>
      </c>
      <c r="C190" s="16" t="s">
        <v>347</v>
      </c>
      <c r="D190" s="25">
        <v>506273807</v>
      </c>
      <c r="E190" s="26">
        <v>506273807</v>
      </c>
      <c r="F190" s="26">
        <v>249503437</v>
      </c>
      <c r="G190" s="35">
        <f t="shared" si="35"/>
        <v>0.49282311972343457</v>
      </c>
      <c r="H190" s="25">
        <v>30816686</v>
      </c>
      <c r="I190" s="26">
        <v>42940560</v>
      </c>
      <c r="J190" s="26">
        <v>47550356</v>
      </c>
      <c r="K190" s="25">
        <v>121307602</v>
      </c>
      <c r="L190" s="25">
        <v>46298307</v>
      </c>
      <c r="M190" s="26">
        <v>41803032</v>
      </c>
      <c r="N190" s="26">
        <v>40094496</v>
      </c>
      <c r="O190" s="25">
        <v>128195835</v>
      </c>
      <c r="P190" s="25">
        <v>0</v>
      </c>
      <c r="Q190" s="26">
        <v>0</v>
      </c>
      <c r="R190" s="26">
        <v>0</v>
      </c>
      <c r="S190" s="25">
        <v>0</v>
      </c>
      <c r="T190" s="25">
        <v>0</v>
      </c>
      <c r="U190" s="26">
        <v>0</v>
      </c>
      <c r="V190" s="26">
        <v>0</v>
      </c>
      <c r="W190" s="41">
        <v>0</v>
      </c>
    </row>
    <row r="191" spans="1:23" ht="12.75">
      <c r="A191" s="14" t="s">
        <v>27</v>
      </c>
      <c r="B191" s="15" t="s">
        <v>348</v>
      </c>
      <c r="C191" s="16" t="s">
        <v>349</v>
      </c>
      <c r="D191" s="25">
        <v>393653181</v>
      </c>
      <c r="E191" s="26">
        <v>393653181</v>
      </c>
      <c r="F191" s="26">
        <v>151670114</v>
      </c>
      <c r="G191" s="35">
        <f t="shared" si="35"/>
        <v>0.38528867876721157</v>
      </c>
      <c r="H191" s="25">
        <v>45683532</v>
      </c>
      <c r="I191" s="26">
        <v>22491817</v>
      </c>
      <c r="J191" s="26">
        <v>32622954</v>
      </c>
      <c r="K191" s="25">
        <v>100798303</v>
      </c>
      <c r="L191" s="25">
        <v>21934861</v>
      </c>
      <c r="M191" s="26">
        <v>28936950</v>
      </c>
      <c r="N191" s="26">
        <v>0</v>
      </c>
      <c r="O191" s="25">
        <v>50871811</v>
      </c>
      <c r="P191" s="25">
        <v>0</v>
      </c>
      <c r="Q191" s="26">
        <v>0</v>
      </c>
      <c r="R191" s="26">
        <v>0</v>
      </c>
      <c r="S191" s="25">
        <v>0</v>
      </c>
      <c r="T191" s="25">
        <v>0</v>
      </c>
      <c r="U191" s="26">
        <v>0</v>
      </c>
      <c r="V191" s="26">
        <v>0</v>
      </c>
      <c r="W191" s="41">
        <v>0</v>
      </c>
    </row>
    <row r="192" spans="1:23" ht="12.75">
      <c r="A192" s="14" t="s">
        <v>27</v>
      </c>
      <c r="B192" s="15" t="s">
        <v>350</v>
      </c>
      <c r="C192" s="16" t="s">
        <v>351</v>
      </c>
      <c r="D192" s="25">
        <v>885064353</v>
      </c>
      <c r="E192" s="26">
        <v>885064353</v>
      </c>
      <c r="F192" s="26">
        <v>227164249</v>
      </c>
      <c r="G192" s="35">
        <f t="shared" si="35"/>
        <v>0.2566641038360744</v>
      </c>
      <c r="H192" s="25">
        <v>0</v>
      </c>
      <c r="I192" s="26">
        <v>53874984</v>
      </c>
      <c r="J192" s="26">
        <v>0</v>
      </c>
      <c r="K192" s="25">
        <v>53874984</v>
      </c>
      <c r="L192" s="25">
        <v>51838716</v>
      </c>
      <c r="M192" s="26">
        <v>65244734</v>
      </c>
      <c r="N192" s="26">
        <v>56205815</v>
      </c>
      <c r="O192" s="25">
        <v>173289265</v>
      </c>
      <c r="P192" s="25">
        <v>0</v>
      </c>
      <c r="Q192" s="26">
        <v>0</v>
      </c>
      <c r="R192" s="26">
        <v>0</v>
      </c>
      <c r="S192" s="25">
        <v>0</v>
      </c>
      <c r="T192" s="25">
        <v>0</v>
      </c>
      <c r="U192" s="26">
        <v>0</v>
      </c>
      <c r="V192" s="26">
        <v>0</v>
      </c>
      <c r="W192" s="41">
        <v>0</v>
      </c>
    </row>
    <row r="193" spans="1:23" ht="12.75">
      <c r="A193" s="14" t="s">
        <v>27</v>
      </c>
      <c r="B193" s="15" t="s">
        <v>352</v>
      </c>
      <c r="C193" s="16" t="s">
        <v>353</v>
      </c>
      <c r="D193" s="25">
        <v>573770676</v>
      </c>
      <c r="E193" s="26">
        <v>573770676</v>
      </c>
      <c r="F193" s="26">
        <v>65436796</v>
      </c>
      <c r="G193" s="35">
        <f t="shared" si="35"/>
        <v>0.11404695070195606</v>
      </c>
      <c r="H193" s="25">
        <v>59652</v>
      </c>
      <c r="I193" s="26">
        <v>4203916</v>
      </c>
      <c r="J193" s="26">
        <v>5280189</v>
      </c>
      <c r="K193" s="25">
        <v>9543757</v>
      </c>
      <c r="L193" s="25">
        <v>12226528</v>
      </c>
      <c r="M193" s="26">
        <v>30530295</v>
      </c>
      <c r="N193" s="26">
        <v>13136216</v>
      </c>
      <c r="O193" s="25">
        <v>55893039</v>
      </c>
      <c r="P193" s="25">
        <v>0</v>
      </c>
      <c r="Q193" s="26">
        <v>0</v>
      </c>
      <c r="R193" s="26">
        <v>0</v>
      </c>
      <c r="S193" s="25">
        <v>0</v>
      </c>
      <c r="T193" s="25">
        <v>0</v>
      </c>
      <c r="U193" s="26">
        <v>0</v>
      </c>
      <c r="V193" s="26">
        <v>0</v>
      </c>
      <c r="W193" s="41">
        <v>0</v>
      </c>
    </row>
    <row r="194" spans="1:23" ht="12.75">
      <c r="A194" s="14" t="s">
        <v>42</v>
      </c>
      <c r="B194" s="15" t="s">
        <v>354</v>
      </c>
      <c r="C194" s="16" t="s">
        <v>355</v>
      </c>
      <c r="D194" s="25">
        <v>161727705</v>
      </c>
      <c r="E194" s="26">
        <v>161727705</v>
      </c>
      <c r="F194" s="26">
        <v>47909455</v>
      </c>
      <c r="G194" s="35">
        <f t="shared" si="35"/>
        <v>0.29623529870778786</v>
      </c>
      <c r="H194" s="25">
        <v>8087606</v>
      </c>
      <c r="I194" s="26">
        <v>10044933</v>
      </c>
      <c r="J194" s="26">
        <v>11530100</v>
      </c>
      <c r="K194" s="25">
        <v>29662639</v>
      </c>
      <c r="L194" s="25">
        <v>8535194</v>
      </c>
      <c r="M194" s="26">
        <v>2978124</v>
      </c>
      <c r="N194" s="26">
        <v>6733498</v>
      </c>
      <c r="O194" s="25">
        <v>18246816</v>
      </c>
      <c r="P194" s="25">
        <v>0</v>
      </c>
      <c r="Q194" s="26">
        <v>0</v>
      </c>
      <c r="R194" s="26">
        <v>0</v>
      </c>
      <c r="S194" s="25">
        <v>0</v>
      </c>
      <c r="T194" s="25">
        <v>0</v>
      </c>
      <c r="U194" s="26">
        <v>0</v>
      </c>
      <c r="V194" s="26">
        <v>0</v>
      </c>
      <c r="W194" s="41">
        <v>0</v>
      </c>
    </row>
    <row r="195" spans="1:23" ht="16.5">
      <c r="A195" s="17"/>
      <c r="B195" s="18" t="s">
        <v>356</v>
      </c>
      <c r="C195" s="19"/>
      <c r="D195" s="27">
        <f>SUM(D189:D194)</f>
        <v>2806303332</v>
      </c>
      <c r="E195" s="28">
        <f>SUM(E189:E194)</f>
        <v>2806303332</v>
      </c>
      <c r="F195" s="28">
        <f>SUM(F189:F194)</f>
        <v>846062320</v>
      </c>
      <c r="G195" s="36">
        <f t="shared" si="35"/>
        <v>0.30148641109192825</v>
      </c>
      <c r="H195" s="27">
        <f aca="true" t="shared" si="39" ref="H195:W195">SUM(H189:H194)</f>
        <v>96918979</v>
      </c>
      <c r="I195" s="28">
        <f t="shared" si="39"/>
        <v>146154737</v>
      </c>
      <c r="J195" s="28">
        <f t="shared" si="39"/>
        <v>109591378</v>
      </c>
      <c r="K195" s="27">
        <f t="shared" si="39"/>
        <v>352665094</v>
      </c>
      <c r="L195" s="27">
        <f t="shared" si="39"/>
        <v>157379899</v>
      </c>
      <c r="M195" s="28">
        <f t="shared" si="39"/>
        <v>199025225</v>
      </c>
      <c r="N195" s="28">
        <f t="shared" si="39"/>
        <v>136992102</v>
      </c>
      <c r="O195" s="27">
        <f t="shared" si="39"/>
        <v>493397226</v>
      </c>
      <c r="P195" s="27">
        <f t="shared" si="39"/>
        <v>0</v>
      </c>
      <c r="Q195" s="28">
        <f t="shared" si="39"/>
        <v>0</v>
      </c>
      <c r="R195" s="28">
        <f t="shared" si="39"/>
        <v>0</v>
      </c>
      <c r="S195" s="27">
        <f t="shared" si="39"/>
        <v>0</v>
      </c>
      <c r="T195" s="27">
        <f t="shared" si="39"/>
        <v>0</v>
      </c>
      <c r="U195" s="28">
        <f t="shared" si="39"/>
        <v>0</v>
      </c>
      <c r="V195" s="28">
        <f t="shared" si="39"/>
        <v>0</v>
      </c>
      <c r="W195" s="42">
        <f t="shared" si="39"/>
        <v>0</v>
      </c>
    </row>
    <row r="196" spans="1:23" ht="12.75">
      <c r="A196" s="14" t="s">
        <v>27</v>
      </c>
      <c r="B196" s="15" t="s">
        <v>357</v>
      </c>
      <c r="C196" s="16" t="s">
        <v>358</v>
      </c>
      <c r="D196" s="25">
        <v>270153546</v>
      </c>
      <c r="E196" s="26">
        <v>270153546</v>
      </c>
      <c r="F196" s="26">
        <v>154235008</v>
      </c>
      <c r="G196" s="35">
        <f t="shared" si="35"/>
        <v>0.5709160967296724</v>
      </c>
      <c r="H196" s="25">
        <v>7350194</v>
      </c>
      <c r="I196" s="26">
        <v>10304333</v>
      </c>
      <c r="J196" s="26">
        <v>70108338</v>
      </c>
      <c r="K196" s="25">
        <v>87762865</v>
      </c>
      <c r="L196" s="25">
        <v>28546577</v>
      </c>
      <c r="M196" s="26">
        <v>21092553</v>
      </c>
      <c r="N196" s="26">
        <v>16833013</v>
      </c>
      <c r="O196" s="25">
        <v>66472143</v>
      </c>
      <c r="P196" s="25">
        <v>0</v>
      </c>
      <c r="Q196" s="26">
        <v>0</v>
      </c>
      <c r="R196" s="26">
        <v>0</v>
      </c>
      <c r="S196" s="25">
        <v>0</v>
      </c>
      <c r="T196" s="25">
        <v>0</v>
      </c>
      <c r="U196" s="26">
        <v>0</v>
      </c>
      <c r="V196" s="26">
        <v>0</v>
      </c>
      <c r="W196" s="41">
        <v>0</v>
      </c>
    </row>
    <row r="197" spans="1:23" ht="12.75">
      <c r="A197" s="14" t="s">
        <v>27</v>
      </c>
      <c r="B197" s="15" t="s">
        <v>359</v>
      </c>
      <c r="C197" s="16" t="s">
        <v>360</v>
      </c>
      <c r="D197" s="25">
        <v>386388134</v>
      </c>
      <c r="E197" s="26">
        <v>386388134</v>
      </c>
      <c r="F197" s="26">
        <v>183852700</v>
      </c>
      <c r="G197" s="35">
        <f t="shared" si="35"/>
        <v>0.47582387713800756</v>
      </c>
      <c r="H197" s="25">
        <v>34387539</v>
      </c>
      <c r="I197" s="26">
        <v>24544110</v>
      </c>
      <c r="J197" s="26">
        <v>20908498</v>
      </c>
      <c r="K197" s="25">
        <v>79840147</v>
      </c>
      <c r="L197" s="25">
        <v>44587934</v>
      </c>
      <c r="M197" s="26">
        <v>28548334</v>
      </c>
      <c r="N197" s="26">
        <v>30876285</v>
      </c>
      <c r="O197" s="25">
        <v>104012553</v>
      </c>
      <c r="P197" s="25">
        <v>0</v>
      </c>
      <c r="Q197" s="26">
        <v>0</v>
      </c>
      <c r="R197" s="26">
        <v>0</v>
      </c>
      <c r="S197" s="25">
        <v>0</v>
      </c>
      <c r="T197" s="25">
        <v>0</v>
      </c>
      <c r="U197" s="26">
        <v>0</v>
      </c>
      <c r="V197" s="26">
        <v>0</v>
      </c>
      <c r="W197" s="41">
        <v>0</v>
      </c>
    </row>
    <row r="198" spans="1:23" ht="12.75">
      <c r="A198" s="14" t="s">
        <v>27</v>
      </c>
      <c r="B198" s="15" t="s">
        <v>361</v>
      </c>
      <c r="C198" s="16" t="s">
        <v>362</v>
      </c>
      <c r="D198" s="25">
        <v>268816551</v>
      </c>
      <c r="E198" s="26">
        <v>268816551</v>
      </c>
      <c r="F198" s="26">
        <v>142391668</v>
      </c>
      <c r="G198" s="35">
        <f t="shared" si="35"/>
        <v>0.5296982922751657</v>
      </c>
      <c r="H198" s="25">
        <v>19179365</v>
      </c>
      <c r="I198" s="26">
        <v>23519648</v>
      </c>
      <c r="J198" s="26">
        <v>26278119</v>
      </c>
      <c r="K198" s="25">
        <v>68977132</v>
      </c>
      <c r="L198" s="25">
        <v>18666853</v>
      </c>
      <c r="M198" s="26">
        <v>28858834</v>
      </c>
      <c r="N198" s="26">
        <v>25888849</v>
      </c>
      <c r="O198" s="25">
        <v>73414536</v>
      </c>
      <c r="P198" s="25">
        <v>0</v>
      </c>
      <c r="Q198" s="26">
        <v>0</v>
      </c>
      <c r="R198" s="26">
        <v>0</v>
      </c>
      <c r="S198" s="25">
        <v>0</v>
      </c>
      <c r="T198" s="25">
        <v>0</v>
      </c>
      <c r="U198" s="26">
        <v>0</v>
      </c>
      <c r="V198" s="26">
        <v>0</v>
      </c>
      <c r="W198" s="41">
        <v>0</v>
      </c>
    </row>
    <row r="199" spans="1:23" ht="12.75">
      <c r="A199" s="14" t="s">
        <v>27</v>
      </c>
      <c r="B199" s="15" t="s">
        <v>363</v>
      </c>
      <c r="C199" s="16" t="s">
        <v>364</v>
      </c>
      <c r="D199" s="25">
        <v>584247118</v>
      </c>
      <c r="E199" s="26">
        <v>584247118</v>
      </c>
      <c r="F199" s="26">
        <v>229029080</v>
      </c>
      <c r="G199" s="35">
        <f t="shared" si="35"/>
        <v>0.39200720541680106</v>
      </c>
      <c r="H199" s="25">
        <v>17459796</v>
      </c>
      <c r="I199" s="26">
        <v>25577017</v>
      </c>
      <c r="J199" s="26">
        <v>66370749</v>
      </c>
      <c r="K199" s="25">
        <v>109407562</v>
      </c>
      <c r="L199" s="25">
        <v>40134810</v>
      </c>
      <c r="M199" s="26">
        <v>51211363</v>
      </c>
      <c r="N199" s="26">
        <v>28275345</v>
      </c>
      <c r="O199" s="25">
        <v>119621518</v>
      </c>
      <c r="P199" s="25">
        <v>0</v>
      </c>
      <c r="Q199" s="26">
        <v>0</v>
      </c>
      <c r="R199" s="26">
        <v>0</v>
      </c>
      <c r="S199" s="25">
        <v>0</v>
      </c>
      <c r="T199" s="25">
        <v>0</v>
      </c>
      <c r="U199" s="26">
        <v>0</v>
      </c>
      <c r="V199" s="26">
        <v>0</v>
      </c>
      <c r="W199" s="41">
        <v>0</v>
      </c>
    </row>
    <row r="200" spans="1:23" ht="12.75">
      <c r="A200" s="14" t="s">
        <v>42</v>
      </c>
      <c r="B200" s="15" t="s">
        <v>365</v>
      </c>
      <c r="C200" s="16" t="s">
        <v>366</v>
      </c>
      <c r="D200" s="25">
        <v>866624000</v>
      </c>
      <c r="E200" s="26">
        <v>866624000</v>
      </c>
      <c r="F200" s="26">
        <v>323594126</v>
      </c>
      <c r="G200" s="35">
        <f t="shared" si="35"/>
        <v>0.3733962202754597</v>
      </c>
      <c r="H200" s="25">
        <v>39085093</v>
      </c>
      <c r="I200" s="26">
        <v>91811589</v>
      </c>
      <c r="J200" s="26">
        <v>50586657</v>
      </c>
      <c r="K200" s="25">
        <v>181483339</v>
      </c>
      <c r="L200" s="25">
        <v>68930554</v>
      </c>
      <c r="M200" s="26">
        <v>0</v>
      </c>
      <c r="N200" s="26">
        <v>73180233</v>
      </c>
      <c r="O200" s="25">
        <v>142110787</v>
      </c>
      <c r="P200" s="25">
        <v>0</v>
      </c>
      <c r="Q200" s="26">
        <v>0</v>
      </c>
      <c r="R200" s="26">
        <v>0</v>
      </c>
      <c r="S200" s="25">
        <v>0</v>
      </c>
      <c r="T200" s="25">
        <v>0</v>
      </c>
      <c r="U200" s="26">
        <v>0</v>
      </c>
      <c r="V200" s="26">
        <v>0</v>
      </c>
      <c r="W200" s="41">
        <v>0</v>
      </c>
    </row>
    <row r="201" spans="1:23" ht="16.5">
      <c r="A201" s="17"/>
      <c r="B201" s="18" t="s">
        <v>367</v>
      </c>
      <c r="C201" s="19"/>
      <c r="D201" s="27">
        <f>SUM(D196:D200)</f>
        <v>2376229349</v>
      </c>
      <c r="E201" s="28">
        <f>SUM(E196:E200)</f>
        <v>2376229349</v>
      </c>
      <c r="F201" s="28">
        <f>SUM(F196:F200)</f>
        <v>1033102582</v>
      </c>
      <c r="G201" s="36">
        <f t="shared" si="35"/>
        <v>0.4347655172404825</v>
      </c>
      <c r="H201" s="27">
        <f aca="true" t="shared" si="40" ref="H201:W201">SUM(H196:H200)</f>
        <v>117461987</v>
      </c>
      <c r="I201" s="28">
        <f t="shared" si="40"/>
        <v>175756697</v>
      </c>
      <c r="J201" s="28">
        <f t="shared" si="40"/>
        <v>234252361</v>
      </c>
      <c r="K201" s="27">
        <f t="shared" si="40"/>
        <v>527471045</v>
      </c>
      <c r="L201" s="27">
        <f t="shared" si="40"/>
        <v>200866728</v>
      </c>
      <c r="M201" s="28">
        <f t="shared" si="40"/>
        <v>129711084</v>
      </c>
      <c r="N201" s="28">
        <f t="shared" si="40"/>
        <v>175053725</v>
      </c>
      <c r="O201" s="27">
        <f t="shared" si="40"/>
        <v>505631537</v>
      </c>
      <c r="P201" s="27">
        <f t="shared" si="40"/>
        <v>0</v>
      </c>
      <c r="Q201" s="28">
        <f t="shared" si="40"/>
        <v>0</v>
      </c>
      <c r="R201" s="28">
        <f t="shared" si="40"/>
        <v>0</v>
      </c>
      <c r="S201" s="27">
        <f t="shared" si="40"/>
        <v>0</v>
      </c>
      <c r="T201" s="27">
        <f t="shared" si="40"/>
        <v>0</v>
      </c>
      <c r="U201" s="28">
        <f t="shared" si="40"/>
        <v>0</v>
      </c>
      <c r="V201" s="28">
        <f t="shared" si="40"/>
        <v>0</v>
      </c>
      <c r="W201" s="42">
        <f t="shared" si="40"/>
        <v>0</v>
      </c>
    </row>
    <row r="202" spans="1:23" ht="16.5">
      <c r="A202" s="17"/>
      <c r="B202" s="18" t="s">
        <v>368</v>
      </c>
      <c r="C202" s="19"/>
      <c r="D202" s="27">
        <f>SUM(D170:D175,D177:D181,D183:D187,D189:D194,D196:D200)</f>
        <v>15798927834</v>
      </c>
      <c r="E202" s="28">
        <f>SUM(E170:E175,E177:E181,E183:E187,E189:E194,E196:E200)</f>
        <v>15798927834</v>
      </c>
      <c r="F202" s="28">
        <f>SUM(F170:F175,F177:F181,F183:F187,F189:F194,F196:F200)</f>
        <v>6038402866</v>
      </c>
      <c r="G202" s="36">
        <f t="shared" si="35"/>
        <v>0.3822033323682311</v>
      </c>
      <c r="H202" s="27">
        <f aca="true" t="shared" si="41" ref="H202:W202">SUM(H170:H175,H177:H181,H183:H187,H189:H194,H196:H200)</f>
        <v>847441982</v>
      </c>
      <c r="I202" s="28">
        <f t="shared" si="41"/>
        <v>1008369826</v>
      </c>
      <c r="J202" s="28">
        <f t="shared" si="41"/>
        <v>956942436</v>
      </c>
      <c r="K202" s="27">
        <f t="shared" si="41"/>
        <v>2812754244</v>
      </c>
      <c r="L202" s="27">
        <f t="shared" si="41"/>
        <v>1079791031</v>
      </c>
      <c r="M202" s="28">
        <f t="shared" si="41"/>
        <v>1012118668</v>
      </c>
      <c r="N202" s="28">
        <f t="shared" si="41"/>
        <v>1133738923</v>
      </c>
      <c r="O202" s="27">
        <f t="shared" si="41"/>
        <v>3225648622</v>
      </c>
      <c r="P202" s="27">
        <f t="shared" si="41"/>
        <v>0</v>
      </c>
      <c r="Q202" s="28">
        <f t="shared" si="41"/>
        <v>0</v>
      </c>
      <c r="R202" s="28">
        <f t="shared" si="41"/>
        <v>0</v>
      </c>
      <c r="S202" s="27">
        <f t="shared" si="41"/>
        <v>0</v>
      </c>
      <c r="T202" s="27">
        <f t="shared" si="41"/>
        <v>0</v>
      </c>
      <c r="U202" s="28">
        <f t="shared" si="41"/>
        <v>0</v>
      </c>
      <c r="V202" s="28">
        <f t="shared" si="41"/>
        <v>0</v>
      </c>
      <c r="W202" s="42">
        <f t="shared" si="41"/>
        <v>0</v>
      </c>
    </row>
    <row r="203" spans="1:23" ht="16.5">
      <c r="A203" s="9"/>
      <c r="B203" s="10" t="s">
        <v>604</v>
      </c>
      <c r="C203" s="11"/>
      <c r="D203" s="29"/>
      <c r="E203" s="30"/>
      <c r="F203" s="30"/>
      <c r="G203" s="37"/>
      <c r="H203" s="29"/>
      <c r="I203" s="30"/>
      <c r="J203" s="30"/>
      <c r="K203" s="29"/>
      <c r="L203" s="29"/>
      <c r="M203" s="30"/>
      <c r="N203" s="30"/>
      <c r="O203" s="29"/>
      <c r="P203" s="29"/>
      <c r="Q203" s="30"/>
      <c r="R203" s="30"/>
      <c r="S203" s="29"/>
      <c r="T203" s="29"/>
      <c r="U203" s="30"/>
      <c r="V203" s="30"/>
      <c r="W203" s="43"/>
    </row>
    <row r="204" spans="1:23" ht="16.5">
      <c r="A204" s="13"/>
      <c r="B204" s="10" t="s">
        <v>369</v>
      </c>
      <c r="C204" s="11"/>
      <c r="D204" s="29"/>
      <c r="E204" s="30"/>
      <c r="F204" s="30"/>
      <c r="G204" s="37"/>
      <c r="H204" s="29"/>
      <c r="I204" s="30"/>
      <c r="J204" s="30"/>
      <c r="K204" s="29"/>
      <c r="L204" s="29"/>
      <c r="M204" s="30"/>
      <c r="N204" s="30"/>
      <c r="O204" s="29"/>
      <c r="P204" s="29"/>
      <c r="Q204" s="30"/>
      <c r="R204" s="30"/>
      <c r="S204" s="29"/>
      <c r="T204" s="29"/>
      <c r="U204" s="30"/>
      <c r="V204" s="30"/>
      <c r="W204" s="43"/>
    </row>
    <row r="205" spans="1:23" ht="12.75">
      <c r="A205" s="14" t="s">
        <v>27</v>
      </c>
      <c r="B205" s="15" t="s">
        <v>370</v>
      </c>
      <c r="C205" s="16" t="s">
        <v>371</v>
      </c>
      <c r="D205" s="25">
        <v>406048357</v>
      </c>
      <c r="E205" s="26">
        <v>406048357</v>
      </c>
      <c r="F205" s="26">
        <v>109009689</v>
      </c>
      <c r="G205" s="35">
        <f aca="true" t="shared" si="42" ref="G205:G228">IF($D205=0,0,$F205/$D205)</f>
        <v>0.2684647951918692</v>
      </c>
      <c r="H205" s="25">
        <v>16883845</v>
      </c>
      <c r="I205" s="26">
        <v>24068993</v>
      </c>
      <c r="J205" s="26">
        <v>17680160</v>
      </c>
      <c r="K205" s="25">
        <v>58632998</v>
      </c>
      <c r="L205" s="25">
        <v>16979677</v>
      </c>
      <c r="M205" s="26">
        <v>17873743</v>
      </c>
      <c r="N205" s="26">
        <v>15523271</v>
      </c>
      <c r="O205" s="25">
        <v>50376691</v>
      </c>
      <c r="P205" s="25">
        <v>0</v>
      </c>
      <c r="Q205" s="26">
        <v>0</v>
      </c>
      <c r="R205" s="26">
        <v>0</v>
      </c>
      <c r="S205" s="25">
        <v>0</v>
      </c>
      <c r="T205" s="25">
        <v>0</v>
      </c>
      <c r="U205" s="26">
        <v>0</v>
      </c>
      <c r="V205" s="26">
        <v>0</v>
      </c>
      <c r="W205" s="41">
        <v>0</v>
      </c>
    </row>
    <row r="206" spans="1:23" ht="12.75">
      <c r="A206" s="14" t="s">
        <v>27</v>
      </c>
      <c r="B206" s="15" t="s">
        <v>372</v>
      </c>
      <c r="C206" s="16" t="s">
        <v>373</v>
      </c>
      <c r="D206" s="25">
        <v>791766890</v>
      </c>
      <c r="E206" s="26">
        <v>791766890</v>
      </c>
      <c r="F206" s="26">
        <v>337568005</v>
      </c>
      <c r="G206" s="35">
        <f t="shared" si="42"/>
        <v>0.42634771580306924</v>
      </c>
      <c r="H206" s="25">
        <v>21734815</v>
      </c>
      <c r="I206" s="26">
        <v>38342706</v>
      </c>
      <c r="J206" s="26">
        <v>69665364</v>
      </c>
      <c r="K206" s="25">
        <v>129742885</v>
      </c>
      <c r="L206" s="25">
        <v>38877491</v>
      </c>
      <c r="M206" s="26">
        <v>51682186</v>
      </c>
      <c r="N206" s="26">
        <v>117265443</v>
      </c>
      <c r="O206" s="25">
        <v>207825120</v>
      </c>
      <c r="P206" s="25">
        <v>0</v>
      </c>
      <c r="Q206" s="26">
        <v>0</v>
      </c>
      <c r="R206" s="26">
        <v>0</v>
      </c>
      <c r="S206" s="25">
        <v>0</v>
      </c>
      <c r="T206" s="25">
        <v>0</v>
      </c>
      <c r="U206" s="26">
        <v>0</v>
      </c>
      <c r="V206" s="26">
        <v>0</v>
      </c>
      <c r="W206" s="41">
        <v>0</v>
      </c>
    </row>
    <row r="207" spans="1:23" ht="12.75">
      <c r="A207" s="14" t="s">
        <v>27</v>
      </c>
      <c r="B207" s="15" t="s">
        <v>374</v>
      </c>
      <c r="C207" s="16" t="s">
        <v>375</v>
      </c>
      <c r="D207" s="25">
        <v>550839542</v>
      </c>
      <c r="E207" s="26">
        <v>550839542</v>
      </c>
      <c r="F207" s="26">
        <v>179978947</v>
      </c>
      <c r="G207" s="35">
        <f t="shared" si="42"/>
        <v>0.32673570663886725</v>
      </c>
      <c r="H207" s="25">
        <v>32382641</v>
      </c>
      <c r="I207" s="26">
        <v>20654531</v>
      </c>
      <c r="J207" s="26">
        <v>23431309</v>
      </c>
      <c r="K207" s="25">
        <v>76468481</v>
      </c>
      <c r="L207" s="25">
        <v>34613698</v>
      </c>
      <c r="M207" s="26">
        <v>22848669</v>
      </c>
      <c r="N207" s="26">
        <v>46048099</v>
      </c>
      <c r="O207" s="25">
        <v>103510466</v>
      </c>
      <c r="P207" s="25">
        <v>0</v>
      </c>
      <c r="Q207" s="26">
        <v>0</v>
      </c>
      <c r="R207" s="26">
        <v>0</v>
      </c>
      <c r="S207" s="25">
        <v>0</v>
      </c>
      <c r="T207" s="25">
        <v>0</v>
      </c>
      <c r="U207" s="26">
        <v>0</v>
      </c>
      <c r="V207" s="26">
        <v>0</v>
      </c>
      <c r="W207" s="41">
        <v>0</v>
      </c>
    </row>
    <row r="208" spans="1:23" ht="12.75">
      <c r="A208" s="14" t="s">
        <v>27</v>
      </c>
      <c r="B208" s="15" t="s">
        <v>376</v>
      </c>
      <c r="C208" s="16" t="s">
        <v>377</v>
      </c>
      <c r="D208" s="25">
        <v>307123340</v>
      </c>
      <c r="E208" s="26">
        <v>307123340</v>
      </c>
      <c r="F208" s="26">
        <v>86804282</v>
      </c>
      <c r="G208" s="35">
        <f t="shared" si="42"/>
        <v>0.2826365524678131</v>
      </c>
      <c r="H208" s="25">
        <v>9538074</v>
      </c>
      <c r="I208" s="26">
        <v>15894556</v>
      </c>
      <c r="J208" s="26">
        <v>18335334</v>
      </c>
      <c r="K208" s="25">
        <v>43767964</v>
      </c>
      <c r="L208" s="25">
        <v>10933933</v>
      </c>
      <c r="M208" s="26">
        <v>15790650</v>
      </c>
      <c r="N208" s="26">
        <v>16311735</v>
      </c>
      <c r="O208" s="25">
        <v>43036318</v>
      </c>
      <c r="P208" s="25">
        <v>0</v>
      </c>
      <c r="Q208" s="26">
        <v>0</v>
      </c>
      <c r="R208" s="26">
        <v>0</v>
      </c>
      <c r="S208" s="25">
        <v>0</v>
      </c>
      <c r="T208" s="25">
        <v>0</v>
      </c>
      <c r="U208" s="26">
        <v>0</v>
      </c>
      <c r="V208" s="26">
        <v>0</v>
      </c>
      <c r="W208" s="41">
        <v>0</v>
      </c>
    </row>
    <row r="209" spans="1:23" ht="12.75">
      <c r="A209" s="14" t="s">
        <v>27</v>
      </c>
      <c r="B209" s="15" t="s">
        <v>378</v>
      </c>
      <c r="C209" s="16" t="s">
        <v>379</v>
      </c>
      <c r="D209" s="25">
        <v>921119362</v>
      </c>
      <c r="E209" s="26">
        <v>921119362</v>
      </c>
      <c r="F209" s="26">
        <v>259324740</v>
      </c>
      <c r="G209" s="35">
        <f t="shared" si="42"/>
        <v>0.2815321778025984</v>
      </c>
      <c r="H209" s="25">
        <v>8740537</v>
      </c>
      <c r="I209" s="26">
        <v>48496668</v>
      </c>
      <c r="J209" s="26">
        <v>54520058</v>
      </c>
      <c r="K209" s="25">
        <v>111757263</v>
      </c>
      <c r="L209" s="25">
        <v>88103982</v>
      </c>
      <c r="M209" s="26">
        <v>10968762</v>
      </c>
      <c r="N209" s="26">
        <v>48494733</v>
      </c>
      <c r="O209" s="25">
        <v>147567477</v>
      </c>
      <c r="P209" s="25">
        <v>0</v>
      </c>
      <c r="Q209" s="26">
        <v>0</v>
      </c>
      <c r="R209" s="26">
        <v>0</v>
      </c>
      <c r="S209" s="25">
        <v>0</v>
      </c>
      <c r="T209" s="25">
        <v>0</v>
      </c>
      <c r="U209" s="26">
        <v>0</v>
      </c>
      <c r="V209" s="26">
        <v>0</v>
      </c>
      <c r="W209" s="41">
        <v>0</v>
      </c>
    </row>
    <row r="210" spans="1:23" ht="12.75">
      <c r="A210" s="14" t="s">
        <v>27</v>
      </c>
      <c r="B210" s="15" t="s">
        <v>380</v>
      </c>
      <c r="C210" s="16" t="s">
        <v>381</v>
      </c>
      <c r="D210" s="25">
        <v>213355063</v>
      </c>
      <c r="E210" s="26">
        <v>213355063</v>
      </c>
      <c r="F210" s="26">
        <v>91051760</v>
      </c>
      <c r="G210" s="35">
        <f t="shared" si="42"/>
        <v>0.42676165599126187</v>
      </c>
      <c r="H210" s="25">
        <v>28512229</v>
      </c>
      <c r="I210" s="26">
        <v>13234558</v>
      </c>
      <c r="J210" s="26">
        <v>9793597</v>
      </c>
      <c r="K210" s="25">
        <v>51540384</v>
      </c>
      <c r="L210" s="25">
        <v>9980003</v>
      </c>
      <c r="M210" s="26">
        <v>15864153</v>
      </c>
      <c r="N210" s="26">
        <v>13667220</v>
      </c>
      <c r="O210" s="25">
        <v>39511376</v>
      </c>
      <c r="P210" s="25">
        <v>0</v>
      </c>
      <c r="Q210" s="26">
        <v>0</v>
      </c>
      <c r="R210" s="26">
        <v>0</v>
      </c>
      <c r="S210" s="25">
        <v>0</v>
      </c>
      <c r="T210" s="25">
        <v>0</v>
      </c>
      <c r="U210" s="26">
        <v>0</v>
      </c>
      <c r="V210" s="26">
        <v>0</v>
      </c>
      <c r="W210" s="41">
        <v>0</v>
      </c>
    </row>
    <row r="211" spans="1:23" ht="12.75">
      <c r="A211" s="14" t="s">
        <v>27</v>
      </c>
      <c r="B211" s="15" t="s">
        <v>382</v>
      </c>
      <c r="C211" s="16" t="s">
        <v>383</v>
      </c>
      <c r="D211" s="25">
        <v>1655806577</v>
      </c>
      <c r="E211" s="26">
        <v>1655806577</v>
      </c>
      <c r="F211" s="26">
        <v>267162352</v>
      </c>
      <c r="G211" s="35">
        <f t="shared" si="42"/>
        <v>0.16134876845582188</v>
      </c>
      <c r="H211" s="25">
        <v>35547756</v>
      </c>
      <c r="I211" s="26">
        <v>59188502</v>
      </c>
      <c r="J211" s="26">
        <v>172426094</v>
      </c>
      <c r="K211" s="25">
        <v>267162352</v>
      </c>
      <c r="L211" s="25">
        <v>0</v>
      </c>
      <c r="M211" s="26">
        <v>0</v>
      </c>
      <c r="N211" s="26">
        <v>0</v>
      </c>
      <c r="O211" s="25">
        <v>0</v>
      </c>
      <c r="P211" s="25">
        <v>0</v>
      </c>
      <c r="Q211" s="26">
        <v>0</v>
      </c>
      <c r="R211" s="26">
        <v>0</v>
      </c>
      <c r="S211" s="25">
        <v>0</v>
      </c>
      <c r="T211" s="25">
        <v>0</v>
      </c>
      <c r="U211" s="26">
        <v>0</v>
      </c>
      <c r="V211" s="26">
        <v>0</v>
      </c>
      <c r="W211" s="41">
        <v>0</v>
      </c>
    </row>
    <row r="212" spans="1:23" ht="12.75">
      <c r="A212" s="14" t="s">
        <v>42</v>
      </c>
      <c r="B212" s="15" t="s">
        <v>384</v>
      </c>
      <c r="C212" s="16" t="s">
        <v>385</v>
      </c>
      <c r="D212" s="25">
        <v>482965355</v>
      </c>
      <c r="E212" s="26">
        <v>482965355</v>
      </c>
      <c r="F212" s="26">
        <v>183384720</v>
      </c>
      <c r="G212" s="35">
        <f t="shared" si="42"/>
        <v>0.37970574514604677</v>
      </c>
      <c r="H212" s="25">
        <v>15327241</v>
      </c>
      <c r="I212" s="26">
        <v>23040844</v>
      </c>
      <c r="J212" s="26">
        <v>21507225</v>
      </c>
      <c r="K212" s="25">
        <v>59875310</v>
      </c>
      <c r="L212" s="25">
        <v>52354798</v>
      </c>
      <c r="M212" s="26">
        <v>30537606</v>
      </c>
      <c r="N212" s="26">
        <v>40617006</v>
      </c>
      <c r="O212" s="25">
        <v>123509410</v>
      </c>
      <c r="P212" s="25">
        <v>0</v>
      </c>
      <c r="Q212" s="26">
        <v>0</v>
      </c>
      <c r="R212" s="26">
        <v>0</v>
      </c>
      <c r="S212" s="25">
        <v>0</v>
      </c>
      <c r="T212" s="25">
        <v>0</v>
      </c>
      <c r="U212" s="26">
        <v>0</v>
      </c>
      <c r="V212" s="26">
        <v>0</v>
      </c>
      <c r="W212" s="41">
        <v>0</v>
      </c>
    </row>
    <row r="213" spans="1:23" ht="16.5">
      <c r="A213" s="17"/>
      <c r="B213" s="18" t="s">
        <v>386</v>
      </c>
      <c r="C213" s="19"/>
      <c r="D213" s="27">
        <f>SUM(D205:D212)</f>
        <v>5329024486</v>
      </c>
      <c r="E213" s="28">
        <f>SUM(E205:E212)</f>
        <v>5329024486</v>
      </c>
      <c r="F213" s="28">
        <f>SUM(F205:F212)</f>
        <v>1514284495</v>
      </c>
      <c r="G213" s="36">
        <f t="shared" si="42"/>
        <v>0.2841579165151541</v>
      </c>
      <c r="H213" s="27">
        <f aca="true" t="shared" si="43" ref="H213:W213">SUM(H205:H212)</f>
        <v>168667138</v>
      </c>
      <c r="I213" s="28">
        <f t="shared" si="43"/>
        <v>242921358</v>
      </c>
      <c r="J213" s="28">
        <f t="shared" si="43"/>
        <v>387359141</v>
      </c>
      <c r="K213" s="27">
        <f t="shared" si="43"/>
        <v>798947637</v>
      </c>
      <c r="L213" s="27">
        <f t="shared" si="43"/>
        <v>251843582</v>
      </c>
      <c r="M213" s="28">
        <f t="shared" si="43"/>
        <v>165565769</v>
      </c>
      <c r="N213" s="28">
        <f t="shared" si="43"/>
        <v>297927507</v>
      </c>
      <c r="O213" s="27">
        <f t="shared" si="43"/>
        <v>715336858</v>
      </c>
      <c r="P213" s="27">
        <f t="shared" si="43"/>
        <v>0</v>
      </c>
      <c r="Q213" s="28">
        <f t="shared" si="43"/>
        <v>0</v>
      </c>
      <c r="R213" s="28">
        <f t="shared" si="43"/>
        <v>0</v>
      </c>
      <c r="S213" s="27">
        <f t="shared" si="43"/>
        <v>0</v>
      </c>
      <c r="T213" s="27">
        <f t="shared" si="43"/>
        <v>0</v>
      </c>
      <c r="U213" s="28">
        <f t="shared" si="43"/>
        <v>0</v>
      </c>
      <c r="V213" s="28">
        <f t="shared" si="43"/>
        <v>0</v>
      </c>
      <c r="W213" s="42">
        <f t="shared" si="43"/>
        <v>0</v>
      </c>
    </row>
    <row r="214" spans="1:23" ht="12.75">
      <c r="A214" s="14" t="s">
        <v>27</v>
      </c>
      <c r="B214" s="15" t="s">
        <v>387</v>
      </c>
      <c r="C214" s="16" t="s">
        <v>388</v>
      </c>
      <c r="D214" s="25">
        <v>464982447</v>
      </c>
      <c r="E214" s="26">
        <v>464982447</v>
      </c>
      <c r="F214" s="26">
        <v>76215658</v>
      </c>
      <c r="G214" s="35">
        <f t="shared" si="42"/>
        <v>0.16391082822960842</v>
      </c>
      <c r="H214" s="25">
        <v>22418767</v>
      </c>
      <c r="I214" s="26">
        <v>0</v>
      </c>
      <c r="J214" s="26">
        <v>15173039</v>
      </c>
      <c r="K214" s="25">
        <v>37591806</v>
      </c>
      <c r="L214" s="25">
        <v>13804839</v>
      </c>
      <c r="M214" s="26">
        <v>9142935</v>
      </c>
      <c r="N214" s="26">
        <v>15676078</v>
      </c>
      <c r="O214" s="25">
        <v>38623852</v>
      </c>
      <c r="P214" s="25">
        <v>0</v>
      </c>
      <c r="Q214" s="26">
        <v>0</v>
      </c>
      <c r="R214" s="26">
        <v>0</v>
      </c>
      <c r="S214" s="25">
        <v>0</v>
      </c>
      <c r="T214" s="25">
        <v>0</v>
      </c>
      <c r="U214" s="26">
        <v>0</v>
      </c>
      <c r="V214" s="26">
        <v>0</v>
      </c>
      <c r="W214" s="41">
        <v>0</v>
      </c>
    </row>
    <row r="215" spans="1:23" ht="12.75">
      <c r="A215" s="14" t="s">
        <v>27</v>
      </c>
      <c r="B215" s="15" t="s">
        <v>389</v>
      </c>
      <c r="C215" s="16" t="s">
        <v>390</v>
      </c>
      <c r="D215" s="25">
        <v>3077034726</v>
      </c>
      <c r="E215" s="26">
        <v>3077034726</v>
      </c>
      <c r="F215" s="26">
        <v>446447462</v>
      </c>
      <c r="G215" s="35">
        <f t="shared" si="42"/>
        <v>0.14509016041569367</v>
      </c>
      <c r="H215" s="25">
        <v>63782784</v>
      </c>
      <c r="I215" s="26">
        <v>81294384</v>
      </c>
      <c r="J215" s="26">
        <v>67047479</v>
      </c>
      <c r="K215" s="25">
        <v>212124647</v>
      </c>
      <c r="L215" s="25">
        <v>70993272</v>
      </c>
      <c r="M215" s="26">
        <v>92336271</v>
      </c>
      <c r="N215" s="26">
        <v>70993272</v>
      </c>
      <c r="O215" s="25">
        <v>234322815</v>
      </c>
      <c r="P215" s="25">
        <v>0</v>
      </c>
      <c r="Q215" s="26">
        <v>0</v>
      </c>
      <c r="R215" s="26">
        <v>0</v>
      </c>
      <c r="S215" s="25">
        <v>0</v>
      </c>
      <c r="T215" s="25">
        <v>0</v>
      </c>
      <c r="U215" s="26">
        <v>0</v>
      </c>
      <c r="V215" s="26">
        <v>0</v>
      </c>
      <c r="W215" s="41">
        <v>0</v>
      </c>
    </row>
    <row r="216" spans="1:23" ht="12.75">
      <c r="A216" s="14" t="s">
        <v>27</v>
      </c>
      <c r="B216" s="15" t="s">
        <v>391</v>
      </c>
      <c r="C216" s="16" t="s">
        <v>392</v>
      </c>
      <c r="D216" s="25">
        <v>1421172405</v>
      </c>
      <c r="E216" s="26">
        <v>1421172405</v>
      </c>
      <c r="F216" s="26">
        <v>598528565</v>
      </c>
      <c r="G216" s="35">
        <f t="shared" si="42"/>
        <v>0.4211512712280675</v>
      </c>
      <c r="H216" s="25">
        <v>57658921</v>
      </c>
      <c r="I216" s="26">
        <v>111025815</v>
      </c>
      <c r="J216" s="26">
        <v>120797033</v>
      </c>
      <c r="K216" s="25">
        <v>289481769</v>
      </c>
      <c r="L216" s="25">
        <v>100013875</v>
      </c>
      <c r="M216" s="26">
        <v>101830123</v>
      </c>
      <c r="N216" s="26">
        <v>107202798</v>
      </c>
      <c r="O216" s="25">
        <v>309046796</v>
      </c>
      <c r="P216" s="25">
        <v>0</v>
      </c>
      <c r="Q216" s="26">
        <v>0</v>
      </c>
      <c r="R216" s="26">
        <v>0</v>
      </c>
      <c r="S216" s="25">
        <v>0</v>
      </c>
      <c r="T216" s="25">
        <v>0</v>
      </c>
      <c r="U216" s="26">
        <v>0</v>
      </c>
      <c r="V216" s="26">
        <v>0</v>
      </c>
      <c r="W216" s="41">
        <v>0</v>
      </c>
    </row>
    <row r="217" spans="1:23" ht="12.75">
      <c r="A217" s="14" t="s">
        <v>27</v>
      </c>
      <c r="B217" s="15" t="s">
        <v>393</v>
      </c>
      <c r="C217" s="16" t="s">
        <v>394</v>
      </c>
      <c r="D217" s="25">
        <v>332104236</v>
      </c>
      <c r="E217" s="26">
        <v>332104236</v>
      </c>
      <c r="F217" s="26">
        <v>111732375</v>
      </c>
      <c r="G217" s="35">
        <f t="shared" si="42"/>
        <v>0.3364376689251263</v>
      </c>
      <c r="H217" s="25">
        <v>9477722</v>
      </c>
      <c r="I217" s="26">
        <v>14211708</v>
      </c>
      <c r="J217" s="26">
        <v>9688098</v>
      </c>
      <c r="K217" s="25">
        <v>33377528</v>
      </c>
      <c r="L217" s="25">
        <v>40658769</v>
      </c>
      <c r="M217" s="26">
        <v>13504185</v>
      </c>
      <c r="N217" s="26">
        <v>24191893</v>
      </c>
      <c r="O217" s="25">
        <v>78354847</v>
      </c>
      <c r="P217" s="25">
        <v>0</v>
      </c>
      <c r="Q217" s="26">
        <v>0</v>
      </c>
      <c r="R217" s="26">
        <v>0</v>
      </c>
      <c r="S217" s="25">
        <v>0</v>
      </c>
      <c r="T217" s="25">
        <v>0</v>
      </c>
      <c r="U217" s="26">
        <v>0</v>
      </c>
      <c r="V217" s="26">
        <v>0</v>
      </c>
      <c r="W217" s="41">
        <v>0</v>
      </c>
    </row>
    <row r="218" spans="1:23" ht="12.75">
      <c r="A218" s="14" t="s">
        <v>27</v>
      </c>
      <c r="B218" s="15" t="s">
        <v>395</v>
      </c>
      <c r="C218" s="16" t="s">
        <v>396</v>
      </c>
      <c r="D218" s="25">
        <v>807703836</v>
      </c>
      <c r="E218" s="26">
        <v>807703836</v>
      </c>
      <c r="F218" s="26">
        <v>179175918</v>
      </c>
      <c r="G218" s="35">
        <f t="shared" si="42"/>
        <v>0.22183368459327213</v>
      </c>
      <c r="H218" s="25">
        <v>13870460</v>
      </c>
      <c r="I218" s="26">
        <v>35302868</v>
      </c>
      <c r="J218" s="26">
        <v>27554007</v>
      </c>
      <c r="K218" s="25">
        <v>76727335</v>
      </c>
      <c r="L218" s="25">
        <v>37267210</v>
      </c>
      <c r="M218" s="26">
        <v>34002082</v>
      </c>
      <c r="N218" s="26">
        <v>31179291</v>
      </c>
      <c r="O218" s="25">
        <v>102448583</v>
      </c>
      <c r="P218" s="25">
        <v>0</v>
      </c>
      <c r="Q218" s="26">
        <v>0</v>
      </c>
      <c r="R218" s="26">
        <v>0</v>
      </c>
      <c r="S218" s="25">
        <v>0</v>
      </c>
      <c r="T218" s="25">
        <v>0</v>
      </c>
      <c r="U218" s="26">
        <v>0</v>
      </c>
      <c r="V218" s="26">
        <v>0</v>
      </c>
      <c r="W218" s="41">
        <v>0</v>
      </c>
    </row>
    <row r="219" spans="1:23" ht="12.75">
      <c r="A219" s="14" t="s">
        <v>27</v>
      </c>
      <c r="B219" s="15" t="s">
        <v>397</v>
      </c>
      <c r="C219" s="16" t="s">
        <v>398</v>
      </c>
      <c r="D219" s="25">
        <v>618303413</v>
      </c>
      <c r="E219" s="26">
        <v>618303413</v>
      </c>
      <c r="F219" s="26">
        <v>204518975</v>
      </c>
      <c r="G219" s="35">
        <f t="shared" si="42"/>
        <v>0.3307744558738187</v>
      </c>
      <c r="H219" s="25">
        <v>24625636</v>
      </c>
      <c r="I219" s="26">
        <v>47649929</v>
      </c>
      <c r="J219" s="26">
        <v>29883054</v>
      </c>
      <c r="K219" s="25">
        <v>102158619</v>
      </c>
      <c r="L219" s="25">
        <v>29342193</v>
      </c>
      <c r="M219" s="26">
        <v>23709655</v>
      </c>
      <c r="N219" s="26">
        <v>49308508</v>
      </c>
      <c r="O219" s="25">
        <v>102360356</v>
      </c>
      <c r="P219" s="25">
        <v>0</v>
      </c>
      <c r="Q219" s="26">
        <v>0</v>
      </c>
      <c r="R219" s="26">
        <v>0</v>
      </c>
      <c r="S219" s="25">
        <v>0</v>
      </c>
      <c r="T219" s="25">
        <v>0</v>
      </c>
      <c r="U219" s="26">
        <v>0</v>
      </c>
      <c r="V219" s="26">
        <v>0</v>
      </c>
      <c r="W219" s="41">
        <v>0</v>
      </c>
    </row>
    <row r="220" spans="1:23" ht="12.75">
      <c r="A220" s="14" t="s">
        <v>42</v>
      </c>
      <c r="B220" s="15" t="s">
        <v>399</v>
      </c>
      <c r="C220" s="16" t="s">
        <v>400</v>
      </c>
      <c r="D220" s="25">
        <v>371605714</v>
      </c>
      <c r="E220" s="26">
        <v>401695132</v>
      </c>
      <c r="F220" s="26">
        <v>189550982</v>
      </c>
      <c r="G220" s="35">
        <f t="shared" si="42"/>
        <v>0.5100862953899573</v>
      </c>
      <c r="H220" s="25">
        <v>24775477</v>
      </c>
      <c r="I220" s="26">
        <v>37556242</v>
      </c>
      <c r="J220" s="26">
        <v>19532349</v>
      </c>
      <c r="K220" s="25">
        <v>81864068</v>
      </c>
      <c r="L220" s="25">
        <v>41749395</v>
      </c>
      <c r="M220" s="26">
        <v>23292054</v>
      </c>
      <c r="N220" s="26">
        <v>42645465</v>
      </c>
      <c r="O220" s="25">
        <v>107686914</v>
      </c>
      <c r="P220" s="25">
        <v>0</v>
      </c>
      <c r="Q220" s="26">
        <v>0</v>
      </c>
      <c r="R220" s="26">
        <v>0</v>
      </c>
      <c r="S220" s="25">
        <v>0</v>
      </c>
      <c r="T220" s="25">
        <v>0</v>
      </c>
      <c r="U220" s="26">
        <v>0</v>
      </c>
      <c r="V220" s="26">
        <v>0</v>
      </c>
      <c r="W220" s="41">
        <v>0</v>
      </c>
    </row>
    <row r="221" spans="1:23" ht="16.5">
      <c r="A221" s="17"/>
      <c r="B221" s="18" t="s">
        <v>401</v>
      </c>
      <c r="C221" s="19"/>
      <c r="D221" s="27">
        <f>SUM(D214:D220)</f>
        <v>7092906777</v>
      </c>
      <c r="E221" s="28">
        <f>SUM(E214:E220)</f>
        <v>7122996195</v>
      </c>
      <c r="F221" s="28">
        <f>SUM(F214:F220)</f>
        <v>1806169935</v>
      </c>
      <c r="G221" s="36">
        <f t="shared" si="42"/>
        <v>0.254644533163304</v>
      </c>
      <c r="H221" s="27">
        <f aca="true" t="shared" si="44" ref="H221:W221">SUM(H214:H220)</f>
        <v>216609767</v>
      </c>
      <c r="I221" s="28">
        <f t="shared" si="44"/>
        <v>327040946</v>
      </c>
      <c r="J221" s="28">
        <f t="shared" si="44"/>
        <v>289675059</v>
      </c>
      <c r="K221" s="27">
        <f t="shared" si="44"/>
        <v>833325772</v>
      </c>
      <c r="L221" s="27">
        <f t="shared" si="44"/>
        <v>333829553</v>
      </c>
      <c r="M221" s="28">
        <f t="shared" si="44"/>
        <v>297817305</v>
      </c>
      <c r="N221" s="28">
        <f t="shared" si="44"/>
        <v>341197305</v>
      </c>
      <c r="O221" s="27">
        <f t="shared" si="44"/>
        <v>972844163</v>
      </c>
      <c r="P221" s="27">
        <f t="shared" si="44"/>
        <v>0</v>
      </c>
      <c r="Q221" s="28">
        <f t="shared" si="44"/>
        <v>0</v>
      </c>
      <c r="R221" s="28">
        <f t="shared" si="44"/>
        <v>0</v>
      </c>
      <c r="S221" s="27">
        <f t="shared" si="44"/>
        <v>0</v>
      </c>
      <c r="T221" s="27">
        <f t="shared" si="44"/>
        <v>0</v>
      </c>
      <c r="U221" s="28">
        <f t="shared" si="44"/>
        <v>0</v>
      </c>
      <c r="V221" s="28">
        <f t="shared" si="44"/>
        <v>0</v>
      </c>
      <c r="W221" s="42">
        <f t="shared" si="44"/>
        <v>0</v>
      </c>
    </row>
    <row r="222" spans="1:23" ht="12.75">
      <c r="A222" s="14" t="s">
        <v>27</v>
      </c>
      <c r="B222" s="15" t="s">
        <v>402</v>
      </c>
      <c r="C222" s="16" t="s">
        <v>403</v>
      </c>
      <c r="D222" s="25">
        <v>675754588</v>
      </c>
      <c r="E222" s="26">
        <v>675754588</v>
      </c>
      <c r="F222" s="26">
        <v>285021000</v>
      </c>
      <c r="G222" s="35">
        <f t="shared" si="42"/>
        <v>0.4217818200000146</v>
      </c>
      <c r="H222" s="25">
        <v>75493217</v>
      </c>
      <c r="I222" s="26">
        <v>38601612</v>
      </c>
      <c r="J222" s="26">
        <v>44718001</v>
      </c>
      <c r="K222" s="25">
        <v>158812830</v>
      </c>
      <c r="L222" s="25">
        <v>42873059</v>
      </c>
      <c r="M222" s="26">
        <v>48608111</v>
      </c>
      <c r="N222" s="26">
        <v>34727000</v>
      </c>
      <c r="O222" s="25">
        <v>126208170</v>
      </c>
      <c r="P222" s="25">
        <v>0</v>
      </c>
      <c r="Q222" s="26">
        <v>0</v>
      </c>
      <c r="R222" s="26">
        <v>0</v>
      </c>
      <c r="S222" s="25">
        <v>0</v>
      </c>
      <c r="T222" s="25">
        <v>0</v>
      </c>
      <c r="U222" s="26">
        <v>0</v>
      </c>
      <c r="V222" s="26">
        <v>0</v>
      </c>
      <c r="W222" s="41">
        <v>0</v>
      </c>
    </row>
    <row r="223" spans="1:23" ht="12.75">
      <c r="A223" s="14" t="s">
        <v>27</v>
      </c>
      <c r="B223" s="15" t="s">
        <v>404</v>
      </c>
      <c r="C223" s="16" t="s">
        <v>405</v>
      </c>
      <c r="D223" s="25">
        <v>823193665</v>
      </c>
      <c r="E223" s="26">
        <v>823193665</v>
      </c>
      <c r="F223" s="26">
        <v>340809552</v>
      </c>
      <c r="G223" s="35">
        <f t="shared" si="42"/>
        <v>0.4140089586330818</v>
      </c>
      <c r="H223" s="25">
        <v>10854743</v>
      </c>
      <c r="I223" s="26">
        <v>100631605</v>
      </c>
      <c r="J223" s="26">
        <v>43039400</v>
      </c>
      <c r="K223" s="25">
        <v>154525748</v>
      </c>
      <c r="L223" s="25">
        <v>55582783</v>
      </c>
      <c r="M223" s="26">
        <v>72731840</v>
      </c>
      <c r="N223" s="26">
        <v>57969181</v>
      </c>
      <c r="O223" s="25">
        <v>186283804</v>
      </c>
      <c r="P223" s="25">
        <v>0</v>
      </c>
      <c r="Q223" s="26">
        <v>0</v>
      </c>
      <c r="R223" s="26">
        <v>0</v>
      </c>
      <c r="S223" s="25">
        <v>0</v>
      </c>
      <c r="T223" s="25">
        <v>0</v>
      </c>
      <c r="U223" s="26">
        <v>0</v>
      </c>
      <c r="V223" s="26">
        <v>0</v>
      </c>
      <c r="W223" s="41">
        <v>0</v>
      </c>
    </row>
    <row r="224" spans="1:23" ht="12.75">
      <c r="A224" s="14" t="s">
        <v>27</v>
      </c>
      <c r="B224" s="15" t="s">
        <v>406</v>
      </c>
      <c r="C224" s="16" t="s">
        <v>407</v>
      </c>
      <c r="D224" s="25">
        <v>1013532331</v>
      </c>
      <c r="E224" s="26">
        <v>1013532331</v>
      </c>
      <c r="F224" s="26">
        <v>307901674</v>
      </c>
      <c r="G224" s="35">
        <f t="shared" si="42"/>
        <v>0.30379067799071524</v>
      </c>
      <c r="H224" s="25">
        <v>36305259</v>
      </c>
      <c r="I224" s="26">
        <v>70696247</v>
      </c>
      <c r="J224" s="26">
        <v>1667247</v>
      </c>
      <c r="K224" s="25">
        <v>108668753</v>
      </c>
      <c r="L224" s="25">
        <v>56565727</v>
      </c>
      <c r="M224" s="26">
        <v>54279741</v>
      </c>
      <c r="N224" s="26">
        <v>88387453</v>
      </c>
      <c r="O224" s="25">
        <v>199232921</v>
      </c>
      <c r="P224" s="25">
        <v>0</v>
      </c>
      <c r="Q224" s="26">
        <v>0</v>
      </c>
      <c r="R224" s="26">
        <v>0</v>
      </c>
      <c r="S224" s="25">
        <v>0</v>
      </c>
      <c r="T224" s="25">
        <v>0</v>
      </c>
      <c r="U224" s="26">
        <v>0</v>
      </c>
      <c r="V224" s="26">
        <v>0</v>
      </c>
      <c r="W224" s="41">
        <v>0</v>
      </c>
    </row>
    <row r="225" spans="1:23" ht="12.75">
      <c r="A225" s="14" t="s">
        <v>27</v>
      </c>
      <c r="B225" s="15" t="s">
        <v>408</v>
      </c>
      <c r="C225" s="16" t="s">
        <v>409</v>
      </c>
      <c r="D225" s="25">
        <v>2682858290</v>
      </c>
      <c r="E225" s="26">
        <v>2682858290</v>
      </c>
      <c r="F225" s="26">
        <v>988359351</v>
      </c>
      <c r="G225" s="35">
        <f t="shared" si="42"/>
        <v>0.3683978966328482</v>
      </c>
      <c r="H225" s="25">
        <v>133066290</v>
      </c>
      <c r="I225" s="26">
        <v>141964801</v>
      </c>
      <c r="J225" s="26">
        <v>128651762</v>
      </c>
      <c r="K225" s="25">
        <v>403682853</v>
      </c>
      <c r="L225" s="25">
        <v>171183856</v>
      </c>
      <c r="M225" s="26">
        <v>184370589</v>
      </c>
      <c r="N225" s="26">
        <v>229122053</v>
      </c>
      <c r="O225" s="25">
        <v>584676498</v>
      </c>
      <c r="P225" s="25">
        <v>0</v>
      </c>
      <c r="Q225" s="26">
        <v>0</v>
      </c>
      <c r="R225" s="26">
        <v>0</v>
      </c>
      <c r="S225" s="25">
        <v>0</v>
      </c>
      <c r="T225" s="25">
        <v>0</v>
      </c>
      <c r="U225" s="26">
        <v>0</v>
      </c>
      <c r="V225" s="26">
        <v>0</v>
      </c>
      <c r="W225" s="41">
        <v>0</v>
      </c>
    </row>
    <row r="226" spans="1:23" ht="12.75">
      <c r="A226" s="14" t="s">
        <v>42</v>
      </c>
      <c r="B226" s="15" t="s">
        <v>410</v>
      </c>
      <c r="C226" s="16" t="s">
        <v>411</v>
      </c>
      <c r="D226" s="25">
        <v>233462000</v>
      </c>
      <c r="E226" s="26">
        <v>233462000</v>
      </c>
      <c r="F226" s="26">
        <v>121579374</v>
      </c>
      <c r="G226" s="35">
        <f t="shared" si="42"/>
        <v>0.5207672940350035</v>
      </c>
      <c r="H226" s="25">
        <v>9530874</v>
      </c>
      <c r="I226" s="26">
        <v>398617</v>
      </c>
      <c r="J226" s="26">
        <v>34956257</v>
      </c>
      <c r="K226" s="25">
        <v>44885748</v>
      </c>
      <c r="L226" s="25">
        <v>14997697</v>
      </c>
      <c r="M226" s="26">
        <v>31089419</v>
      </c>
      <c r="N226" s="26">
        <v>30606510</v>
      </c>
      <c r="O226" s="25">
        <v>76693626</v>
      </c>
      <c r="P226" s="25">
        <v>0</v>
      </c>
      <c r="Q226" s="26">
        <v>0</v>
      </c>
      <c r="R226" s="26">
        <v>0</v>
      </c>
      <c r="S226" s="25">
        <v>0</v>
      </c>
      <c r="T226" s="25">
        <v>0</v>
      </c>
      <c r="U226" s="26">
        <v>0</v>
      </c>
      <c r="V226" s="26">
        <v>0</v>
      </c>
      <c r="W226" s="41">
        <v>0</v>
      </c>
    </row>
    <row r="227" spans="1:23" ht="16.5">
      <c r="A227" s="17"/>
      <c r="B227" s="18" t="s">
        <v>412</v>
      </c>
      <c r="C227" s="19"/>
      <c r="D227" s="27">
        <f>SUM(D222:D226)</f>
        <v>5428800874</v>
      </c>
      <c r="E227" s="28">
        <f>SUM(E222:E226)</f>
        <v>5428800874</v>
      </c>
      <c r="F227" s="28">
        <f>SUM(F222:F226)</f>
        <v>2043670951</v>
      </c>
      <c r="G227" s="36">
        <f t="shared" si="42"/>
        <v>0.3764497903740943</v>
      </c>
      <c r="H227" s="27">
        <f aca="true" t="shared" si="45" ref="H227:W227">SUM(H222:H226)</f>
        <v>265250383</v>
      </c>
      <c r="I227" s="28">
        <f t="shared" si="45"/>
        <v>352292882</v>
      </c>
      <c r="J227" s="28">
        <f t="shared" si="45"/>
        <v>253032667</v>
      </c>
      <c r="K227" s="27">
        <f t="shared" si="45"/>
        <v>870575932</v>
      </c>
      <c r="L227" s="27">
        <f t="shared" si="45"/>
        <v>341203122</v>
      </c>
      <c r="M227" s="28">
        <f t="shared" si="45"/>
        <v>391079700</v>
      </c>
      <c r="N227" s="28">
        <f t="shared" si="45"/>
        <v>440812197</v>
      </c>
      <c r="O227" s="27">
        <f t="shared" si="45"/>
        <v>1173095019</v>
      </c>
      <c r="P227" s="27">
        <f t="shared" si="45"/>
        <v>0</v>
      </c>
      <c r="Q227" s="28">
        <f t="shared" si="45"/>
        <v>0</v>
      </c>
      <c r="R227" s="28">
        <f t="shared" si="45"/>
        <v>0</v>
      </c>
      <c r="S227" s="27">
        <f t="shared" si="45"/>
        <v>0</v>
      </c>
      <c r="T227" s="27">
        <f t="shared" si="45"/>
        <v>0</v>
      </c>
      <c r="U227" s="28">
        <f t="shared" si="45"/>
        <v>0</v>
      </c>
      <c r="V227" s="28">
        <f t="shared" si="45"/>
        <v>0</v>
      </c>
      <c r="W227" s="42">
        <f t="shared" si="45"/>
        <v>0</v>
      </c>
    </row>
    <row r="228" spans="1:23" ht="16.5">
      <c r="A228" s="17"/>
      <c r="B228" s="18" t="s">
        <v>413</v>
      </c>
      <c r="C228" s="19"/>
      <c r="D228" s="27">
        <f>SUM(D205:D212,D214:D220,D222:D226)</f>
        <v>17850732137</v>
      </c>
      <c r="E228" s="28">
        <f>SUM(E205:E212,E214:E220,E222:E226)</f>
        <v>17880821555</v>
      </c>
      <c r="F228" s="28">
        <f>SUM(F205:F212,F214:F220,F222:F226)</f>
        <v>5364125381</v>
      </c>
      <c r="G228" s="36">
        <f t="shared" si="42"/>
        <v>0.30049890053985745</v>
      </c>
      <c r="H228" s="27">
        <f aca="true" t="shared" si="46" ref="H228:W228">SUM(H205:H212,H214:H220,H222:H226)</f>
        <v>650527288</v>
      </c>
      <c r="I228" s="28">
        <f t="shared" si="46"/>
        <v>922255186</v>
      </c>
      <c r="J228" s="28">
        <f t="shared" si="46"/>
        <v>930066867</v>
      </c>
      <c r="K228" s="27">
        <f t="shared" si="46"/>
        <v>2502849341</v>
      </c>
      <c r="L228" s="27">
        <f t="shared" si="46"/>
        <v>926876257</v>
      </c>
      <c r="M228" s="28">
        <f t="shared" si="46"/>
        <v>854462774</v>
      </c>
      <c r="N228" s="28">
        <f t="shared" si="46"/>
        <v>1079937009</v>
      </c>
      <c r="O228" s="27">
        <f t="shared" si="46"/>
        <v>2861276040</v>
      </c>
      <c r="P228" s="27">
        <f t="shared" si="46"/>
        <v>0</v>
      </c>
      <c r="Q228" s="28">
        <f t="shared" si="46"/>
        <v>0</v>
      </c>
      <c r="R228" s="28">
        <f t="shared" si="46"/>
        <v>0</v>
      </c>
      <c r="S228" s="27">
        <f t="shared" si="46"/>
        <v>0</v>
      </c>
      <c r="T228" s="27">
        <f t="shared" si="46"/>
        <v>0</v>
      </c>
      <c r="U228" s="28">
        <f t="shared" si="46"/>
        <v>0</v>
      </c>
      <c r="V228" s="28">
        <f t="shared" si="46"/>
        <v>0</v>
      </c>
      <c r="W228" s="42">
        <f t="shared" si="46"/>
        <v>0</v>
      </c>
    </row>
    <row r="229" spans="1:23" ht="16.5">
      <c r="A229" s="9"/>
      <c r="B229" s="10" t="s">
        <v>604</v>
      </c>
      <c r="C229" s="11"/>
      <c r="D229" s="29"/>
      <c r="E229" s="30"/>
      <c r="F229" s="30"/>
      <c r="G229" s="37"/>
      <c r="H229" s="29"/>
      <c r="I229" s="30"/>
      <c r="J229" s="30"/>
      <c r="K229" s="29"/>
      <c r="L229" s="29"/>
      <c r="M229" s="30"/>
      <c r="N229" s="30"/>
      <c r="O229" s="29"/>
      <c r="P229" s="29"/>
      <c r="Q229" s="30"/>
      <c r="R229" s="30"/>
      <c r="S229" s="29"/>
      <c r="T229" s="29"/>
      <c r="U229" s="30"/>
      <c r="V229" s="30"/>
      <c r="W229" s="43"/>
    </row>
    <row r="230" spans="1:23" ht="16.5">
      <c r="A230" s="13"/>
      <c r="B230" s="10" t="s">
        <v>414</v>
      </c>
      <c r="C230" s="11"/>
      <c r="D230" s="29"/>
      <c r="E230" s="30"/>
      <c r="F230" s="30"/>
      <c r="G230" s="37"/>
      <c r="H230" s="29"/>
      <c r="I230" s="30"/>
      <c r="J230" s="30"/>
      <c r="K230" s="29"/>
      <c r="L230" s="29"/>
      <c r="M230" s="30"/>
      <c r="N230" s="30"/>
      <c r="O230" s="29"/>
      <c r="P230" s="29"/>
      <c r="Q230" s="30"/>
      <c r="R230" s="30"/>
      <c r="S230" s="29"/>
      <c r="T230" s="29"/>
      <c r="U230" s="30"/>
      <c r="V230" s="30"/>
      <c r="W230" s="43"/>
    </row>
    <row r="231" spans="1:23" ht="12.75">
      <c r="A231" s="14" t="s">
        <v>27</v>
      </c>
      <c r="B231" s="15" t="s">
        <v>415</v>
      </c>
      <c r="C231" s="16" t="s">
        <v>416</v>
      </c>
      <c r="D231" s="25">
        <v>467713620</v>
      </c>
      <c r="E231" s="26">
        <v>467713620</v>
      </c>
      <c r="F231" s="26">
        <v>183205822</v>
      </c>
      <c r="G231" s="35">
        <f aca="true" t="shared" si="47" ref="G231:G257">IF($D231=0,0,$F231/$D231)</f>
        <v>0.39170512502928606</v>
      </c>
      <c r="H231" s="25">
        <v>24803710</v>
      </c>
      <c r="I231" s="26">
        <v>24243922</v>
      </c>
      <c r="J231" s="26">
        <v>26119374</v>
      </c>
      <c r="K231" s="25">
        <v>75167006</v>
      </c>
      <c r="L231" s="25">
        <v>34637016</v>
      </c>
      <c r="M231" s="26">
        <v>44338434</v>
      </c>
      <c r="N231" s="26">
        <v>29063366</v>
      </c>
      <c r="O231" s="25">
        <v>108038816</v>
      </c>
      <c r="P231" s="25">
        <v>0</v>
      </c>
      <c r="Q231" s="26">
        <v>0</v>
      </c>
      <c r="R231" s="26">
        <v>0</v>
      </c>
      <c r="S231" s="25">
        <v>0</v>
      </c>
      <c r="T231" s="25">
        <v>0</v>
      </c>
      <c r="U231" s="26">
        <v>0</v>
      </c>
      <c r="V231" s="26">
        <v>0</v>
      </c>
      <c r="W231" s="41">
        <v>0</v>
      </c>
    </row>
    <row r="232" spans="1:23" ht="12.75">
      <c r="A232" s="14" t="s">
        <v>27</v>
      </c>
      <c r="B232" s="15" t="s">
        <v>417</v>
      </c>
      <c r="C232" s="16" t="s">
        <v>418</v>
      </c>
      <c r="D232" s="25">
        <v>2293154170</v>
      </c>
      <c r="E232" s="26">
        <v>2293154170</v>
      </c>
      <c r="F232" s="26">
        <v>637623993</v>
      </c>
      <c r="G232" s="35">
        <f t="shared" si="47"/>
        <v>0.27805544055505</v>
      </c>
      <c r="H232" s="25">
        <v>56091992</v>
      </c>
      <c r="I232" s="26">
        <v>58983576</v>
      </c>
      <c r="J232" s="26">
        <v>130217122</v>
      </c>
      <c r="K232" s="25">
        <v>245292690</v>
      </c>
      <c r="L232" s="25">
        <v>88934697</v>
      </c>
      <c r="M232" s="26">
        <v>80133580</v>
      </c>
      <c r="N232" s="26">
        <v>223263026</v>
      </c>
      <c r="O232" s="25">
        <v>392331303</v>
      </c>
      <c r="P232" s="25">
        <v>0</v>
      </c>
      <c r="Q232" s="26">
        <v>0</v>
      </c>
      <c r="R232" s="26">
        <v>0</v>
      </c>
      <c r="S232" s="25">
        <v>0</v>
      </c>
      <c r="T232" s="25">
        <v>0</v>
      </c>
      <c r="U232" s="26">
        <v>0</v>
      </c>
      <c r="V232" s="26">
        <v>0</v>
      </c>
      <c r="W232" s="41">
        <v>0</v>
      </c>
    </row>
    <row r="233" spans="1:23" ht="12.75">
      <c r="A233" s="14" t="s">
        <v>27</v>
      </c>
      <c r="B233" s="15" t="s">
        <v>419</v>
      </c>
      <c r="C233" s="16" t="s">
        <v>420</v>
      </c>
      <c r="D233" s="25">
        <v>4627538058</v>
      </c>
      <c r="E233" s="26">
        <v>4627538058</v>
      </c>
      <c r="F233" s="26">
        <v>1120564293</v>
      </c>
      <c r="G233" s="35">
        <f t="shared" si="47"/>
        <v>0.24215128626825438</v>
      </c>
      <c r="H233" s="25">
        <v>304940844</v>
      </c>
      <c r="I233" s="26">
        <v>274770965</v>
      </c>
      <c r="J233" s="26">
        <v>265376120</v>
      </c>
      <c r="K233" s="25">
        <v>845087929</v>
      </c>
      <c r="L233" s="25">
        <v>275476364</v>
      </c>
      <c r="M233" s="26">
        <v>0</v>
      </c>
      <c r="N233" s="26">
        <v>0</v>
      </c>
      <c r="O233" s="25">
        <v>275476364</v>
      </c>
      <c r="P233" s="25">
        <v>0</v>
      </c>
      <c r="Q233" s="26">
        <v>0</v>
      </c>
      <c r="R233" s="26">
        <v>0</v>
      </c>
      <c r="S233" s="25">
        <v>0</v>
      </c>
      <c r="T233" s="25">
        <v>0</v>
      </c>
      <c r="U233" s="26">
        <v>0</v>
      </c>
      <c r="V233" s="26">
        <v>0</v>
      </c>
      <c r="W233" s="41">
        <v>0</v>
      </c>
    </row>
    <row r="234" spans="1:23" ht="12.75">
      <c r="A234" s="14" t="s">
        <v>27</v>
      </c>
      <c r="B234" s="15" t="s">
        <v>421</v>
      </c>
      <c r="C234" s="16" t="s">
        <v>422</v>
      </c>
      <c r="D234" s="25">
        <v>185427600</v>
      </c>
      <c r="E234" s="26">
        <v>185427600</v>
      </c>
      <c r="F234" s="26">
        <v>31545771</v>
      </c>
      <c r="G234" s="35">
        <f t="shared" si="47"/>
        <v>0.1701244636720747</v>
      </c>
      <c r="H234" s="25">
        <v>28083553</v>
      </c>
      <c r="I234" s="26">
        <v>2970410</v>
      </c>
      <c r="J234" s="26">
        <v>491808</v>
      </c>
      <c r="K234" s="25">
        <v>31545771</v>
      </c>
      <c r="L234" s="25">
        <v>0</v>
      </c>
      <c r="M234" s="26">
        <v>0</v>
      </c>
      <c r="N234" s="26">
        <v>0</v>
      </c>
      <c r="O234" s="25">
        <v>0</v>
      </c>
      <c r="P234" s="25">
        <v>0</v>
      </c>
      <c r="Q234" s="26">
        <v>0</v>
      </c>
      <c r="R234" s="26">
        <v>0</v>
      </c>
      <c r="S234" s="25">
        <v>0</v>
      </c>
      <c r="T234" s="25">
        <v>0</v>
      </c>
      <c r="U234" s="26">
        <v>0</v>
      </c>
      <c r="V234" s="26">
        <v>0</v>
      </c>
      <c r="W234" s="41">
        <v>0</v>
      </c>
    </row>
    <row r="235" spans="1:23" ht="12.75">
      <c r="A235" s="14" t="s">
        <v>27</v>
      </c>
      <c r="B235" s="15" t="s">
        <v>423</v>
      </c>
      <c r="C235" s="16" t="s">
        <v>424</v>
      </c>
      <c r="D235" s="25">
        <v>853539870</v>
      </c>
      <c r="E235" s="26">
        <v>853539870</v>
      </c>
      <c r="F235" s="26">
        <v>377456548</v>
      </c>
      <c r="G235" s="35">
        <f t="shared" si="47"/>
        <v>0.4422248582248419</v>
      </c>
      <c r="H235" s="25">
        <v>30767596</v>
      </c>
      <c r="I235" s="26">
        <v>38183137</v>
      </c>
      <c r="J235" s="26">
        <v>103252972</v>
      </c>
      <c r="K235" s="25">
        <v>172203705</v>
      </c>
      <c r="L235" s="25">
        <v>58533892</v>
      </c>
      <c r="M235" s="26">
        <v>47964460</v>
      </c>
      <c r="N235" s="26">
        <v>98754491</v>
      </c>
      <c r="O235" s="25">
        <v>205252843</v>
      </c>
      <c r="P235" s="25">
        <v>0</v>
      </c>
      <c r="Q235" s="26">
        <v>0</v>
      </c>
      <c r="R235" s="26">
        <v>0</v>
      </c>
      <c r="S235" s="25">
        <v>0</v>
      </c>
      <c r="T235" s="25">
        <v>0</v>
      </c>
      <c r="U235" s="26">
        <v>0</v>
      </c>
      <c r="V235" s="26">
        <v>0</v>
      </c>
      <c r="W235" s="41">
        <v>0</v>
      </c>
    </row>
    <row r="236" spans="1:23" ht="12.75">
      <c r="A236" s="14" t="s">
        <v>42</v>
      </c>
      <c r="B236" s="15" t="s">
        <v>425</v>
      </c>
      <c r="C236" s="16" t="s">
        <v>426</v>
      </c>
      <c r="D236" s="25">
        <v>301223000</v>
      </c>
      <c r="E236" s="26">
        <v>301223000</v>
      </c>
      <c r="F236" s="26">
        <v>119735790</v>
      </c>
      <c r="G236" s="35">
        <f t="shared" si="47"/>
        <v>0.39749882977063505</v>
      </c>
      <c r="H236" s="25">
        <v>17794450</v>
      </c>
      <c r="I236" s="26">
        <v>28204718</v>
      </c>
      <c r="J236" s="26">
        <v>25715483</v>
      </c>
      <c r="K236" s="25">
        <v>71714651</v>
      </c>
      <c r="L236" s="25">
        <v>20675521</v>
      </c>
      <c r="M236" s="26">
        <v>0</v>
      </c>
      <c r="N236" s="26">
        <v>27345618</v>
      </c>
      <c r="O236" s="25">
        <v>48021139</v>
      </c>
      <c r="P236" s="25">
        <v>0</v>
      </c>
      <c r="Q236" s="26">
        <v>0</v>
      </c>
      <c r="R236" s="26">
        <v>0</v>
      </c>
      <c r="S236" s="25">
        <v>0</v>
      </c>
      <c r="T236" s="25">
        <v>0</v>
      </c>
      <c r="U236" s="26">
        <v>0</v>
      </c>
      <c r="V236" s="26">
        <v>0</v>
      </c>
      <c r="W236" s="41">
        <v>0</v>
      </c>
    </row>
    <row r="237" spans="1:23" ht="16.5">
      <c r="A237" s="17"/>
      <c r="B237" s="18" t="s">
        <v>427</v>
      </c>
      <c r="C237" s="19"/>
      <c r="D237" s="27">
        <f>SUM(D231:D236)</f>
        <v>8728596318</v>
      </c>
      <c r="E237" s="28">
        <f>SUM(E231:E236)</f>
        <v>8728596318</v>
      </c>
      <c r="F237" s="28">
        <f>SUM(F231:F236)</f>
        <v>2470132217</v>
      </c>
      <c r="G237" s="36">
        <f t="shared" si="47"/>
        <v>0.28299306406301833</v>
      </c>
      <c r="H237" s="27">
        <f aca="true" t="shared" si="48" ref="H237:W237">SUM(H231:H236)</f>
        <v>462482145</v>
      </c>
      <c r="I237" s="28">
        <f t="shared" si="48"/>
        <v>427356728</v>
      </c>
      <c r="J237" s="28">
        <f t="shared" si="48"/>
        <v>551172879</v>
      </c>
      <c r="K237" s="27">
        <f t="shared" si="48"/>
        <v>1441011752</v>
      </c>
      <c r="L237" s="27">
        <f t="shared" si="48"/>
        <v>478257490</v>
      </c>
      <c r="M237" s="28">
        <f t="shared" si="48"/>
        <v>172436474</v>
      </c>
      <c r="N237" s="28">
        <f t="shared" si="48"/>
        <v>378426501</v>
      </c>
      <c r="O237" s="27">
        <f t="shared" si="48"/>
        <v>1029120465</v>
      </c>
      <c r="P237" s="27">
        <f t="shared" si="48"/>
        <v>0</v>
      </c>
      <c r="Q237" s="28">
        <f t="shared" si="48"/>
        <v>0</v>
      </c>
      <c r="R237" s="28">
        <f t="shared" si="48"/>
        <v>0</v>
      </c>
      <c r="S237" s="27">
        <f t="shared" si="48"/>
        <v>0</v>
      </c>
      <c r="T237" s="27">
        <f t="shared" si="48"/>
        <v>0</v>
      </c>
      <c r="U237" s="28">
        <f t="shared" si="48"/>
        <v>0</v>
      </c>
      <c r="V237" s="28">
        <f t="shared" si="48"/>
        <v>0</v>
      </c>
      <c r="W237" s="42">
        <f t="shared" si="48"/>
        <v>0</v>
      </c>
    </row>
    <row r="238" spans="1:23" ht="12.75">
      <c r="A238" s="14" t="s">
        <v>27</v>
      </c>
      <c r="B238" s="15" t="s">
        <v>428</v>
      </c>
      <c r="C238" s="16" t="s">
        <v>429</v>
      </c>
      <c r="D238" s="25">
        <v>125281514</v>
      </c>
      <c r="E238" s="26">
        <v>125281514</v>
      </c>
      <c r="F238" s="26">
        <v>60908028</v>
      </c>
      <c r="G238" s="35">
        <f t="shared" si="47"/>
        <v>0.4861693162488442</v>
      </c>
      <c r="H238" s="25">
        <v>8667527</v>
      </c>
      <c r="I238" s="26">
        <v>8103656</v>
      </c>
      <c r="J238" s="26">
        <v>11238092</v>
      </c>
      <c r="K238" s="25">
        <v>28009275</v>
      </c>
      <c r="L238" s="25">
        <v>9213898</v>
      </c>
      <c r="M238" s="26">
        <v>12791418</v>
      </c>
      <c r="N238" s="26">
        <v>10893437</v>
      </c>
      <c r="O238" s="25">
        <v>32898753</v>
      </c>
      <c r="P238" s="25">
        <v>0</v>
      </c>
      <c r="Q238" s="26">
        <v>0</v>
      </c>
      <c r="R238" s="26">
        <v>0</v>
      </c>
      <c r="S238" s="25">
        <v>0</v>
      </c>
      <c r="T238" s="25">
        <v>0</v>
      </c>
      <c r="U238" s="26">
        <v>0</v>
      </c>
      <c r="V238" s="26">
        <v>0</v>
      </c>
      <c r="W238" s="41">
        <v>0</v>
      </c>
    </row>
    <row r="239" spans="1:23" ht="12.75">
      <c r="A239" s="14" t="s">
        <v>27</v>
      </c>
      <c r="B239" s="15" t="s">
        <v>430</v>
      </c>
      <c r="C239" s="16" t="s">
        <v>431</v>
      </c>
      <c r="D239" s="25">
        <v>180812277</v>
      </c>
      <c r="E239" s="26">
        <v>180812277</v>
      </c>
      <c r="F239" s="26">
        <v>67628919</v>
      </c>
      <c r="G239" s="35">
        <f t="shared" si="47"/>
        <v>0.3740283575987487</v>
      </c>
      <c r="H239" s="25">
        <v>7173084</v>
      </c>
      <c r="I239" s="26">
        <v>49723831</v>
      </c>
      <c r="J239" s="26">
        <v>3165860</v>
      </c>
      <c r="K239" s="25">
        <v>60062775</v>
      </c>
      <c r="L239" s="25">
        <v>0</v>
      </c>
      <c r="M239" s="26">
        <v>5778535</v>
      </c>
      <c r="N239" s="26">
        <v>1787609</v>
      </c>
      <c r="O239" s="25">
        <v>7566144</v>
      </c>
      <c r="P239" s="25">
        <v>0</v>
      </c>
      <c r="Q239" s="26">
        <v>0</v>
      </c>
      <c r="R239" s="26">
        <v>0</v>
      </c>
      <c r="S239" s="25">
        <v>0</v>
      </c>
      <c r="T239" s="25">
        <v>0</v>
      </c>
      <c r="U239" s="26">
        <v>0</v>
      </c>
      <c r="V239" s="26">
        <v>0</v>
      </c>
      <c r="W239" s="41">
        <v>0</v>
      </c>
    </row>
    <row r="240" spans="1:23" ht="12.75">
      <c r="A240" s="14" t="s">
        <v>27</v>
      </c>
      <c r="B240" s="15" t="s">
        <v>432</v>
      </c>
      <c r="C240" s="16" t="s">
        <v>433</v>
      </c>
      <c r="D240" s="25">
        <v>724771487</v>
      </c>
      <c r="E240" s="26">
        <v>724771487</v>
      </c>
      <c r="F240" s="26">
        <v>155539642</v>
      </c>
      <c r="G240" s="35">
        <f t="shared" si="47"/>
        <v>0.2146050786901334</v>
      </c>
      <c r="H240" s="25">
        <v>0</v>
      </c>
      <c r="I240" s="26">
        <v>29770244</v>
      </c>
      <c r="J240" s="26">
        <v>30634462</v>
      </c>
      <c r="K240" s="25">
        <v>60404706</v>
      </c>
      <c r="L240" s="25">
        <v>42111139</v>
      </c>
      <c r="M240" s="26">
        <v>53023797</v>
      </c>
      <c r="N240" s="26">
        <v>0</v>
      </c>
      <c r="O240" s="25">
        <v>95134936</v>
      </c>
      <c r="P240" s="25">
        <v>0</v>
      </c>
      <c r="Q240" s="26">
        <v>0</v>
      </c>
      <c r="R240" s="26">
        <v>0</v>
      </c>
      <c r="S240" s="25">
        <v>0</v>
      </c>
      <c r="T240" s="25">
        <v>0</v>
      </c>
      <c r="U240" s="26">
        <v>0</v>
      </c>
      <c r="V240" s="26">
        <v>0</v>
      </c>
      <c r="W240" s="41">
        <v>0</v>
      </c>
    </row>
    <row r="241" spans="1:23" ht="12.75">
      <c r="A241" s="14" t="s">
        <v>27</v>
      </c>
      <c r="B241" s="15" t="s">
        <v>434</v>
      </c>
      <c r="C241" s="16" t="s">
        <v>435</v>
      </c>
      <c r="D241" s="25">
        <v>400220000</v>
      </c>
      <c r="E241" s="26">
        <v>400220000</v>
      </c>
      <c r="F241" s="26">
        <v>172945598</v>
      </c>
      <c r="G241" s="35">
        <f t="shared" si="47"/>
        <v>0.4321263255209635</v>
      </c>
      <c r="H241" s="25">
        <v>19951861</v>
      </c>
      <c r="I241" s="26">
        <v>33025343</v>
      </c>
      <c r="J241" s="26">
        <v>21859088</v>
      </c>
      <c r="K241" s="25">
        <v>74836292</v>
      </c>
      <c r="L241" s="25">
        <v>31077395</v>
      </c>
      <c r="M241" s="26">
        <v>30408694</v>
      </c>
      <c r="N241" s="26">
        <v>36623217</v>
      </c>
      <c r="O241" s="25">
        <v>98109306</v>
      </c>
      <c r="P241" s="25">
        <v>0</v>
      </c>
      <c r="Q241" s="26">
        <v>0</v>
      </c>
      <c r="R241" s="26">
        <v>0</v>
      </c>
      <c r="S241" s="25">
        <v>0</v>
      </c>
      <c r="T241" s="25">
        <v>0</v>
      </c>
      <c r="U241" s="26">
        <v>0</v>
      </c>
      <c r="V241" s="26">
        <v>0</v>
      </c>
      <c r="W241" s="41">
        <v>0</v>
      </c>
    </row>
    <row r="242" spans="1:23" ht="12.75">
      <c r="A242" s="14" t="s">
        <v>27</v>
      </c>
      <c r="B242" s="15" t="s">
        <v>436</v>
      </c>
      <c r="C242" s="16" t="s">
        <v>437</v>
      </c>
      <c r="D242" s="25">
        <v>311634460</v>
      </c>
      <c r="E242" s="26">
        <v>311634460</v>
      </c>
      <c r="F242" s="26">
        <v>141833404</v>
      </c>
      <c r="G242" s="35">
        <f t="shared" si="47"/>
        <v>0.45512747210305304</v>
      </c>
      <c r="H242" s="25">
        <v>21244300</v>
      </c>
      <c r="I242" s="26">
        <v>21841572</v>
      </c>
      <c r="J242" s="26">
        <v>12660982</v>
      </c>
      <c r="K242" s="25">
        <v>55746854</v>
      </c>
      <c r="L242" s="25">
        <v>15218739</v>
      </c>
      <c r="M242" s="26">
        <v>16467908</v>
      </c>
      <c r="N242" s="26">
        <v>54399903</v>
      </c>
      <c r="O242" s="25">
        <v>86086550</v>
      </c>
      <c r="P242" s="25">
        <v>0</v>
      </c>
      <c r="Q242" s="26">
        <v>0</v>
      </c>
      <c r="R242" s="26">
        <v>0</v>
      </c>
      <c r="S242" s="25">
        <v>0</v>
      </c>
      <c r="T242" s="25">
        <v>0</v>
      </c>
      <c r="U242" s="26">
        <v>0</v>
      </c>
      <c r="V242" s="26">
        <v>0</v>
      </c>
      <c r="W242" s="41">
        <v>0</v>
      </c>
    </row>
    <row r="243" spans="1:23" ht="12.75">
      <c r="A243" s="14" t="s">
        <v>42</v>
      </c>
      <c r="B243" s="15" t="s">
        <v>438</v>
      </c>
      <c r="C243" s="16" t="s">
        <v>439</v>
      </c>
      <c r="D243" s="25">
        <v>795215998</v>
      </c>
      <c r="E243" s="26">
        <v>795215998</v>
      </c>
      <c r="F243" s="26">
        <v>65422566</v>
      </c>
      <c r="G243" s="35">
        <f t="shared" si="47"/>
        <v>0.08227018340242194</v>
      </c>
      <c r="H243" s="25">
        <v>24203425</v>
      </c>
      <c r="I243" s="26">
        <v>11091655</v>
      </c>
      <c r="J243" s="26">
        <v>30127486</v>
      </c>
      <c r="K243" s="25">
        <v>65422566</v>
      </c>
      <c r="L243" s="25">
        <v>0</v>
      </c>
      <c r="M243" s="26">
        <v>0</v>
      </c>
      <c r="N243" s="26">
        <v>0</v>
      </c>
      <c r="O243" s="25">
        <v>0</v>
      </c>
      <c r="P243" s="25">
        <v>0</v>
      </c>
      <c r="Q243" s="26">
        <v>0</v>
      </c>
      <c r="R243" s="26">
        <v>0</v>
      </c>
      <c r="S243" s="25">
        <v>0</v>
      </c>
      <c r="T243" s="25">
        <v>0</v>
      </c>
      <c r="U243" s="26">
        <v>0</v>
      </c>
      <c r="V243" s="26">
        <v>0</v>
      </c>
      <c r="W243" s="41">
        <v>0</v>
      </c>
    </row>
    <row r="244" spans="1:23" ht="16.5">
      <c r="A244" s="17"/>
      <c r="B244" s="18" t="s">
        <v>440</v>
      </c>
      <c r="C244" s="19"/>
      <c r="D244" s="27">
        <f>SUM(D238:D243)</f>
        <v>2537935736</v>
      </c>
      <c r="E244" s="28">
        <f>SUM(E238:E243)</f>
        <v>2537935736</v>
      </c>
      <c r="F244" s="28">
        <f>SUM(F238:F243)</f>
        <v>664278157</v>
      </c>
      <c r="G244" s="36">
        <f t="shared" si="47"/>
        <v>0.261739549814984</v>
      </c>
      <c r="H244" s="27">
        <f aca="true" t="shared" si="49" ref="H244:W244">SUM(H238:H243)</f>
        <v>81240197</v>
      </c>
      <c r="I244" s="28">
        <f t="shared" si="49"/>
        <v>153556301</v>
      </c>
      <c r="J244" s="28">
        <f t="shared" si="49"/>
        <v>109685970</v>
      </c>
      <c r="K244" s="27">
        <f t="shared" si="49"/>
        <v>344482468</v>
      </c>
      <c r="L244" s="27">
        <f t="shared" si="49"/>
        <v>97621171</v>
      </c>
      <c r="M244" s="28">
        <f t="shared" si="49"/>
        <v>118470352</v>
      </c>
      <c r="N244" s="28">
        <f t="shared" si="49"/>
        <v>103704166</v>
      </c>
      <c r="O244" s="27">
        <f t="shared" si="49"/>
        <v>319795689</v>
      </c>
      <c r="P244" s="27">
        <f t="shared" si="49"/>
        <v>0</v>
      </c>
      <c r="Q244" s="28">
        <f t="shared" si="49"/>
        <v>0</v>
      </c>
      <c r="R244" s="28">
        <f t="shared" si="49"/>
        <v>0</v>
      </c>
      <c r="S244" s="27">
        <f t="shared" si="49"/>
        <v>0</v>
      </c>
      <c r="T244" s="27">
        <f t="shared" si="49"/>
        <v>0</v>
      </c>
      <c r="U244" s="28">
        <f t="shared" si="49"/>
        <v>0</v>
      </c>
      <c r="V244" s="28">
        <f t="shared" si="49"/>
        <v>0</v>
      </c>
      <c r="W244" s="42">
        <f t="shared" si="49"/>
        <v>0</v>
      </c>
    </row>
    <row r="245" spans="1:23" ht="12.75">
      <c r="A245" s="14" t="s">
        <v>27</v>
      </c>
      <c r="B245" s="15" t="s">
        <v>441</v>
      </c>
      <c r="C245" s="16" t="s">
        <v>442</v>
      </c>
      <c r="D245" s="25">
        <v>405393038</v>
      </c>
      <c r="E245" s="26">
        <v>405393038</v>
      </c>
      <c r="F245" s="26">
        <v>149063439</v>
      </c>
      <c r="G245" s="35">
        <f t="shared" si="47"/>
        <v>0.3677010333857781</v>
      </c>
      <c r="H245" s="25">
        <v>15039408</v>
      </c>
      <c r="I245" s="26">
        <v>26604978</v>
      </c>
      <c r="J245" s="26">
        <v>32333565</v>
      </c>
      <c r="K245" s="25">
        <v>73977951</v>
      </c>
      <c r="L245" s="25">
        <v>18354195</v>
      </c>
      <c r="M245" s="26">
        <v>33445260</v>
      </c>
      <c r="N245" s="26">
        <v>23286033</v>
      </c>
      <c r="O245" s="25">
        <v>75085488</v>
      </c>
      <c r="P245" s="25">
        <v>0</v>
      </c>
      <c r="Q245" s="26">
        <v>0</v>
      </c>
      <c r="R245" s="26">
        <v>0</v>
      </c>
      <c r="S245" s="25">
        <v>0</v>
      </c>
      <c r="T245" s="25">
        <v>0</v>
      </c>
      <c r="U245" s="26">
        <v>0</v>
      </c>
      <c r="V245" s="26">
        <v>0</v>
      </c>
      <c r="W245" s="41">
        <v>0</v>
      </c>
    </row>
    <row r="246" spans="1:23" ht="12.75">
      <c r="A246" s="14" t="s">
        <v>27</v>
      </c>
      <c r="B246" s="15" t="s">
        <v>443</v>
      </c>
      <c r="C246" s="16" t="s">
        <v>444</v>
      </c>
      <c r="D246" s="25">
        <v>181431990</v>
      </c>
      <c r="E246" s="26">
        <v>181431990</v>
      </c>
      <c r="F246" s="26">
        <v>16414687</v>
      </c>
      <c r="G246" s="35">
        <f t="shared" si="47"/>
        <v>0.09047294801760153</v>
      </c>
      <c r="H246" s="25">
        <v>6690016</v>
      </c>
      <c r="I246" s="26">
        <v>5386618</v>
      </c>
      <c r="J246" s="26">
        <v>0</v>
      </c>
      <c r="K246" s="25">
        <v>12076634</v>
      </c>
      <c r="L246" s="25">
        <v>1538745</v>
      </c>
      <c r="M246" s="26">
        <v>1399654</v>
      </c>
      <c r="N246" s="26">
        <v>1399654</v>
      </c>
      <c r="O246" s="25">
        <v>4338053</v>
      </c>
      <c r="P246" s="25">
        <v>0</v>
      </c>
      <c r="Q246" s="26">
        <v>0</v>
      </c>
      <c r="R246" s="26">
        <v>0</v>
      </c>
      <c r="S246" s="25">
        <v>0</v>
      </c>
      <c r="T246" s="25">
        <v>0</v>
      </c>
      <c r="U246" s="26">
        <v>0</v>
      </c>
      <c r="V246" s="26">
        <v>0</v>
      </c>
      <c r="W246" s="41">
        <v>0</v>
      </c>
    </row>
    <row r="247" spans="1:23" ht="12.75">
      <c r="A247" s="14" t="s">
        <v>27</v>
      </c>
      <c r="B247" s="15" t="s">
        <v>445</v>
      </c>
      <c r="C247" s="16" t="s">
        <v>446</v>
      </c>
      <c r="D247" s="25">
        <v>247812000</v>
      </c>
      <c r="E247" s="26">
        <v>247812000</v>
      </c>
      <c r="F247" s="26">
        <v>86915270</v>
      </c>
      <c r="G247" s="35">
        <f t="shared" si="47"/>
        <v>0.350730674866431</v>
      </c>
      <c r="H247" s="25">
        <v>14071429</v>
      </c>
      <c r="I247" s="26">
        <v>16691481</v>
      </c>
      <c r="J247" s="26">
        <v>13729080</v>
      </c>
      <c r="K247" s="25">
        <v>44491990</v>
      </c>
      <c r="L247" s="25">
        <v>15190545</v>
      </c>
      <c r="M247" s="26">
        <v>11471444</v>
      </c>
      <c r="N247" s="26">
        <v>15761291</v>
      </c>
      <c r="O247" s="25">
        <v>42423280</v>
      </c>
      <c r="P247" s="25">
        <v>0</v>
      </c>
      <c r="Q247" s="26">
        <v>0</v>
      </c>
      <c r="R247" s="26">
        <v>0</v>
      </c>
      <c r="S247" s="25">
        <v>0</v>
      </c>
      <c r="T247" s="25">
        <v>0</v>
      </c>
      <c r="U247" s="26">
        <v>0</v>
      </c>
      <c r="V247" s="26">
        <v>0</v>
      </c>
      <c r="W247" s="41">
        <v>0</v>
      </c>
    </row>
    <row r="248" spans="1:23" ht="12.75">
      <c r="A248" s="14" t="s">
        <v>27</v>
      </c>
      <c r="B248" s="15" t="s">
        <v>447</v>
      </c>
      <c r="C248" s="16" t="s">
        <v>448</v>
      </c>
      <c r="D248" s="25">
        <v>283706825</v>
      </c>
      <c r="E248" s="26">
        <v>283706825</v>
      </c>
      <c r="F248" s="26">
        <v>72536485</v>
      </c>
      <c r="G248" s="35">
        <f t="shared" si="47"/>
        <v>0.25567409243679634</v>
      </c>
      <c r="H248" s="25">
        <v>430030</v>
      </c>
      <c r="I248" s="26">
        <v>17156505</v>
      </c>
      <c r="J248" s="26">
        <v>13739590</v>
      </c>
      <c r="K248" s="25">
        <v>31326125</v>
      </c>
      <c r="L248" s="25">
        <v>16690333</v>
      </c>
      <c r="M248" s="26">
        <v>19209328</v>
      </c>
      <c r="N248" s="26">
        <v>5310699</v>
      </c>
      <c r="O248" s="25">
        <v>41210360</v>
      </c>
      <c r="P248" s="25">
        <v>0</v>
      </c>
      <c r="Q248" s="26">
        <v>0</v>
      </c>
      <c r="R248" s="26">
        <v>0</v>
      </c>
      <c r="S248" s="25">
        <v>0</v>
      </c>
      <c r="T248" s="25">
        <v>0</v>
      </c>
      <c r="U248" s="26">
        <v>0</v>
      </c>
      <c r="V248" s="26">
        <v>0</v>
      </c>
      <c r="W248" s="41">
        <v>0</v>
      </c>
    </row>
    <row r="249" spans="1:23" ht="12.75">
      <c r="A249" s="14" t="s">
        <v>27</v>
      </c>
      <c r="B249" s="15" t="s">
        <v>449</v>
      </c>
      <c r="C249" s="16" t="s">
        <v>450</v>
      </c>
      <c r="D249" s="25">
        <v>158961749</v>
      </c>
      <c r="E249" s="26">
        <v>158961749</v>
      </c>
      <c r="F249" s="26">
        <v>70841678</v>
      </c>
      <c r="G249" s="35">
        <f t="shared" si="47"/>
        <v>0.44565235627849065</v>
      </c>
      <c r="H249" s="25">
        <v>14881029</v>
      </c>
      <c r="I249" s="26">
        <v>11415604</v>
      </c>
      <c r="J249" s="26">
        <v>12203195</v>
      </c>
      <c r="K249" s="25">
        <v>38499828</v>
      </c>
      <c r="L249" s="25">
        <v>15049218</v>
      </c>
      <c r="M249" s="26">
        <v>0</v>
      </c>
      <c r="N249" s="26">
        <v>17292632</v>
      </c>
      <c r="O249" s="25">
        <v>32341850</v>
      </c>
      <c r="P249" s="25">
        <v>0</v>
      </c>
      <c r="Q249" s="26">
        <v>0</v>
      </c>
      <c r="R249" s="26">
        <v>0</v>
      </c>
      <c r="S249" s="25">
        <v>0</v>
      </c>
      <c r="T249" s="25">
        <v>0</v>
      </c>
      <c r="U249" s="26">
        <v>0</v>
      </c>
      <c r="V249" s="26">
        <v>0</v>
      </c>
      <c r="W249" s="41">
        <v>0</v>
      </c>
    </row>
    <row r="250" spans="1:23" ht="12.75">
      <c r="A250" s="14" t="s">
        <v>42</v>
      </c>
      <c r="B250" s="15" t="s">
        <v>451</v>
      </c>
      <c r="C250" s="16" t="s">
        <v>452</v>
      </c>
      <c r="D250" s="25">
        <v>382060231</v>
      </c>
      <c r="E250" s="26">
        <v>382060231</v>
      </c>
      <c r="F250" s="26">
        <v>87040222</v>
      </c>
      <c r="G250" s="35">
        <f t="shared" si="47"/>
        <v>0.22781806358694265</v>
      </c>
      <c r="H250" s="25">
        <v>12720767</v>
      </c>
      <c r="I250" s="26">
        <v>14814770</v>
      </c>
      <c r="J250" s="26">
        <v>38059570</v>
      </c>
      <c r="K250" s="25">
        <v>65595107</v>
      </c>
      <c r="L250" s="25">
        <v>21445115</v>
      </c>
      <c r="M250" s="26">
        <v>0</v>
      </c>
      <c r="N250" s="26">
        <v>0</v>
      </c>
      <c r="O250" s="25">
        <v>21445115</v>
      </c>
      <c r="P250" s="25">
        <v>0</v>
      </c>
      <c r="Q250" s="26">
        <v>0</v>
      </c>
      <c r="R250" s="26">
        <v>0</v>
      </c>
      <c r="S250" s="25">
        <v>0</v>
      </c>
      <c r="T250" s="25">
        <v>0</v>
      </c>
      <c r="U250" s="26">
        <v>0</v>
      </c>
      <c r="V250" s="26">
        <v>0</v>
      </c>
      <c r="W250" s="41">
        <v>0</v>
      </c>
    </row>
    <row r="251" spans="1:23" ht="16.5">
      <c r="A251" s="17"/>
      <c r="B251" s="18" t="s">
        <v>453</v>
      </c>
      <c r="C251" s="19"/>
      <c r="D251" s="27">
        <f>SUM(D245:D250)</f>
        <v>1659365833</v>
      </c>
      <c r="E251" s="28">
        <f>SUM(E245:E250)</f>
        <v>1659365833</v>
      </c>
      <c r="F251" s="28">
        <f>SUM(F245:F250)</f>
        <v>482811781</v>
      </c>
      <c r="G251" s="36">
        <f t="shared" si="47"/>
        <v>0.2909616260611532</v>
      </c>
      <c r="H251" s="27">
        <f aca="true" t="shared" si="50" ref="H251:W251">SUM(H245:H250)</f>
        <v>63832679</v>
      </c>
      <c r="I251" s="28">
        <f t="shared" si="50"/>
        <v>92069956</v>
      </c>
      <c r="J251" s="28">
        <f t="shared" si="50"/>
        <v>110065000</v>
      </c>
      <c r="K251" s="27">
        <f t="shared" si="50"/>
        <v>265967635</v>
      </c>
      <c r="L251" s="27">
        <f t="shared" si="50"/>
        <v>88268151</v>
      </c>
      <c r="M251" s="28">
        <f t="shared" si="50"/>
        <v>65525686</v>
      </c>
      <c r="N251" s="28">
        <f t="shared" si="50"/>
        <v>63050309</v>
      </c>
      <c r="O251" s="27">
        <f t="shared" si="50"/>
        <v>216844146</v>
      </c>
      <c r="P251" s="27">
        <f t="shared" si="50"/>
        <v>0</v>
      </c>
      <c r="Q251" s="28">
        <f t="shared" si="50"/>
        <v>0</v>
      </c>
      <c r="R251" s="28">
        <f t="shared" si="50"/>
        <v>0</v>
      </c>
      <c r="S251" s="27">
        <f t="shared" si="50"/>
        <v>0</v>
      </c>
      <c r="T251" s="27">
        <f t="shared" si="50"/>
        <v>0</v>
      </c>
      <c r="U251" s="28">
        <f t="shared" si="50"/>
        <v>0</v>
      </c>
      <c r="V251" s="28">
        <f t="shared" si="50"/>
        <v>0</v>
      </c>
      <c r="W251" s="42">
        <f t="shared" si="50"/>
        <v>0</v>
      </c>
    </row>
    <row r="252" spans="1:23" ht="12.75">
      <c r="A252" s="14" t="s">
        <v>27</v>
      </c>
      <c r="B252" s="15" t="s">
        <v>454</v>
      </c>
      <c r="C252" s="16" t="s">
        <v>455</v>
      </c>
      <c r="D252" s="25">
        <v>3277017650</v>
      </c>
      <c r="E252" s="26">
        <v>3277017650</v>
      </c>
      <c r="F252" s="26">
        <v>535958872</v>
      </c>
      <c r="G252" s="35">
        <f t="shared" si="47"/>
        <v>0.16355080418929083</v>
      </c>
      <c r="H252" s="25">
        <v>179125933</v>
      </c>
      <c r="I252" s="26">
        <v>173194339</v>
      </c>
      <c r="J252" s="26">
        <v>183638600</v>
      </c>
      <c r="K252" s="25">
        <v>535958872</v>
      </c>
      <c r="L252" s="25">
        <v>0</v>
      </c>
      <c r="M252" s="26">
        <v>0</v>
      </c>
      <c r="N252" s="26">
        <v>0</v>
      </c>
      <c r="O252" s="25">
        <v>0</v>
      </c>
      <c r="P252" s="25">
        <v>0</v>
      </c>
      <c r="Q252" s="26">
        <v>0</v>
      </c>
      <c r="R252" s="26">
        <v>0</v>
      </c>
      <c r="S252" s="25">
        <v>0</v>
      </c>
      <c r="T252" s="25">
        <v>0</v>
      </c>
      <c r="U252" s="26">
        <v>0</v>
      </c>
      <c r="V252" s="26">
        <v>0</v>
      </c>
      <c r="W252" s="41">
        <v>0</v>
      </c>
    </row>
    <row r="253" spans="1:23" ht="12.75">
      <c r="A253" s="14" t="s">
        <v>27</v>
      </c>
      <c r="B253" s="15" t="s">
        <v>456</v>
      </c>
      <c r="C253" s="16" t="s">
        <v>457</v>
      </c>
      <c r="D253" s="25">
        <v>371459661</v>
      </c>
      <c r="E253" s="26">
        <v>371459661</v>
      </c>
      <c r="F253" s="26">
        <v>49532952</v>
      </c>
      <c r="G253" s="35">
        <f t="shared" si="47"/>
        <v>0.13334678620729157</v>
      </c>
      <c r="H253" s="25">
        <v>2167301</v>
      </c>
      <c r="I253" s="26">
        <v>22437854</v>
      </c>
      <c r="J253" s="26">
        <v>24927797</v>
      </c>
      <c r="K253" s="25">
        <v>49532952</v>
      </c>
      <c r="L253" s="25">
        <v>0</v>
      </c>
      <c r="M253" s="26">
        <v>0</v>
      </c>
      <c r="N253" s="26">
        <v>0</v>
      </c>
      <c r="O253" s="25">
        <v>0</v>
      </c>
      <c r="P253" s="25">
        <v>0</v>
      </c>
      <c r="Q253" s="26">
        <v>0</v>
      </c>
      <c r="R253" s="26">
        <v>0</v>
      </c>
      <c r="S253" s="25">
        <v>0</v>
      </c>
      <c r="T253" s="25">
        <v>0</v>
      </c>
      <c r="U253" s="26">
        <v>0</v>
      </c>
      <c r="V253" s="26">
        <v>0</v>
      </c>
      <c r="W253" s="41">
        <v>0</v>
      </c>
    </row>
    <row r="254" spans="1:23" ht="12.75">
      <c r="A254" s="14" t="s">
        <v>27</v>
      </c>
      <c r="B254" s="15" t="s">
        <v>458</v>
      </c>
      <c r="C254" s="16" t="s">
        <v>459</v>
      </c>
      <c r="D254" s="25">
        <v>1711554000</v>
      </c>
      <c r="E254" s="26">
        <v>1711554000</v>
      </c>
      <c r="F254" s="26">
        <v>612994816</v>
      </c>
      <c r="G254" s="35">
        <f t="shared" si="47"/>
        <v>0.35815102298846546</v>
      </c>
      <c r="H254" s="25">
        <v>146162947</v>
      </c>
      <c r="I254" s="26">
        <v>25423835</v>
      </c>
      <c r="J254" s="26">
        <v>118777061</v>
      </c>
      <c r="K254" s="25">
        <v>290363843</v>
      </c>
      <c r="L254" s="25">
        <v>115812796</v>
      </c>
      <c r="M254" s="26">
        <v>100111939</v>
      </c>
      <c r="N254" s="26">
        <v>106706238</v>
      </c>
      <c r="O254" s="25">
        <v>322630973</v>
      </c>
      <c r="P254" s="25">
        <v>0</v>
      </c>
      <c r="Q254" s="26">
        <v>0</v>
      </c>
      <c r="R254" s="26">
        <v>0</v>
      </c>
      <c r="S254" s="25">
        <v>0</v>
      </c>
      <c r="T254" s="25">
        <v>0</v>
      </c>
      <c r="U254" s="26">
        <v>0</v>
      </c>
      <c r="V254" s="26">
        <v>0</v>
      </c>
      <c r="W254" s="41">
        <v>0</v>
      </c>
    </row>
    <row r="255" spans="1:23" ht="12.75">
      <c r="A255" s="14" t="s">
        <v>42</v>
      </c>
      <c r="B255" s="15" t="s">
        <v>460</v>
      </c>
      <c r="C255" s="16" t="s">
        <v>461</v>
      </c>
      <c r="D255" s="25">
        <v>175805407</v>
      </c>
      <c r="E255" s="26">
        <v>175805407</v>
      </c>
      <c r="F255" s="26">
        <v>70822314</v>
      </c>
      <c r="G255" s="35">
        <f t="shared" si="47"/>
        <v>0.402844913637952</v>
      </c>
      <c r="H255" s="25">
        <v>12060873</v>
      </c>
      <c r="I255" s="26">
        <v>15609666</v>
      </c>
      <c r="J255" s="26">
        <v>16047952</v>
      </c>
      <c r="K255" s="25">
        <v>43718491</v>
      </c>
      <c r="L255" s="25">
        <v>12418881</v>
      </c>
      <c r="M255" s="26">
        <v>0</v>
      </c>
      <c r="N255" s="26">
        <v>14684942</v>
      </c>
      <c r="O255" s="25">
        <v>27103823</v>
      </c>
      <c r="P255" s="25">
        <v>0</v>
      </c>
      <c r="Q255" s="26">
        <v>0</v>
      </c>
      <c r="R255" s="26">
        <v>0</v>
      </c>
      <c r="S255" s="25">
        <v>0</v>
      </c>
      <c r="T255" s="25">
        <v>0</v>
      </c>
      <c r="U255" s="26">
        <v>0</v>
      </c>
      <c r="V255" s="26">
        <v>0</v>
      </c>
      <c r="W255" s="41">
        <v>0</v>
      </c>
    </row>
    <row r="256" spans="1:23" ht="16.5">
      <c r="A256" s="17"/>
      <c r="B256" s="18" t="s">
        <v>462</v>
      </c>
      <c r="C256" s="19"/>
      <c r="D256" s="27">
        <f>SUM(D252:D255)</f>
        <v>5535836718</v>
      </c>
      <c r="E256" s="28">
        <f>SUM(E252:E255)</f>
        <v>5535836718</v>
      </c>
      <c r="F256" s="28">
        <f>SUM(F252:F255)</f>
        <v>1269308954</v>
      </c>
      <c r="G256" s="36">
        <f t="shared" si="47"/>
        <v>0.2292894495736823</v>
      </c>
      <c r="H256" s="27">
        <f aca="true" t="shared" si="51" ref="H256:W256">SUM(H252:H255)</f>
        <v>339517054</v>
      </c>
      <c r="I256" s="28">
        <f t="shared" si="51"/>
        <v>236665694</v>
      </c>
      <c r="J256" s="28">
        <f t="shared" si="51"/>
        <v>343391410</v>
      </c>
      <c r="K256" s="27">
        <f t="shared" si="51"/>
        <v>919574158</v>
      </c>
      <c r="L256" s="27">
        <f t="shared" si="51"/>
        <v>128231677</v>
      </c>
      <c r="M256" s="28">
        <f t="shared" si="51"/>
        <v>100111939</v>
      </c>
      <c r="N256" s="28">
        <f t="shared" si="51"/>
        <v>121391180</v>
      </c>
      <c r="O256" s="27">
        <f t="shared" si="51"/>
        <v>349734796</v>
      </c>
      <c r="P256" s="27">
        <f t="shared" si="51"/>
        <v>0</v>
      </c>
      <c r="Q256" s="28">
        <f t="shared" si="51"/>
        <v>0</v>
      </c>
      <c r="R256" s="28">
        <f t="shared" si="51"/>
        <v>0</v>
      </c>
      <c r="S256" s="27">
        <f t="shared" si="51"/>
        <v>0</v>
      </c>
      <c r="T256" s="27">
        <f t="shared" si="51"/>
        <v>0</v>
      </c>
      <c r="U256" s="28">
        <f t="shared" si="51"/>
        <v>0</v>
      </c>
      <c r="V256" s="28">
        <f t="shared" si="51"/>
        <v>0</v>
      </c>
      <c r="W256" s="42">
        <f t="shared" si="51"/>
        <v>0</v>
      </c>
    </row>
    <row r="257" spans="1:23" ht="16.5">
      <c r="A257" s="17"/>
      <c r="B257" s="18" t="s">
        <v>463</v>
      </c>
      <c r="C257" s="19"/>
      <c r="D257" s="27">
        <f>SUM(D231:D236,D238:D243,D245:D250,D252:D255)</f>
        <v>18461734605</v>
      </c>
      <c r="E257" s="28">
        <f>SUM(E231:E236,E238:E243,E245:E250,E252:E255)</f>
        <v>18461734605</v>
      </c>
      <c r="F257" s="28">
        <f>SUM(F231:F236,F238:F243,F245:F250,F252:F255)</f>
        <v>4886531109</v>
      </c>
      <c r="G257" s="36">
        <f t="shared" si="47"/>
        <v>0.26468428961580776</v>
      </c>
      <c r="H257" s="27">
        <f aca="true" t="shared" si="52" ref="H257:W257">SUM(H231:H236,H238:H243,H245:H250,H252:H255)</f>
        <v>947072075</v>
      </c>
      <c r="I257" s="28">
        <f t="shared" si="52"/>
        <v>909648679</v>
      </c>
      <c r="J257" s="28">
        <f t="shared" si="52"/>
        <v>1114315259</v>
      </c>
      <c r="K257" s="27">
        <f t="shared" si="52"/>
        <v>2971036013</v>
      </c>
      <c r="L257" s="27">
        <f t="shared" si="52"/>
        <v>792378489</v>
      </c>
      <c r="M257" s="28">
        <f t="shared" si="52"/>
        <v>456544451</v>
      </c>
      <c r="N257" s="28">
        <f t="shared" si="52"/>
        <v>666572156</v>
      </c>
      <c r="O257" s="27">
        <f t="shared" si="52"/>
        <v>1915495096</v>
      </c>
      <c r="P257" s="27">
        <f t="shared" si="52"/>
        <v>0</v>
      </c>
      <c r="Q257" s="28">
        <f t="shared" si="52"/>
        <v>0</v>
      </c>
      <c r="R257" s="28">
        <f t="shared" si="52"/>
        <v>0</v>
      </c>
      <c r="S257" s="27">
        <f t="shared" si="52"/>
        <v>0</v>
      </c>
      <c r="T257" s="27">
        <f t="shared" si="52"/>
        <v>0</v>
      </c>
      <c r="U257" s="28">
        <f t="shared" si="52"/>
        <v>0</v>
      </c>
      <c r="V257" s="28">
        <f t="shared" si="52"/>
        <v>0</v>
      </c>
      <c r="W257" s="42">
        <f t="shared" si="52"/>
        <v>0</v>
      </c>
    </row>
    <row r="258" spans="1:23" ht="16.5">
      <c r="A258" s="9"/>
      <c r="B258" s="10" t="s">
        <v>604</v>
      </c>
      <c r="C258" s="11"/>
      <c r="D258" s="29"/>
      <c r="E258" s="30"/>
      <c r="F258" s="30"/>
      <c r="G258" s="37"/>
      <c r="H258" s="29"/>
      <c r="I258" s="30"/>
      <c r="J258" s="30"/>
      <c r="K258" s="29"/>
      <c r="L258" s="29"/>
      <c r="M258" s="30"/>
      <c r="N258" s="30"/>
      <c r="O258" s="29"/>
      <c r="P258" s="29"/>
      <c r="Q258" s="30"/>
      <c r="R258" s="30"/>
      <c r="S258" s="29"/>
      <c r="T258" s="29"/>
      <c r="U258" s="30"/>
      <c r="V258" s="30"/>
      <c r="W258" s="43"/>
    </row>
    <row r="259" spans="1:23" ht="16.5">
      <c r="A259" s="13"/>
      <c r="B259" s="10" t="s">
        <v>464</v>
      </c>
      <c r="C259" s="11"/>
      <c r="D259" s="29"/>
      <c r="E259" s="30"/>
      <c r="F259" s="30"/>
      <c r="G259" s="37"/>
      <c r="H259" s="29"/>
      <c r="I259" s="30"/>
      <c r="J259" s="30"/>
      <c r="K259" s="29"/>
      <c r="L259" s="29"/>
      <c r="M259" s="30"/>
      <c r="N259" s="30"/>
      <c r="O259" s="29"/>
      <c r="P259" s="29"/>
      <c r="Q259" s="30"/>
      <c r="R259" s="30"/>
      <c r="S259" s="29"/>
      <c r="T259" s="29"/>
      <c r="U259" s="30"/>
      <c r="V259" s="30"/>
      <c r="W259" s="43"/>
    </row>
    <row r="260" spans="1:23" ht="12.75">
      <c r="A260" s="14" t="s">
        <v>27</v>
      </c>
      <c r="B260" s="15" t="s">
        <v>465</v>
      </c>
      <c r="C260" s="16" t="s">
        <v>466</v>
      </c>
      <c r="D260" s="25">
        <v>157638599</v>
      </c>
      <c r="E260" s="26">
        <v>157638599</v>
      </c>
      <c r="F260" s="26">
        <v>66061860</v>
      </c>
      <c r="G260" s="35">
        <f aca="true" t="shared" si="53" ref="G260:G296">IF($D260=0,0,$F260/$D260)</f>
        <v>0.41907160060462095</v>
      </c>
      <c r="H260" s="25">
        <v>13148719</v>
      </c>
      <c r="I260" s="26">
        <v>14939728</v>
      </c>
      <c r="J260" s="26">
        <v>7203473</v>
      </c>
      <c r="K260" s="25">
        <v>35291920</v>
      </c>
      <c r="L260" s="25">
        <v>8744400</v>
      </c>
      <c r="M260" s="26">
        <v>9098366</v>
      </c>
      <c r="N260" s="26">
        <v>12927174</v>
      </c>
      <c r="O260" s="25">
        <v>30769940</v>
      </c>
      <c r="P260" s="25">
        <v>0</v>
      </c>
      <c r="Q260" s="26">
        <v>0</v>
      </c>
      <c r="R260" s="26">
        <v>0</v>
      </c>
      <c r="S260" s="25">
        <v>0</v>
      </c>
      <c r="T260" s="25">
        <v>0</v>
      </c>
      <c r="U260" s="26">
        <v>0</v>
      </c>
      <c r="V260" s="26">
        <v>0</v>
      </c>
      <c r="W260" s="41">
        <v>0</v>
      </c>
    </row>
    <row r="261" spans="1:23" ht="12.75">
      <c r="A261" s="14" t="s">
        <v>27</v>
      </c>
      <c r="B261" s="15" t="s">
        <v>467</v>
      </c>
      <c r="C261" s="16" t="s">
        <v>468</v>
      </c>
      <c r="D261" s="25">
        <v>330498572</v>
      </c>
      <c r="E261" s="26">
        <v>330498572</v>
      </c>
      <c r="F261" s="26">
        <v>165732380</v>
      </c>
      <c r="G261" s="35">
        <f t="shared" si="53"/>
        <v>0.5014617128209559</v>
      </c>
      <c r="H261" s="25">
        <v>20808331</v>
      </c>
      <c r="I261" s="26">
        <v>25423543</v>
      </c>
      <c r="J261" s="26">
        <v>32929364</v>
      </c>
      <c r="K261" s="25">
        <v>79161238</v>
      </c>
      <c r="L261" s="25">
        <v>28749479</v>
      </c>
      <c r="M261" s="26">
        <v>26499436</v>
      </c>
      <c r="N261" s="26">
        <v>31322227</v>
      </c>
      <c r="O261" s="25">
        <v>86571142</v>
      </c>
      <c r="P261" s="25">
        <v>0</v>
      </c>
      <c r="Q261" s="26">
        <v>0</v>
      </c>
      <c r="R261" s="26">
        <v>0</v>
      </c>
      <c r="S261" s="25">
        <v>0</v>
      </c>
      <c r="T261" s="25">
        <v>0</v>
      </c>
      <c r="U261" s="26">
        <v>0</v>
      </c>
      <c r="V261" s="26">
        <v>0</v>
      </c>
      <c r="W261" s="41">
        <v>0</v>
      </c>
    </row>
    <row r="262" spans="1:23" ht="12.75">
      <c r="A262" s="14" t="s">
        <v>27</v>
      </c>
      <c r="B262" s="15" t="s">
        <v>469</v>
      </c>
      <c r="C262" s="16" t="s">
        <v>470</v>
      </c>
      <c r="D262" s="25">
        <v>459602717</v>
      </c>
      <c r="E262" s="26">
        <v>459602717</v>
      </c>
      <c r="F262" s="26">
        <v>0</v>
      </c>
      <c r="G262" s="35">
        <f t="shared" si="53"/>
        <v>0</v>
      </c>
      <c r="H262" s="25">
        <v>0</v>
      </c>
      <c r="I262" s="26">
        <v>0</v>
      </c>
      <c r="J262" s="26">
        <v>0</v>
      </c>
      <c r="K262" s="25">
        <v>0</v>
      </c>
      <c r="L262" s="25">
        <v>0</v>
      </c>
      <c r="M262" s="26">
        <v>0</v>
      </c>
      <c r="N262" s="26">
        <v>0</v>
      </c>
      <c r="O262" s="25">
        <v>0</v>
      </c>
      <c r="P262" s="25">
        <v>0</v>
      </c>
      <c r="Q262" s="26">
        <v>0</v>
      </c>
      <c r="R262" s="26">
        <v>0</v>
      </c>
      <c r="S262" s="25">
        <v>0</v>
      </c>
      <c r="T262" s="25">
        <v>0</v>
      </c>
      <c r="U262" s="26">
        <v>0</v>
      </c>
      <c r="V262" s="26">
        <v>0</v>
      </c>
      <c r="W262" s="41">
        <v>0</v>
      </c>
    </row>
    <row r="263" spans="1:23" ht="12.75">
      <c r="A263" s="14" t="s">
        <v>42</v>
      </c>
      <c r="B263" s="15" t="s">
        <v>471</v>
      </c>
      <c r="C263" s="16" t="s">
        <v>472</v>
      </c>
      <c r="D263" s="25">
        <v>81428343</v>
      </c>
      <c r="E263" s="26">
        <v>81428343</v>
      </c>
      <c r="F263" s="26">
        <v>43890651</v>
      </c>
      <c r="G263" s="35">
        <f t="shared" si="53"/>
        <v>0.5390095068003533</v>
      </c>
      <c r="H263" s="25">
        <v>6267263</v>
      </c>
      <c r="I263" s="26">
        <v>5181803</v>
      </c>
      <c r="J263" s="26">
        <v>6946439</v>
      </c>
      <c r="K263" s="25">
        <v>18395505</v>
      </c>
      <c r="L263" s="25">
        <v>6832309</v>
      </c>
      <c r="M263" s="26">
        <v>7796900</v>
      </c>
      <c r="N263" s="26">
        <v>10865937</v>
      </c>
      <c r="O263" s="25">
        <v>25495146</v>
      </c>
      <c r="P263" s="25">
        <v>0</v>
      </c>
      <c r="Q263" s="26">
        <v>0</v>
      </c>
      <c r="R263" s="26">
        <v>0</v>
      </c>
      <c r="S263" s="25">
        <v>0</v>
      </c>
      <c r="T263" s="25">
        <v>0</v>
      </c>
      <c r="U263" s="26">
        <v>0</v>
      </c>
      <c r="V263" s="26">
        <v>0</v>
      </c>
      <c r="W263" s="41">
        <v>0</v>
      </c>
    </row>
    <row r="264" spans="1:23" ht="16.5">
      <c r="A264" s="17"/>
      <c r="B264" s="18" t="s">
        <v>473</v>
      </c>
      <c r="C264" s="19"/>
      <c r="D264" s="27">
        <f>SUM(D260:D263)</f>
        <v>1029168231</v>
      </c>
      <c r="E264" s="28">
        <f>SUM(E260:E263)</f>
        <v>1029168231</v>
      </c>
      <c r="F264" s="28">
        <f>SUM(F260:F263)</f>
        <v>275684891</v>
      </c>
      <c r="G264" s="36">
        <f t="shared" si="53"/>
        <v>0.2678715517016382</v>
      </c>
      <c r="H264" s="27">
        <f aca="true" t="shared" si="54" ref="H264:W264">SUM(H260:H263)</f>
        <v>40224313</v>
      </c>
      <c r="I264" s="28">
        <f t="shared" si="54"/>
        <v>45545074</v>
      </c>
      <c r="J264" s="28">
        <f t="shared" si="54"/>
        <v>47079276</v>
      </c>
      <c r="K264" s="27">
        <f t="shared" si="54"/>
        <v>132848663</v>
      </c>
      <c r="L264" s="27">
        <f t="shared" si="54"/>
        <v>44326188</v>
      </c>
      <c r="M264" s="28">
        <f t="shared" si="54"/>
        <v>43394702</v>
      </c>
      <c r="N264" s="28">
        <f t="shared" si="54"/>
        <v>55115338</v>
      </c>
      <c r="O264" s="27">
        <f t="shared" si="54"/>
        <v>142836228</v>
      </c>
      <c r="P264" s="27">
        <f t="shared" si="54"/>
        <v>0</v>
      </c>
      <c r="Q264" s="28">
        <f t="shared" si="54"/>
        <v>0</v>
      </c>
      <c r="R264" s="28">
        <f t="shared" si="54"/>
        <v>0</v>
      </c>
      <c r="S264" s="27">
        <f t="shared" si="54"/>
        <v>0</v>
      </c>
      <c r="T264" s="27">
        <f t="shared" si="54"/>
        <v>0</v>
      </c>
      <c r="U264" s="28">
        <f t="shared" si="54"/>
        <v>0</v>
      </c>
      <c r="V264" s="28">
        <f t="shared" si="54"/>
        <v>0</v>
      </c>
      <c r="W264" s="42">
        <f t="shared" si="54"/>
        <v>0</v>
      </c>
    </row>
    <row r="265" spans="1:23" ht="12.75">
      <c r="A265" s="14" t="s">
        <v>27</v>
      </c>
      <c r="B265" s="15" t="s">
        <v>474</v>
      </c>
      <c r="C265" s="16" t="s">
        <v>475</v>
      </c>
      <c r="D265" s="25">
        <v>65389290</v>
      </c>
      <c r="E265" s="26">
        <v>65389290</v>
      </c>
      <c r="F265" s="26">
        <v>24683993</v>
      </c>
      <c r="G265" s="35">
        <f t="shared" si="53"/>
        <v>0.37749290441905703</v>
      </c>
      <c r="H265" s="25">
        <v>3666724</v>
      </c>
      <c r="I265" s="26">
        <v>2386656</v>
      </c>
      <c r="J265" s="26">
        <v>5304165</v>
      </c>
      <c r="K265" s="25">
        <v>11357545</v>
      </c>
      <c r="L265" s="25">
        <v>4036236</v>
      </c>
      <c r="M265" s="26">
        <v>5120120</v>
      </c>
      <c r="N265" s="26">
        <v>4170092</v>
      </c>
      <c r="O265" s="25">
        <v>13326448</v>
      </c>
      <c r="P265" s="25">
        <v>0</v>
      </c>
      <c r="Q265" s="26">
        <v>0</v>
      </c>
      <c r="R265" s="26">
        <v>0</v>
      </c>
      <c r="S265" s="25">
        <v>0</v>
      </c>
      <c r="T265" s="25">
        <v>0</v>
      </c>
      <c r="U265" s="26">
        <v>0</v>
      </c>
      <c r="V265" s="26">
        <v>0</v>
      </c>
      <c r="W265" s="41">
        <v>0</v>
      </c>
    </row>
    <row r="266" spans="1:23" ht="12.75">
      <c r="A266" s="14" t="s">
        <v>27</v>
      </c>
      <c r="B266" s="15" t="s">
        <v>476</v>
      </c>
      <c r="C266" s="16" t="s">
        <v>477</v>
      </c>
      <c r="D266" s="25">
        <v>290745636</v>
      </c>
      <c r="E266" s="26">
        <v>290745636</v>
      </c>
      <c r="F266" s="26">
        <v>118082855</v>
      </c>
      <c r="G266" s="35">
        <f t="shared" si="53"/>
        <v>0.4061380133664328</v>
      </c>
      <c r="H266" s="25">
        <v>19996486</v>
      </c>
      <c r="I266" s="26">
        <v>20785419</v>
      </c>
      <c r="J266" s="26">
        <v>13003029</v>
      </c>
      <c r="K266" s="25">
        <v>53784934</v>
      </c>
      <c r="L266" s="25">
        <v>29317037</v>
      </c>
      <c r="M266" s="26">
        <v>21915831</v>
      </c>
      <c r="N266" s="26">
        <v>13065053</v>
      </c>
      <c r="O266" s="25">
        <v>64297921</v>
      </c>
      <c r="P266" s="25">
        <v>0</v>
      </c>
      <c r="Q266" s="26">
        <v>0</v>
      </c>
      <c r="R266" s="26">
        <v>0</v>
      </c>
      <c r="S266" s="25">
        <v>0</v>
      </c>
      <c r="T266" s="25">
        <v>0</v>
      </c>
      <c r="U266" s="26">
        <v>0</v>
      </c>
      <c r="V266" s="26">
        <v>0</v>
      </c>
      <c r="W266" s="41">
        <v>0</v>
      </c>
    </row>
    <row r="267" spans="1:23" ht="12.75">
      <c r="A267" s="14" t="s">
        <v>27</v>
      </c>
      <c r="B267" s="15" t="s">
        <v>478</v>
      </c>
      <c r="C267" s="16" t="s">
        <v>479</v>
      </c>
      <c r="D267" s="25">
        <v>63261250</v>
      </c>
      <c r="E267" s="26">
        <v>63261250</v>
      </c>
      <c r="F267" s="26">
        <v>16170093</v>
      </c>
      <c r="G267" s="35">
        <f t="shared" si="53"/>
        <v>0.2556081803631765</v>
      </c>
      <c r="H267" s="25">
        <v>2336380</v>
      </c>
      <c r="I267" s="26">
        <v>2147274</v>
      </c>
      <c r="J267" s="26">
        <v>2337627</v>
      </c>
      <c r="K267" s="25">
        <v>6821281</v>
      </c>
      <c r="L267" s="25">
        <v>3558469</v>
      </c>
      <c r="M267" s="26">
        <v>2916233</v>
      </c>
      <c r="N267" s="26">
        <v>2874110</v>
      </c>
      <c r="O267" s="25">
        <v>9348812</v>
      </c>
      <c r="P267" s="25">
        <v>0</v>
      </c>
      <c r="Q267" s="26">
        <v>0</v>
      </c>
      <c r="R267" s="26">
        <v>0</v>
      </c>
      <c r="S267" s="25">
        <v>0</v>
      </c>
      <c r="T267" s="25">
        <v>0</v>
      </c>
      <c r="U267" s="26">
        <v>0</v>
      </c>
      <c r="V267" s="26">
        <v>0</v>
      </c>
      <c r="W267" s="41">
        <v>0</v>
      </c>
    </row>
    <row r="268" spans="1:23" ht="12.75">
      <c r="A268" s="14" t="s">
        <v>27</v>
      </c>
      <c r="B268" s="15" t="s">
        <v>480</v>
      </c>
      <c r="C268" s="16" t="s">
        <v>481</v>
      </c>
      <c r="D268" s="25">
        <v>94802761</v>
      </c>
      <c r="E268" s="26">
        <v>94802761</v>
      </c>
      <c r="F268" s="26">
        <v>15212013</v>
      </c>
      <c r="G268" s="35">
        <f t="shared" si="53"/>
        <v>0.1604595988507128</v>
      </c>
      <c r="H268" s="25">
        <v>345484</v>
      </c>
      <c r="I268" s="26">
        <v>1363973</v>
      </c>
      <c r="J268" s="26">
        <v>2412282</v>
      </c>
      <c r="K268" s="25">
        <v>4121739</v>
      </c>
      <c r="L268" s="25">
        <v>6427521</v>
      </c>
      <c r="M268" s="26">
        <v>3927415</v>
      </c>
      <c r="N268" s="26">
        <v>735338</v>
      </c>
      <c r="O268" s="25">
        <v>11090274</v>
      </c>
      <c r="P268" s="25">
        <v>0</v>
      </c>
      <c r="Q268" s="26">
        <v>0</v>
      </c>
      <c r="R268" s="26">
        <v>0</v>
      </c>
      <c r="S268" s="25">
        <v>0</v>
      </c>
      <c r="T268" s="25">
        <v>0</v>
      </c>
      <c r="U268" s="26">
        <v>0</v>
      </c>
      <c r="V268" s="26">
        <v>0</v>
      </c>
      <c r="W268" s="41">
        <v>0</v>
      </c>
    </row>
    <row r="269" spans="1:23" ht="12.75">
      <c r="A269" s="14" t="s">
        <v>27</v>
      </c>
      <c r="B269" s="15" t="s">
        <v>482</v>
      </c>
      <c r="C269" s="16" t="s">
        <v>483</v>
      </c>
      <c r="D269" s="25">
        <v>59090900</v>
      </c>
      <c r="E269" s="26">
        <v>59090900</v>
      </c>
      <c r="F269" s="26">
        <v>28248930</v>
      </c>
      <c r="G269" s="35">
        <f t="shared" si="53"/>
        <v>0.47805888893213677</v>
      </c>
      <c r="H269" s="25">
        <v>2098578</v>
      </c>
      <c r="I269" s="26">
        <v>4323435</v>
      </c>
      <c r="J269" s="26">
        <v>6766087</v>
      </c>
      <c r="K269" s="25">
        <v>13188100</v>
      </c>
      <c r="L269" s="25">
        <v>3082238</v>
      </c>
      <c r="M269" s="26">
        <v>4136792</v>
      </c>
      <c r="N269" s="26">
        <v>7841800</v>
      </c>
      <c r="O269" s="25">
        <v>15060830</v>
      </c>
      <c r="P269" s="25">
        <v>0</v>
      </c>
      <c r="Q269" s="26">
        <v>0</v>
      </c>
      <c r="R269" s="26">
        <v>0</v>
      </c>
      <c r="S269" s="25">
        <v>0</v>
      </c>
      <c r="T269" s="25">
        <v>0</v>
      </c>
      <c r="U269" s="26">
        <v>0</v>
      </c>
      <c r="V269" s="26">
        <v>0</v>
      </c>
      <c r="W269" s="41">
        <v>0</v>
      </c>
    </row>
    <row r="270" spans="1:23" ht="12.75">
      <c r="A270" s="14" t="s">
        <v>27</v>
      </c>
      <c r="B270" s="15" t="s">
        <v>484</v>
      </c>
      <c r="C270" s="16" t="s">
        <v>485</v>
      </c>
      <c r="D270" s="25">
        <v>61078517</v>
      </c>
      <c r="E270" s="26">
        <v>61078517</v>
      </c>
      <c r="F270" s="26">
        <v>14738099</v>
      </c>
      <c r="G270" s="35">
        <f t="shared" si="53"/>
        <v>0.24129759077156376</v>
      </c>
      <c r="H270" s="25">
        <v>139604</v>
      </c>
      <c r="I270" s="26">
        <v>686349</v>
      </c>
      <c r="J270" s="26">
        <v>333629</v>
      </c>
      <c r="K270" s="25">
        <v>1159582</v>
      </c>
      <c r="L270" s="25">
        <v>8346635</v>
      </c>
      <c r="M270" s="26">
        <v>2928329</v>
      </c>
      <c r="N270" s="26">
        <v>2303553</v>
      </c>
      <c r="O270" s="25">
        <v>13578517</v>
      </c>
      <c r="P270" s="25">
        <v>0</v>
      </c>
      <c r="Q270" s="26">
        <v>0</v>
      </c>
      <c r="R270" s="26">
        <v>0</v>
      </c>
      <c r="S270" s="25">
        <v>0</v>
      </c>
      <c r="T270" s="25">
        <v>0</v>
      </c>
      <c r="U270" s="26">
        <v>0</v>
      </c>
      <c r="V270" s="26">
        <v>0</v>
      </c>
      <c r="W270" s="41">
        <v>0</v>
      </c>
    </row>
    <row r="271" spans="1:23" ht="12.75">
      <c r="A271" s="14" t="s">
        <v>42</v>
      </c>
      <c r="B271" s="15" t="s">
        <v>486</v>
      </c>
      <c r="C271" s="16" t="s">
        <v>487</v>
      </c>
      <c r="D271" s="25">
        <v>65585111</v>
      </c>
      <c r="E271" s="26">
        <v>65585111</v>
      </c>
      <c r="F271" s="26">
        <v>24470215</v>
      </c>
      <c r="G271" s="35">
        <f t="shared" si="53"/>
        <v>0.3731062527286109</v>
      </c>
      <c r="H271" s="25">
        <v>1256707</v>
      </c>
      <c r="I271" s="26">
        <v>1648041</v>
      </c>
      <c r="J271" s="26">
        <v>1417418</v>
      </c>
      <c r="K271" s="25">
        <v>4322166</v>
      </c>
      <c r="L271" s="25">
        <v>1243749</v>
      </c>
      <c r="M271" s="26">
        <v>3937680</v>
      </c>
      <c r="N271" s="26">
        <v>14966620</v>
      </c>
      <c r="O271" s="25">
        <v>20148049</v>
      </c>
      <c r="P271" s="25">
        <v>0</v>
      </c>
      <c r="Q271" s="26">
        <v>0</v>
      </c>
      <c r="R271" s="26">
        <v>0</v>
      </c>
      <c r="S271" s="25">
        <v>0</v>
      </c>
      <c r="T271" s="25">
        <v>0</v>
      </c>
      <c r="U271" s="26">
        <v>0</v>
      </c>
      <c r="V271" s="26">
        <v>0</v>
      </c>
      <c r="W271" s="41">
        <v>0</v>
      </c>
    </row>
    <row r="272" spans="1:23" ht="16.5">
      <c r="A272" s="17"/>
      <c r="B272" s="18" t="s">
        <v>488</v>
      </c>
      <c r="C272" s="19"/>
      <c r="D272" s="27">
        <f>SUM(D265:D271)</f>
        <v>699953465</v>
      </c>
      <c r="E272" s="28">
        <f>SUM(E265:E271)</f>
        <v>699953465</v>
      </c>
      <c r="F272" s="28">
        <f>SUM(F265:F271)</f>
        <v>241606198</v>
      </c>
      <c r="G272" s="36">
        <f t="shared" si="53"/>
        <v>0.34517465814673837</v>
      </c>
      <c r="H272" s="27">
        <f aca="true" t="shared" si="55" ref="H272:W272">SUM(H265:H271)</f>
        <v>29839963</v>
      </c>
      <c r="I272" s="28">
        <f t="shared" si="55"/>
        <v>33341147</v>
      </c>
      <c r="J272" s="28">
        <f t="shared" si="55"/>
        <v>31574237</v>
      </c>
      <c r="K272" s="27">
        <f t="shared" si="55"/>
        <v>94755347</v>
      </c>
      <c r="L272" s="27">
        <f t="shared" si="55"/>
        <v>56011885</v>
      </c>
      <c r="M272" s="28">
        <f t="shared" si="55"/>
        <v>44882400</v>
      </c>
      <c r="N272" s="28">
        <f t="shared" si="55"/>
        <v>45956566</v>
      </c>
      <c r="O272" s="27">
        <f t="shared" si="55"/>
        <v>146850851</v>
      </c>
      <c r="P272" s="27">
        <f t="shared" si="55"/>
        <v>0</v>
      </c>
      <c r="Q272" s="28">
        <f t="shared" si="55"/>
        <v>0</v>
      </c>
      <c r="R272" s="28">
        <f t="shared" si="55"/>
        <v>0</v>
      </c>
      <c r="S272" s="27">
        <f t="shared" si="55"/>
        <v>0</v>
      </c>
      <c r="T272" s="27">
        <f t="shared" si="55"/>
        <v>0</v>
      </c>
      <c r="U272" s="28">
        <f t="shared" si="55"/>
        <v>0</v>
      </c>
      <c r="V272" s="28">
        <f t="shared" si="55"/>
        <v>0</v>
      </c>
      <c r="W272" s="42">
        <f t="shared" si="55"/>
        <v>0</v>
      </c>
    </row>
    <row r="273" spans="1:23" ht="12.75">
      <c r="A273" s="14" t="s">
        <v>27</v>
      </c>
      <c r="B273" s="15" t="s">
        <v>489</v>
      </c>
      <c r="C273" s="16" t="s">
        <v>490</v>
      </c>
      <c r="D273" s="25">
        <v>110138533</v>
      </c>
      <c r="E273" s="26">
        <v>110138533</v>
      </c>
      <c r="F273" s="26">
        <v>46065507</v>
      </c>
      <c r="G273" s="35">
        <f t="shared" si="53"/>
        <v>0.4182505953661104</v>
      </c>
      <c r="H273" s="25">
        <v>5414616</v>
      </c>
      <c r="I273" s="26">
        <v>8172692</v>
      </c>
      <c r="J273" s="26">
        <v>6716909</v>
      </c>
      <c r="K273" s="25">
        <v>20304217</v>
      </c>
      <c r="L273" s="25">
        <v>10862964</v>
      </c>
      <c r="M273" s="26">
        <v>7814136</v>
      </c>
      <c r="N273" s="26">
        <v>7084190</v>
      </c>
      <c r="O273" s="25">
        <v>25761290</v>
      </c>
      <c r="P273" s="25">
        <v>0</v>
      </c>
      <c r="Q273" s="26">
        <v>0</v>
      </c>
      <c r="R273" s="26">
        <v>0</v>
      </c>
      <c r="S273" s="25">
        <v>0</v>
      </c>
      <c r="T273" s="25">
        <v>0</v>
      </c>
      <c r="U273" s="26">
        <v>0</v>
      </c>
      <c r="V273" s="26">
        <v>0</v>
      </c>
      <c r="W273" s="41">
        <v>0</v>
      </c>
    </row>
    <row r="274" spans="1:23" ht="12.75">
      <c r="A274" s="14" t="s">
        <v>27</v>
      </c>
      <c r="B274" s="15" t="s">
        <v>491</v>
      </c>
      <c r="C274" s="16" t="s">
        <v>492</v>
      </c>
      <c r="D274" s="25">
        <v>149291511</v>
      </c>
      <c r="E274" s="26">
        <v>149291511</v>
      </c>
      <c r="F274" s="26">
        <v>52450324</v>
      </c>
      <c r="G274" s="35">
        <f t="shared" si="53"/>
        <v>0.35132824129564877</v>
      </c>
      <c r="H274" s="25">
        <v>6177993</v>
      </c>
      <c r="I274" s="26">
        <v>9974341</v>
      </c>
      <c r="J274" s="26">
        <v>9512418</v>
      </c>
      <c r="K274" s="25">
        <v>25664752</v>
      </c>
      <c r="L274" s="25">
        <v>10356282</v>
      </c>
      <c r="M274" s="26">
        <v>7431452</v>
      </c>
      <c r="N274" s="26">
        <v>8997838</v>
      </c>
      <c r="O274" s="25">
        <v>26785572</v>
      </c>
      <c r="P274" s="25">
        <v>0</v>
      </c>
      <c r="Q274" s="26">
        <v>0</v>
      </c>
      <c r="R274" s="26">
        <v>0</v>
      </c>
      <c r="S274" s="25">
        <v>0</v>
      </c>
      <c r="T274" s="25">
        <v>0</v>
      </c>
      <c r="U274" s="26">
        <v>0</v>
      </c>
      <c r="V274" s="26">
        <v>0</v>
      </c>
      <c r="W274" s="41">
        <v>0</v>
      </c>
    </row>
    <row r="275" spans="1:23" ht="12.75">
      <c r="A275" s="14" t="s">
        <v>27</v>
      </c>
      <c r="B275" s="15" t="s">
        <v>493</v>
      </c>
      <c r="C275" s="16" t="s">
        <v>494</v>
      </c>
      <c r="D275" s="25">
        <v>231349245</v>
      </c>
      <c r="E275" s="26">
        <v>231349245</v>
      </c>
      <c r="F275" s="26">
        <v>101056505</v>
      </c>
      <c r="G275" s="35">
        <f t="shared" si="53"/>
        <v>0.43681363645686416</v>
      </c>
      <c r="H275" s="25">
        <v>16176203</v>
      </c>
      <c r="I275" s="26">
        <v>17962738</v>
      </c>
      <c r="J275" s="26">
        <v>19637248</v>
      </c>
      <c r="K275" s="25">
        <v>53776189</v>
      </c>
      <c r="L275" s="25">
        <v>17795635</v>
      </c>
      <c r="M275" s="26">
        <v>17990501</v>
      </c>
      <c r="N275" s="26">
        <v>11494180</v>
      </c>
      <c r="O275" s="25">
        <v>47280316</v>
      </c>
      <c r="P275" s="25">
        <v>0</v>
      </c>
      <c r="Q275" s="26">
        <v>0</v>
      </c>
      <c r="R275" s="26">
        <v>0</v>
      </c>
      <c r="S275" s="25">
        <v>0</v>
      </c>
      <c r="T275" s="25">
        <v>0</v>
      </c>
      <c r="U275" s="26">
        <v>0</v>
      </c>
      <c r="V275" s="26">
        <v>0</v>
      </c>
      <c r="W275" s="41">
        <v>0</v>
      </c>
    </row>
    <row r="276" spans="1:23" ht="12.75">
      <c r="A276" s="14" t="s">
        <v>27</v>
      </c>
      <c r="B276" s="15" t="s">
        <v>495</v>
      </c>
      <c r="C276" s="16" t="s">
        <v>496</v>
      </c>
      <c r="D276" s="25">
        <v>0</v>
      </c>
      <c r="E276" s="26">
        <v>0</v>
      </c>
      <c r="F276" s="26">
        <v>12825427</v>
      </c>
      <c r="G276" s="35">
        <f t="shared" si="53"/>
        <v>0</v>
      </c>
      <c r="H276" s="25">
        <v>5449573</v>
      </c>
      <c r="I276" s="26">
        <v>3340523</v>
      </c>
      <c r="J276" s="26">
        <v>4035331</v>
      </c>
      <c r="K276" s="25">
        <v>12825427</v>
      </c>
      <c r="L276" s="25">
        <v>0</v>
      </c>
      <c r="M276" s="26">
        <v>0</v>
      </c>
      <c r="N276" s="26">
        <v>0</v>
      </c>
      <c r="O276" s="25">
        <v>0</v>
      </c>
      <c r="P276" s="25">
        <v>0</v>
      </c>
      <c r="Q276" s="26">
        <v>0</v>
      </c>
      <c r="R276" s="26">
        <v>0</v>
      </c>
      <c r="S276" s="25">
        <v>0</v>
      </c>
      <c r="T276" s="25">
        <v>0</v>
      </c>
      <c r="U276" s="26">
        <v>0</v>
      </c>
      <c r="V276" s="26">
        <v>0</v>
      </c>
      <c r="W276" s="41">
        <v>0</v>
      </c>
    </row>
    <row r="277" spans="1:23" ht="12.75">
      <c r="A277" s="14" t="s">
        <v>27</v>
      </c>
      <c r="B277" s="15" t="s">
        <v>497</v>
      </c>
      <c r="C277" s="16" t="s">
        <v>498</v>
      </c>
      <c r="D277" s="25">
        <v>46211929</v>
      </c>
      <c r="E277" s="26">
        <v>46211929</v>
      </c>
      <c r="F277" s="26">
        <v>19105269</v>
      </c>
      <c r="G277" s="35">
        <f t="shared" si="53"/>
        <v>0.41342721270085914</v>
      </c>
      <c r="H277" s="25">
        <v>1605731</v>
      </c>
      <c r="I277" s="26">
        <v>5398634</v>
      </c>
      <c r="J277" s="26">
        <v>2004368</v>
      </c>
      <c r="K277" s="25">
        <v>9008733</v>
      </c>
      <c r="L277" s="25">
        <v>4423182</v>
      </c>
      <c r="M277" s="26">
        <v>2156184</v>
      </c>
      <c r="N277" s="26">
        <v>3517170</v>
      </c>
      <c r="O277" s="25">
        <v>10096536</v>
      </c>
      <c r="P277" s="25">
        <v>0</v>
      </c>
      <c r="Q277" s="26">
        <v>0</v>
      </c>
      <c r="R277" s="26">
        <v>0</v>
      </c>
      <c r="S277" s="25">
        <v>0</v>
      </c>
      <c r="T277" s="25">
        <v>0</v>
      </c>
      <c r="U277" s="26">
        <v>0</v>
      </c>
      <c r="V277" s="26">
        <v>0</v>
      </c>
      <c r="W277" s="41">
        <v>0</v>
      </c>
    </row>
    <row r="278" spans="1:23" ht="12.75">
      <c r="A278" s="14" t="s">
        <v>27</v>
      </c>
      <c r="B278" s="15" t="s">
        <v>499</v>
      </c>
      <c r="C278" s="16" t="s">
        <v>500</v>
      </c>
      <c r="D278" s="25">
        <v>65802123</v>
      </c>
      <c r="E278" s="26">
        <v>65802123</v>
      </c>
      <c r="F278" s="26">
        <v>25140366</v>
      </c>
      <c r="G278" s="35">
        <f t="shared" si="53"/>
        <v>0.38206010465650175</v>
      </c>
      <c r="H278" s="25">
        <v>2726799</v>
      </c>
      <c r="I278" s="26">
        <v>4393361</v>
      </c>
      <c r="J278" s="26">
        <v>4619198</v>
      </c>
      <c r="K278" s="25">
        <v>11739358</v>
      </c>
      <c r="L278" s="25">
        <v>4587052</v>
      </c>
      <c r="M278" s="26">
        <v>3733846</v>
      </c>
      <c r="N278" s="26">
        <v>5080110</v>
      </c>
      <c r="O278" s="25">
        <v>13401008</v>
      </c>
      <c r="P278" s="25">
        <v>0</v>
      </c>
      <c r="Q278" s="26">
        <v>0</v>
      </c>
      <c r="R278" s="26">
        <v>0</v>
      </c>
      <c r="S278" s="25">
        <v>0</v>
      </c>
      <c r="T278" s="25">
        <v>0</v>
      </c>
      <c r="U278" s="26">
        <v>0</v>
      </c>
      <c r="V278" s="26">
        <v>0</v>
      </c>
      <c r="W278" s="41">
        <v>0</v>
      </c>
    </row>
    <row r="279" spans="1:23" ht="12.75">
      <c r="A279" s="14" t="s">
        <v>27</v>
      </c>
      <c r="B279" s="15" t="s">
        <v>501</v>
      </c>
      <c r="C279" s="16" t="s">
        <v>502</v>
      </c>
      <c r="D279" s="25">
        <v>118921000</v>
      </c>
      <c r="E279" s="26">
        <v>118921000</v>
      </c>
      <c r="F279" s="26">
        <v>32968662</v>
      </c>
      <c r="G279" s="35">
        <f t="shared" si="53"/>
        <v>0.2772316243556647</v>
      </c>
      <c r="H279" s="25">
        <v>7826348</v>
      </c>
      <c r="I279" s="26">
        <v>5954295</v>
      </c>
      <c r="J279" s="26">
        <v>11181217</v>
      </c>
      <c r="K279" s="25">
        <v>24961860</v>
      </c>
      <c r="L279" s="25">
        <v>8006802</v>
      </c>
      <c r="M279" s="26">
        <v>0</v>
      </c>
      <c r="N279" s="26">
        <v>0</v>
      </c>
      <c r="O279" s="25">
        <v>8006802</v>
      </c>
      <c r="P279" s="25">
        <v>0</v>
      </c>
      <c r="Q279" s="26">
        <v>0</v>
      </c>
      <c r="R279" s="26">
        <v>0</v>
      </c>
      <c r="S279" s="25">
        <v>0</v>
      </c>
      <c r="T279" s="25">
        <v>0</v>
      </c>
      <c r="U279" s="26">
        <v>0</v>
      </c>
      <c r="V279" s="26">
        <v>0</v>
      </c>
      <c r="W279" s="41">
        <v>0</v>
      </c>
    </row>
    <row r="280" spans="1:23" ht="12.75">
      <c r="A280" s="14" t="s">
        <v>27</v>
      </c>
      <c r="B280" s="15" t="s">
        <v>503</v>
      </c>
      <c r="C280" s="16" t="s">
        <v>504</v>
      </c>
      <c r="D280" s="25">
        <v>162912550</v>
      </c>
      <c r="E280" s="26">
        <v>162912550</v>
      </c>
      <c r="F280" s="26">
        <v>68310101</v>
      </c>
      <c r="G280" s="35">
        <f t="shared" si="53"/>
        <v>0.419305332830405</v>
      </c>
      <c r="H280" s="25">
        <v>7966887</v>
      </c>
      <c r="I280" s="26">
        <v>14982674</v>
      </c>
      <c r="J280" s="26">
        <v>8448670</v>
      </c>
      <c r="K280" s="25">
        <v>31398231</v>
      </c>
      <c r="L280" s="25">
        <v>15335418</v>
      </c>
      <c r="M280" s="26">
        <v>14208387</v>
      </c>
      <c r="N280" s="26">
        <v>7368065</v>
      </c>
      <c r="O280" s="25">
        <v>36911870</v>
      </c>
      <c r="P280" s="25">
        <v>0</v>
      </c>
      <c r="Q280" s="26">
        <v>0</v>
      </c>
      <c r="R280" s="26">
        <v>0</v>
      </c>
      <c r="S280" s="25">
        <v>0</v>
      </c>
      <c r="T280" s="25">
        <v>0</v>
      </c>
      <c r="U280" s="26">
        <v>0</v>
      </c>
      <c r="V280" s="26">
        <v>0</v>
      </c>
      <c r="W280" s="41">
        <v>0</v>
      </c>
    </row>
    <row r="281" spans="1:23" ht="12.75">
      <c r="A281" s="14" t="s">
        <v>42</v>
      </c>
      <c r="B281" s="15" t="s">
        <v>505</v>
      </c>
      <c r="C281" s="16" t="s">
        <v>506</v>
      </c>
      <c r="D281" s="25">
        <v>51975711</v>
      </c>
      <c r="E281" s="26">
        <v>51975711</v>
      </c>
      <c r="F281" s="26">
        <v>27744381</v>
      </c>
      <c r="G281" s="35">
        <f t="shared" si="53"/>
        <v>0.5337951221100179</v>
      </c>
      <c r="H281" s="25">
        <v>4098549</v>
      </c>
      <c r="I281" s="26">
        <v>4674776</v>
      </c>
      <c r="J281" s="26">
        <v>4258547</v>
      </c>
      <c r="K281" s="25">
        <v>13031872</v>
      </c>
      <c r="L281" s="25">
        <v>6736458</v>
      </c>
      <c r="M281" s="26">
        <v>4358426</v>
      </c>
      <c r="N281" s="26">
        <v>3617625</v>
      </c>
      <c r="O281" s="25">
        <v>14712509</v>
      </c>
      <c r="P281" s="25">
        <v>0</v>
      </c>
      <c r="Q281" s="26">
        <v>0</v>
      </c>
      <c r="R281" s="26">
        <v>0</v>
      </c>
      <c r="S281" s="25">
        <v>0</v>
      </c>
      <c r="T281" s="25">
        <v>0</v>
      </c>
      <c r="U281" s="26">
        <v>0</v>
      </c>
      <c r="V281" s="26">
        <v>0</v>
      </c>
      <c r="W281" s="41">
        <v>0</v>
      </c>
    </row>
    <row r="282" spans="1:23" ht="16.5">
      <c r="A282" s="17"/>
      <c r="B282" s="18" t="s">
        <v>507</v>
      </c>
      <c r="C282" s="19"/>
      <c r="D282" s="27">
        <f>SUM(D273:D281)</f>
        <v>936602602</v>
      </c>
      <c r="E282" s="28">
        <f>SUM(E273:E281)</f>
        <v>936602602</v>
      </c>
      <c r="F282" s="28">
        <f>SUM(F273:F281)</f>
        <v>385666542</v>
      </c>
      <c r="G282" s="36">
        <f t="shared" si="53"/>
        <v>0.41177180287184384</v>
      </c>
      <c r="H282" s="27">
        <f aca="true" t="shared" si="56" ref="H282:W282">SUM(H273:H281)</f>
        <v>57442699</v>
      </c>
      <c r="I282" s="28">
        <f t="shared" si="56"/>
        <v>74854034</v>
      </c>
      <c r="J282" s="28">
        <f t="shared" si="56"/>
        <v>70413906</v>
      </c>
      <c r="K282" s="27">
        <f t="shared" si="56"/>
        <v>202710639</v>
      </c>
      <c r="L282" s="27">
        <f t="shared" si="56"/>
        <v>78103793</v>
      </c>
      <c r="M282" s="28">
        <f t="shared" si="56"/>
        <v>57692932</v>
      </c>
      <c r="N282" s="28">
        <f t="shared" si="56"/>
        <v>47159178</v>
      </c>
      <c r="O282" s="27">
        <f t="shared" si="56"/>
        <v>182955903</v>
      </c>
      <c r="P282" s="27">
        <f t="shared" si="56"/>
        <v>0</v>
      </c>
      <c r="Q282" s="28">
        <f t="shared" si="56"/>
        <v>0</v>
      </c>
      <c r="R282" s="28">
        <f t="shared" si="56"/>
        <v>0</v>
      </c>
      <c r="S282" s="27">
        <f t="shared" si="56"/>
        <v>0</v>
      </c>
      <c r="T282" s="27">
        <f t="shared" si="56"/>
        <v>0</v>
      </c>
      <c r="U282" s="28">
        <f t="shared" si="56"/>
        <v>0</v>
      </c>
      <c r="V282" s="28">
        <f t="shared" si="56"/>
        <v>0</v>
      </c>
      <c r="W282" s="42">
        <f t="shared" si="56"/>
        <v>0</v>
      </c>
    </row>
    <row r="283" spans="1:23" ht="12.75">
      <c r="A283" s="14" t="s">
        <v>27</v>
      </c>
      <c r="B283" s="15" t="s">
        <v>508</v>
      </c>
      <c r="C283" s="16" t="s">
        <v>509</v>
      </c>
      <c r="D283" s="25">
        <v>208507737</v>
      </c>
      <c r="E283" s="26">
        <v>208507737</v>
      </c>
      <c r="F283" s="26">
        <v>97162046</v>
      </c>
      <c r="G283" s="35">
        <f t="shared" si="53"/>
        <v>0.4659877249543023</v>
      </c>
      <c r="H283" s="25">
        <v>9182747</v>
      </c>
      <c r="I283" s="26">
        <v>3699603</v>
      </c>
      <c r="J283" s="26">
        <v>27026159</v>
      </c>
      <c r="K283" s="25">
        <v>39908509</v>
      </c>
      <c r="L283" s="25">
        <v>20811565</v>
      </c>
      <c r="M283" s="26">
        <v>16466515</v>
      </c>
      <c r="N283" s="26">
        <v>19975457</v>
      </c>
      <c r="O283" s="25">
        <v>57253537</v>
      </c>
      <c r="P283" s="25">
        <v>0</v>
      </c>
      <c r="Q283" s="26">
        <v>0</v>
      </c>
      <c r="R283" s="26">
        <v>0</v>
      </c>
      <c r="S283" s="25">
        <v>0</v>
      </c>
      <c r="T283" s="25">
        <v>0</v>
      </c>
      <c r="U283" s="26">
        <v>0</v>
      </c>
      <c r="V283" s="26">
        <v>0</v>
      </c>
      <c r="W283" s="41">
        <v>0</v>
      </c>
    </row>
    <row r="284" spans="1:23" ht="12.75">
      <c r="A284" s="14" t="s">
        <v>27</v>
      </c>
      <c r="B284" s="15" t="s">
        <v>510</v>
      </c>
      <c r="C284" s="16" t="s">
        <v>511</v>
      </c>
      <c r="D284" s="25">
        <v>60707760</v>
      </c>
      <c r="E284" s="26">
        <v>60707760</v>
      </c>
      <c r="F284" s="26">
        <v>22788366</v>
      </c>
      <c r="G284" s="35">
        <f t="shared" si="53"/>
        <v>0.37537813946684906</v>
      </c>
      <c r="H284" s="25">
        <v>2965718</v>
      </c>
      <c r="I284" s="26">
        <v>5290928</v>
      </c>
      <c r="J284" s="26">
        <v>2454058</v>
      </c>
      <c r="K284" s="25">
        <v>10710704</v>
      </c>
      <c r="L284" s="25">
        <v>3841634</v>
      </c>
      <c r="M284" s="26">
        <v>3273431</v>
      </c>
      <c r="N284" s="26">
        <v>4962597</v>
      </c>
      <c r="O284" s="25">
        <v>12077662</v>
      </c>
      <c r="P284" s="25">
        <v>0</v>
      </c>
      <c r="Q284" s="26">
        <v>0</v>
      </c>
      <c r="R284" s="26">
        <v>0</v>
      </c>
      <c r="S284" s="25">
        <v>0</v>
      </c>
      <c r="T284" s="25">
        <v>0</v>
      </c>
      <c r="U284" s="26">
        <v>0</v>
      </c>
      <c r="V284" s="26">
        <v>0</v>
      </c>
      <c r="W284" s="41">
        <v>0</v>
      </c>
    </row>
    <row r="285" spans="1:23" ht="12.75">
      <c r="A285" s="14" t="s">
        <v>27</v>
      </c>
      <c r="B285" s="15" t="s">
        <v>512</v>
      </c>
      <c r="C285" s="16" t="s">
        <v>513</v>
      </c>
      <c r="D285" s="25">
        <v>224875674</v>
      </c>
      <c r="E285" s="26">
        <v>224875674</v>
      </c>
      <c r="F285" s="26">
        <v>39985568</v>
      </c>
      <c r="G285" s="35">
        <f t="shared" si="53"/>
        <v>0.17781188729199762</v>
      </c>
      <c r="H285" s="25">
        <v>13840996</v>
      </c>
      <c r="I285" s="26">
        <v>8693488</v>
      </c>
      <c r="J285" s="26">
        <v>6443472</v>
      </c>
      <c r="K285" s="25">
        <v>28977956</v>
      </c>
      <c r="L285" s="25">
        <v>11007612</v>
      </c>
      <c r="M285" s="26">
        <v>0</v>
      </c>
      <c r="N285" s="26">
        <v>0</v>
      </c>
      <c r="O285" s="25">
        <v>11007612</v>
      </c>
      <c r="P285" s="25">
        <v>0</v>
      </c>
      <c r="Q285" s="26">
        <v>0</v>
      </c>
      <c r="R285" s="26">
        <v>0</v>
      </c>
      <c r="S285" s="25">
        <v>0</v>
      </c>
      <c r="T285" s="25">
        <v>0</v>
      </c>
      <c r="U285" s="26">
        <v>0</v>
      </c>
      <c r="V285" s="26">
        <v>0</v>
      </c>
      <c r="W285" s="41">
        <v>0</v>
      </c>
    </row>
    <row r="286" spans="1:23" ht="12.75">
      <c r="A286" s="14" t="s">
        <v>27</v>
      </c>
      <c r="B286" s="15" t="s">
        <v>514</v>
      </c>
      <c r="C286" s="16" t="s">
        <v>515</v>
      </c>
      <c r="D286" s="25">
        <v>83323559</v>
      </c>
      <c r="E286" s="26">
        <v>83323559</v>
      </c>
      <c r="F286" s="26">
        <v>25016893</v>
      </c>
      <c r="G286" s="35">
        <f t="shared" si="53"/>
        <v>0.30023793150746236</v>
      </c>
      <c r="H286" s="25">
        <v>0</v>
      </c>
      <c r="I286" s="26">
        <v>3532725</v>
      </c>
      <c r="J286" s="26">
        <v>6383913</v>
      </c>
      <c r="K286" s="25">
        <v>9916638</v>
      </c>
      <c r="L286" s="25">
        <v>5384067</v>
      </c>
      <c r="M286" s="26">
        <v>5639153</v>
      </c>
      <c r="N286" s="26">
        <v>4077035</v>
      </c>
      <c r="O286" s="25">
        <v>15100255</v>
      </c>
      <c r="P286" s="25">
        <v>0</v>
      </c>
      <c r="Q286" s="26">
        <v>0</v>
      </c>
      <c r="R286" s="26">
        <v>0</v>
      </c>
      <c r="S286" s="25">
        <v>0</v>
      </c>
      <c r="T286" s="25">
        <v>0</v>
      </c>
      <c r="U286" s="26">
        <v>0</v>
      </c>
      <c r="V286" s="26">
        <v>0</v>
      </c>
      <c r="W286" s="41">
        <v>0</v>
      </c>
    </row>
    <row r="287" spans="1:23" ht="12.75">
      <c r="A287" s="14" t="s">
        <v>27</v>
      </c>
      <c r="B287" s="15" t="s">
        <v>516</v>
      </c>
      <c r="C287" s="16" t="s">
        <v>517</v>
      </c>
      <c r="D287" s="25">
        <v>663045792</v>
      </c>
      <c r="E287" s="26">
        <v>663045792</v>
      </c>
      <c r="F287" s="26">
        <v>279099713</v>
      </c>
      <c r="G287" s="35">
        <f t="shared" si="53"/>
        <v>0.42093580317903595</v>
      </c>
      <c r="H287" s="25">
        <v>26518084</v>
      </c>
      <c r="I287" s="26">
        <v>55826484</v>
      </c>
      <c r="J287" s="26">
        <v>57935019</v>
      </c>
      <c r="K287" s="25">
        <v>140279587</v>
      </c>
      <c r="L287" s="25">
        <v>48995091</v>
      </c>
      <c r="M287" s="26">
        <v>44362322</v>
      </c>
      <c r="N287" s="26">
        <v>45462713</v>
      </c>
      <c r="O287" s="25">
        <v>138820126</v>
      </c>
      <c r="P287" s="25">
        <v>0</v>
      </c>
      <c r="Q287" s="26">
        <v>0</v>
      </c>
      <c r="R287" s="26">
        <v>0</v>
      </c>
      <c r="S287" s="25">
        <v>0</v>
      </c>
      <c r="T287" s="25">
        <v>0</v>
      </c>
      <c r="U287" s="26">
        <v>0</v>
      </c>
      <c r="V287" s="26">
        <v>0</v>
      </c>
      <c r="W287" s="41">
        <v>0</v>
      </c>
    </row>
    <row r="288" spans="1:23" ht="12.75">
      <c r="A288" s="14" t="s">
        <v>42</v>
      </c>
      <c r="B288" s="15" t="s">
        <v>518</v>
      </c>
      <c r="C288" s="16" t="s">
        <v>519</v>
      </c>
      <c r="D288" s="25">
        <v>64240337</v>
      </c>
      <c r="E288" s="26">
        <v>64240337</v>
      </c>
      <c r="F288" s="26">
        <v>29184324</v>
      </c>
      <c r="G288" s="35">
        <f t="shared" si="53"/>
        <v>0.4542990488982024</v>
      </c>
      <c r="H288" s="25">
        <v>3531984</v>
      </c>
      <c r="I288" s="26">
        <v>4304100</v>
      </c>
      <c r="J288" s="26">
        <v>4460694</v>
      </c>
      <c r="K288" s="25">
        <v>12296778</v>
      </c>
      <c r="L288" s="25">
        <v>4716122</v>
      </c>
      <c r="M288" s="26">
        <v>7504208</v>
      </c>
      <c r="N288" s="26">
        <v>4667216</v>
      </c>
      <c r="O288" s="25">
        <v>16887546</v>
      </c>
      <c r="P288" s="25">
        <v>0</v>
      </c>
      <c r="Q288" s="26">
        <v>0</v>
      </c>
      <c r="R288" s="26">
        <v>0</v>
      </c>
      <c r="S288" s="25">
        <v>0</v>
      </c>
      <c r="T288" s="25">
        <v>0</v>
      </c>
      <c r="U288" s="26">
        <v>0</v>
      </c>
      <c r="V288" s="26">
        <v>0</v>
      </c>
      <c r="W288" s="41">
        <v>0</v>
      </c>
    </row>
    <row r="289" spans="1:23" ht="16.5">
      <c r="A289" s="17"/>
      <c r="B289" s="18" t="s">
        <v>520</v>
      </c>
      <c r="C289" s="19"/>
      <c r="D289" s="27">
        <f>SUM(D283:D288)</f>
        <v>1304700859</v>
      </c>
      <c r="E289" s="28">
        <f>SUM(E283:E288)</f>
        <v>1304700859</v>
      </c>
      <c r="F289" s="28">
        <f>SUM(F283:F288)</f>
        <v>493236910</v>
      </c>
      <c r="G289" s="36">
        <f t="shared" si="53"/>
        <v>0.37804597628459136</v>
      </c>
      <c r="H289" s="27">
        <f aca="true" t="shared" si="57" ref="H289:W289">SUM(H283:H288)</f>
        <v>56039529</v>
      </c>
      <c r="I289" s="28">
        <f t="shared" si="57"/>
        <v>81347328</v>
      </c>
      <c r="J289" s="28">
        <f t="shared" si="57"/>
        <v>104703315</v>
      </c>
      <c r="K289" s="27">
        <f t="shared" si="57"/>
        <v>242090172</v>
      </c>
      <c r="L289" s="27">
        <f t="shared" si="57"/>
        <v>94756091</v>
      </c>
      <c r="M289" s="28">
        <f t="shared" si="57"/>
        <v>77245629</v>
      </c>
      <c r="N289" s="28">
        <f t="shared" si="57"/>
        <v>79145018</v>
      </c>
      <c r="O289" s="27">
        <f t="shared" si="57"/>
        <v>251146738</v>
      </c>
      <c r="P289" s="27">
        <f t="shared" si="57"/>
        <v>0</v>
      </c>
      <c r="Q289" s="28">
        <f t="shared" si="57"/>
        <v>0</v>
      </c>
      <c r="R289" s="28">
        <f t="shared" si="57"/>
        <v>0</v>
      </c>
      <c r="S289" s="27">
        <f t="shared" si="57"/>
        <v>0</v>
      </c>
      <c r="T289" s="27">
        <f t="shared" si="57"/>
        <v>0</v>
      </c>
      <c r="U289" s="28">
        <f t="shared" si="57"/>
        <v>0</v>
      </c>
      <c r="V289" s="28">
        <f t="shared" si="57"/>
        <v>0</v>
      </c>
      <c r="W289" s="42">
        <f t="shared" si="57"/>
        <v>0</v>
      </c>
    </row>
    <row r="290" spans="1:23" ht="12.75">
      <c r="A290" s="14" t="s">
        <v>27</v>
      </c>
      <c r="B290" s="15" t="s">
        <v>521</v>
      </c>
      <c r="C290" s="16" t="s">
        <v>522</v>
      </c>
      <c r="D290" s="25">
        <v>1936490687</v>
      </c>
      <c r="E290" s="26">
        <v>1936490687</v>
      </c>
      <c r="F290" s="26">
        <v>969270619</v>
      </c>
      <c r="G290" s="35">
        <f t="shared" si="53"/>
        <v>0.5005294502611776</v>
      </c>
      <c r="H290" s="25">
        <v>6640754</v>
      </c>
      <c r="I290" s="26">
        <v>145391896</v>
      </c>
      <c r="J290" s="26">
        <v>408040641</v>
      </c>
      <c r="K290" s="25">
        <v>560073291</v>
      </c>
      <c r="L290" s="25">
        <v>123069090</v>
      </c>
      <c r="M290" s="26">
        <v>132910771</v>
      </c>
      <c r="N290" s="26">
        <v>153217467</v>
      </c>
      <c r="O290" s="25">
        <v>409197328</v>
      </c>
      <c r="P290" s="25">
        <v>0</v>
      </c>
      <c r="Q290" s="26">
        <v>0</v>
      </c>
      <c r="R290" s="26">
        <v>0</v>
      </c>
      <c r="S290" s="25">
        <v>0</v>
      </c>
      <c r="T290" s="25">
        <v>0</v>
      </c>
      <c r="U290" s="26">
        <v>0</v>
      </c>
      <c r="V290" s="26">
        <v>0</v>
      </c>
      <c r="W290" s="41">
        <v>0</v>
      </c>
    </row>
    <row r="291" spans="1:23" ht="12.75">
      <c r="A291" s="14" t="s">
        <v>27</v>
      </c>
      <c r="B291" s="15" t="s">
        <v>523</v>
      </c>
      <c r="C291" s="16" t="s">
        <v>524</v>
      </c>
      <c r="D291" s="25">
        <v>160003153</v>
      </c>
      <c r="E291" s="26">
        <v>160003153</v>
      </c>
      <c r="F291" s="26">
        <v>79203694</v>
      </c>
      <c r="G291" s="35">
        <f t="shared" si="53"/>
        <v>0.4950133326435136</v>
      </c>
      <c r="H291" s="25">
        <v>7831007</v>
      </c>
      <c r="I291" s="26">
        <v>10694381</v>
      </c>
      <c r="J291" s="26">
        <v>11707396</v>
      </c>
      <c r="K291" s="25">
        <v>30232784</v>
      </c>
      <c r="L291" s="25">
        <v>15295944</v>
      </c>
      <c r="M291" s="26">
        <v>9578792</v>
      </c>
      <c r="N291" s="26">
        <v>24096174</v>
      </c>
      <c r="O291" s="25">
        <v>48970910</v>
      </c>
      <c r="P291" s="25">
        <v>0</v>
      </c>
      <c r="Q291" s="26">
        <v>0</v>
      </c>
      <c r="R291" s="26">
        <v>0</v>
      </c>
      <c r="S291" s="25">
        <v>0</v>
      </c>
      <c r="T291" s="25">
        <v>0</v>
      </c>
      <c r="U291" s="26">
        <v>0</v>
      </c>
      <c r="V291" s="26">
        <v>0</v>
      </c>
      <c r="W291" s="41">
        <v>0</v>
      </c>
    </row>
    <row r="292" spans="1:23" ht="12.75">
      <c r="A292" s="14" t="s">
        <v>27</v>
      </c>
      <c r="B292" s="15" t="s">
        <v>525</v>
      </c>
      <c r="C292" s="16" t="s">
        <v>526</v>
      </c>
      <c r="D292" s="25">
        <v>140294382</v>
      </c>
      <c r="E292" s="26">
        <v>140294382</v>
      </c>
      <c r="F292" s="26">
        <v>18586314</v>
      </c>
      <c r="G292" s="35">
        <f t="shared" si="53"/>
        <v>0.13248081452042748</v>
      </c>
      <c r="H292" s="25">
        <v>2553244</v>
      </c>
      <c r="I292" s="26">
        <v>8095430</v>
      </c>
      <c r="J292" s="26">
        <v>818515</v>
      </c>
      <c r="K292" s="25">
        <v>11467189</v>
      </c>
      <c r="L292" s="25">
        <v>7119125</v>
      </c>
      <c r="M292" s="26">
        <v>0</v>
      </c>
      <c r="N292" s="26">
        <v>0</v>
      </c>
      <c r="O292" s="25">
        <v>7119125</v>
      </c>
      <c r="P292" s="25">
        <v>0</v>
      </c>
      <c r="Q292" s="26">
        <v>0</v>
      </c>
      <c r="R292" s="26">
        <v>0</v>
      </c>
      <c r="S292" s="25">
        <v>0</v>
      </c>
      <c r="T292" s="25">
        <v>0</v>
      </c>
      <c r="U292" s="26">
        <v>0</v>
      </c>
      <c r="V292" s="26">
        <v>0</v>
      </c>
      <c r="W292" s="41">
        <v>0</v>
      </c>
    </row>
    <row r="293" spans="1:23" ht="12.75">
      <c r="A293" s="14" t="s">
        <v>27</v>
      </c>
      <c r="B293" s="15" t="s">
        <v>527</v>
      </c>
      <c r="C293" s="16" t="s">
        <v>528</v>
      </c>
      <c r="D293" s="25">
        <v>278735877</v>
      </c>
      <c r="E293" s="26">
        <v>278735877</v>
      </c>
      <c r="F293" s="26">
        <v>1875777</v>
      </c>
      <c r="G293" s="35">
        <f t="shared" si="53"/>
        <v>0.006729585800682558</v>
      </c>
      <c r="H293" s="25">
        <v>107087</v>
      </c>
      <c r="I293" s="26">
        <v>960294</v>
      </c>
      <c r="J293" s="26">
        <v>808396</v>
      </c>
      <c r="K293" s="25">
        <v>1875777</v>
      </c>
      <c r="L293" s="25">
        <v>0</v>
      </c>
      <c r="M293" s="26">
        <v>0</v>
      </c>
      <c r="N293" s="26">
        <v>0</v>
      </c>
      <c r="O293" s="25">
        <v>0</v>
      </c>
      <c r="P293" s="25">
        <v>0</v>
      </c>
      <c r="Q293" s="26">
        <v>0</v>
      </c>
      <c r="R293" s="26">
        <v>0</v>
      </c>
      <c r="S293" s="25">
        <v>0</v>
      </c>
      <c r="T293" s="25">
        <v>0</v>
      </c>
      <c r="U293" s="26">
        <v>0</v>
      </c>
      <c r="V293" s="26">
        <v>0</v>
      </c>
      <c r="W293" s="41">
        <v>0</v>
      </c>
    </row>
    <row r="294" spans="1:23" ht="12.75">
      <c r="A294" s="14" t="s">
        <v>42</v>
      </c>
      <c r="B294" s="15" t="s">
        <v>529</v>
      </c>
      <c r="C294" s="16" t="s">
        <v>530</v>
      </c>
      <c r="D294" s="25">
        <v>135248500</v>
      </c>
      <c r="E294" s="26">
        <v>135248500</v>
      </c>
      <c r="F294" s="26">
        <v>52270583</v>
      </c>
      <c r="G294" s="35">
        <f t="shared" si="53"/>
        <v>0.38647809772381947</v>
      </c>
      <c r="H294" s="25">
        <v>8211224</v>
      </c>
      <c r="I294" s="26">
        <v>5441178</v>
      </c>
      <c r="J294" s="26">
        <v>8655733</v>
      </c>
      <c r="K294" s="25">
        <v>22308135</v>
      </c>
      <c r="L294" s="25">
        <v>11590343</v>
      </c>
      <c r="M294" s="26">
        <v>9218455</v>
      </c>
      <c r="N294" s="26">
        <v>9153650</v>
      </c>
      <c r="O294" s="25">
        <v>29962448</v>
      </c>
      <c r="P294" s="25">
        <v>0</v>
      </c>
      <c r="Q294" s="26">
        <v>0</v>
      </c>
      <c r="R294" s="26">
        <v>0</v>
      </c>
      <c r="S294" s="25">
        <v>0</v>
      </c>
      <c r="T294" s="25">
        <v>0</v>
      </c>
      <c r="U294" s="26">
        <v>0</v>
      </c>
      <c r="V294" s="26">
        <v>0</v>
      </c>
      <c r="W294" s="41">
        <v>0</v>
      </c>
    </row>
    <row r="295" spans="1:23" ht="16.5">
      <c r="A295" s="17"/>
      <c r="B295" s="18" t="s">
        <v>531</v>
      </c>
      <c r="C295" s="19"/>
      <c r="D295" s="27">
        <f>SUM(D290:D294)</f>
        <v>2650772599</v>
      </c>
      <c r="E295" s="28">
        <f>SUM(E290:E294)</f>
        <v>2650772599</v>
      </c>
      <c r="F295" s="28">
        <f>SUM(F290:F294)</f>
        <v>1121206987</v>
      </c>
      <c r="G295" s="36">
        <f t="shared" si="53"/>
        <v>0.422973659612663</v>
      </c>
      <c r="H295" s="27">
        <f aca="true" t="shared" si="58" ref="H295:W295">SUM(H290:H294)</f>
        <v>25343316</v>
      </c>
      <c r="I295" s="28">
        <f t="shared" si="58"/>
        <v>170583179</v>
      </c>
      <c r="J295" s="28">
        <f t="shared" si="58"/>
        <v>430030681</v>
      </c>
      <c r="K295" s="27">
        <f t="shared" si="58"/>
        <v>625957176</v>
      </c>
      <c r="L295" s="27">
        <f t="shared" si="58"/>
        <v>157074502</v>
      </c>
      <c r="M295" s="28">
        <f t="shared" si="58"/>
        <v>151708018</v>
      </c>
      <c r="N295" s="28">
        <f t="shared" si="58"/>
        <v>186467291</v>
      </c>
      <c r="O295" s="27">
        <f t="shared" si="58"/>
        <v>495249811</v>
      </c>
      <c r="P295" s="27">
        <f t="shared" si="58"/>
        <v>0</v>
      </c>
      <c r="Q295" s="28">
        <f t="shared" si="58"/>
        <v>0</v>
      </c>
      <c r="R295" s="28">
        <f t="shared" si="58"/>
        <v>0</v>
      </c>
      <c r="S295" s="27">
        <f t="shared" si="58"/>
        <v>0</v>
      </c>
      <c r="T295" s="27">
        <f t="shared" si="58"/>
        <v>0</v>
      </c>
      <c r="U295" s="28">
        <f t="shared" si="58"/>
        <v>0</v>
      </c>
      <c r="V295" s="28">
        <f t="shared" si="58"/>
        <v>0</v>
      </c>
      <c r="W295" s="42">
        <f t="shared" si="58"/>
        <v>0</v>
      </c>
    </row>
    <row r="296" spans="1:23" ht="16.5">
      <c r="A296" s="17"/>
      <c r="B296" s="18" t="s">
        <v>532</v>
      </c>
      <c r="C296" s="19"/>
      <c r="D296" s="27">
        <f>SUM(D260:D263,D265:D271,D273:D281,D283:D288,D290:D294)</f>
        <v>6621197756</v>
      </c>
      <c r="E296" s="28">
        <f>SUM(E260:E263,E265:E271,E273:E281,E283:E288,E290:E294)</f>
        <v>6621197756</v>
      </c>
      <c r="F296" s="28">
        <f>SUM(F260:F263,F265:F271,F273:F281,F283:F288,F290:F294)</f>
        <v>2517401528</v>
      </c>
      <c r="G296" s="36">
        <f t="shared" si="53"/>
        <v>0.3802033439824056</v>
      </c>
      <c r="H296" s="27">
        <f aca="true" t="shared" si="59" ref="H296:W296">SUM(H260:H263,H265:H271,H273:H281,H283:H288,H290:H294)</f>
        <v>208889820</v>
      </c>
      <c r="I296" s="28">
        <f t="shared" si="59"/>
        <v>405670762</v>
      </c>
      <c r="J296" s="28">
        <f t="shared" si="59"/>
        <v>683801415</v>
      </c>
      <c r="K296" s="27">
        <f t="shared" si="59"/>
        <v>1298361997</v>
      </c>
      <c r="L296" s="27">
        <f t="shared" si="59"/>
        <v>430272459</v>
      </c>
      <c r="M296" s="28">
        <f t="shared" si="59"/>
        <v>374923681</v>
      </c>
      <c r="N296" s="28">
        <f t="shared" si="59"/>
        <v>413843391</v>
      </c>
      <c r="O296" s="27">
        <f t="shared" si="59"/>
        <v>1219039531</v>
      </c>
      <c r="P296" s="27">
        <f t="shared" si="59"/>
        <v>0</v>
      </c>
      <c r="Q296" s="28">
        <f t="shared" si="59"/>
        <v>0</v>
      </c>
      <c r="R296" s="28">
        <f t="shared" si="59"/>
        <v>0</v>
      </c>
      <c r="S296" s="27">
        <f t="shared" si="59"/>
        <v>0</v>
      </c>
      <c r="T296" s="27">
        <f t="shared" si="59"/>
        <v>0</v>
      </c>
      <c r="U296" s="28">
        <f t="shared" si="59"/>
        <v>0</v>
      </c>
      <c r="V296" s="28">
        <f t="shared" si="59"/>
        <v>0</v>
      </c>
      <c r="W296" s="42">
        <f t="shared" si="59"/>
        <v>0</v>
      </c>
    </row>
    <row r="297" spans="1:23" ht="16.5">
      <c r="A297" s="9"/>
      <c r="B297" s="10" t="s">
        <v>604</v>
      </c>
      <c r="C297" s="11"/>
      <c r="D297" s="29"/>
      <c r="E297" s="30"/>
      <c r="F297" s="30"/>
      <c r="G297" s="37"/>
      <c r="H297" s="29"/>
      <c r="I297" s="30"/>
      <c r="J297" s="30"/>
      <c r="K297" s="29"/>
      <c r="L297" s="29"/>
      <c r="M297" s="30"/>
      <c r="N297" s="30"/>
      <c r="O297" s="29"/>
      <c r="P297" s="29"/>
      <c r="Q297" s="30"/>
      <c r="R297" s="30"/>
      <c r="S297" s="29"/>
      <c r="T297" s="29"/>
      <c r="U297" s="30"/>
      <c r="V297" s="30"/>
      <c r="W297" s="43"/>
    </row>
    <row r="298" spans="1:23" ht="16.5">
      <c r="A298" s="13"/>
      <c r="B298" s="10" t="s">
        <v>533</v>
      </c>
      <c r="C298" s="11"/>
      <c r="D298" s="29"/>
      <c r="E298" s="30"/>
      <c r="F298" s="30"/>
      <c r="G298" s="37"/>
      <c r="H298" s="29"/>
      <c r="I298" s="30"/>
      <c r="J298" s="30"/>
      <c r="K298" s="29"/>
      <c r="L298" s="29"/>
      <c r="M298" s="30"/>
      <c r="N298" s="30"/>
      <c r="O298" s="29"/>
      <c r="P298" s="29"/>
      <c r="Q298" s="30"/>
      <c r="R298" s="30"/>
      <c r="S298" s="29"/>
      <c r="T298" s="29"/>
      <c r="U298" s="30"/>
      <c r="V298" s="30"/>
      <c r="W298" s="43"/>
    </row>
    <row r="299" spans="1:23" ht="12.75">
      <c r="A299" s="14" t="s">
        <v>21</v>
      </c>
      <c r="B299" s="15" t="s">
        <v>534</v>
      </c>
      <c r="C299" s="16" t="s">
        <v>535</v>
      </c>
      <c r="D299" s="25">
        <v>38322274040</v>
      </c>
      <c r="E299" s="26">
        <v>38564762852</v>
      </c>
      <c r="F299" s="26">
        <v>17004804437</v>
      </c>
      <c r="G299" s="35">
        <f aca="true" t="shared" si="60" ref="G299:G336">IF($D299=0,0,$F299/$D299)</f>
        <v>0.4437316120450142</v>
      </c>
      <c r="H299" s="25">
        <v>1694002594</v>
      </c>
      <c r="I299" s="26">
        <v>3176831537</v>
      </c>
      <c r="J299" s="26">
        <v>3157377580</v>
      </c>
      <c r="K299" s="25">
        <v>8028211711</v>
      </c>
      <c r="L299" s="25">
        <v>2860976208</v>
      </c>
      <c r="M299" s="26">
        <v>3280428711</v>
      </c>
      <c r="N299" s="26">
        <v>2835187807</v>
      </c>
      <c r="O299" s="25">
        <v>8976592726</v>
      </c>
      <c r="P299" s="25">
        <v>0</v>
      </c>
      <c r="Q299" s="26">
        <v>0</v>
      </c>
      <c r="R299" s="26">
        <v>0</v>
      </c>
      <c r="S299" s="25">
        <v>0</v>
      </c>
      <c r="T299" s="25">
        <v>0</v>
      </c>
      <c r="U299" s="26">
        <v>0</v>
      </c>
      <c r="V299" s="26">
        <v>0</v>
      </c>
      <c r="W299" s="41">
        <v>0</v>
      </c>
    </row>
    <row r="300" spans="1:23" ht="16.5">
      <c r="A300" s="17"/>
      <c r="B300" s="18" t="s">
        <v>26</v>
      </c>
      <c r="C300" s="19"/>
      <c r="D300" s="27">
        <f>D299</f>
        <v>38322274040</v>
      </c>
      <c r="E300" s="28">
        <f>E299</f>
        <v>38564762852</v>
      </c>
      <c r="F300" s="28">
        <f>F299</f>
        <v>17004804437</v>
      </c>
      <c r="G300" s="36">
        <f t="shared" si="60"/>
        <v>0.4437316120450142</v>
      </c>
      <c r="H300" s="27">
        <f aca="true" t="shared" si="61" ref="H300:W300">H299</f>
        <v>1694002594</v>
      </c>
      <c r="I300" s="28">
        <f t="shared" si="61"/>
        <v>3176831537</v>
      </c>
      <c r="J300" s="28">
        <f t="shared" si="61"/>
        <v>3157377580</v>
      </c>
      <c r="K300" s="27">
        <f t="shared" si="61"/>
        <v>8028211711</v>
      </c>
      <c r="L300" s="27">
        <f t="shared" si="61"/>
        <v>2860976208</v>
      </c>
      <c r="M300" s="28">
        <f t="shared" si="61"/>
        <v>3280428711</v>
      </c>
      <c r="N300" s="28">
        <f t="shared" si="61"/>
        <v>2835187807</v>
      </c>
      <c r="O300" s="27">
        <f t="shared" si="61"/>
        <v>8976592726</v>
      </c>
      <c r="P300" s="27">
        <f t="shared" si="61"/>
        <v>0</v>
      </c>
      <c r="Q300" s="28">
        <f t="shared" si="61"/>
        <v>0</v>
      </c>
      <c r="R300" s="28">
        <f t="shared" si="61"/>
        <v>0</v>
      </c>
      <c r="S300" s="27">
        <f t="shared" si="61"/>
        <v>0</v>
      </c>
      <c r="T300" s="27">
        <f t="shared" si="61"/>
        <v>0</v>
      </c>
      <c r="U300" s="28">
        <f t="shared" si="61"/>
        <v>0</v>
      </c>
      <c r="V300" s="28">
        <f t="shared" si="61"/>
        <v>0</v>
      </c>
      <c r="W300" s="42">
        <f t="shared" si="61"/>
        <v>0</v>
      </c>
    </row>
    <row r="301" spans="1:23" ht="12.75">
      <c r="A301" s="14" t="s">
        <v>27</v>
      </c>
      <c r="B301" s="15" t="s">
        <v>536</v>
      </c>
      <c r="C301" s="16" t="s">
        <v>537</v>
      </c>
      <c r="D301" s="25">
        <v>291328941</v>
      </c>
      <c r="E301" s="26">
        <v>293228903</v>
      </c>
      <c r="F301" s="26">
        <v>120157530</v>
      </c>
      <c r="G301" s="35">
        <f t="shared" si="60"/>
        <v>0.41244625263646567</v>
      </c>
      <c r="H301" s="25">
        <v>17003505</v>
      </c>
      <c r="I301" s="26">
        <v>24631468</v>
      </c>
      <c r="J301" s="26">
        <v>22704308</v>
      </c>
      <c r="K301" s="25">
        <v>64339281</v>
      </c>
      <c r="L301" s="25">
        <v>11649219</v>
      </c>
      <c r="M301" s="26">
        <v>23050265</v>
      </c>
      <c r="N301" s="26">
        <v>21118765</v>
      </c>
      <c r="O301" s="25">
        <v>55818249</v>
      </c>
      <c r="P301" s="25">
        <v>0</v>
      </c>
      <c r="Q301" s="26">
        <v>0</v>
      </c>
      <c r="R301" s="26">
        <v>0</v>
      </c>
      <c r="S301" s="25">
        <v>0</v>
      </c>
      <c r="T301" s="25">
        <v>0</v>
      </c>
      <c r="U301" s="26">
        <v>0</v>
      </c>
      <c r="V301" s="26">
        <v>0</v>
      </c>
      <c r="W301" s="41">
        <v>0</v>
      </c>
    </row>
    <row r="302" spans="1:23" ht="12.75">
      <c r="A302" s="14" t="s">
        <v>27</v>
      </c>
      <c r="B302" s="15" t="s">
        <v>538</v>
      </c>
      <c r="C302" s="16" t="s">
        <v>539</v>
      </c>
      <c r="D302" s="25">
        <v>274267002</v>
      </c>
      <c r="E302" s="26">
        <v>274267002</v>
      </c>
      <c r="F302" s="26">
        <v>132584355</v>
      </c>
      <c r="G302" s="35">
        <f t="shared" si="60"/>
        <v>0.48341344030879807</v>
      </c>
      <c r="H302" s="25">
        <v>16501556</v>
      </c>
      <c r="I302" s="26">
        <v>22731012</v>
      </c>
      <c r="J302" s="26">
        <v>20760852</v>
      </c>
      <c r="K302" s="25">
        <v>59993420</v>
      </c>
      <c r="L302" s="25">
        <v>21757577</v>
      </c>
      <c r="M302" s="26">
        <v>29702658</v>
      </c>
      <c r="N302" s="26">
        <v>21130700</v>
      </c>
      <c r="O302" s="25">
        <v>72590935</v>
      </c>
      <c r="P302" s="25">
        <v>0</v>
      </c>
      <c r="Q302" s="26">
        <v>0</v>
      </c>
      <c r="R302" s="26">
        <v>0</v>
      </c>
      <c r="S302" s="25">
        <v>0</v>
      </c>
      <c r="T302" s="25">
        <v>0</v>
      </c>
      <c r="U302" s="26">
        <v>0</v>
      </c>
      <c r="V302" s="26">
        <v>0</v>
      </c>
      <c r="W302" s="41">
        <v>0</v>
      </c>
    </row>
    <row r="303" spans="1:23" ht="12.75">
      <c r="A303" s="14" t="s">
        <v>27</v>
      </c>
      <c r="B303" s="15" t="s">
        <v>540</v>
      </c>
      <c r="C303" s="16" t="s">
        <v>541</v>
      </c>
      <c r="D303" s="25">
        <v>328673177</v>
      </c>
      <c r="E303" s="26">
        <v>328673177</v>
      </c>
      <c r="F303" s="26">
        <v>117099968</v>
      </c>
      <c r="G303" s="35">
        <f t="shared" si="60"/>
        <v>0.35628087776691314</v>
      </c>
      <c r="H303" s="25">
        <v>9451617</v>
      </c>
      <c r="I303" s="26">
        <v>21913281</v>
      </c>
      <c r="J303" s="26">
        <v>21972189</v>
      </c>
      <c r="K303" s="25">
        <v>53337087</v>
      </c>
      <c r="L303" s="25">
        <v>18555344</v>
      </c>
      <c r="M303" s="26">
        <v>24900246</v>
      </c>
      <c r="N303" s="26">
        <v>20307291</v>
      </c>
      <c r="O303" s="25">
        <v>63762881</v>
      </c>
      <c r="P303" s="25">
        <v>0</v>
      </c>
      <c r="Q303" s="26">
        <v>0</v>
      </c>
      <c r="R303" s="26">
        <v>0</v>
      </c>
      <c r="S303" s="25">
        <v>0</v>
      </c>
      <c r="T303" s="25">
        <v>0</v>
      </c>
      <c r="U303" s="26">
        <v>0</v>
      </c>
      <c r="V303" s="26">
        <v>0</v>
      </c>
      <c r="W303" s="41">
        <v>0</v>
      </c>
    </row>
    <row r="304" spans="1:23" ht="12.75">
      <c r="A304" s="14" t="s">
        <v>27</v>
      </c>
      <c r="B304" s="15" t="s">
        <v>542</v>
      </c>
      <c r="C304" s="16" t="s">
        <v>543</v>
      </c>
      <c r="D304" s="25">
        <v>1039703906</v>
      </c>
      <c r="E304" s="26">
        <v>1041514941</v>
      </c>
      <c r="F304" s="26">
        <v>379405852</v>
      </c>
      <c r="G304" s="35">
        <f t="shared" si="60"/>
        <v>0.36491721326667786</v>
      </c>
      <c r="H304" s="25">
        <v>29816298</v>
      </c>
      <c r="I304" s="26">
        <v>73792529</v>
      </c>
      <c r="J304" s="26">
        <v>68914961</v>
      </c>
      <c r="K304" s="25">
        <v>172523788</v>
      </c>
      <c r="L304" s="25">
        <v>59999966</v>
      </c>
      <c r="M304" s="26">
        <v>74937197</v>
      </c>
      <c r="N304" s="26">
        <v>71944901</v>
      </c>
      <c r="O304" s="25">
        <v>206882064</v>
      </c>
      <c r="P304" s="25">
        <v>0</v>
      </c>
      <c r="Q304" s="26">
        <v>0</v>
      </c>
      <c r="R304" s="26">
        <v>0</v>
      </c>
      <c r="S304" s="25">
        <v>0</v>
      </c>
      <c r="T304" s="25">
        <v>0</v>
      </c>
      <c r="U304" s="26">
        <v>0</v>
      </c>
      <c r="V304" s="26">
        <v>0</v>
      </c>
      <c r="W304" s="41">
        <v>0</v>
      </c>
    </row>
    <row r="305" spans="1:23" ht="12.75">
      <c r="A305" s="14" t="s">
        <v>27</v>
      </c>
      <c r="B305" s="15" t="s">
        <v>544</v>
      </c>
      <c r="C305" s="16" t="s">
        <v>545</v>
      </c>
      <c r="D305" s="25">
        <v>652565982</v>
      </c>
      <c r="E305" s="26">
        <v>652565982</v>
      </c>
      <c r="F305" s="26">
        <v>277955503</v>
      </c>
      <c r="G305" s="35">
        <f t="shared" si="60"/>
        <v>0.4259423731346143</v>
      </c>
      <c r="H305" s="25">
        <v>23579178</v>
      </c>
      <c r="I305" s="26">
        <v>52601821</v>
      </c>
      <c r="J305" s="26">
        <v>50994555</v>
      </c>
      <c r="K305" s="25">
        <v>127175554</v>
      </c>
      <c r="L305" s="25">
        <v>46421255</v>
      </c>
      <c r="M305" s="26">
        <v>52437715</v>
      </c>
      <c r="N305" s="26">
        <v>51920979</v>
      </c>
      <c r="O305" s="25">
        <v>150779949</v>
      </c>
      <c r="P305" s="25">
        <v>0</v>
      </c>
      <c r="Q305" s="26">
        <v>0</v>
      </c>
      <c r="R305" s="26">
        <v>0</v>
      </c>
      <c r="S305" s="25">
        <v>0</v>
      </c>
      <c r="T305" s="25">
        <v>0</v>
      </c>
      <c r="U305" s="26">
        <v>0</v>
      </c>
      <c r="V305" s="26">
        <v>0</v>
      </c>
      <c r="W305" s="41">
        <v>0</v>
      </c>
    </row>
    <row r="306" spans="1:23" ht="12.75">
      <c r="A306" s="14" t="s">
        <v>42</v>
      </c>
      <c r="B306" s="15" t="s">
        <v>546</v>
      </c>
      <c r="C306" s="16" t="s">
        <v>547</v>
      </c>
      <c r="D306" s="25">
        <v>353988960</v>
      </c>
      <c r="E306" s="26">
        <v>353988960</v>
      </c>
      <c r="F306" s="26">
        <v>154012888</v>
      </c>
      <c r="G306" s="35">
        <f t="shared" si="60"/>
        <v>0.43507822390845186</v>
      </c>
      <c r="H306" s="25">
        <v>17455977</v>
      </c>
      <c r="I306" s="26">
        <v>24075841</v>
      </c>
      <c r="J306" s="26">
        <v>21117349</v>
      </c>
      <c r="K306" s="25">
        <v>62649167</v>
      </c>
      <c r="L306" s="25">
        <v>21766945</v>
      </c>
      <c r="M306" s="26">
        <v>37856663</v>
      </c>
      <c r="N306" s="26">
        <v>31740113</v>
      </c>
      <c r="O306" s="25">
        <v>91363721</v>
      </c>
      <c r="P306" s="25">
        <v>0</v>
      </c>
      <c r="Q306" s="26">
        <v>0</v>
      </c>
      <c r="R306" s="26">
        <v>0</v>
      </c>
      <c r="S306" s="25">
        <v>0</v>
      </c>
      <c r="T306" s="25">
        <v>0</v>
      </c>
      <c r="U306" s="26">
        <v>0</v>
      </c>
      <c r="V306" s="26">
        <v>0</v>
      </c>
      <c r="W306" s="41">
        <v>0</v>
      </c>
    </row>
    <row r="307" spans="1:23" ht="16.5">
      <c r="A307" s="17"/>
      <c r="B307" s="18" t="s">
        <v>548</v>
      </c>
      <c r="C307" s="19"/>
      <c r="D307" s="27">
        <f>SUM(D301:D306)</f>
        <v>2940527968</v>
      </c>
      <c r="E307" s="28">
        <f>SUM(E301:E306)</f>
        <v>2944238965</v>
      </c>
      <c r="F307" s="28">
        <f>SUM(F301:F306)</f>
        <v>1181216096</v>
      </c>
      <c r="G307" s="36">
        <f t="shared" si="60"/>
        <v>0.4017020442772405</v>
      </c>
      <c r="H307" s="27">
        <f aca="true" t="shared" si="62" ref="H307:W307">SUM(H301:H306)</f>
        <v>113808131</v>
      </c>
      <c r="I307" s="28">
        <f t="shared" si="62"/>
        <v>219745952</v>
      </c>
      <c r="J307" s="28">
        <f t="shared" si="62"/>
        <v>206464214</v>
      </c>
      <c r="K307" s="27">
        <f t="shared" si="62"/>
        <v>540018297</v>
      </c>
      <c r="L307" s="27">
        <f t="shared" si="62"/>
        <v>180150306</v>
      </c>
      <c r="M307" s="28">
        <f t="shared" si="62"/>
        <v>242884744</v>
      </c>
      <c r="N307" s="28">
        <f t="shared" si="62"/>
        <v>218162749</v>
      </c>
      <c r="O307" s="27">
        <f t="shared" si="62"/>
        <v>641197799</v>
      </c>
      <c r="P307" s="27">
        <f t="shared" si="62"/>
        <v>0</v>
      </c>
      <c r="Q307" s="28">
        <f t="shared" si="62"/>
        <v>0</v>
      </c>
      <c r="R307" s="28">
        <f t="shared" si="62"/>
        <v>0</v>
      </c>
      <c r="S307" s="27">
        <f t="shared" si="62"/>
        <v>0</v>
      </c>
      <c r="T307" s="27">
        <f t="shared" si="62"/>
        <v>0</v>
      </c>
      <c r="U307" s="28">
        <f t="shared" si="62"/>
        <v>0</v>
      </c>
      <c r="V307" s="28">
        <f t="shared" si="62"/>
        <v>0</v>
      </c>
      <c r="W307" s="42">
        <f t="shared" si="62"/>
        <v>0</v>
      </c>
    </row>
    <row r="308" spans="1:23" ht="12.75">
      <c r="A308" s="14" t="s">
        <v>27</v>
      </c>
      <c r="B308" s="15" t="s">
        <v>549</v>
      </c>
      <c r="C308" s="16" t="s">
        <v>550</v>
      </c>
      <c r="D308" s="25">
        <v>548030007</v>
      </c>
      <c r="E308" s="26">
        <v>548030007</v>
      </c>
      <c r="F308" s="26">
        <v>233487266</v>
      </c>
      <c r="G308" s="35">
        <f t="shared" si="60"/>
        <v>0.42604832402908915</v>
      </c>
      <c r="H308" s="25">
        <v>17333302</v>
      </c>
      <c r="I308" s="26">
        <v>18590133</v>
      </c>
      <c r="J308" s="26">
        <v>63390829</v>
      </c>
      <c r="K308" s="25">
        <v>99314264</v>
      </c>
      <c r="L308" s="25">
        <v>30441102</v>
      </c>
      <c r="M308" s="26">
        <v>39696710</v>
      </c>
      <c r="N308" s="26">
        <v>64035190</v>
      </c>
      <c r="O308" s="25">
        <v>134173002</v>
      </c>
      <c r="P308" s="25">
        <v>0</v>
      </c>
      <c r="Q308" s="26">
        <v>0</v>
      </c>
      <c r="R308" s="26">
        <v>0</v>
      </c>
      <c r="S308" s="25">
        <v>0</v>
      </c>
      <c r="T308" s="25">
        <v>0</v>
      </c>
      <c r="U308" s="26">
        <v>0</v>
      </c>
      <c r="V308" s="26">
        <v>0</v>
      </c>
      <c r="W308" s="41">
        <v>0</v>
      </c>
    </row>
    <row r="309" spans="1:23" ht="12.75">
      <c r="A309" s="14" t="s">
        <v>27</v>
      </c>
      <c r="B309" s="15" t="s">
        <v>551</v>
      </c>
      <c r="C309" s="16" t="s">
        <v>552</v>
      </c>
      <c r="D309" s="25">
        <v>2182693374</v>
      </c>
      <c r="E309" s="26">
        <v>2182693374</v>
      </c>
      <c r="F309" s="26">
        <v>973384152</v>
      </c>
      <c r="G309" s="35">
        <f t="shared" si="60"/>
        <v>0.4459555169749647</v>
      </c>
      <c r="H309" s="25">
        <v>64224027</v>
      </c>
      <c r="I309" s="26">
        <v>161776643</v>
      </c>
      <c r="J309" s="26">
        <v>160322792</v>
      </c>
      <c r="K309" s="25">
        <v>386323462</v>
      </c>
      <c r="L309" s="25">
        <v>139785908</v>
      </c>
      <c r="M309" s="26">
        <v>163576833</v>
      </c>
      <c r="N309" s="26">
        <v>283697949</v>
      </c>
      <c r="O309" s="25">
        <v>587060690</v>
      </c>
      <c r="P309" s="25">
        <v>0</v>
      </c>
      <c r="Q309" s="26">
        <v>0</v>
      </c>
      <c r="R309" s="26">
        <v>0</v>
      </c>
      <c r="S309" s="25">
        <v>0</v>
      </c>
      <c r="T309" s="25">
        <v>0</v>
      </c>
      <c r="U309" s="26">
        <v>0</v>
      </c>
      <c r="V309" s="26">
        <v>0</v>
      </c>
      <c r="W309" s="41">
        <v>0</v>
      </c>
    </row>
    <row r="310" spans="1:23" ht="12.75">
      <c r="A310" s="14" t="s">
        <v>27</v>
      </c>
      <c r="B310" s="15" t="s">
        <v>553</v>
      </c>
      <c r="C310" s="16" t="s">
        <v>554</v>
      </c>
      <c r="D310" s="25">
        <v>1486675554</v>
      </c>
      <c r="E310" s="26">
        <v>1498426771</v>
      </c>
      <c r="F310" s="26">
        <v>607531163</v>
      </c>
      <c r="G310" s="35">
        <f t="shared" si="60"/>
        <v>0.40865080572919676</v>
      </c>
      <c r="H310" s="25">
        <v>41919041</v>
      </c>
      <c r="I310" s="26">
        <v>85803412</v>
      </c>
      <c r="J310" s="26">
        <v>109802133</v>
      </c>
      <c r="K310" s="25">
        <v>237524586</v>
      </c>
      <c r="L310" s="25">
        <v>84740551</v>
      </c>
      <c r="M310" s="26">
        <v>107961617</v>
      </c>
      <c r="N310" s="26">
        <v>177304409</v>
      </c>
      <c r="O310" s="25">
        <v>370006577</v>
      </c>
      <c r="P310" s="25">
        <v>0</v>
      </c>
      <c r="Q310" s="26">
        <v>0</v>
      </c>
      <c r="R310" s="26">
        <v>0</v>
      </c>
      <c r="S310" s="25">
        <v>0</v>
      </c>
      <c r="T310" s="25">
        <v>0</v>
      </c>
      <c r="U310" s="26">
        <v>0</v>
      </c>
      <c r="V310" s="26">
        <v>0</v>
      </c>
      <c r="W310" s="41">
        <v>0</v>
      </c>
    </row>
    <row r="311" spans="1:23" ht="12.75">
      <c r="A311" s="14" t="s">
        <v>27</v>
      </c>
      <c r="B311" s="15" t="s">
        <v>555</v>
      </c>
      <c r="C311" s="16" t="s">
        <v>556</v>
      </c>
      <c r="D311" s="25">
        <v>965095074</v>
      </c>
      <c r="E311" s="26">
        <v>976340254</v>
      </c>
      <c r="F311" s="26">
        <v>348994639</v>
      </c>
      <c r="G311" s="35">
        <f t="shared" si="60"/>
        <v>0.3616168483313593</v>
      </c>
      <c r="H311" s="25">
        <v>22763723</v>
      </c>
      <c r="I311" s="26">
        <v>31485565</v>
      </c>
      <c r="J311" s="26">
        <v>66212810</v>
      </c>
      <c r="K311" s="25">
        <v>120462098</v>
      </c>
      <c r="L311" s="25">
        <v>89065547</v>
      </c>
      <c r="M311" s="26">
        <v>61382703</v>
      </c>
      <c r="N311" s="26">
        <v>78084291</v>
      </c>
      <c r="O311" s="25">
        <v>228532541</v>
      </c>
      <c r="P311" s="25">
        <v>0</v>
      </c>
      <c r="Q311" s="26">
        <v>0</v>
      </c>
      <c r="R311" s="26">
        <v>0</v>
      </c>
      <c r="S311" s="25">
        <v>0</v>
      </c>
      <c r="T311" s="25">
        <v>0</v>
      </c>
      <c r="U311" s="26">
        <v>0</v>
      </c>
      <c r="V311" s="26">
        <v>0</v>
      </c>
      <c r="W311" s="41">
        <v>0</v>
      </c>
    </row>
    <row r="312" spans="1:23" ht="12.75">
      <c r="A312" s="14" t="s">
        <v>27</v>
      </c>
      <c r="B312" s="15" t="s">
        <v>557</v>
      </c>
      <c r="C312" s="16" t="s">
        <v>558</v>
      </c>
      <c r="D312" s="25">
        <v>677408752</v>
      </c>
      <c r="E312" s="26">
        <v>677738752</v>
      </c>
      <c r="F312" s="26">
        <v>305926720</v>
      </c>
      <c r="G312" s="35">
        <f t="shared" si="60"/>
        <v>0.45161317903964726</v>
      </c>
      <c r="H312" s="25">
        <v>40688144</v>
      </c>
      <c r="I312" s="26">
        <v>52697387</v>
      </c>
      <c r="J312" s="26">
        <v>46370530</v>
      </c>
      <c r="K312" s="25">
        <v>139756061</v>
      </c>
      <c r="L312" s="25">
        <v>51931212</v>
      </c>
      <c r="M312" s="26">
        <v>53949594</v>
      </c>
      <c r="N312" s="26">
        <v>60289853</v>
      </c>
      <c r="O312" s="25">
        <v>166170659</v>
      </c>
      <c r="P312" s="25">
        <v>0</v>
      </c>
      <c r="Q312" s="26">
        <v>0</v>
      </c>
      <c r="R312" s="26">
        <v>0</v>
      </c>
      <c r="S312" s="25">
        <v>0</v>
      </c>
      <c r="T312" s="25">
        <v>0</v>
      </c>
      <c r="U312" s="26">
        <v>0</v>
      </c>
      <c r="V312" s="26">
        <v>0</v>
      </c>
      <c r="W312" s="41">
        <v>0</v>
      </c>
    </row>
    <row r="313" spans="1:23" ht="12.75">
      <c r="A313" s="14" t="s">
        <v>42</v>
      </c>
      <c r="B313" s="15" t="s">
        <v>559</v>
      </c>
      <c r="C313" s="16" t="s">
        <v>560</v>
      </c>
      <c r="D313" s="25">
        <v>401643137</v>
      </c>
      <c r="E313" s="26">
        <v>402189138</v>
      </c>
      <c r="F313" s="26">
        <v>149987016</v>
      </c>
      <c r="G313" s="35">
        <f t="shared" si="60"/>
        <v>0.3734335338586901</v>
      </c>
      <c r="H313" s="25">
        <v>18378592</v>
      </c>
      <c r="I313" s="26">
        <v>20110331</v>
      </c>
      <c r="J313" s="26">
        <v>30266808</v>
      </c>
      <c r="K313" s="25">
        <v>68755731</v>
      </c>
      <c r="L313" s="25">
        <v>30902983</v>
      </c>
      <c r="M313" s="26">
        <v>23536155</v>
      </c>
      <c r="N313" s="26">
        <v>26792147</v>
      </c>
      <c r="O313" s="25">
        <v>81231285</v>
      </c>
      <c r="P313" s="25">
        <v>0</v>
      </c>
      <c r="Q313" s="26">
        <v>0</v>
      </c>
      <c r="R313" s="26">
        <v>0</v>
      </c>
      <c r="S313" s="25">
        <v>0</v>
      </c>
      <c r="T313" s="25">
        <v>0</v>
      </c>
      <c r="U313" s="26">
        <v>0</v>
      </c>
      <c r="V313" s="26">
        <v>0</v>
      </c>
      <c r="W313" s="41">
        <v>0</v>
      </c>
    </row>
    <row r="314" spans="1:23" ht="16.5">
      <c r="A314" s="17"/>
      <c r="B314" s="18" t="s">
        <v>561</v>
      </c>
      <c r="C314" s="19"/>
      <c r="D314" s="27">
        <f>SUM(D308:D313)</f>
        <v>6261545898</v>
      </c>
      <c r="E314" s="28">
        <f>SUM(E308:E313)</f>
        <v>6285418296</v>
      </c>
      <c r="F314" s="28">
        <f>SUM(F308:F313)</f>
        <v>2619310956</v>
      </c>
      <c r="G314" s="36">
        <f t="shared" si="60"/>
        <v>0.41831697773494464</v>
      </c>
      <c r="H314" s="27">
        <f aca="true" t="shared" si="63" ref="H314:W314">SUM(H308:H313)</f>
        <v>205306829</v>
      </c>
      <c r="I314" s="28">
        <f t="shared" si="63"/>
        <v>370463471</v>
      </c>
      <c r="J314" s="28">
        <f t="shared" si="63"/>
        <v>476365902</v>
      </c>
      <c r="K314" s="27">
        <f t="shared" si="63"/>
        <v>1052136202</v>
      </c>
      <c r="L314" s="27">
        <f t="shared" si="63"/>
        <v>426867303</v>
      </c>
      <c r="M314" s="28">
        <f t="shared" si="63"/>
        <v>450103612</v>
      </c>
      <c r="N314" s="28">
        <f t="shared" si="63"/>
        <v>690203839</v>
      </c>
      <c r="O314" s="27">
        <f t="shared" si="63"/>
        <v>1567174754</v>
      </c>
      <c r="P314" s="27">
        <f t="shared" si="63"/>
        <v>0</v>
      </c>
      <c r="Q314" s="28">
        <f t="shared" si="63"/>
        <v>0</v>
      </c>
      <c r="R314" s="28">
        <f t="shared" si="63"/>
        <v>0</v>
      </c>
      <c r="S314" s="27">
        <f t="shared" si="63"/>
        <v>0</v>
      </c>
      <c r="T314" s="27">
        <f t="shared" si="63"/>
        <v>0</v>
      </c>
      <c r="U314" s="28">
        <f t="shared" si="63"/>
        <v>0</v>
      </c>
      <c r="V314" s="28">
        <f t="shared" si="63"/>
        <v>0</v>
      </c>
      <c r="W314" s="42">
        <f t="shared" si="63"/>
        <v>0</v>
      </c>
    </row>
    <row r="315" spans="1:23" ht="12.75">
      <c r="A315" s="14" t="s">
        <v>27</v>
      </c>
      <c r="B315" s="15" t="s">
        <v>562</v>
      </c>
      <c r="C315" s="16" t="s">
        <v>563</v>
      </c>
      <c r="D315" s="25">
        <v>498830688</v>
      </c>
      <c r="E315" s="26">
        <v>498830688</v>
      </c>
      <c r="F315" s="26">
        <v>175618946</v>
      </c>
      <c r="G315" s="35">
        <f t="shared" si="60"/>
        <v>0.35206123084392116</v>
      </c>
      <c r="H315" s="25">
        <v>23090905</v>
      </c>
      <c r="I315" s="26">
        <v>45787008</v>
      </c>
      <c r="J315" s="26">
        <v>25802857</v>
      </c>
      <c r="K315" s="25">
        <v>94680770</v>
      </c>
      <c r="L315" s="25">
        <v>24288959</v>
      </c>
      <c r="M315" s="26">
        <v>27357102</v>
      </c>
      <c r="N315" s="26">
        <v>29292115</v>
      </c>
      <c r="O315" s="25">
        <v>80938176</v>
      </c>
      <c r="P315" s="25">
        <v>0</v>
      </c>
      <c r="Q315" s="26">
        <v>0</v>
      </c>
      <c r="R315" s="26">
        <v>0</v>
      </c>
      <c r="S315" s="25">
        <v>0</v>
      </c>
      <c r="T315" s="25">
        <v>0</v>
      </c>
      <c r="U315" s="26">
        <v>0</v>
      </c>
      <c r="V315" s="26">
        <v>0</v>
      </c>
      <c r="W315" s="41">
        <v>0</v>
      </c>
    </row>
    <row r="316" spans="1:23" ht="12.75">
      <c r="A316" s="14" t="s">
        <v>27</v>
      </c>
      <c r="B316" s="15" t="s">
        <v>564</v>
      </c>
      <c r="C316" s="16" t="s">
        <v>565</v>
      </c>
      <c r="D316" s="25">
        <v>1037801191</v>
      </c>
      <c r="E316" s="26">
        <v>1049290909</v>
      </c>
      <c r="F316" s="26">
        <v>479497962</v>
      </c>
      <c r="G316" s="35">
        <f t="shared" si="60"/>
        <v>0.4620325801880873</v>
      </c>
      <c r="H316" s="25">
        <v>42702898</v>
      </c>
      <c r="I316" s="26">
        <v>82613222</v>
      </c>
      <c r="J316" s="26">
        <v>84413961</v>
      </c>
      <c r="K316" s="25">
        <v>209730081</v>
      </c>
      <c r="L316" s="25">
        <v>79149184</v>
      </c>
      <c r="M316" s="26">
        <v>99433556</v>
      </c>
      <c r="N316" s="26">
        <v>91185141</v>
      </c>
      <c r="O316" s="25">
        <v>269767881</v>
      </c>
      <c r="P316" s="25">
        <v>0</v>
      </c>
      <c r="Q316" s="26">
        <v>0</v>
      </c>
      <c r="R316" s="26">
        <v>0</v>
      </c>
      <c r="S316" s="25">
        <v>0</v>
      </c>
      <c r="T316" s="25">
        <v>0</v>
      </c>
      <c r="U316" s="26">
        <v>0</v>
      </c>
      <c r="V316" s="26">
        <v>0</v>
      </c>
      <c r="W316" s="41">
        <v>0</v>
      </c>
    </row>
    <row r="317" spans="1:23" ht="12.75">
      <c r="A317" s="14" t="s">
        <v>27</v>
      </c>
      <c r="B317" s="15" t="s">
        <v>566</v>
      </c>
      <c r="C317" s="16" t="s">
        <v>567</v>
      </c>
      <c r="D317" s="25">
        <v>308921678</v>
      </c>
      <c r="E317" s="26">
        <v>308921678</v>
      </c>
      <c r="F317" s="26">
        <v>140850649</v>
      </c>
      <c r="G317" s="35">
        <f t="shared" si="60"/>
        <v>0.4559429105522339</v>
      </c>
      <c r="H317" s="25">
        <v>12682496</v>
      </c>
      <c r="I317" s="26">
        <v>21742530</v>
      </c>
      <c r="J317" s="26">
        <v>29912447</v>
      </c>
      <c r="K317" s="25">
        <v>64337473</v>
      </c>
      <c r="L317" s="25">
        <v>35048729</v>
      </c>
      <c r="M317" s="26">
        <v>25252824</v>
      </c>
      <c r="N317" s="26">
        <v>16211623</v>
      </c>
      <c r="O317" s="25">
        <v>76513176</v>
      </c>
      <c r="P317" s="25">
        <v>0</v>
      </c>
      <c r="Q317" s="26">
        <v>0</v>
      </c>
      <c r="R317" s="26">
        <v>0</v>
      </c>
      <c r="S317" s="25">
        <v>0</v>
      </c>
      <c r="T317" s="25">
        <v>0</v>
      </c>
      <c r="U317" s="26">
        <v>0</v>
      </c>
      <c r="V317" s="26">
        <v>0</v>
      </c>
      <c r="W317" s="41">
        <v>0</v>
      </c>
    </row>
    <row r="318" spans="1:23" ht="12.75">
      <c r="A318" s="14" t="s">
        <v>27</v>
      </c>
      <c r="B318" s="15" t="s">
        <v>568</v>
      </c>
      <c r="C318" s="16" t="s">
        <v>569</v>
      </c>
      <c r="D318" s="25">
        <v>232430214</v>
      </c>
      <c r="E318" s="26">
        <v>237033318</v>
      </c>
      <c r="F318" s="26">
        <v>97789364</v>
      </c>
      <c r="G318" s="35">
        <f t="shared" si="60"/>
        <v>0.42072569790776</v>
      </c>
      <c r="H318" s="25">
        <v>7625153</v>
      </c>
      <c r="I318" s="26">
        <v>15735734</v>
      </c>
      <c r="J318" s="26">
        <v>21678792</v>
      </c>
      <c r="K318" s="25">
        <v>45039679</v>
      </c>
      <c r="L318" s="25">
        <v>16131209</v>
      </c>
      <c r="M318" s="26">
        <v>15810470</v>
      </c>
      <c r="N318" s="26">
        <v>20808006</v>
      </c>
      <c r="O318" s="25">
        <v>52749685</v>
      </c>
      <c r="P318" s="25">
        <v>0</v>
      </c>
      <c r="Q318" s="26">
        <v>0</v>
      </c>
      <c r="R318" s="26">
        <v>0</v>
      </c>
      <c r="S318" s="25">
        <v>0</v>
      </c>
      <c r="T318" s="25">
        <v>0</v>
      </c>
      <c r="U318" s="26">
        <v>0</v>
      </c>
      <c r="V318" s="26">
        <v>0</v>
      </c>
      <c r="W318" s="41">
        <v>0</v>
      </c>
    </row>
    <row r="319" spans="1:23" ht="12.75">
      <c r="A319" s="14" t="s">
        <v>42</v>
      </c>
      <c r="B319" s="15" t="s">
        <v>570</v>
      </c>
      <c r="C319" s="16" t="s">
        <v>571</v>
      </c>
      <c r="D319" s="25">
        <v>180211883</v>
      </c>
      <c r="E319" s="26">
        <v>180211883</v>
      </c>
      <c r="F319" s="26">
        <v>75680931</v>
      </c>
      <c r="G319" s="35">
        <f t="shared" si="60"/>
        <v>0.4199552756462791</v>
      </c>
      <c r="H319" s="25">
        <v>8607121</v>
      </c>
      <c r="I319" s="26">
        <v>10881107</v>
      </c>
      <c r="J319" s="26">
        <v>11925103</v>
      </c>
      <c r="K319" s="25">
        <v>31413331</v>
      </c>
      <c r="L319" s="25">
        <v>14317026</v>
      </c>
      <c r="M319" s="26">
        <v>17282184</v>
      </c>
      <c r="N319" s="26">
        <v>12668390</v>
      </c>
      <c r="O319" s="25">
        <v>44267600</v>
      </c>
      <c r="P319" s="25">
        <v>0</v>
      </c>
      <c r="Q319" s="26">
        <v>0</v>
      </c>
      <c r="R319" s="26">
        <v>0</v>
      </c>
      <c r="S319" s="25">
        <v>0</v>
      </c>
      <c r="T319" s="25">
        <v>0</v>
      </c>
      <c r="U319" s="26">
        <v>0</v>
      </c>
      <c r="V319" s="26">
        <v>0</v>
      </c>
      <c r="W319" s="41">
        <v>0</v>
      </c>
    </row>
    <row r="320" spans="1:23" ht="16.5">
      <c r="A320" s="17"/>
      <c r="B320" s="18" t="s">
        <v>572</v>
      </c>
      <c r="C320" s="19"/>
      <c r="D320" s="27">
        <f>SUM(D315:D319)</f>
        <v>2258195654</v>
      </c>
      <c r="E320" s="28">
        <f>SUM(E315:E319)</f>
        <v>2274288476</v>
      </c>
      <c r="F320" s="28">
        <f>SUM(F315:F319)</f>
        <v>969437852</v>
      </c>
      <c r="G320" s="36">
        <f t="shared" si="60"/>
        <v>0.42929754571213075</v>
      </c>
      <c r="H320" s="27">
        <f aca="true" t="shared" si="64" ref="H320:W320">SUM(H315:H319)</f>
        <v>94708573</v>
      </c>
      <c r="I320" s="28">
        <f t="shared" si="64"/>
        <v>176759601</v>
      </c>
      <c r="J320" s="28">
        <f t="shared" si="64"/>
        <v>173733160</v>
      </c>
      <c r="K320" s="27">
        <f t="shared" si="64"/>
        <v>445201334</v>
      </c>
      <c r="L320" s="27">
        <f t="shared" si="64"/>
        <v>168935107</v>
      </c>
      <c r="M320" s="28">
        <f t="shared" si="64"/>
        <v>185136136</v>
      </c>
      <c r="N320" s="28">
        <f t="shared" si="64"/>
        <v>170165275</v>
      </c>
      <c r="O320" s="27">
        <f t="shared" si="64"/>
        <v>524236518</v>
      </c>
      <c r="P320" s="27">
        <f t="shared" si="64"/>
        <v>0</v>
      </c>
      <c r="Q320" s="28">
        <f t="shared" si="64"/>
        <v>0</v>
      </c>
      <c r="R320" s="28">
        <f t="shared" si="64"/>
        <v>0</v>
      </c>
      <c r="S320" s="27">
        <f t="shared" si="64"/>
        <v>0</v>
      </c>
      <c r="T320" s="27">
        <f t="shared" si="64"/>
        <v>0</v>
      </c>
      <c r="U320" s="28">
        <f t="shared" si="64"/>
        <v>0</v>
      </c>
      <c r="V320" s="28">
        <f t="shared" si="64"/>
        <v>0</v>
      </c>
      <c r="W320" s="42">
        <f t="shared" si="64"/>
        <v>0</v>
      </c>
    </row>
    <row r="321" spans="1:23" ht="12.75">
      <c r="A321" s="14" t="s">
        <v>27</v>
      </c>
      <c r="B321" s="15" t="s">
        <v>573</v>
      </c>
      <c r="C321" s="16" t="s">
        <v>574</v>
      </c>
      <c r="D321" s="25">
        <v>126311682</v>
      </c>
      <c r="E321" s="26">
        <v>126311682</v>
      </c>
      <c r="F321" s="26">
        <v>56888875</v>
      </c>
      <c r="G321" s="35">
        <f t="shared" si="60"/>
        <v>0.4503849058078413</v>
      </c>
      <c r="H321" s="25">
        <v>7983948</v>
      </c>
      <c r="I321" s="26">
        <v>8110154</v>
      </c>
      <c r="J321" s="26">
        <v>7756494</v>
      </c>
      <c r="K321" s="25">
        <v>23850596</v>
      </c>
      <c r="L321" s="25">
        <v>10169042</v>
      </c>
      <c r="M321" s="26">
        <v>9200164</v>
      </c>
      <c r="N321" s="26">
        <v>13669073</v>
      </c>
      <c r="O321" s="25">
        <v>33038279</v>
      </c>
      <c r="P321" s="25">
        <v>0</v>
      </c>
      <c r="Q321" s="26">
        <v>0</v>
      </c>
      <c r="R321" s="26">
        <v>0</v>
      </c>
      <c r="S321" s="25">
        <v>0</v>
      </c>
      <c r="T321" s="25">
        <v>0</v>
      </c>
      <c r="U321" s="26">
        <v>0</v>
      </c>
      <c r="V321" s="26">
        <v>0</v>
      </c>
      <c r="W321" s="41">
        <v>0</v>
      </c>
    </row>
    <row r="322" spans="1:23" ht="12.75">
      <c r="A322" s="14" t="s">
        <v>27</v>
      </c>
      <c r="B322" s="15" t="s">
        <v>575</v>
      </c>
      <c r="C322" s="16" t="s">
        <v>576</v>
      </c>
      <c r="D322" s="25">
        <v>435400044</v>
      </c>
      <c r="E322" s="26">
        <v>446827974</v>
      </c>
      <c r="F322" s="26">
        <v>159733737</v>
      </c>
      <c r="G322" s="35">
        <f t="shared" si="60"/>
        <v>0.36686660739060467</v>
      </c>
      <c r="H322" s="25">
        <v>6295652</v>
      </c>
      <c r="I322" s="26">
        <v>42024927</v>
      </c>
      <c r="J322" s="26">
        <v>20168916</v>
      </c>
      <c r="K322" s="25">
        <v>68489495</v>
      </c>
      <c r="L322" s="25">
        <v>25911325</v>
      </c>
      <c r="M322" s="26">
        <v>32225129</v>
      </c>
      <c r="N322" s="26">
        <v>33107788</v>
      </c>
      <c r="O322" s="25">
        <v>91244242</v>
      </c>
      <c r="P322" s="25">
        <v>0</v>
      </c>
      <c r="Q322" s="26">
        <v>0</v>
      </c>
      <c r="R322" s="26">
        <v>0</v>
      </c>
      <c r="S322" s="25">
        <v>0</v>
      </c>
      <c r="T322" s="25">
        <v>0</v>
      </c>
      <c r="U322" s="26">
        <v>0</v>
      </c>
      <c r="V322" s="26">
        <v>0</v>
      </c>
      <c r="W322" s="41">
        <v>0</v>
      </c>
    </row>
    <row r="323" spans="1:23" ht="12.75">
      <c r="A323" s="14" t="s">
        <v>27</v>
      </c>
      <c r="B323" s="15" t="s">
        <v>577</v>
      </c>
      <c r="C323" s="16" t="s">
        <v>578</v>
      </c>
      <c r="D323" s="25">
        <v>925106935</v>
      </c>
      <c r="E323" s="26">
        <v>954840733</v>
      </c>
      <c r="F323" s="26">
        <v>377181803</v>
      </c>
      <c r="G323" s="35">
        <f t="shared" si="60"/>
        <v>0.4077169770649271</v>
      </c>
      <c r="H323" s="25">
        <v>27001129</v>
      </c>
      <c r="I323" s="26">
        <v>67104252</v>
      </c>
      <c r="J323" s="26">
        <v>67009103</v>
      </c>
      <c r="K323" s="25">
        <v>161114484</v>
      </c>
      <c r="L323" s="25">
        <v>60153405</v>
      </c>
      <c r="M323" s="26">
        <v>68729554</v>
      </c>
      <c r="N323" s="26">
        <v>87184360</v>
      </c>
      <c r="O323" s="25">
        <v>216067319</v>
      </c>
      <c r="P323" s="25">
        <v>0</v>
      </c>
      <c r="Q323" s="26">
        <v>0</v>
      </c>
      <c r="R323" s="26">
        <v>0</v>
      </c>
      <c r="S323" s="25">
        <v>0</v>
      </c>
      <c r="T323" s="25">
        <v>0</v>
      </c>
      <c r="U323" s="26">
        <v>0</v>
      </c>
      <c r="V323" s="26">
        <v>0</v>
      </c>
      <c r="W323" s="41">
        <v>0</v>
      </c>
    </row>
    <row r="324" spans="1:23" ht="12.75">
      <c r="A324" s="14" t="s">
        <v>27</v>
      </c>
      <c r="B324" s="15" t="s">
        <v>579</v>
      </c>
      <c r="C324" s="16" t="s">
        <v>580</v>
      </c>
      <c r="D324" s="25">
        <v>1812022525</v>
      </c>
      <c r="E324" s="26">
        <v>1812022525</v>
      </c>
      <c r="F324" s="26">
        <v>726842786</v>
      </c>
      <c r="G324" s="35">
        <f t="shared" si="60"/>
        <v>0.40112237898367187</v>
      </c>
      <c r="H324" s="25">
        <v>45082843</v>
      </c>
      <c r="I324" s="26">
        <v>115526778</v>
      </c>
      <c r="J324" s="26">
        <v>67887487</v>
      </c>
      <c r="K324" s="25">
        <v>228497108</v>
      </c>
      <c r="L324" s="25">
        <v>156554583</v>
      </c>
      <c r="M324" s="26">
        <v>127037615</v>
      </c>
      <c r="N324" s="26">
        <v>214753480</v>
      </c>
      <c r="O324" s="25">
        <v>498345678</v>
      </c>
      <c r="P324" s="25">
        <v>0</v>
      </c>
      <c r="Q324" s="26">
        <v>0</v>
      </c>
      <c r="R324" s="26">
        <v>0</v>
      </c>
      <c r="S324" s="25">
        <v>0</v>
      </c>
      <c r="T324" s="25">
        <v>0</v>
      </c>
      <c r="U324" s="26">
        <v>0</v>
      </c>
      <c r="V324" s="26">
        <v>0</v>
      </c>
      <c r="W324" s="41">
        <v>0</v>
      </c>
    </row>
    <row r="325" spans="1:23" ht="12.75">
      <c r="A325" s="14" t="s">
        <v>27</v>
      </c>
      <c r="B325" s="15" t="s">
        <v>581</v>
      </c>
      <c r="C325" s="16" t="s">
        <v>582</v>
      </c>
      <c r="D325" s="25">
        <v>663069000</v>
      </c>
      <c r="E325" s="26">
        <v>665129252</v>
      </c>
      <c r="F325" s="26">
        <v>290060504</v>
      </c>
      <c r="G325" s="35">
        <f t="shared" si="60"/>
        <v>0.4374514628191033</v>
      </c>
      <c r="H325" s="25">
        <v>38237232</v>
      </c>
      <c r="I325" s="26">
        <v>46852927</v>
      </c>
      <c r="J325" s="26">
        <v>56851025</v>
      </c>
      <c r="K325" s="25">
        <v>141941184</v>
      </c>
      <c r="L325" s="25">
        <v>39164024</v>
      </c>
      <c r="M325" s="26">
        <v>64238924</v>
      </c>
      <c r="N325" s="26">
        <v>44716372</v>
      </c>
      <c r="O325" s="25">
        <v>148119320</v>
      </c>
      <c r="P325" s="25">
        <v>0</v>
      </c>
      <c r="Q325" s="26">
        <v>0</v>
      </c>
      <c r="R325" s="26">
        <v>0</v>
      </c>
      <c r="S325" s="25">
        <v>0</v>
      </c>
      <c r="T325" s="25">
        <v>0</v>
      </c>
      <c r="U325" s="26">
        <v>0</v>
      </c>
      <c r="V325" s="26">
        <v>0</v>
      </c>
      <c r="W325" s="41">
        <v>0</v>
      </c>
    </row>
    <row r="326" spans="1:23" ht="12.75">
      <c r="A326" s="14" t="s">
        <v>27</v>
      </c>
      <c r="B326" s="15" t="s">
        <v>583</v>
      </c>
      <c r="C326" s="16" t="s">
        <v>584</v>
      </c>
      <c r="D326" s="25">
        <v>571939742</v>
      </c>
      <c r="E326" s="26">
        <v>571939742</v>
      </c>
      <c r="F326" s="26">
        <v>247603692</v>
      </c>
      <c r="G326" s="35">
        <f t="shared" si="60"/>
        <v>0.43291919378457877</v>
      </c>
      <c r="H326" s="25">
        <v>23858791</v>
      </c>
      <c r="I326" s="26">
        <v>47962295</v>
      </c>
      <c r="J326" s="26">
        <v>26361349</v>
      </c>
      <c r="K326" s="25">
        <v>98182435</v>
      </c>
      <c r="L326" s="25">
        <v>41053075</v>
      </c>
      <c r="M326" s="26">
        <v>54290844</v>
      </c>
      <c r="N326" s="26">
        <v>54077338</v>
      </c>
      <c r="O326" s="25">
        <v>149421257</v>
      </c>
      <c r="P326" s="25">
        <v>0</v>
      </c>
      <c r="Q326" s="26">
        <v>0</v>
      </c>
      <c r="R326" s="26">
        <v>0</v>
      </c>
      <c r="S326" s="25">
        <v>0</v>
      </c>
      <c r="T326" s="25">
        <v>0</v>
      </c>
      <c r="U326" s="26">
        <v>0</v>
      </c>
      <c r="V326" s="26">
        <v>0</v>
      </c>
      <c r="W326" s="41">
        <v>0</v>
      </c>
    </row>
    <row r="327" spans="1:23" ht="12.75">
      <c r="A327" s="14" t="s">
        <v>27</v>
      </c>
      <c r="B327" s="15" t="s">
        <v>585</v>
      </c>
      <c r="C327" s="16" t="s">
        <v>586</v>
      </c>
      <c r="D327" s="25">
        <v>811980420</v>
      </c>
      <c r="E327" s="26">
        <v>798492393</v>
      </c>
      <c r="F327" s="26">
        <v>306369627</v>
      </c>
      <c r="G327" s="35">
        <f t="shared" si="60"/>
        <v>0.37731159453327706</v>
      </c>
      <c r="H327" s="25">
        <v>31359723</v>
      </c>
      <c r="I327" s="26">
        <v>55347730</v>
      </c>
      <c r="J327" s="26">
        <v>64794935</v>
      </c>
      <c r="K327" s="25">
        <v>151502388</v>
      </c>
      <c r="L327" s="25">
        <v>47492861</v>
      </c>
      <c r="M327" s="26">
        <v>57489252</v>
      </c>
      <c r="N327" s="26">
        <v>49885126</v>
      </c>
      <c r="O327" s="25">
        <v>154867239</v>
      </c>
      <c r="P327" s="25">
        <v>0</v>
      </c>
      <c r="Q327" s="26">
        <v>0</v>
      </c>
      <c r="R327" s="26">
        <v>0</v>
      </c>
      <c r="S327" s="25">
        <v>0</v>
      </c>
      <c r="T327" s="25">
        <v>0</v>
      </c>
      <c r="U327" s="26">
        <v>0</v>
      </c>
      <c r="V327" s="26">
        <v>0</v>
      </c>
      <c r="W327" s="41">
        <v>0</v>
      </c>
    </row>
    <row r="328" spans="1:23" ht="12.75">
      <c r="A328" s="14" t="s">
        <v>42</v>
      </c>
      <c r="B328" s="15" t="s">
        <v>587</v>
      </c>
      <c r="C328" s="16" t="s">
        <v>588</v>
      </c>
      <c r="D328" s="25">
        <v>342764281</v>
      </c>
      <c r="E328" s="26">
        <v>342764281</v>
      </c>
      <c r="F328" s="26">
        <v>140434168</v>
      </c>
      <c r="G328" s="35">
        <f t="shared" si="60"/>
        <v>0.4097106255946196</v>
      </c>
      <c r="H328" s="25">
        <v>11961104</v>
      </c>
      <c r="I328" s="26">
        <v>16469529</v>
      </c>
      <c r="J328" s="26">
        <v>18942906</v>
      </c>
      <c r="K328" s="25">
        <v>47373539</v>
      </c>
      <c r="L328" s="25">
        <v>25685247</v>
      </c>
      <c r="M328" s="26">
        <v>46692538</v>
      </c>
      <c r="N328" s="26">
        <v>20682844</v>
      </c>
      <c r="O328" s="25">
        <v>93060629</v>
      </c>
      <c r="P328" s="25">
        <v>0</v>
      </c>
      <c r="Q328" s="26">
        <v>0</v>
      </c>
      <c r="R328" s="26">
        <v>0</v>
      </c>
      <c r="S328" s="25">
        <v>0</v>
      </c>
      <c r="T328" s="25">
        <v>0</v>
      </c>
      <c r="U328" s="26">
        <v>0</v>
      </c>
      <c r="V328" s="26">
        <v>0</v>
      </c>
      <c r="W328" s="41">
        <v>0</v>
      </c>
    </row>
    <row r="329" spans="1:23" ht="16.5">
      <c r="A329" s="17"/>
      <c r="B329" s="18" t="s">
        <v>589</v>
      </c>
      <c r="C329" s="19"/>
      <c r="D329" s="27">
        <f>SUM(D321:D328)</f>
        <v>5688594629</v>
      </c>
      <c r="E329" s="28">
        <f>SUM(E321:E328)</f>
        <v>5718328582</v>
      </c>
      <c r="F329" s="28">
        <f>SUM(F321:F328)</f>
        <v>2305115192</v>
      </c>
      <c r="G329" s="36">
        <f t="shared" si="60"/>
        <v>0.4052169898429231</v>
      </c>
      <c r="H329" s="27">
        <f aca="true" t="shared" si="65" ref="H329:W329">SUM(H321:H328)</f>
        <v>191780422</v>
      </c>
      <c r="I329" s="28">
        <f t="shared" si="65"/>
        <v>399398592</v>
      </c>
      <c r="J329" s="28">
        <f t="shared" si="65"/>
        <v>329772215</v>
      </c>
      <c r="K329" s="27">
        <f t="shared" si="65"/>
        <v>920951229</v>
      </c>
      <c r="L329" s="27">
        <f t="shared" si="65"/>
        <v>406183562</v>
      </c>
      <c r="M329" s="28">
        <f t="shared" si="65"/>
        <v>459904020</v>
      </c>
      <c r="N329" s="28">
        <f t="shared" si="65"/>
        <v>518076381</v>
      </c>
      <c r="O329" s="27">
        <f t="shared" si="65"/>
        <v>1384163963</v>
      </c>
      <c r="P329" s="27">
        <f t="shared" si="65"/>
        <v>0</v>
      </c>
      <c r="Q329" s="28">
        <f t="shared" si="65"/>
        <v>0</v>
      </c>
      <c r="R329" s="28">
        <f t="shared" si="65"/>
        <v>0</v>
      </c>
      <c r="S329" s="27">
        <f t="shared" si="65"/>
        <v>0</v>
      </c>
      <c r="T329" s="27">
        <f t="shared" si="65"/>
        <v>0</v>
      </c>
      <c r="U329" s="28">
        <f t="shared" si="65"/>
        <v>0</v>
      </c>
      <c r="V329" s="28">
        <f t="shared" si="65"/>
        <v>0</v>
      </c>
      <c r="W329" s="42">
        <f t="shared" si="65"/>
        <v>0</v>
      </c>
    </row>
    <row r="330" spans="1:23" ht="12.75">
      <c r="A330" s="14" t="s">
        <v>27</v>
      </c>
      <c r="B330" s="15" t="s">
        <v>590</v>
      </c>
      <c r="C330" s="16" t="s">
        <v>591</v>
      </c>
      <c r="D330" s="25">
        <v>86024700</v>
      </c>
      <c r="E330" s="26">
        <v>86024700</v>
      </c>
      <c r="F330" s="26">
        <v>39923829</v>
      </c>
      <c r="G330" s="35">
        <f t="shared" si="60"/>
        <v>0.4640972767123861</v>
      </c>
      <c r="H330" s="25">
        <v>965962</v>
      </c>
      <c r="I330" s="26">
        <v>4388071</v>
      </c>
      <c r="J330" s="26">
        <v>4668534</v>
      </c>
      <c r="K330" s="25">
        <v>10022567</v>
      </c>
      <c r="L330" s="25">
        <v>16256706</v>
      </c>
      <c r="M330" s="26">
        <v>6165483</v>
      </c>
      <c r="N330" s="26">
        <v>7479073</v>
      </c>
      <c r="O330" s="25">
        <v>29901262</v>
      </c>
      <c r="P330" s="25">
        <v>0</v>
      </c>
      <c r="Q330" s="26">
        <v>0</v>
      </c>
      <c r="R330" s="26">
        <v>0</v>
      </c>
      <c r="S330" s="25">
        <v>0</v>
      </c>
      <c r="T330" s="25">
        <v>0</v>
      </c>
      <c r="U330" s="26">
        <v>0</v>
      </c>
      <c r="V330" s="26">
        <v>0</v>
      </c>
      <c r="W330" s="41">
        <v>0</v>
      </c>
    </row>
    <row r="331" spans="1:23" ht="12.75">
      <c r="A331" s="14" t="s">
        <v>27</v>
      </c>
      <c r="B331" s="15" t="s">
        <v>592</v>
      </c>
      <c r="C331" s="16" t="s">
        <v>593</v>
      </c>
      <c r="D331" s="25">
        <v>68352280</v>
      </c>
      <c r="E331" s="26">
        <v>68352280</v>
      </c>
      <c r="F331" s="26">
        <v>42002410</v>
      </c>
      <c r="G331" s="35">
        <f t="shared" si="60"/>
        <v>0.6144990335362625</v>
      </c>
      <c r="H331" s="25">
        <v>2984868</v>
      </c>
      <c r="I331" s="26">
        <v>5529206</v>
      </c>
      <c r="J331" s="26">
        <v>4408612</v>
      </c>
      <c r="K331" s="25">
        <v>12922686</v>
      </c>
      <c r="L331" s="25">
        <v>6809180</v>
      </c>
      <c r="M331" s="26">
        <v>15461364</v>
      </c>
      <c r="N331" s="26">
        <v>6809180</v>
      </c>
      <c r="O331" s="25">
        <v>29079724</v>
      </c>
      <c r="P331" s="25">
        <v>0</v>
      </c>
      <c r="Q331" s="26">
        <v>0</v>
      </c>
      <c r="R331" s="26">
        <v>0</v>
      </c>
      <c r="S331" s="25">
        <v>0</v>
      </c>
      <c r="T331" s="25">
        <v>0</v>
      </c>
      <c r="U331" s="26">
        <v>0</v>
      </c>
      <c r="V331" s="26">
        <v>0</v>
      </c>
      <c r="W331" s="41">
        <v>0</v>
      </c>
    </row>
    <row r="332" spans="1:23" ht="12.75">
      <c r="A332" s="14" t="s">
        <v>27</v>
      </c>
      <c r="B332" s="15" t="s">
        <v>594</v>
      </c>
      <c r="C332" s="16" t="s">
        <v>595</v>
      </c>
      <c r="D332" s="25">
        <v>303804240</v>
      </c>
      <c r="E332" s="26">
        <v>303804240</v>
      </c>
      <c r="F332" s="26">
        <v>118133248</v>
      </c>
      <c r="G332" s="35">
        <f t="shared" si="60"/>
        <v>0.3888466072757905</v>
      </c>
      <c r="H332" s="25">
        <v>10016342</v>
      </c>
      <c r="I332" s="26">
        <v>21669433</v>
      </c>
      <c r="J332" s="26">
        <v>15342300</v>
      </c>
      <c r="K332" s="25">
        <v>47028075</v>
      </c>
      <c r="L332" s="25">
        <v>28820992</v>
      </c>
      <c r="M332" s="26">
        <v>22912260</v>
      </c>
      <c r="N332" s="26">
        <v>19371921</v>
      </c>
      <c r="O332" s="25">
        <v>71105173</v>
      </c>
      <c r="P332" s="25">
        <v>0</v>
      </c>
      <c r="Q332" s="26">
        <v>0</v>
      </c>
      <c r="R332" s="26">
        <v>0</v>
      </c>
      <c r="S332" s="25">
        <v>0</v>
      </c>
      <c r="T332" s="25">
        <v>0</v>
      </c>
      <c r="U332" s="26">
        <v>0</v>
      </c>
      <c r="V332" s="26">
        <v>0</v>
      </c>
      <c r="W332" s="41">
        <v>0</v>
      </c>
    </row>
    <row r="333" spans="1:23" ht="12.75">
      <c r="A333" s="14" t="s">
        <v>42</v>
      </c>
      <c r="B333" s="15" t="s">
        <v>596</v>
      </c>
      <c r="C333" s="16" t="s">
        <v>597</v>
      </c>
      <c r="D333" s="25">
        <v>71778470</v>
      </c>
      <c r="E333" s="26">
        <v>71778470</v>
      </c>
      <c r="F333" s="26">
        <v>36327138</v>
      </c>
      <c r="G333" s="35">
        <f t="shared" si="60"/>
        <v>0.5061007569540003</v>
      </c>
      <c r="H333" s="25">
        <v>5706703</v>
      </c>
      <c r="I333" s="26">
        <v>4656323</v>
      </c>
      <c r="J333" s="26">
        <v>5301239</v>
      </c>
      <c r="K333" s="25">
        <v>15664265</v>
      </c>
      <c r="L333" s="25">
        <v>5803794</v>
      </c>
      <c r="M333" s="26">
        <v>6595734</v>
      </c>
      <c r="N333" s="26">
        <v>8263345</v>
      </c>
      <c r="O333" s="25">
        <v>20662873</v>
      </c>
      <c r="P333" s="25">
        <v>0</v>
      </c>
      <c r="Q333" s="26">
        <v>0</v>
      </c>
      <c r="R333" s="26">
        <v>0</v>
      </c>
      <c r="S333" s="25">
        <v>0</v>
      </c>
      <c r="T333" s="25">
        <v>0</v>
      </c>
      <c r="U333" s="26">
        <v>0</v>
      </c>
      <c r="V333" s="26">
        <v>0</v>
      </c>
      <c r="W333" s="41">
        <v>0</v>
      </c>
    </row>
    <row r="334" spans="1:23" ht="16.5">
      <c r="A334" s="17"/>
      <c r="B334" s="18" t="s">
        <v>598</v>
      </c>
      <c r="C334" s="19"/>
      <c r="D334" s="27">
        <f>SUM(D330:D333)</f>
        <v>529959690</v>
      </c>
      <c r="E334" s="28">
        <f>SUM(E330:E333)</f>
        <v>529959690</v>
      </c>
      <c r="F334" s="28">
        <f>SUM(F330:F333)</f>
        <v>236386625</v>
      </c>
      <c r="G334" s="36">
        <f t="shared" si="60"/>
        <v>0.44604642477619383</v>
      </c>
      <c r="H334" s="27">
        <f aca="true" t="shared" si="66" ref="H334:W334">SUM(H330:H333)</f>
        <v>19673875</v>
      </c>
      <c r="I334" s="28">
        <f t="shared" si="66"/>
        <v>36243033</v>
      </c>
      <c r="J334" s="28">
        <f t="shared" si="66"/>
        <v>29720685</v>
      </c>
      <c r="K334" s="27">
        <f t="shared" si="66"/>
        <v>85637593</v>
      </c>
      <c r="L334" s="27">
        <f t="shared" si="66"/>
        <v>57690672</v>
      </c>
      <c r="M334" s="28">
        <f t="shared" si="66"/>
        <v>51134841</v>
      </c>
      <c r="N334" s="28">
        <f t="shared" si="66"/>
        <v>41923519</v>
      </c>
      <c r="O334" s="27">
        <f t="shared" si="66"/>
        <v>150749032</v>
      </c>
      <c r="P334" s="27">
        <f t="shared" si="66"/>
        <v>0</v>
      </c>
      <c r="Q334" s="28">
        <f t="shared" si="66"/>
        <v>0</v>
      </c>
      <c r="R334" s="28">
        <f t="shared" si="66"/>
        <v>0</v>
      </c>
      <c r="S334" s="27">
        <f t="shared" si="66"/>
        <v>0</v>
      </c>
      <c r="T334" s="27">
        <f t="shared" si="66"/>
        <v>0</v>
      </c>
      <c r="U334" s="28">
        <f t="shared" si="66"/>
        <v>0</v>
      </c>
      <c r="V334" s="28">
        <f t="shared" si="66"/>
        <v>0</v>
      </c>
      <c r="W334" s="42">
        <f t="shared" si="66"/>
        <v>0</v>
      </c>
    </row>
    <row r="335" spans="1:23" ht="16.5">
      <c r="A335" s="17"/>
      <c r="B335" s="18" t="s">
        <v>599</v>
      </c>
      <c r="C335" s="19"/>
      <c r="D335" s="27">
        <f>SUM(D299,D301:D306,D308:D313,D315:D319,D321:D328,D330:D333)</f>
        <v>56001097879</v>
      </c>
      <c r="E335" s="28">
        <f>SUM(E299,E301:E306,E308:E313,E315:E319,E321:E328,E330:E333)</f>
        <v>56316996861</v>
      </c>
      <c r="F335" s="28">
        <f>SUM(F299,F301:F306,F308:F313,F315:F319,F321:F328,F330:F333)</f>
        <v>24316271158</v>
      </c>
      <c r="G335" s="36">
        <f t="shared" si="60"/>
        <v>0.4342106151300727</v>
      </c>
      <c r="H335" s="27">
        <f aca="true" t="shared" si="67" ref="H335:W335">SUM(H299,H301:H306,H308:H313,H315:H319,H321:H328,H330:H333)</f>
        <v>2319280424</v>
      </c>
      <c r="I335" s="28">
        <f t="shared" si="67"/>
        <v>4379442186</v>
      </c>
      <c r="J335" s="28">
        <f t="shared" si="67"/>
        <v>4373433756</v>
      </c>
      <c r="K335" s="27">
        <f t="shared" si="67"/>
        <v>11072156366</v>
      </c>
      <c r="L335" s="27">
        <f t="shared" si="67"/>
        <v>4100803158</v>
      </c>
      <c r="M335" s="28">
        <f t="shared" si="67"/>
        <v>4669592064</v>
      </c>
      <c r="N335" s="28">
        <f t="shared" si="67"/>
        <v>4473719570</v>
      </c>
      <c r="O335" s="27">
        <f t="shared" si="67"/>
        <v>13244114792</v>
      </c>
      <c r="P335" s="27">
        <f t="shared" si="67"/>
        <v>0</v>
      </c>
      <c r="Q335" s="28">
        <f t="shared" si="67"/>
        <v>0</v>
      </c>
      <c r="R335" s="28">
        <f t="shared" si="67"/>
        <v>0</v>
      </c>
      <c r="S335" s="27">
        <f t="shared" si="67"/>
        <v>0</v>
      </c>
      <c r="T335" s="27">
        <f t="shared" si="67"/>
        <v>0</v>
      </c>
      <c r="U335" s="28">
        <f t="shared" si="67"/>
        <v>0</v>
      </c>
      <c r="V335" s="28">
        <f t="shared" si="67"/>
        <v>0</v>
      </c>
      <c r="W335" s="42">
        <f t="shared" si="67"/>
        <v>0</v>
      </c>
    </row>
    <row r="336" spans="1:23" ht="16.5">
      <c r="A336" s="20"/>
      <c r="B336" s="21" t="s">
        <v>600</v>
      </c>
      <c r="C336" s="22"/>
      <c r="D336" s="31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346274685331</v>
      </c>
      <c r="E336" s="32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346622310733</v>
      </c>
      <c r="F336" s="32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147637234214</v>
      </c>
      <c r="G336" s="38">
        <f t="shared" si="60"/>
        <v>0.42635872753122356</v>
      </c>
      <c r="H336" s="31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19717126086</v>
      </c>
      <c r="I336" s="32">
        <f t="shared" si="68"/>
        <v>24904735836</v>
      </c>
      <c r="J336" s="32">
        <f t="shared" si="68"/>
        <v>25626406993</v>
      </c>
      <c r="K336" s="31">
        <f t="shared" si="68"/>
        <v>70248268915</v>
      </c>
      <c r="L336" s="31">
        <f t="shared" si="68"/>
        <v>24660930007</v>
      </c>
      <c r="M336" s="32">
        <f t="shared" si="68"/>
        <v>26428917398</v>
      </c>
      <c r="N336" s="32">
        <f t="shared" si="68"/>
        <v>26299117894</v>
      </c>
      <c r="O336" s="31">
        <f t="shared" si="68"/>
        <v>77388965299</v>
      </c>
      <c r="P336" s="31">
        <f t="shared" si="68"/>
        <v>0</v>
      </c>
      <c r="Q336" s="32">
        <f t="shared" si="68"/>
        <v>0</v>
      </c>
      <c r="R336" s="32">
        <f t="shared" si="68"/>
        <v>0</v>
      </c>
      <c r="S336" s="31">
        <f t="shared" si="68"/>
        <v>0</v>
      </c>
      <c r="T336" s="31">
        <f t="shared" si="68"/>
        <v>0</v>
      </c>
      <c r="U336" s="32">
        <f t="shared" si="68"/>
        <v>0</v>
      </c>
      <c r="V336" s="32">
        <f t="shared" si="68"/>
        <v>0</v>
      </c>
      <c r="W336" s="44">
        <f t="shared" si="68"/>
        <v>0</v>
      </c>
    </row>
    <row r="337" spans="1:23" ht="12.75">
      <c r="A337" s="23"/>
      <c r="B337" s="24"/>
      <c r="C337" s="23"/>
      <c r="D337" s="33"/>
      <c r="E337" s="33"/>
      <c r="F337" s="33"/>
      <c r="G337" s="39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</row>
    <row r="338" spans="1:23" ht="12.75">
      <c r="A338" s="23"/>
      <c r="B338" s="24"/>
      <c r="C338" s="23"/>
      <c r="D338" s="33"/>
      <c r="E338" s="33"/>
      <c r="F338" s="33"/>
      <c r="G338" s="39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</row>
    <row r="339" spans="1:23" ht="12.75">
      <c r="A339" s="23"/>
      <c r="B339" s="24"/>
      <c r="C339" s="23"/>
      <c r="D339" s="33"/>
      <c r="E339" s="33"/>
      <c r="F339" s="33"/>
      <c r="G339" s="39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</row>
    <row r="340" spans="1:23" ht="12.75">
      <c r="A340" s="23"/>
      <c r="B340" s="24"/>
      <c r="C340" s="23"/>
      <c r="D340" s="33"/>
      <c r="E340" s="33"/>
      <c r="F340" s="33"/>
      <c r="G340" s="39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</row>
    <row r="341" spans="1:23" ht="12.75">
      <c r="A341" s="23"/>
      <c r="B341" s="24"/>
      <c r="C341" s="23"/>
      <c r="D341" s="33"/>
      <c r="E341" s="33"/>
      <c r="F341" s="33"/>
      <c r="G341" s="39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</row>
    <row r="342" spans="1:23" ht="12.75">
      <c r="A342" s="23"/>
      <c r="B342" s="24"/>
      <c r="C342" s="23"/>
      <c r="D342" s="33"/>
      <c r="E342" s="33"/>
      <c r="F342" s="33"/>
      <c r="G342" s="39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</row>
    <row r="343" spans="1:23" ht="12.75">
      <c r="A343" s="23"/>
      <c r="B343" s="24"/>
      <c r="C343" s="23"/>
      <c r="D343" s="33"/>
      <c r="E343" s="33"/>
      <c r="F343" s="33"/>
      <c r="G343" s="39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</row>
    <row r="344" spans="1:23" ht="12.75">
      <c r="A344" s="23"/>
      <c r="B344" s="24"/>
      <c r="C344" s="23"/>
      <c r="D344" s="33"/>
      <c r="E344" s="33"/>
      <c r="F344" s="33"/>
      <c r="G344" s="39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</row>
    <row r="345" spans="1:23" ht="12.75">
      <c r="A345" s="23"/>
      <c r="B345" s="24"/>
      <c r="C345" s="23"/>
      <c r="D345" s="33"/>
      <c r="E345" s="33"/>
      <c r="F345" s="33"/>
      <c r="G345" s="39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</row>
    <row r="346" spans="1:23" ht="12.75">
      <c r="A346" s="23"/>
      <c r="B346" s="24"/>
      <c r="C346" s="23"/>
      <c r="D346" s="33"/>
      <c r="E346" s="33"/>
      <c r="F346" s="33"/>
      <c r="G346" s="39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</row>
    <row r="347" spans="1:23" ht="12.75">
      <c r="A347" s="23"/>
      <c r="B347" s="24"/>
      <c r="C347" s="23"/>
      <c r="D347" s="33"/>
      <c r="E347" s="33"/>
      <c r="F347" s="33"/>
      <c r="G347" s="39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</row>
    <row r="348" spans="1:23" ht="12.75">
      <c r="A348" s="23"/>
      <c r="B348" s="24"/>
      <c r="C348" s="23"/>
      <c r="D348" s="33"/>
      <c r="E348" s="33"/>
      <c r="F348" s="33"/>
      <c r="G348" s="39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</row>
    <row r="349" spans="1:23" ht="12.75">
      <c r="A349" s="23"/>
      <c r="B349" s="24"/>
      <c r="C349" s="23"/>
      <c r="D349" s="33"/>
      <c r="E349" s="33"/>
      <c r="F349" s="33"/>
      <c r="G349" s="39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</row>
    <row r="350" spans="1:23" ht="12.75">
      <c r="A350" s="23"/>
      <c r="B350" s="24"/>
      <c r="C350" s="23"/>
      <c r="D350" s="33"/>
      <c r="E350" s="33"/>
      <c r="F350" s="33"/>
      <c r="G350" s="39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</row>
    <row r="351" spans="1:23" ht="12.75">
      <c r="A351" s="23"/>
      <c r="B351" s="24"/>
      <c r="C351" s="23"/>
      <c r="D351" s="33"/>
      <c r="E351" s="33"/>
      <c r="F351" s="33"/>
      <c r="G351" s="39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</row>
    <row r="352" spans="1:23" ht="12.75">
      <c r="A352" s="23"/>
      <c r="B352" s="24"/>
      <c r="C352" s="23"/>
      <c r="D352" s="33"/>
      <c r="E352" s="33"/>
      <c r="F352" s="33"/>
      <c r="G352" s="39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</row>
    <row r="353" spans="1:23" ht="12.75">
      <c r="A353" s="23"/>
      <c r="B353" s="24"/>
      <c r="C353" s="23"/>
      <c r="D353" s="33"/>
      <c r="E353" s="33"/>
      <c r="F353" s="33"/>
      <c r="G353" s="39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</row>
    <row r="354" spans="1:23" ht="12.75">
      <c r="A354" s="23"/>
      <c r="B354" s="24"/>
      <c r="C354" s="23"/>
      <c r="D354" s="33"/>
      <c r="E354" s="33"/>
      <c r="F354" s="33"/>
      <c r="G354" s="39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</row>
    <row r="355" spans="1:23" ht="12.75">
      <c r="A355" s="23"/>
      <c r="B355" s="24"/>
      <c r="C355" s="23"/>
      <c r="D355" s="33"/>
      <c r="E355" s="33"/>
      <c r="F355" s="33"/>
      <c r="G355" s="39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</row>
    <row r="356" spans="1:23" ht="12.75">
      <c r="A356" s="23"/>
      <c r="B356" s="24"/>
      <c r="C356" s="23"/>
      <c r="D356" s="33"/>
      <c r="E356" s="33"/>
      <c r="F356" s="33"/>
      <c r="G356" s="39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</row>
    <row r="357" spans="1:23" ht="12.75">
      <c r="A357" s="23"/>
      <c r="B357" s="24"/>
      <c r="C357" s="23"/>
      <c r="D357" s="33"/>
      <c r="E357" s="33"/>
      <c r="F357" s="33"/>
      <c r="G357" s="39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</row>
    <row r="358" spans="2:23" ht="12.75">
      <c r="B358" s="1"/>
      <c r="D358" s="34"/>
      <c r="E358" s="34"/>
      <c r="F358" s="34"/>
      <c r="G358" s="40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2:23" ht="12.75">
      <c r="B359" s="1"/>
      <c r="D359" s="34"/>
      <c r="E359" s="34"/>
      <c r="F359" s="34"/>
      <c r="G359" s="40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</row>
  </sheetData>
  <sheetProtection/>
  <mergeCells count="1">
    <mergeCell ref="B1:W1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4" r:id="rId1"/>
  <rowBreaks count="5" manualBreakCount="5">
    <brk id="52" max="22" man="1"/>
    <brk id="99" max="22" man="1"/>
    <brk id="147" max="22" man="1"/>
    <brk id="203" max="22" man="1"/>
    <brk id="296" max="22" man="1"/>
  </rowBreaks>
  <ignoredErrors>
    <ignoredError sqref="G7:O3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Sephiri Tlhomeli</cp:lastModifiedBy>
  <cp:lastPrinted>2018-02-19T10:20:34Z</cp:lastPrinted>
  <dcterms:created xsi:type="dcterms:W3CDTF">2018-02-01T08:43:10Z</dcterms:created>
  <dcterms:modified xsi:type="dcterms:W3CDTF">2018-02-19T10:20:48Z</dcterms:modified>
  <cp:category/>
  <cp:version/>
  <cp:contentType/>
  <cp:contentStatus/>
</cp:coreProperties>
</file>