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21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'BUF'!$A$1:$X$124</definedName>
    <definedName name="_xlnm.Print_Area" localSheetId="8">'CPT'!$A$1:$X$124</definedName>
    <definedName name="_xlnm.Print_Area" localSheetId="4">'EKU'!$A$1:$X$124</definedName>
    <definedName name="_xlnm.Print_Area" localSheetId="7">'ETH'!$A$1:$X$124</definedName>
    <definedName name="_xlnm.Print_Area" localSheetId="5">'JHB'!$A$1:$X$124</definedName>
    <definedName name="_xlnm.Print_Area" localSheetId="3">'MAN'!$A$1:$X$124</definedName>
    <definedName name="_xlnm.Print_Area" localSheetId="2">'NMA'!$A$1:$X$124</definedName>
    <definedName name="_xlnm.Print_Area" localSheetId="0">'Summary'!$A$1:$X$124</definedName>
    <definedName name="_xlnm.Print_Area" localSheetId="6">'TSH'!$A$1:$X$124</definedName>
  </definedNames>
  <calcPr fullCalcOnLoad="1"/>
</workbook>
</file>

<file path=xl/sharedStrings.xml><?xml version="1.0" encoding="utf-8"?>
<sst xmlns="http://schemas.openxmlformats.org/spreadsheetml/2006/main" count="1368" uniqueCount="127">
  <si>
    <t>Figures Finalised as at 2018/01/31</t>
  </si>
  <si>
    <t>2nd Quarter Ended 31 December 2017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</si>
  <si>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</si>
  <si>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</si>
  <si>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</si>
  <si>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</si>
  <si>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</si>
  <si>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</si>
  <si>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</si>
  <si>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</si>
  <si>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2nd Q</t>
  </si>
  <si>
    <t>% Changes for the 2nd Q</t>
  </si>
  <si>
    <t>Approved Roll Over</t>
  </si>
  <si>
    <t>R thousands</t>
  </si>
  <si>
    <t>Adjustment (Mid year)</t>
  </si>
  <si>
    <t>Other Adjustments</t>
  </si>
  <si>
    <t>Total Available 2017/18</t>
  </si>
  <si>
    <t>Approved payment schedule</t>
  </si>
  <si>
    <t>Transferred to municipalities for direct grants</t>
  </si>
  <si>
    <t>Actual expenditure National Department by 30 September 2017</t>
  </si>
  <si>
    <t>Actual expenditure by municipalities by 30 September 2017</t>
  </si>
  <si>
    <t>Actual expenditure National Department by 31 December 2017</t>
  </si>
  <si>
    <t>Actual expenditure by municipalities by 31 December 2017</t>
  </si>
  <si>
    <t>Actual expenditure National Department by 31 March 2018</t>
  </si>
  <si>
    <t>Actual expenditure by municipalities by 31 March 2018</t>
  </si>
  <si>
    <t>Actual expenditure National Department by 30 June 2018</t>
  </si>
  <si>
    <t>Actual expenditure by municipalities by 30 June 2018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</si>
  <si>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</si>
  <si>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</si>
  <si>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</si>
  <si>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</si>
  <si>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</si>
  <si>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</si>
  <si>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Local Government Restructuring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</si>
  <si>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</si>
  <si>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</si>
  <si>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</si>
  <si>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</si>
  <si>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</si>
  <si>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</si>
  <si>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</si>
  <si>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</si>
  <si>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</si>
  <si>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</si>
  <si>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</si>
  <si>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</si>
  <si>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</si>
  <si>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</si>
  <si>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</si>
  <si>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</si>
  <si>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</si>
  <si>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</si>
  <si>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</si>
  <si>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</si>
  <si>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</si>
  <si>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</si>
  <si>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</si>
  <si>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</si>
  <si>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</si>
  <si>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</si>
  <si>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</si>
  <si>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</si>
  <si>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</si>
  <si>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</si>
  <si>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</si>
  <si>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</si>
  <si>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</si>
  <si>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</si>
  <si>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</si>
  <si>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</si>
  <si>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</si>
  <si>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</si>
  <si>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</si>
  <si>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</si>
  <si>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</si>
  <si>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</si>
  <si>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</si>
  <si>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</si>
  <si>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</si>
  <si>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</si>
  <si>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</si>
  <si>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</si>
  <si>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</si>
  <si>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</si>
  <si>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</si>
  <si>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</si>
  <si>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</si>
  <si>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</si>
  <si>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2017</t>
  </si>
  <si>
    <t>Actual expenditure Provincial Department by 31 December 2017</t>
  </si>
  <si>
    <t>Actual expenditure Provincial Department by 31 March 2018</t>
  </si>
  <si>
    <t>Actual expenditure Provincial Department by 30 June 2018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</si>
  <si>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</si>
  <si>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</si>
  <si>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</si>
  <si>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</si>
  <si>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</si>
  <si>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</si>
  <si>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</si>
  <si>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</si>
  <si>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</si>
  <si>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</si>
  <si>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</si>
  <si>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</si>
  <si>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Eastern Cape: Buffalo City(BUF)</t>
  </si>
  <si>
    <t>Eastern Cape: Nelson Mandela Bay(NMA)</t>
  </si>
  <si>
    <t>Free State: Mangaung(MAN)</t>
  </si>
  <si>
    <t>Gauteng: City of Ekurhuleni(EKU)</t>
  </si>
  <si>
    <t>Gauteng: City Of Johannesburg(JHB)</t>
  </si>
  <si>
    <t>Gauteng: City Of Tshwane(TSH)</t>
  </si>
  <si>
    <t>Kwazulu-Natal: eThekwini(ETH)</t>
  </si>
  <si>
    <t>Western Cape: Cape Town(CPT)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</si>
  <si>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</si>
  <si>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</si>
  <si>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</si>
  <si>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</si>
  <si>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</si>
  <si>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</si>
  <si>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</si>
  <si>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</si>
  <si>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</si>
  <si>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</si>
  <si>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</si>
  <si>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</si>
  <si>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</si>
  <si>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</si>
  <si>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Division of revenue Act No. 3 of 2017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</si>
</sst>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;\-#,###;"/>
    <numFmt numFmtId="170" formatCode="#,###.0;\-#,###.0;"/>
    <numFmt numFmtId="171" formatCode="&quot;&quot;;&quot;&quot;"/>
    <numFmt numFmtId="172" formatCode="_(* #,##0_);_(* \(#,##0\);_(* &quot;- &quot;?_);_(@_)"/>
    <numFmt numFmtId="173" formatCode="#\ ###\ ###,"/>
    <numFmt numFmtId="174" formatCode="_(* #,##0_);_(* \(#,##0\);_(* &quot;-&quot;?_);_(@_)"/>
    <numFmt numFmtId="175" formatCode="0.0\%;\(0.0\%\);_(* &quot;-&quot;_)"/>
    <numFmt numFmtId="176" formatCode="_(* #,##0_);_(* \(#,##0\);_(* &quot;&quot;\-\ &quot;&quot;?_);_(@_)"/>
    <numFmt numFmtId="177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0"/>
    </font>
    <font>
      <sz val="8"/>
      <color indexed="8"/>
      <name val="Arial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172" fontId="2" fillId="0" borderId="10" xfId="0" applyNumberFormat="1" applyFont="1" applyFill="1" applyBorder="1" applyAlignment="1" applyProtection="1">
      <alignment horizontal="left" vertical="top" wrapText="1"/>
      <protection/>
    </xf>
    <xf numFmtId="173" fontId="2" fillId="0" borderId="10" xfId="0" applyNumberFormat="1" applyFont="1" applyFill="1" applyBorder="1" applyAlignment="1" applyProtection="1">
      <alignment horizontal="center" vertical="top" wrapText="1"/>
      <protection/>
    </xf>
    <xf numFmtId="173" fontId="2" fillId="0" borderId="11" xfId="0" applyNumberFormat="1" applyFont="1" applyFill="1" applyBorder="1" applyAlignment="1" applyProtection="1">
      <alignment horizontal="center" vertical="top" wrapText="1"/>
      <protection/>
    </xf>
    <xf numFmtId="174" fontId="3" fillId="0" borderId="12" xfId="0" applyNumberFormat="1" applyFont="1" applyBorder="1" applyAlignment="1" applyProtection="1">
      <alignment/>
      <protection/>
    </xf>
    <xf numFmtId="173" fontId="2" fillId="0" borderId="12" xfId="0" applyNumberFormat="1" applyFont="1" applyFill="1" applyBorder="1" applyAlignment="1" applyProtection="1">
      <alignment horizontal="center" vertical="top" wrapText="1"/>
      <protection/>
    </xf>
    <xf numFmtId="173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173" fontId="2" fillId="0" borderId="14" xfId="0" applyNumberFormat="1" applyFont="1" applyFill="1" applyBorder="1" applyAlignment="1" applyProtection="1">
      <alignment horizontal="right"/>
      <protection/>
    </xf>
    <xf numFmtId="173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173" fontId="2" fillId="0" borderId="16" xfId="0" applyNumberFormat="1" applyFont="1" applyFill="1" applyBorder="1" applyAlignment="1" applyProtection="1">
      <alignment horizontal="right"/>
      <protection/>
    </xf>
    <xf numFmtId="173" fontId="2" fillId="0" borderId="17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left" indent="1"/>
      <protection/>
    </xf>
    <xf numFmtId="173" fontId="2" fillId="0" borderId="12" xfId="0" applyNumberFormat="1" applyFont="1" applyFill="1" applyBorder="1" applyAlignment="1" applyProtection="1">
      <alignment horizontal="right"/>
      <protection/>
    </xf>
    <xf numFmtId="173" fontId="2" fillId="0" borderId="13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 indent="1"/>
      <protection/>
    </xf>
    <xf numFmtId="175" fontId="2" fillId="0" borderId="11" xfId="59" applyNumberFormat="1" applyFont="1" applyFill="1" applyBorder="1" applyAlignment="1" applyProtection="1">
      <alignment horizontal="right"/>
      <protection/>
    </xf>
    <xf numFmtId="175" fontId="2" fillId="0" borderId="10" xfId="59" applyNumberFormat="1" applyFont="1" applyFill="1" applyBorder="1" applyAlignment="1" applyProtection="1">
      <alignment horizontal="right"/>
      <protection/>
    </xf>
    <xf numFmtId="0" fontId="2" fillId="0" borderId="18" xfId="0" applyNumberFormat="1" applyFont="1" applyFill="1" applyBorder="1" applyAlignment="1" applyProtection="1">
      <alignment horizontal="centerContinuous" vertical="justify"/>
      <protection/>
    </xf>
    <xf numFmtId="10" fontId="2" fillId="0" borderId="19" xfId="59" applyNumberFormat="1" applyFont="1" applyFill="1" applyBorder="1" applyAlignment="1" applyProtection="1">
      <alignment horizontal="right"/>
      <protection/>
    </xf>
    <xf numFmtId="10" fontId="2" fillId="0" borderId="18" xfId="59" applyNumberFormat="1" applyFont="1" applyFill="1" applyBorder="1" applyAlignment="1" applyProtection="1">
      <alignment horizontal="right"/>
      <protection/>
    </xf>
    <xf numFmtId="0" fontId="2" fillId="33" borderId="12" xfId="0" applyNumberFormat="1" applyFont="1" applyFill="1" applyBorder="1" applyAlignment="1" applyProtection="1">
      <alignment horizontal="left" indent="1"/>
      <protection locked="0"/>
    </xf>
    <xf numFmtId="10" fontId="2" fillId="0" borderId="13" xfId="59" applyNumberFormat="1" applyFont="1" applyFill="1" applyBorder="1" applyAlignment="1" applyProtection="1">
      <alignment horizontal="right"/>
      <protection/>
    </xf>
    <xf numFmtId="10" fontId="2" fillId="0" borderId="12" xfId="59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0" fontId="2" fillId="0" borderId="0" xfId="59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172" fontId="5" fillId="0" borderId="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21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18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3" xfId="0" applyFont="1" applyBorder="1" applyAlignment="1">
      <alignment wrapText="1"/>
    </xf>
    <xf numFmtId="176" fontId="10" fillId="0" borderId="12" xfId="0" applyNumberFormat="1" applyFont="1" applyBorder="1" applyAlignment="1">
      <alignment wrapText="1"/>
    </xf>
    <xf numFmtId="176" fontId="10" fillId="0" borderId="24" xfId="0" applyNumberFormat="1" applyFont="1" applyBorder="1" applyAlignment="1">
      <alignment wrapText="1"/>
    </xf>
    <xf numFmtId="176" fontId="10" fillId="0" borderId="25" xfId="0" applyNumberFormat="1" applyFont="1" applyBorder="1" applyAlignment="1">
      <alignment wrapText="1"/>
    </xf>
    <xf numFmtId="175" fontId="10" fillId="0" borderId="24" xfId="0" applyNumberFormat="1" applyFont="1" applyBorder="1" applyAlignment="1">
      <alignment wrapText="1"/>
    </xf>
    <xf numFmtId="175" fontId="10" fillId="0" borderId="25" xfId="0" applyNumberFormat="1" applyFont="1" applyBorder="1" applyAlignment="1">
      <alignment wrapText="1"/>
    </xf>
    <xf numFmtId="175" fontId="10" fillId="0" borderId="25" xfId="0" applyNumberFormat="1" applyFont="1" applyBorder="1" applyAlignment="1">
      <alignment shrinkToFit="1"/>
    </xf>
    <xf numFmtId="0" fontId="11" fillId="0" borderId="13" xfId="0" applyFont="1" applyBorder="1" applyAlignment="1">
      <alignment wrapText="1"/>
    </xf>
    <xf numFmtId="175" fontId="11" fillId="0" borderId="24" xfId="0" applyNumberFormat="1" applyFont="1" applyBorder="1" applyAlignment="1">
      <alignment wrapText="1"/>
    </xf>
    <xf numFmtId="175" fontId="11" fillId="0" borderId="25" xfId="0" applyNumberFormat="1" applyFont="1" applyBorder="1" applyAlignment="1">
      <alignment wrapText="1"/>
    </xf>
    <xf numFmtId="175" fontId="11" fillId="0" borderId="25" xfId="0" applyNumberFormat="1" applyFont="1" applyBorder="1" applyAlignment="1">
      <alignment shrinkToFit="1"/>
    </xf>
    <xf numFmtId="0" fontId="10" fillId="0" borderId="17" xfId="0" applyFont="1" applyBorder="1" applyAlignment="1">
      <alignment/>
    </xf>
    <xf numFmtId="175" fontId="10" fillId="0" borderId="26" xfId="0" applyNumberFormat="1" applyFont="1" applyBorder="1" applyAlignment="1">
      <alignment/>
    </xf>
    <xf numFmtId="175" fontId="10" fillId="0" borderId="27" xfId="0" applyNumberFormat="1" applyFont="1" applyBorder="1" applyAlignment="1">
      <alignment/>
    </xf>
    <xf numFmtId="175" fontId="10" fillId="0" borderId="27" xfId="0" applyNumberFormat="1" applyFont="1" applyBorder="1" applyAlignment="1">
      <alignment shrinkToFit="1"/>
    </xf>
    <xf numFmtId="0" fontId="0" fillId="0" borderId="13" xfId="0" applyBorder="1" applyAlignment="1">
      <alignment/>
    </xf>
    <xf numFmtId="0" fontId="10" fillId="0" borderId="28" xfId="0" applyFont="1" applyBorder="1" applyAlignment="1">
      <alignment/>
    </xf>
    <xf numFmtId="175" fontId="10" fillId="0" borderId="22" xfId="0" applyNumberFormat="1" applyFont="1" applyBorder="1" applyAlignment="1">
      <alignment/>
    </xf>
    <xf numFmtId="175" fontId="10" fillId="0" borderId="23" xfId="0" applyNumberFormat="1" applyFont="1" applyBorder="1" applyAlignment="1">
      <alignment/>
    </xf>
    <xf numFmtId="175" fontId="10" fillId="0" borderId="23" xfId="0" applyNumberFormat="1" applyFont="1" applyBorder="1" applyAlignment="1">
      <alignment shrinkToFit="1"/>
    </xf>
    <xf numFmtId="0" fontId="10" fillId="0" borderId="19" xfId="0" applyFont="1" applyBorder="1" applyAlignment="1">
      <alignment/>
    </xf>
    <xf numFmtId="175" fontId="10" fillId="0" borderId="29" xfId="0" applyNumberFormat="1" applyFont="1" applyBorder="1" applyAlignment="1">
      <alignment/>
    </xf>
    <xf numFmtId="175" fontId="10" fillId="0" borderId="30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Alignment="1">
      <alignment/>
    </xf>
    <xf numFmtId="175" fontId="10" fillId="0" borderId="30" xfId="0" applyNumberFormat="1" applyFont="1" applyBorder="1" applyAlignment="1">
      <alignment shrinkToFit="1"/>
    </xf>
    <xf numFmtId="0" fontId="2" fillId="34" borderId="31" xfId="0" applyNumberFormat="1" applyFont="1" applyFill="1" applyBorder="1" applyAlignment="1" applyProtection="1">
      <alignment horizontal="left" indent="1"/>
      <protection/>
    </xf>
    <xf numFmtId="173" fontId="2" fillId="34" borderId="32" xfId="0" applyNumberFormat="1" applyFont="1" applyFill="1" applyBorder="1" applyAlignment="1" applyProtection="1">
      <alignment horizontal="right"/>
      <protection/>
    </xf>
    <xf numFmtId="173" fontId="2" fillId="34" borderId="33" xfId="0" applyNumberFormat="1" applyFont="1" applyFill="1" applyBorder="1" applyAlignment="1" applyProtection="1">
      <alignment horizontal="right"/>
      <protection/>
    </xf>
    <xf numFmtId="173" fontId="2" fillId="34" borderId="34" xfId="0" applyNumberFormat="1" applyFont="1" applyFill="1" applyBorder="1" applyAlignment="1" applyProtection="1">
      <alignment horizontal="right"/>
      <protection/>
    </xf>
    <xf numFmtId="173" fontId="3" fillId="0" borderId="13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right"/>
      <protection/>
    </xf>
    <xf numFmtId="173" fontId="3" fillId="0" borderId="35" xfId="0" applyNumberFormat="1" applyFont="1" applyFill="1" applyBorder="1" applyAlignment="1" applyProtection="1">
      <alignment horizontal="center" vertical="center"/>
      <protection/>
    </xf>
    <xf numFmtId="173" fontId="2" fillId="0" borderId="19" xfId="0" applyNumberFormat="1" applyFont="1" applyFill="1" applyBorder="1" applyAlignment="1" applyProtection="1">
      <alignment horizontal="center" vertical="center"/>
      <protection/>
    </xf>
    <xf numFmtId="173" fontId="2" fillId="0" borderId="36" xfId="0" applyNumberFormat="1" applyFont="1" applyFill="1" applyBorder="1" applyAlignment="1" applyProtection="1">
      <alignment horizontal="center" vertical="center"/>
      <protection/>
    </xf>
    <xf numFmtId="173" fontId="2" fillId="0" borderId="37" xfId="0" applyNumberFormat="1" applyFont="1" applyFill="1" applyBorder="1" applyAlignment="1" applyProtection="1">
      <alignment horizontal="center" vertical="center"/>
      <protection/>
    </xf>
    <xf numFmtId="173" fontId="2" fillId="0" borderId="18" xfId="0" applyNumberFormat="1" applyFont="1" applyFill="1" applyBorder="1" applyAlignment="1" applyProtection="1">
      <alignment horizontal="center" vertical="center"/>
      <protection/>
    </xf>
    <xf numFmtId="172" fontId="2" fillId="0" borderId="38" xfId="0" applyNumberFormat="1" applyFont="1" applyFill="1" applyBorder="1" applyAlignment="1" applyProtection="1">
      <alignment horizontal="left" vertical="top" wrapText="1"/>
      <protection/>
    </xf>
    <xf numFmtId="173" fontId="2" fillId="0" borderId="38" xfId="0" applyNumberFormat="1" applyFont="1" applyFill="1" applyBorder="1" applyAlignment="1" applyProtection="1">
      <alignment horizontal="center" vertical="top" wrapText="1"/>
      <protection/>
    </xf>
    <xf numFmtId="172" fontId="2" fillId="0" borderId="38" xfId="0" applyNumberFormat="1" applyFont="1" applyFill="1" applyBorder="1" applyAlignment="1" applyProtection="1">
      <alignment horizontal="center" vertical="top" wrapText="1"/>
      <protection/>
    </xf>
    <xf numFmtId="49" fontId="2" fillId="0" borderId="38" xfId="0" applyNumberFormat="1" applyFont="1" applyFill="1" applyBorder="1" applyAlignment="1" applyProtection="1">
      <alignment horizontal="center" vertical="top" wrapText="1"/>
      <protection/>
    </xf>
    <xf numFmtId="49" fontId="2" fillId="0" borderId="39" xfId="0" applyNumberFormat="1" applyFont="1" applyFill="1" applyBorder="1" applyAlignment="1" applyProtection="1">
      <alignment horizontal="center" vertical="top" wrapText="1"/>
      <protection/>
    </xf>
    <xf numFmtId="172" fontId="2" fillId="0" borderId="12" xfId="0" applyNumberFormat="1" applyFont="1" applyFill="1" applyBorder="1" applyAlignment="1" applyProtection="1">
      <alignment horizontal="center" vertical="top" wrapText="1"/>
      <protection/>
    </xf>
    <xf numFmtId="172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40" xfId="0" applyNumberFormat="1" applyFont="1" applyFill="1" applyBorder="1" applyAlignment="1" applyProtection="1">
      <alignment horizontal="left"/>
      <protection/>
    </xf>
    <xf numFmtId="173" fontId="2" fillId="0" borderId="41" xfId="0" applyNumberFormat="1" applyFont="1" applyFill="1" applyBorder="1" applyAlignment="1" applyProtection="1">
      <alignment horizontal="right"/>
      <protection/>
    </xf>
    <xf numFmtId="175" fontId="2" fillId="0" borderId="28" xfId="59" applyNumberFormat="1" applyFont="1" applyFill="1" applyBorder="1" applyAlignment="1" applyProtection="1">
      <alignment horizontal="right"/>
      <protection/>
    </xf>
    <xf numFmtId="175" fontId="2" fillId="0" borderId="41" xfId="59" applyNumberFormat="1" applyFont="1" applyFill="1" applyBorder="1" applyAlignment="1" applyProtection="1">
      <alignment horizontal="right"/>
      <protection/>
    </xf>
    <xf numFmtId="0" fontId="2" fillId="0" borderId="38" xfId="0" applyNumberFormat="1" applyFont="1" applyFill="1" applyBorder="1" applyAlignment="1" applyProtection="1">
      <alignment horizontal="left" indent="1"/>
      <protection/>
    </xf>
    <xf numFmtId="175" fontId="2" fillId="0" borderId="13" xfId="59" applyNumberFormat="1" applyFont="1" applyFill="1" applyBorder="1" applyAlignment="1" applyProtection="1">
      <alignment horizontal="right"/>
      <protection/>
    </xf>
    <xf numFmtId="175" fontId="2" fillId="0" borderId="12" xfId="59" applyNumberFormat="1" applyFont="1" applyFill="1" applyBorder="1" applyAlignment="1" applyProtection="1">
      <alignment horizontal="right"/>
      <protection/>
    </xf>
    <xf numFmtId="0" fontId="2" fillId="0" borderId="12" xfId="0" applyNumberFormat="1" applyFont="1" applyFill="1" applyBorder="1" applyAlignment="1" applyProtection="1">
      <alignment horizontal="left" indent="1"/>
      <protection/>
    </xf>
    <xf numFmtId="177" fontId="11" fillId="0" borderId="12" xfId="0" applyNumberFormat="1" applyFont="1" applyBorder="1" applyAlignment="1">
      <alignment wrapText="1"/>
    </xf>
    <xf numFmtId="177" fontId="11" fillId="0" borderId="24" xfId="0" applyNumberFormat="1" applyFont="1" applyBorder="1" applyAlignment="1">
      <alignment wrapText="1"/>
    </xf>
    <xf numFmtId="177" fontId="11" fillId="0" borderId="25" xfId="0" applyNumberFormat="1" applyFont="1" applyBorder="1" applyAlignment="1">
      <alignment wrapText="1"/>
    </xf>
    <xf numFmtId="177" fontId="10" fillId="0" borderId="16" xfId="0" applyNumberFormat="1" applyFont="1" applyBorder="1" applyAlignment="1">
      <alignment/>
    </xf>
    <xf numFmtId="177" fontId="10" fillId="0" borderId="26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12" xfId="0" applyNumberFormat="1" applyFont="1" applyBorder="1" applyAlignment="1">
      <alignment wrapText="1"/>
    </xf>
    <xf numFmtId="177" fontId="10" fillId="0" borderId="24" xfId="0" applyNumberFormat="1" applyFont="1" applyBorder="1" applyAlignment="1">
      <alignment wrapText="1"/>
    </xf>
    <xf numFmtId="177" fontId="10" fillId="0" borderId="25" xfId="0" applyNumberFormat="1" applyFont="1" applyBorder="1" applyAlignment="1">
      <alignment wrapText="1"/>
    </xf>
    <xf numFmtId="177" fontId="10" fillId="0" borderId="41" xfId="0" applyNumberFormat="1" applyFont="1" applyBorder="1" applyAlignment="1">
      <alignment/>
    </xf>
    <xf numFmtId="177" fontId="10" fillId="0" borderId="22" xfId="0" applyNumberFormat="1" applyFont="1" applyBorder="1" applyAlignment="1">
      <alignment/>
    </xf>
    <xf numFmtId="177" fontId="10" fillId="0" borderId="23" xfId="0" applyNumberFormat="1" applyFont="1" applyBorder="1" applyAlignment="1">
      <alignment/>
    </xf>
    <xf numFmtId="177" fontId="10" fillId="0" borderId="18" xfId="0" applyNumberFormat="1" applyFont="1" applyBorder="1" applyAlignment="1">
      <alignment/>
    </xf>
    <xf numFmtId="177" fontId="10" fillId="0" borderId="29" xfId="0" applyNumberFormat="1" applyFont="1" applyBorder="1" applyAlignment="1">
      <alignment/>
    </xf>
    <xf numFmtId="177" fontId="10" fillId="0" borderId="30" xfId="0" applyNumberFormat="1" applyFont="1" applyBorder="1" applyAlignment="1">
      <alignment/>
    </xf>
    <xf numFmtId="177" fontId="2" fillId="0" borderId="12" xfId="0" applyNumberFormat="1" applyFont="1" applyFill="1" applyBorder="1" applyAlignment="1" applyProtection="1">
      <alignment horizontal="center" vertical="top" wrapText="1"/>
      <protection/>
    </xf>
    <xf numFmtId="177" fontId="2" fillId="0" borderId="13" xfId="0" applyNumberFormat="1" applyFont="1" applyFill="1" applyBorder="1" applyAlignment="1" applyProtection="1">
      <alignment horizontal="center" vertical="top" wrapText="1"/>
      <protection/>
    </xf>
    <xf numFmtId="177" fontId="2" fillId="0" borderId="14" xfId="0" applyNumberFormat="1" applyFont="1" applyFill="1" applyBorder="1" applyAlignment="1" applyProtection="1">
      <alignment horizontal="right"/>
      <protection/>
    </xf>
    <xf numFmtId="177" fontId="2" fillId="0" borderId="15" xfId="0" applyNumberFormat="1" applyFont="1" applyFill="1" applyBorder="1" applyAlignment="1" applyProtection="1">
      <alignment horizontal="right"/>
      <protection/>
    </xf>
    <xf numFmtId="177" fontId="2" fillId="0" borderId="16" xfId="0" applyNumberFormat="1" applyFont="1" applyFill="1" applyBorder="1" applyAlignment="1" applyProtection="1">
      <alignment horizontal="right"/>
      <protection/>
    </xf>
    <xf numFmtId="177" fontId="2" fillId="0" borderId="17" xfId="0" applyNumberFormat="1" applyFont="1" applyFill="1" applyBorder="1" applyAlignment="1" applyProtection="1">
      <alignment horizontal="right"/>
      <protection/>
    </xf>
    <xf numFmtId="177" fontId="2" fillId="0" borderId="12" xfId="0" applyNumberFormat="1" applyFont="1" applyFill="1" applyBorder="1" applyAlignment="1" applyProtection="1">
      <alignment horizontal="right"/>
      <protection/>
    </xf>
    <xf numFmtId="177" fontId="3" fillId="0" borderId="12" xfId="0" applyNumberFormat="1" applyFont="1" applyFill="1" applyBorder="1" applyAlignment="1" applyProtection="1">
      <alignment horizontal="right"/>
      <protection locked="0"/>
    </xf>
    <xf numFmtId="177" fontId="2" fillId="0" borderId="13" xfId="0" applyNumberFormat="1" applyFont="1" applyFill="1" applyBorder="1" applyAlignment="1" applyProtection="1">
      <alignment horizontal="right"/>
      <protection/>
    </xf>
    <xf numFmtId="177" fontId="2" fillId="0" borderId="40" xfId="0" applyNumberFormat="1" applyFont="1" applyFill="1" applyBorder="1" applyAlignment="1" applyProtection="1">
      <alignment horizontal="right"/>
      <protection/>
    </xf>
    <xf numFmtId="177" fontId="2" fillId="0" borderId="41" xfId="0" applyNumberFormat="1" applyFont="1" applyFill="1" applyBorder="1" applyAlignment="1" applyProtection="1">
      <alignment horizontal="right"/>
      <protection/>
    </xf>
    <xf numFmtId="177" fontId="2" fillId="0" borderId="38" xfId="0" applyNumberFormat="1" applyFont="1" applyFill="1" applyBorder="1" applyAlignment="1" applyProtection="1">
      <alignment horizontal="right"/>
      <protection/>
    </xf>
    <xf numFmtId="177" fontId="2" fillId="0" borderId="10" xfId="0" applyNumberFormat="1" applyFont="1" applyFill="1" applyBorder="1" applyAlignment="1" applyProtection="1">
      <alignment horizontal="right"/>
      <protection/>
    </xf>
    <xf numFmtId="177" fontId="2" fillId="0" borderId="11" xfId="0" applyNumberFormat="1" applyFont="1" applyFill="1" applyBorder="1" applyAlignment="1" applyProtection="1">
      <alignment horizontal="right"/>
      <protection/>
    </xf>
    <xf numFmtId="177" fontId="2" fillId="0" borderId="18" xfId="0" applyNumberFormat="1" applyFont="1" applyFill="1" applyBorder="1" applyAlignment="1" applyProtection="1">
      <alignment horizontal="right"/>
      <protection/>
    </xf>
    <xf numFmtId="177" fontId="2" fillId="0" borderId="19" xfId="0" applyNumberFormat="1" applyFont="1" applyFill="1" applyBorder="1" applyAlignment="1" applyProtection="1">
      <alignment horizontal="right"/>
      <protection/>
    </xf>
    <xf numFmtId="177" fontId="3" fillId="33" borderId="12" xfId="0" applyNumberFormat="1" applyFont="1" applyFill="1" applyBorder="1" applyAlignment="1" applyProtection="1">
      <alignment horizontal="right"/>
      <protection locked="0"/>
    </xf>
    <xf numFmtId="177" fontId="3" fillId="0" borderId="12" xfId="0" applyNumberFormat="1" applyFont="1" applyFill="1" applyBorder="1" applyAlignment="1" applyProtection="1">
      <alignment horizontal="right"/>
      <protection/>
    </xf>
    <xf numFmtId="177" fontId="3" fillId="33" borderId="13" xfId="0" applyNumberFormat="1" applyFont="1" applyFill="1" applyBorder="1" applyAlignment="1" applyProtection="1">
      <alignment horizontal="right"/>
      <protection locked="0"/>
    </xf>
    <xf numFmtId="177" fontId="2" fillId="0" borderId="11" xfId="0" applyNumberFormat="1" applyFont="1" applyFill="1" applyBorder="1" applyAlignment="1" applyProtection="1">
      <alignment/>
      <protection/>
    </xf>
    <xf numFmtId="177" fontId="2" fillId="0" borderId="10" xfId="0" applyNumberFormat="1" applyFont="1" applyFill="1" applyBorder="1" applyAlignment="1" applyProtection="1">
      <alignment/>
      <protection/>
    </xf>
    <xf numFmtId="177" fontId="2" fillId="0" borderId="19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3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52.7109375" style="30" customWidth="1"/>
    <col min="2" max="11" width="13.7109375" style="30" customWidth="1"/>
    <col min="12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4</v>
      </c>
      <c r="G6" s="135"/>
      <c r="H6" s="134" t="s">
        <v>5</v>
      </c>
      <c r="I6" s="135"/>
      <c r="J6" s="134" t="s">
        <v>6</v>
      </c>
      <c r="K6" s="135"/>
      <c r="L6" s="134" t="s">
        <v>7</v>
      </c>
      <c r="M6" s="135"/>
      <c r="N6" s="134" t="s">
        <v>8</v>
      </c>
      <c r="O6" s="135"/>
      <c r="P6" s="134" t="s">
        <v>9</v>
      </c>
      <c r="Q6" s="135"/>
      <c r="R6" s="134" t="s">
        <v>10</v>
      </c>
      <c r="S6" s="135"/>
      <c r="T6" s="134" t="s">
        <v>11</v>
      </c>
      <c r="U6" s="135"/>
      <c r="V6" s="134" t="s">
        <v>12</v>
      </c>
      <c r="W6" s="135"/>
    </row>
    <row r="7" spans="1:23" ht="76.5">
      <c r="A7" s="37" t="s">
        <v>13</v>
      </c>
      <c r="B7" s="38" t="s">
        <v>126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IF($H9=0,0,(($J9-$H9)/$H9)*100)</f>
        <v>0</v>
      </c>
      <c r="S9" s="50">
        <f>IF($I9=0,0,(($K9-$I9)/$I9)*100)</f>
        <v>0</v>
      </c>
      <c r="T9" s="49">
        <f>IF($E9=0,0,($P9/$E9)*100)</f>
        <v>0</v>
      </c>
      <c r="U9" s="51">
        <f>IF($E9=0,0,($Q9/$E9)*100)</f>
        <v>0</v>
      </c>
      <c r="V9" s="94"/>
      <c r="W9" s="95"/>
    </row>
    <row r="10" spans="1:23" ht="12.75" customHeight="1">
      <c r="A10" s="48" t="s">
        <v>34</v>
      </c>
      <c r="B10" s="93">
        <v>12845000</v>
      </c>
      <c r="C10" s="93">
        <v>0</v>
      </c>
      <c r="D10" s="93"/>
      <c r="E10" s="93">
        <f aca="true" t="shared" si="0" ref="E10:E15">$B10+$C10+$D10</f>
        <v>12845000</v>
      </c>
      <c r="F10" s="94">
        <v>12845000</v>
      </c>
      <c r="G10" s="95">
        <v>12845000</v>
      </c>
      <c r="H10" s="94">
        <v>3588000</v>
      </c>
      <c r="I10" s="95">
        <v>3610669</v>
      </c>
      <c r="J10" s="94">
        <v>2547000</v>
      </c>
      <c r="K10" s="95">
        <v>2547666</v>
      </c>
      <c r="L10" s="94"/>
      <c r="M10" s="95"/>
      <c r="N10" s="94"/>
      <c r="O10" s="95"/>
      <c r="P10" s="94">
        <f aca="true" t="shared" si="1" ref="P10:P15">$H10+$J10+$L10+$N10</f>
        <v>6135000</v>
      </c>
      <c r="Q10" s="95">
        <f aca="true" t="shared" si="2" ref="Q10:Q15">$I10+$K10+$M10+$O10</f>
        <v>6158335</v>
      </c>
      <c r="R10" s="49">
        <f aca="true" t="shared" si="3" ref="R10:R15">IF($H10=0,0,(($J10-$H10)/$H10)*100)</f>
        <v>-29.013377926421402</v>
      </c>
      <c r="S10" s="50">
        <f aca="true" t="shared" si="4" ref="S10:S15">IF($I10=0,0,(($K10-$I10)/$I10)*100)</f>
        <v>-29.440610590447363</v>
      </c>
      <c r="T10" s="49">
        <f>IF($E10=0,0,($P10/$E10)*100)</f>
        <v>47.76177500973141</v>
      </c>
      <c r="U10" s="51">
        <f>IF($E10=0,0,($Q10/$E10)*100)</f>
        <v>47.94344102763721</v>
      </c>
      <c r="V10" s="94"/>
      <c r="W10" s="95"/>
    </row>
    <row r="11" spans="1:23" ht="12.75" customHeight="1">
      <c r="A11" s="48" t="s">
        <v>35</v>
      </c>
      <c r="B11" s="93">
        <v>73000000</v>
      </c>
      <c r="C11" s="93">
        <v>0</v>
      </c>
      <c r="D11" s="93"/>
      <c r="E11" s="93">
        <f t="shared" si="0"/>
        <v>73000000</v>
      </c>
      <c r="F11" s="94">
        <v>33600000</v>
      </c>
      <c r="G11" s="95">
        <v>33600000</v>
      </c>
      <c r="H11" s="94">
        <v>14386000</v>
      </c>
      <c r="I11" s="95">
        <v>19132476</v>
      </c>
      <c r="J11" s="94">
        <v>12881000</v>
      </c>
      <c r="K11" s="95">
        <v>9615696</v>
      </c>
      <c r="L11" s="94"/>
      <c r="M11" s="95"/>
      <c r="N11" s="94"/>
      <c r="O11" s="95"/>
      <c r="P11" s="94">
        <f t="shared" si="1"/>
        <v>27267000</v>
      </c>
      <c r="Q11" s="95">
        <f t="shared" si="2"/>
        <v>28748172</v>
      </c>
      <c r="R11" s="49">
        <f t="shared" si="3"/>
        <v>-10.461559849854025</v>
      </c>
      <c r="S11" s="50">
        <f t="shared" si="4"/>
        <v>-49.74149712771102</v>
      </c>
      <c r="T11" s="49">
        <f>IF($E11=0,0,($P11/$E11)*100)</f>
        <v>37.35205479452055</v>
      </c>
      <c r="U11" s="51">
        <f>IF($E11=0,0,($Q11/$E11)*100)</f>
        <v>39.38105753424658</v>
      </c>
      <c r="V11" s="94">
        <v>903000</v>
      </c>
      <c r="W11" s="95"/>
    </row>
    <row r="12" spans="1:23" ht="12.75" customHeight="1">
      <c r="A12" s="48" t="s">
        <v>36</v>
      </c>
      <c r="B12" s="93">
        <v>292119000</v>
      </c>
      <c r="C12" s="93">
        <v>0</v>
      </c>
      <c r="D12" s="93"/>
      <c r="E12" s="93">
        <f t="shared" si="0"/>
        <v>292119000</v>
      </c>
      <c r="F12" s="94">
        <v>0</v>
      </c>
      <c r="G12" s="95">
        <v>0</v>
      </c>
      <c r="H12" s="94">
        <v>0</v>
      </c>
      <c r="I12" s="95">
        <v>26264019</v>
      </c>
      <c r="J12" s="94">
        <v>0</v>
      </c>
      <c r="K12" s="95">
        <v>39490240</v>
      </c>
      <c r="L12" s="94"/>
      <c r="M12" s="95"/>
      <c r="N12" s="94"/>
      <c r="O12" s="95"/>
      <c r="P12" s="94">
        <f t="shared" si="1"/>
        <v>0</v>
      </c>
      <c r="Q12" s="95">
        <f t="shared" si="2"/>
        <v>65754259</v>
      </c>
      <c r="R12" s="49">
        <f t="shared" si="3"/>
        <v>0</v>
      </c>
      <c r="S12" s="50">
        <f t="shared" si="4"/>
        <v>50.35870938107379</v>
      </c>
      <c r="T12" s="49">
        <f>IF($E12=0,0,($P12/$E12)*100)</f>
        <v>0</v>
      </c>
      <c r="U12" s="51">
        <f>IF($E12=0,0,($Q12/$E12)*100)</f>
        <v>22.509408494483413</v>
      </c>
      <c r="V12" s="94">
        <v>4858000</v>
      </c>
      <c r="W12" s="95"/>
    </row>
    <row r="13" spans="1:23" ht="12.75" customHeight="1">
      <c r="A13" s="48" t="s">
        <v>37</v>
      </c>
      <c r="B13" s="93">
        <v>273632000</v>
      </c>
      <c r="C13" s="93">
        <v>0</v>
      </c>
      <c r="D13" s="93"/>
      <c r="E13" s="93">
        <f t="shared" si="0"/>
        <v>273632000</v>
      </c>
      <c r="F13" s="94">
        <v>147640000</v>
      </c>
      <c r="G13" s="95">
        <v>147640000</v>
      </c>
      <c r="H13" s="94">
        <v>6054000</v>
      </c>
      <c r="I13" s="95">
        <v>2358897</v>
      </c>
      <c r="J13" s="94">
        <v>24045000</v>
      </c>
      <c r="K13" s="95">
        <v>39076103</v>
      </c>
      <c r="L13" s="94"/>
      <c r="M13" s="95"/>
      <c r="N13" s="94"/>
      <c r="O13" s="95"/>
      <c r="P13" s="94">
        <f t="shared" si="1"/>
        <v>30099000</v>
      </c>
      <c r="Q13" s="95">
        <f t="shared" si="2"/>
        <v>41435000</v>
      </c>
      <c r="R13" s="49">
        <f t="shared" si="3"/>
        <v>297.1754212091179</v>
      </c>
      <c r="S13" s="50">
        <f t="shared" si="4"/>
        <v>1556.5412987510688</v>
      </c>
      <c r="T13" s="49">
        <f>IF($E13=0,0,($P13/$E13)*100)</f>
        <v>10.99980996374693</v>
      </c>
      <c r="U13" s="51">
        <f>IF($E13=0,0,($Q13/$E13)*100)</f>
        <v>15.142600280668928</v>
      </c>
      <c r="V13" s="94"/>
      <c r="W13" s="95"/>
    </row>
    <row r="14" spans="1:23" ht="12.75" customHeight="1">
      <c r="A14" s="48" t="s">
        <v>38</v>
      </c>
      <c r="B14" s="93">
        <v>14278000</v>
      </c>
      <c r="C14" s="93">
        <v>0</v>
      </c>
      <c r="D14" s="93"/>
      <c r="E14" s="93">
        <f t="shared" si="0"/>
        <v>14278000</v>
      </c>
      <c r="F14" s="94">
        <v>9619000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>IF($E14=0,0,($P14/$E14)*100)</f>
        <v>0</v>
      </c>
      <c r="U14" s="51">
        <f>IF($E14=0,0,($Q14/$E14)*100)</f>
        <v>0</v>
      </c>
      <c r="V14" s="94"/>
      <c r="W14" s="95"/>
    </row>
    <row r="15" spans="1:23" ht="12.75" customHeight="1">
      <c r="A15" s="52" t="s">
        <v>39</v>
      </c>
      <c r="B15" s="96">
        <f>SUM(B9:B14)</f>
        <v>665874000</v>
      </c>
      <c r="C15" s="96">
        <f>SUM(C9:C14)</f>
        <v>0</v>
      </c>
      <c r="D15" s="96"/>
      <c r="E15" s="96">
        <f t="shared" si="0"/>
        <v>665874000</v>
      </c>
      <c r="F15" s="97">
        <f aca="true" t="shared" si="5" ref="F15:O15">SUM(F9:F14)</f>
        <v>203704000</v>
      </c>
      <c r="G15" s="98">
        <f t="shared" si="5"/>
        <v>194085000</v>
      </c>
      <c r="H15" s="97">
        <f t="shared" si="5"/>
        <v>24028000</v>
      </c>
      <c r="I15" s="98">
        <f t="shared" si="5"/>
        <v>51366061</v>
      </c>
      <c r="J15" s="97">
        <f t="shared" si="5"/>
        <v>39473000</v>
      </c>
      <c r="K15" s="98">
        <f t="shared" si="5"/>
        <v>90729705</v>
      </c>
      <c r="L15" s="97">
        <f t="shared" si="5"/>
        <v>0</v>
      </c>
      <c r="M15" s="98">
        <f t="shared" si="5"/>
        <v>0</v>
      </c>
      <c r="N15" s="97">
        <f t="shared" si="5"/>
        <v>0</v>
      </c>
      <c r="O15" s="98">
        <f t="shared" si="5"/>
        <v>0</v>
      </c>
      <c r="P15" s="97">
        <f t="shared" si="1"/>
        <v>63501000</v>
      </c>
      <c r="Q15" s="98">
        <f t="shared" si="2"/>
        <v>142095766</v>
      </c>
      <c r="R15" s="53">
        <f t="shared" si="3"/>
        <v>64.2791742966539</v>
      </c>
      <c r="S15" s="54">
        <f t="shared" si="4"/>
        <v>76.63356549765417</v>
      </c>
      <c r="T15" s="53">
        <f>IF(SUM($E9:$E13)=0,0,(P15/SUM($E9:$E13))*100)</f>
        <v>9.745455773209166</v>
      </c>
      <c r="U15" s="55">
        <f>IF(SUM($E9:$E13)=0,0,(Q15/SUM($E9:$E13))*100)</f>
        <v>21.807341665694693</v>
      </c>
      <c r="V15" s="97">
        <f>SUM(V9:V14)</f>
        <v>5761000</v>
      </c>
      <c r="W15" s="98">
        <f>SUM(W9:W14)</f>
        <v>0</v>
      </c>
    </row>
    <row r="16" spans="1:23" ht="12.75" customHeight="1">
      <c r="A16" s="41" t="s">
        <v>40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5"/>
      <c r="S16" s="46"/>
      <c r="T16" s="45"/>
      <c r="U16" s="47"/>
      <c r="V16" s="100"/>
      <c r="W16" s="101"/>
    </row>
    <row r="17" spans="1:23" ht="12.75" customHeight="1">
      <c r="A17" s="48" t="s">
        <v>41</v>
      </c>
      <c r="B17" s="93">
        <v>0</v>
      </c>
      <c r="C17" s="93">
        <v>0</v>
      </c>
      <c r="D17" s="93"/>
      <c r="E17" s="93">
        <f aca="true" t="shared" si="6" ref="E17:E23">$B17+$C17+$D17</f>
        <v>0</v>
      </c>
      <c r="F17" s="94">
        <v>0</v>
      </c>
      <c r="G17" s="95">
        <v>0</v>
      </c>
      <c r="H17" s="94">
        <v>0</v>
      </c>
      <c r="I17" s="95">
        <v>0</v>
      </c>
      <c r="J17" s="94">
        <v>0</v>
      </c>
      <c r="K17" s="95">
        <v>0</v>
      </c>
      <c r="L17" s="94"/>
      <c r="M17" s="95"/>
      <c r="N17" s="94"/>
      <c r="O17" s="95"/>
      <c r="P17" s="94">
        <f aca="true" t="shared" si="7" ref="P17:P23">$H17+$J17+$L17+$N17</f>
        <v>0</v>
      </c>
      <c r="Q17" s="95">
        <f aca="true" t="shared" si="8" ref="Q17:Q23">$I17+$K17+$M17+$O17</f>
        <v>0</v>
      </c>
      <c r="R17" s="49">
        <f aca="true" t="shared" si="9" ref="R17:R23">IF($H17=0,0,(($J17-$H17)/$H17)*100)</f>
        <v>0</v>
      </c>
      <c r="S17" s="50">
        <f aca="true" t="shared" si="10" ref="S17:S23">IF($I17=0,0,(($K17-$I17)/$I17)*100)</f>
        <v>0</v>
      </c>
      <c r="T17" s="49">
        <f aca="true" t="shared" si="11" ref="T17:T22">IF($E17=0,0,($P17/$E17)*100)</f>
        <v>0</v>
      </c>
      <c r="U17" s="51">
        <f aca="true" t="shared" si="12" ref="U17:U22">IF($E17=0,0,($Q17/$E17)*100)</f>
        <v>0</v>
      </c>
      <c r="V17" s="94"/>
      <c r="W17" s="95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t="shared" si="6"/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/>
      <c r="M18" s="95"/>
      <c r="N18" s="94"/>
      <c r="O18" s="95"/>
      <c r="P18" s="94">
        <f t="shared" si="7"/>
        <v>0</v>
      </c>
      <c r="Q18" s="95">
        <f t="shared" si="8"/>
        <v>0</v>
      </c>
      <c r="R18" s="49">
        <f t="shared" si="9"/>
        <v>0</v>
      </c>
      <c r="S18" s="50">
        <f t="shared" si="10"/>
        <v>0</v>
      </c>
      <c r="T18" s="49">
        <f t="shared" si="11"/>
        <v>0</v>
      </c>
      <c r="U18" s="51">
        <f t="shared" si="12"/>
        <v>0</v>
      </c>
      <c r="V18" s="94"/>
      <c r="W18" s="95"/>
    </row>
    <row r="19" spans="1:23" ht="12.75" customHeight="1">
      <c r="A19" s="48" t="s">
        <v>43</v>
      </c>
      <c r="B19" s="93">
        <v>0</v>
      </c>
      <c r="C19" s="93">
        <v>20812000</v>
      </c>
      <c r="D19" s="93"/>
      <c r="E19" s="93">
        <f t="shared" si="6"/>
        <v>20812000</v>
      </c>
      <c r="F19" s="94">
        <v>20812000</v>
      </c>
      <c r="G19" s="95">
        <v>20812000</v>
      </c>
      <c r="H19" s="94">
        <v>0</v>
      </c>
      <c r="I19" s="95">
        <v>0</v>
      </c>
      <c r="J19" s="94">
        <v>1962000</v>
      </c>
      <c r="K19" s="95">
        <v>10014259</v>
      </c>
      <c r="L19" s="94"/>
      <c r="M19" s="95"/>
      <c r="N19" s="94"/>
      <c r="O19" s="95"/>
      <c r="P19" s="94">
        <f t="shared" si="7"/>
        <v>1962000</v>
      </c>
      <c r="Q19" s="95">
        <f t="shared" si="8"/>
        <v>10014259</v>
      </c>
      <c r="R19" s="49">
        <f t="shared" si="9"/>
        <v>0</v>
      </c>
      <c r="S19" s="50">
        <f t="shared" si="10"/>
        <v>0</v>
      </c>
      <c r="T19" s="49">
        <f t="shared" si="11"/>
        <v>9.427253507591773</v>
      </c>
      <c r="U19" s="51">
        <f t="shared" si="12"/>
        <v>48.1177157409187</v>
      </c>
      <c r="V19" s="94"/>
      <c r="W19" s="95"/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6"/>
        <v>0</v>
      </c>
      <c r="F20" s="94">
        <v>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/>
      <c r="M20" s="95"/>
      <c r="N20" s="94"/>
      <c r="O20" s="95"/>
      <c r="P20" s="94">
        <f t="shared" si="7"/>
        <v>0</v>
      </c>
      <c r="Q20" s="95">
        <f t="shared" si="8"/>
        <v>0</v>
      </c>
      <c r="R20" s="49">
        <f t="shared" si="9"/>
        <v>0</v>
      </c>
      <c r="S20" s="50">
        <f t="shared" si="10"/>
        <v>0</v>
      </c>
      <c r="T20" s="49">
        <f t="shared" si="11"/>
        <v>0</v>
      </c>
      <c r="U20" s="51">
        <f t="shared" si="12"/>
        <v>0</v>
      </c>
      <c r="V20" s="94"/>
      <c r="W20" s="95"/>
    </row>
    <row r="21" spans="1:23" ht="12.75" customHeight="1">
      <c r="A21" s="48" t="s">
        <v>45</v>
      </c>
      <c r="B21" s="93">
        <v>4566000</v>
      </c>
      <c r="C21" s="93">
        <v>0</v>
      </c>
      <c r="D21" s="93"/>
      <c r="E21" s="93">
        <f t="shared" si="6"/>
        <v>4566000</v>
      </c>
      <c r="F21" s="94">
        <v>3044000</v>
      </c>
      <c r="G21" s="95">
        <v>3044000</v>
      </c>
      <c r="H21" s="94">
        <v>0</v>
      </c>
      <c r="I21" s="95">
        <v>0</v>
      </c>
      <c r="J21" s="94">
        <v>166000</v>
      </c>
      <c r="K21" s="95">
        <v>974678</v>
      </c>
      <c r="L21" s="94"/>
      <c r="M21" s="95"/>
      <c r="N21" s="94"/>
      <c r="O21" s="95"/>
      <c r="P21" s="94">
        <f t="shared" si="7"/>
        <v>166000</v>
      </c>
      <c r="Q21" s="95">
        <f t="shared" si="8"/>
        <v>974678</v>
      </c>
      <c r="R21" s="49">
        <f t="shared" si="9"/>
        <v>0</v>
      </c>
      <c r="S21" s="50">
        <f t="shared" si="10"/>
        <v>0</v>
      </c>
      <c r="T21" s="49">
        <f t="shared" si="11"/>
        <v>3.6355672360928604</v>
      </c>
      <c r="U21" s="51">
        <f t="shared" si="12"/>
        <v>21.346430135786246</v>
      </c>
      <c r="V21" s="94">
        <v>5077000</v>
      </c>
      <c r="W21" s="95"/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6"/>
        <v>0</v>
      </c>
      <c r="F22" s="94">
        <v>0</v>
      </c>
      <c r="G22" s="95">
        <v>0</v>
      </c>
      <c r="H22" s="94">
        <v>0</v>
      </c>
      <c r="I22" s="95">
        <v>0</v>
      </c>
      <c r="J22" s="94">
        <v>0</v>
      </c>
      <c r="K22" s="95">
        <v>0</v>
      </c>
      <c r="L22" s="94"/>
      <c r="M22" s="95"/>
      <c r="N22" s="94"/>
      <c r="O22" s="95"/>
      <c r="P22" s="94">
        <f t="shared" si="7"/>
        <v>0</v>
      </c>
      <c r="Q22" s="95">
        <f t="shared" si="8"/>
        <v>0</v>
      </c>
      <c r="R22" s="49">
        <f t="shared" si="9"/>
        <v>0</v>
      </c>
      <c r="S22" s="50">
        <f t="shared" si="10"/>
        <v>0</v>
      </c>
      <c r="T22" s="49">
        <f t="shared" si="11"/>
        <v>0</v>
      </c>
      <c r="U22" s="51">
        <f t="shared" si="12"/>
        <v>0</v>
      </c>
      <c r="V22" s="94"/>
      <c r="W22" s="95"/>
    </row>
    <row r="23" spans="1:23" ht="12.75" customHeight="1">
      <c r="A23" s="52" t="s">
        <v>39</v>
      </c>
      <c r="B23" s="96">
        <f>SUM(B17:B22)</f>
        <v>4566000</v>
      </c>
      <c r="C23" s="96">
        <f>SUM(C17:C22)</f>
        <v>20812000</v>
      </c>
      <c r="D23" s="96"/>
      <c r="E23" s="96">
        <f t="shared" si="6"/>
        <v>25378000</v>
      </c>
      <c r="F23" s="97">
        <f aca="true" t="shared" si="13" ref="F23:O23">SUM(F17:F22)</f>
        <v>23856000</v>
      </c>
      <c r="G23" s="98">
        <f t="shared" si="13"/>
        <v>23856000</v>
      </c>
      <c r="H23" s="97">
        <f t="shared" si="13"/>
        <v>0</v>
      </c>
      <c r="I23" s="98">
        <f t="shared" si="13"/>
        <v>0</v>
      </c>
      <c r="J23" s="97">
        <f t="shared" si="13"/>
        <v>2128000</v>
      </c>
      <c r="K23" s="98">
        <f t="shared" si="13"/>
        <v>10988937</v>
      </c>
      <c r="L23" s="97">
        <f t="shared" si="13"/>
        <v>0</v>
      </c>
      <c r="M23" s="98">
        <f t="shared" si="13"/>
        <v>0</v>
      </c>
      <c r="N23" s="97">
        <f t="shared" si="13"/>
        <v>0</v>
      </c>
      <c r="O23" s="98">
        <f t="shared" si="13"/>
        <v>0</v>
      </c>
      <c r="P23" s="97">
        <f t="shared" si="7"/>
        <v>2128000</v>
      </c>
      <c r="Q23" s="98">
        <f t="shared" si="8"/>
        <v>10988937</v>
      </c>
      <c r="R23" s="53">
        <f t="shared" si="9"/>
        <v>0</v>
      </c>
      <c r="S23" s="54">
        <f t="shared" si="10"/>
        <v>0</v>
      </c>
      <c r="T23" s="53">
        <f>IF(($E23-$E18-$E22)=0,0,($P23/($E23-$E18-$E22))*100)</f>
        <v>8.38521554101978</v>
      </c>
      <c r="U23" s="55">
        <f>IF(($E23-$E18-$E22)=0,0,($Q23/($E23-$E18-$E22))*100)</f>
        <v>43.30103633068011</v>
      </c>
      <c r="V23" s="97">
        <f>SUM(V17:V22)</f>
        <v>5077000</v>
      </c>
      <c r="W23" s="98">
        <f>SUM(W17:W22)</f>
        <v>0</v>
      </c>
    </row>
    <row r="24" spans="1:23" ht="12.75" customHeight="1">
      <c r="A24" s="41" t="s">
        <v>47</v>
      </c>
      <c r="B24" s="99"/>
      <c r="C24" s="99"/>
      <c r="D24" s="99"/>
      <c r="E24" s="99"/>
      <c r="F24" s="100"/>
      <c r="G24" s="101"/>
      <c r="H24" s="100"/>
      <c r="I24" s="101"/>
      <c r="J24" s="100"/>
      <c r="K24" s="101"/>
      <c r="L24" s="100"/>
      <c r="M24" s="101"/>
      <c r="N24" s="100"/>
      <c r="O24" s="101"/>
      <c r="P24" s="100"/>
      <c r="Q24" s="101"/>
      <c r="R24" s="45"/>
      <c r="S24" s="46"/>
      <c r="T24" s="45"/>
      <c r="U24" s="47"/>
      <c r="V24" s="100"/>
      <c r="W24" s="101"/>
    </row>
    <row r="25" spans="1:23" ht="12.75" customHeight="1">
      <c r="A25" s="48" t="s">
        <v>48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/>
      <c r="M25" s="95"/>
      <c r="N25" s="94"/>
      <c r="O25" s="95"/>
      <c r="P25" s="94">
        <f>$H25+$J25+$L25+$N25</f>
        <v>0</v>
      </c>
      <c r="Q25" s="95">
        <f>$I25+$K25+$M25+$O25</f>
        <v>0</v>
      </c>
      <c r="R25" s="49">
        <f>IF($H25=0,0,(($J25-$H25)/$H25)*100)</f>
        <v>0</v>
      </c>
      <c r="S25" s="50">
        <f>IF($I25=0,0,(($K25-$I25)/$I25)*100)</f>
        <v>0</v>
      </c>
      <c r="T25" s="49">
        <f>IF($E25=0,0,($P25/$E25)*100)</f>
        <v>0</v>
      </c>
      <c r="U25" s="51">
        <f>IF($E25=0,0,($Q25/$E25)*100)</f>
        <v>0</v>
      </c>
      <c r="V25" s="94"/>
      <c r="W25" s="95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IF($H26=0,0,(($J26-$H26)/$H26)*100)</f>
        <v>0</v>
      </c>
      <c r="S26" s="50">
        <f>IF($I26=0,0,(($K26-$I26)/$I26)*100)</f>
        <v>0</v>
      </c>
      <c r="T26" s="49">
        <f>IF($E26=0,0,($P26/$E26)*100)</f>
        <v>0</v>
      </c>
      <c r="U26" s="51">
        <f>IF($E26=0,0,($Q26/$E26)*100)</f>
        <v>0</v>
      </c>
      <c r="V26" s="94"/>
      <c r="W26" s="95"/>
    </row>
    <row r="27" spans="1:23" ht="12.75" customHeight="1">
      <c r="A27" s="48" t="s">
        <v>50</v>
      </c>
      <c r="B27" s="93">
        <v>4996621000</v>
      </c>
      <c r="C27" s="93">
        <v>0</v>
      </c>
      <c r="D27" s="93"/>
      <c r="E27" s="93">
        <f>$B27+$C27+$D27</f>
        <v>4996621000</v>
      </c>
      <c r="F27" s="94">
        <v>2498550000</v>
      </c>
      <c r="G27" s="95">
        <v>2498550000</v>
      </c>
      <c r="H27" s="94">
        <v>308894000</v>
      </c>
      <c r="I27" s="95">
        <v>469211291</v>
      </c>
      <c r="J27" s="94">
        <v>1056347000</v>
      </c>
      <c r="K27" s="95">
        <v>1191757308</v>
      </c>
      <c r="L27" s="94"/>
      <c r="M27" s="95"/>
      <c r="N27" s="94"/>
      <c r="O27" s="95"/>
      <c r="P27" s="94">
        <f>$H27+$J27+$L27+$N27</f>
        <v>1365241000</v>
      </c>
      <c r="Q27" s="95">
        <f>$I27+$K27+$M27+$O27</f>
        <v>1660968599</v>
      </c>
      <c r="R27" s="49">
        <f>IF($H27=0,0,(($J27-$H27)/$H27)*100)</f>
        <v>241.97718311135858</v>
      </c>
      <c r="S27" s="50">
        <f>IF($I27=0,0,(($K27-$I27)/$I27)*100)</f>
        <v>153.99160908086503</v>
      </c>
      <c r="T27" s="49">
        <f>IF($E27=0,0,($P27/$E27)*100)</f>
        <v>27.3232850760544</v>
      </c>
      <c r="U27" s="51">
        <f>IF($E27=0,0,($Q27/$E27)*100)</f>
        <v>33.24183681331844</v>
      </c>
      <c r="V27" s="94">
        <v>55343000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>
        <v>0</v>
      </c>
      <c r="I28" s="95">
        <v>0</v>
      </c>
      <c r="J28" s="94">
        <v>0</v>
      </c>
      <c r="K28" s="95">
        <v>0</v>
      </c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IF($H28=0,0,(($J28-$H28)/$H28)*100)</f>
        <v>0</v>
      </c>
      <c r="S28" s="50">
        <f>IF($I28=0,0,(($K28-$I28)/$I28)*100)</f>
        <v>0</v>
      </c>
      <c r="T28" s="49">
        <f>IF($E28=0,0,($P28/$E28)*100)</f>
        <v>0</v>
      </c>
      <c r="U28" s="51">
        <f>IF($E28=0,0,($Q28/$E28)*100)</f>
        <v>0</v>
      </c>
      <c r="V28" s="94"/>
      <c r="W28" s="95"/>
    </row>
    <row r="29" spans="1:23" ht="12.75" customHeight="1">
      <c r="A29" s="52" t="s">
        <v>39</v>
      </c>
      <c r="B29" s="96">
        <f>SUM(B25:B28)</f>
        <v>4996621000</v>
      </c>
      <c r="C29" s="96">
        <f>SUM(C25:C28)</f>
        <v>0</v>
      </c>
      <c r="D29" s="96"/>
      <c r="E29" s="96">
        <f>$B29+$C29+$D29</f>
        <v>4996621000</v>
      </c>
      <c r="F29" s="97">
        <f aca="true" t="shared" si="14" ref="F29:O29">SUM(F25:F28)</f>
        <v>2498550000</v>
      </c>
      <c r="G29" s="98">
        <f t="shared" si="14"/>
        <v>2498550000</v>
      </c>
      <c r="H29" s="97">
        <f t="shared" si="14"/>
        <v>308894000</v>
      </c>
      <c r="I29" s="98">
        <f t="shared" si="14"/>
        <v>469211291</v>
      </c>
      <c r="J29" s="97">
        <f t="shared" si="14"/>
        <v>1056347000</v>
      </c>
      <c r="K29" s="98">
        <f t="shared" si="14"/>
        <v>1191757308</v>
      </c>
      <c r="L29" s="97">
        <f t="shared" si="14"/>
        <v>0</v>
      </c>
      <c r="M29" s="98">
        <f t="shared" si="14"/>
        <v>0</v>
      </c>
      <c r="N29" s="97">
        <f t="shared" si="14"/>
        <v>0</v>
      </c>
      <c r="O29" s="98">
        <f t="shared" si="14"/>
        <v>0</v>
      </c>
      <c r="P29" s="97">
        <f>$H29+$J29+$L29+$N29</f>
        <v>1365241000</v>
      </c>
      <c r="Q29" s="98">
        <f>$I29+$K29+$M29+$O29</f>
        <v>1660968599</v>
      </c>
      <c r="R29" s="53">
        <f>IF($H29=0,0,(($J29-$H29)/$H29)*100)</f>
        <v>241.97718311135858</v>
      </c>
      <c r="S29" s="54">
        <f>IF($I29=0,0,(($K29-$I29)/$I29)*100)</f>
        <v>153.99160908086503</v>
      </c>
      <c r="T29" s="53">
        <f>IF($E29=0,0,($P29/$E29)*100)</f>
        <v>27.3232850760544</v>
      </c>
      <c r="U29" s="55">
        <f>IF($E29=0,0,($Q29/$E29)*100)</f>
        <v>33.24183681331844</v>
      </c>
      <c r="V29" s="97">
        <f>SUM(V25:V28)</f>
        <v>55343000</v>
      </c>
      <c r="W29" s="98">
        <f>SUM(W25:W28)</f>
        <v>0</v>
      </c>
    </row>
    <row r="30" spans="1:23" ht="12.75" customHeight="1">
      <c r="A30" s="41" t="s">
        <v>52</v>
      </c>
      <c r="B30" s="99"/>
      <c r="C30" s="99"/>
      <c r="D30" s="99"/>
      <c r="E30" s="99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45"/>
      <c r="S30" s="46"/>
      <c r="T30" s="45"/>
      <c r="U30" s="47"/>
      <c r="V30" s="100"/>
      <c r="W30" s="101"/>
    </row>
    <row r="31" spans="1:23" ht="12.75" customHeight="1">
      <c r="A31" s="48" t="s">
        <v>53</v>
      </c>
      <c r="B31" s="93">
        <v>180953000</v>
      </c>
      <c r="C31" s="93">
        <v>0</v>
      </c>
      <c r="D31" s="93"/>
      <c r="E31" s="93">
        <f>$B31+$C31+$D31</f>
        <v>180953000</v>
      </c>
      <c r="F31" s="94">
        <v>126667000</v>
      </c>
      <c r="G31" s="95">
        <v>115395000</v>
      </c>
      <c r="H31" s="94">
        <v>30467000</v>
      </c>
      <c r="I31" s="95">
        <v>51049764</v>
      </c>
      <c r="J31" s="94">
        <v>60835000</v>
      </c>
      <c r="K31" s="95">
        <v>68097268</v>
      </c>
      <c r="L31" s="94"/>
      <c r="M31" s="95"/>
      <c r="N31" s="94"/>
      <c r="O31" s="95"/>
      <c r="P31" s="94">
        <f>$H31+$J31+$L31+$N31</f>
        <v>91302000</v>
      </c>
      <c r="Q31" s="95">
        <f>$I31+$K31+$M31+$O31</f>
        <v>119147032</v>
      </c>
      <c r="R31" s="49">
        <f>IF($H31=0,0,(($J31-$H31)/$H31)*100)</f>
        <v>99.67505825975645</v>
      </c>
      <c r="S31" s="50">
        <f>IF($I31=0,0,(($K31-$I31)/$I31)*100)</f>
        <v>33.393893848363334</v>
      </c>
      <c r="T31" s="49">
        <f>IF($E31=0,0,($P31/$E31)*100)</f>
        <v>50.45619580775118</v>
      </c>
      <c r="U31" s="51">
        <f>IF($E31=0,0,($Q31/$E31)*100)</f>
        <v>65.84418716462285</v>
      </c>
      <c r="V31" s="94">
        <v>290000</v>
      </c>
      <c r="W31" s="95"/>
    </row>
    <row r="32" spans="1:23" ht="12.75" customHeight="1">
      <c r="A32" s="52" t="s">
        <v>39</v>
      </c>
      <c r="B32" s="96">
        <f>B31</f>
        <v>180953000</v>
      </c>
      <c r="C32" s="96">
        <f>C31</f>
        <v>0</v>
      </c>
      <c r="D32" s="96"/>
      <c r="E32" s="96">
        <f>$B32+$C32+$D32</f>
        <v>180953000</v>
      </c>
      <c r="F32" s="97">
        <f aca="true" t="shared" si="15" ref="F32:O32">F31</f>
        <v>126667000</v>
      </c>
      <c r="G32" s="98">
        <f t="shared" si="15"/>
        <v>115395000</v>
      </c>
      <c r="H32" s="97">
        <f t="shared" si="15"/>
        <v>30467000</v>
      </c>
      <c r="I32" s="98">
        <f t="shared" si="15"/>
        <v>51049764</v>
      </c>
      <c r="J32" s="97">
        <f t="shared" si="15"/>
        <v>60835000</v>
      </c>
      <c r="K32" s="98">
        <f t="shared" si="15"/>
        <v>68097268</v>
      </c>
      <c r="L32" s="97">
        <f t="shared" si="15"/>
        <v>0</v>
      </c>
      <c r="M32" s="98">
        <f t="shared" si="15"/>
        <v>0</v>
      </c>
      <c r="N32" s="97">
        <f t="shared" si="15"/>
        <v>0</v>
      </c>
      <c r="O32" s="98">
        <f t="shared" si="15"/>
        <v>0</v>
      </c>
      <c r="P32" s="97">
        <f>$H32+$J32+$L32+$N32</f>
        <v>91302000</v>
      </c>
      <c r="Q32" s="98">
        <f>$I32+$K32+$M32+$O32</f>
        <v>119147032</v>
      </c>
      <c r="R32" s="53">
        <f>IF($H32=0,0,(($J32-$H32)/$H32)*100)</f>
        <v>99.67505825975645</v>
      </c>
      <c r="S32" s="54">
        <f>IF($I32=0,0,(($K32-$I32)/$I32)*100)</f>
        <v>33.393893848363334</v>
      </c>
      <c r="T32" s="53">
        <f>IF($E32=0,0,($P32/$E32)*100)</f>
        <v>50.45619580775118</v>
      </c>
      <c r="U32" s="55">
        <f>IF($E32=0,0,($Q32/$E32)*100)</f>
        <v>65.84418716462285</v>
      </c>
      <c r="V32" s="97">
        <f>V31</f>
        <v>290000</v>
      </c>
      <c r="W32" s="98">
        <f>W31</f>
        <v>0</v>
      </c>
    </row>
    <row r="33" spans="1:23" ht="12.75" customHeight="1">
      <c r="A33" s="41" t="s">
        <v>54</v>
      </c>
      <c r="B33" s="99"/>
      <c r="C33" s="99"/>
      <c r="D33" s="99"/>
      <c r="E33" s="99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45"/>
      <c r="S33" s="46"/>
      <c r="T33" s="45"/>
      <c r="U33" s="47"/>
      <c r="V33" s="100"/>
      <c r="W33" s="101"/>
    </row>
    <row r="34" spans="1:23" ht="12.75" customHeight="1">
      <c r="A34" s="48" t="s">
        <v>55</v>
      </c>
      <c r="B34" s="93">
        <v>225000000</v>
      </c>
      <c r="C34" s="93">
        <v>0</v>
      </c>
      <c r="D34" s="93"/>
      <c r="E34" s="93">
        <f aca="true" t="shared" si="16" ref="E34:E39">$B34+$C34+$D34</f>
        <v>225000000</v>
      </c>
      <c r="F34" s="94">
        <v>192500000</v>
      </c>
      <c r="G34" s="95">
        <v>177500000</v>
      </c>
      <c r="H34" s="94">
        <v>73813000</v>
      </c>
      <c r="I34" s="95">
        <v>45637593</v>
      </c>
      <c r="J34" s="94">
        <v>27475000</v>
      </c>
      <c r="K34" s="95">
        <v>51935725</v>
      </c>
      <c r="L34" s="94"/>
      <c r="M34" s="95"/>
      <c r="N34" s="94"/>
      <c r="O34" s="95"/>
      <c r="P34" s="94">
        <f aca="true" t="shared" si="17" ref="P34:P39">$H34+$J34+$L34+$N34</f>
        <v>101288000</v>
      </c>
      <c r="Q34" s="95">
        <f aca="true" t="shared" si="18" ref="Q34:Q39">$I34+$K34+$M34+$O34</f>
        <v>97573318</v>
      </c>
      <c r="R34" s="49">
        <f aca="true" t="shared" si="19" ref="R34:R39">IF($H34=0,0,(($J34-$H34)/$H34)*100)</f>
        <v>-62.77755950848767</v>
      </c>
      <c r="S34" s="50">
        <f aca="true" t="shared" si="20" ref="S34:S39">IF($I34=0,0,(($K34-$I34)/$I34)*100)</f>
        <v>13.80031589308402</v>
      </c>
      <c r="T34" s="49">
        <f>IF($E34=0,0,($P34/$E34)*100)</f>
        <v>45.01688888888889</v>
      </c>
      <c r="U34" s="51">
        <f>IF($E34=0,0,($Q34/$E34)*100)</f>
        <v>43.36591911111111</v>
      </c>
      <c r="V34" s="94">
        <v>12500000</v>
      </c>
      <c r="W34" s="95"/>
    </row>
    <row r="35" spans="1:23" ht="12.75" customHeight="1">
      <c r="A35" s="48" t="s">
        <v>56</v>
      </c>
      <c r="B35" s="93">
        <v>138958000</v>
      </c>
      <c r="C35" s="93">
        <v>0</v>
      </c>
      <c r="D35" s="93"/>
      <c r="E35" s="93">
        <f t="shared" si="16"/>
        <v>138958000</v>
      </c>
      <c r="F35" s="94">
        <v>125061000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/>
      <c r="M35" s="95"/>
      <c r="N35" s="94"/>
      <c r="O35" s="95"/>
      <c r="P35" s="94">
        <f t="shared" si="17"/>
        <v>0</v>
      </c>
      <c r="Q35" s="95">
        <f t="shared" si="18"/>
        <v>0</v>
      </c>
      <c r="R35" s="49">
        <f t="shared" si="19"/>
        <v>0</v>
      </c>
      <c r="S35" s="50">
        <f t="shared" si="20"/>
        <v>0</v>
      </c>
      <c r="T35" s="49">
        <f>IF($E35=0,0,($P35/$E35)*100)</f>
        <v>0</v>
      </c>
      <c r="U35" s="51">
        <f>IF($E35=0,0,($Q35/$E35)*100)</f>
        <v>0</v>
      </c>
      <c r="V35" s="94"/>
      <c r="W35" s="95"/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6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/>
      <c r="M36" s="95"/>
      <c r="N36" s="94"/>
      <c r="O36" s="95"/>
      <c r="P36" s="94">
        <f t="shared" si="17"/>
        <v>0</v>
      </c>
      <c r="Q36" s="95">
        <f t="shared" si="18"/>
        <v>0</v>
      </c>
      <c r="R36" s="49">
        <f t="shared" si="19"/>
        <v>0</v>
      </c>
      <c r="S36" s="50">
        <f t="shared" si="20"/>
        <v>0</v>
      </c>
      <c r="T36" s="49">
        <f>IF($E36=0,0,($P36/$E36)*100)</f>
        <v>0</v>
      </c>
      <c r="U36" s="51">
        <f>IF($E36=0,0,($Q36/$E36)*100)</f>
        <v>0</v>
      </c>
      <c r="V36" s="94"/>
      <c r="W36" s="95"/>
    </row>
    <row r="37" spans="1:23" ht="12.75" customHeight="1">
      <c r="A37" s="48" t="s">
        <v>58</v>
      </c>
      <c r="B37" s="93">
        <v>52000000</v>
      </c>
      <c r="C37" s="93">
        <v>0</v>
      </c>
      <c r="D37" s="93"/>
      <c r="E37" s="93">
        <f t="shared" si="16"/>
        <v>52000000</v>
      </c>
      <c r="F37" s="94">
        <v>31000000</v>
      </c>
      <c r="G37" s="95">
        <v>16000000</v>
      </c>
      <c r="H37" s="94">
        <v>1349000</v>
      </c>
      <c r="I37" s="95">
        <v>1286730</v>
      </c>
      <c r="J37" s="94">
        <v>3949000</v>
      </c>
      <c r="K37" s="95">
        <v>6443676</v>
      </c>
      <c r="L37" s="94"/>
      <c r="M37" s="95"/>
      <c r="N37" s="94"/>
      <c r="O37" s="95"/>
      <c r="P37" s="94">
        <f t="shared" si="17"/>
        <v>5298000</v>
      </c>
      <c r="Q37" s="95">
        <f t="shared" si="18"/>
        <v>7730406</v>
      </c>
      <c r="R37" s="49">
        <f t="shared" si="19"/>
        <v>192.7353595255745</v>
      </c>
      <c r="S37" s="50">
        <f t="shared" si="20"/>
        <v>400.779184444289</v>
      </c>
      <c r="T37" s="49">
        <f>IF($E37=0,0,($P37/$E37)*100)</f>
        <v>10.188461538461539</v>
      </c>
      <c r="U37" s="51">
        <f>IF($E37=0,0,($Q37/$E37)*100)</f>
        <v>14.866165384615385</v>
      </c>
      <c r="V37" s="94"/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6"/>
        <v>0</v>
      </c>
      <c r="F38" s="94">
        <v>0</v>
      </c>
      <c r="G38" s="95">
        <v>0</v>
      </c>
      <c r="H38" s="94">
        <v>0</v>
      </c>
      <c r="I38" s="95">
        <v>0</v>
      </c>
      <c r="J38" s="94">
        <v>0</v>
      </c>
      <c r="K38" s="95">
        <v>0</v>
      </c>
      <c r="L38" s="94"/>
      <c r="M38" s="95"/>
      <c r="N38" s="94"/>
      <c r="O38" s="95"/>
      <c r="P38" s="94">
        <f t="shared" si="17"/>
        <v>0</v>
      </c>
      <c r="Q38" s="95">
        <f t="shared" si="18"/>
        <v>0</v>
      </c>
      <c r="R38" s="49">
        <f t="shared" si="19"/>
        <v>0</v>
      </c>
      <c r="S38" s="50">
        <f t="shared" si="20"/>
        <v>0</v>
      </c>
      <c r="T38" s="49">
        <f>IF($E38=0,0,($P38/$E38)*100)</f>
        <v>0</v>
      </c>
      <c r="U38" s="51">
        <f>IF($E38=0,0,($Q38/$E38)*100)</f>
        <v>0</v>
      </c>
      <c r="V38" s="94"/>
      <c r="W38" s="95"/>
    </row>
    <row r="39" spans="1:23" ht="12.75" customHeight="1">
      <c r="A39" s="52" t="s">
        <v>39</v>
      </c>
      <c r="B39" s="96">
        <f>SUM(B34:B38)</f>
        <v>415958000</v>
      </c>
      <c r="C39" s="96">
        <f>SUM(C34:C38)</f>
        <v>0</v>
      </c>
      <c r="D39" s="96"/>
      <c r="E39" s="96">
        <f t="shared" si="16"/>
        <v>415958000</v>
      </c>
      <c r="F39" s="97">
        <f aca="true" t="shared" si="21" ref="F39:O39">SUM(F34:F38)</f>
        <v>348561000</v>
      </c>
      <c r="G39" s="98">
        <f t="shared" si="21"/>
        <v>193500000</v>
      </c>
      <c r="H39" s="97">
        <f t="shared" si="21"/>
        <v>75162000</v>
      </c>
      <c r="I39" s="98">
        <f t="shared" si="21"/>
        <v>46924323</v>
      </c>
      <c r="J39" s="97">
        <f t="shared" si="21"/>
        <v>31424000</v>
      </c>
      <c r="K39" s="98">
        <f t="shared" si="21"/>
        <v>58379401</v>
      </c>
      <c r="L39" s="97">
        <f t="shared" si="21"/>
        <v>0</v>
      </c>
      <c r="M39" s="98">
        <f t="shared" si="21"/>
        <v>0</v>
      </c>
      <c r="N39" s="97">
        <f t="shared" si="21"/>
        <v>0</v>
      </c>
      <c r="O39" s="98">
        <f t="shared" si="21"/>
        <v>0</v>
      </c>
      <c r="P39" s="97">
        <f t="shared" si="17"/>
        <v>106586000</v>
      </c>
      <c r="Q39" s="98">
        <f t="shared" si="18"/>
        <v>105303724</v>
      </c>
      <c r="R39" s="53">
        <f t="shared" si="19"/>
        <v>-58.19163939224609</v>
      </c>
      <c r="S39" s="54">
        <f t="shared" si="20"/>
        <v>24.411813037771477</v>
      </c>
      <c r="T39" s="53">
        <f>IF((+$E34+$E37)=0,0,(P39/(+$E34+$E37))*100)</f>
        <v>38.47870036101083</v>
      </c>
      <c r="U39" s="55">
        <f>IF((+$E34+$E37)=0,0,(Q39/(+$E34+$E37))*100)</f>
        <v>38.01578483754513</v>
      </c>
      <c r="V39" s="97">
        <f>SUM(V34:V38)</f>
        <v>12500000</v>
      </c>
      <c r="W39" s="98">
        <f>SUM(W34:W38)</f>
        <v>0</v>
      </c>
    </row>
    <row r="40" spans="1:23" ht="12.75" customHeight="1">
      <c r="A40" s="41" t="s">
        <v>60</v>
      </c>
      <c r="B40" s="99"/>
      <c r="C40" s="99"/>
      <c r="D40" s="99"/>
      <c r="E40" s="99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45"/>
      <c r="S40" s="46"/>
      <c r="T40" s="45"/>
      <c r="U40" s="47"/>
      <c r="V40" s="100"/>
      <c r="W40" s="101"/>
    </row>
    <row r="41" spans="1:23" ht="12.75" customHeight="1">
      <c r="A41" s="48" t="s">
        <v>61</v>
      </c>
      <c r="B41" s="93">
        <v>0</v>
      </c>
      <c r="C41" s="93">
        <v>0</v>
      </c>
      <c r="D41" s="93"/>
      <c r="E41" s="93">
        <f aca="true" t="shared" si="22" ref="E41:E52">$B41+$C41+$D41</f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/>
      <c r="M41" s="95"/>
      <c r="N41" s="94"/>
      <c r="O41" s="95"/>
      <c r="P41" s="94">
        <f aca="true" t="shared" si="23" ref="P41:P52">$H41+$J41+$L41+$N41</f>
        <v>0</v>
      </c>
      <c r="Q41" s="95">
        <f aca="true" t="shared" si="24" ref="Q41:Q52">$I41+$K41+$M41+$O41</f>
        <v>0</v>
      </c>
      <c r="R41" s="49">
        <f aca="true" t="shared" si="25" ref="R41:R52">IF($H41=0,0,(($J41-$H41)/$H41)*100)</f>
        <v>0</v>
      </c>
      <c r="S41" s="50">
        <f aca="true" t="shared" si="26" ref="S41:S52">IF($I41=0,0,(($K41-$I41)/$I41)*100)</f>
        <v>0</v>
      </c>
      <c r="T41" s="49">
        <f aca="true" t="shared" si="27" ref="T41:T51">IF($E41=0,0,($P41/$E41)*100)</f>
        <v>0</v>
      </c>
      <c r="U41" s="51">
        <f aca="true" t="shared" si="28" ref="U41:U51">IF($E41=0,0,($Q41/$E41)*100)</f>
        <v>0</v>
      </c>
      <c r="V41" s="94"/>
      <c r="W41" s="95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t="shared" si="22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/>
      <c r="M42" s="95"/>
      <c r="N42" s="94"/>
      <c r="O42" s="95"/>
      <c r="P42" s="94">
        <f t="shared" si="23"/>
        <v>0</v>
      </c>
      <c r="Q42" s="95">
        <f t="shared" si="24"/>
        <v>0</v>
      </c>
      <c r="R42" s="49">
        <f t="shared" si="25"/>
        <v>0</v>
      </c>
      <c r="S42" s="50">
        <f t="shared" si="26"/>
        <v>0</v>
      </c>
      <c r="T42" s="49">
        <f t="shared" si="27"/>
        <v>0</v>
      </c>
      <c r="U42" s="51">
        <f t="shared" si="28"/>
        <v>0</v>
      </c>
      <c r="V42" s="94"/>
      <c r="W42" s="95"/>
    </row>
    <row r="43" spans="1:23" ht="12.75" customHeight="1">
      <c r="A43" s="48" t="s">
        <v>63</v>
      </c>
      <c r="B43" s="93">
        <v>185146000</v>
      </c>
      <c r="C43" s="93">
        <v>0</v>
      </c>
      <c r="D43" s="93"/>
      <c r="E43" s="93">
        <f t="shared" si="22"/>
        <v>185146000</v>
      </c>
      <c r="F43" s="94">
        <v>144600000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/>
      <c r="M43" s="95"/>
      <c r="N43" s="94"/>
      <c r="O43" s="95"/>
      <c r="P43" s="94">
        <f t="shared" si="23"/>
        <v>0</v>
      </c>
      <c r="Q43" s="95">
        <f t="shared" si="24"/>
        <v>0</v>
      </c>
      <c r="R43" s="49">
        <f t="shared" si="25"/>
        <v>0</v>
      </c>
      <c r="S43" s="50">
        <f t="shared" si="26"/>
        <v>0</v>
      </c>
      <c r="T43" s="49">
        <f t="shared" si="27"/>
        <v>0</v>
      </c>
      <c r="U43" s="51">
        <f t="shared" si="28"/>
        <v>0</v>
      </c>
      <c r="V43" s="94"/>
      <c r="W43" s="95"/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2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/>
      <c r="M44" s="95"/>
      <c r="N44" s="94"/>
      <c r="O44" s="95"/>
      <c r="P44" s="94">
        <f t="shared" si="23"/>
        <v>0</v>
      </c>
      <c r="Q44" s="95">
        <f t="shared" si="24"/>
        <v>0</v>
      </c>
      <c r="R44" s="49">
        <f t="shared" si="25"/>
        <v>0</v>
      </c>
      <c r="S44" s="50">
        <f t="shared" si="26"/>
        <v>0</v>
      </c>
      <c r="T44" s="49">
        <f t="shared" si="27"/>
        <v>0</v>
      </c>
      <c r="U44" s="51">
        <f t="shared" si="28"/>
        <v>0</v>
      </c>
      <c r="V44" s="94"/>
      <c r="W44" s="95"/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2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/>
      <c r="M45" s="95"/>
      <c r="N45" s="94"/>
      <c r="O45" s="95"/>
      <c r="P45" s="94">
        <f t="shared" si="23"/>
        <v>0</v>
      </c>
      <c r="Q45" s="95">
        <f t="shared" si="24"/>
        <v>0</v>
      </c>
      <c r="R45" s="49">
        <f t="shared" si="25"/>
        <v>0</v>
      </c>
      <c r="S45" s="50">
        <f t="shared" si="26"/>
        <v>0</v>
      </c>
      <c r="T45" s="49">
        <f t="shared" si="27"/>
        <v>0</v>
      </c>
      <c r="U45" s="51">
        <f t="shared" si="28"/>
        <v>0</v>
      </c>
      <c r="V45" s="94"/>
      <c r="W45" s="95"/>
    </row>
    <row r="46" spans="1:23" ht="12.75" customHeight="1" hidden="1">
      <c r="A46" s="48" t="s">
        <v>66</v>
      </c>
      <c r="B46" s="93">
        <v>0</v>
      </c>
      <c r="C46" s="93">
        <v>0</v>
      </c>
      <c r="D46" s="93"/>
      <c r="E46" s="93">
        <f t="shared" si="22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/>
      <c r="M46" s="95"/>
      <c r="N46" s="94"/>
      <c r="O46" s="95"/>
      <c r="P46" s="94">
        <f t="shared" si="23"/>
        <v>0</v>
      </c>
      <c r="Q46" s="95">
        <f t="shared" si="24"/>
        <v>0</v>
      </c>
      <c r="R46" s="49">
        <f t="shared" si="25"/>
        <v>0</v>
      </c>
      <c r="S46" s="50">
        <f t="shared" si="26"/>
        <v>0</v>
      </c>
      <c r="T46" s="49">
        <f t="shared" si="27"/>
        <v>0</v>
      </c>
      <c r="U46" s="51">
        <f t="shared" si="28"/>
        <v>0</v>
      </c>
      <c r="V46" s="94"/>
      <c r="W46" s="95"/>
    </row>
    <row r="47" spans="1:23" ht="12.75" customHeight="1">
      <c r="A47" s="48" t="s">
        <v>67</v>
      </c>
      <c r="B47" s="93">
        <v>0</v>
      </c>
      <c r="C47" s="93">
        <v>0</v>
      </c>
      <c r="D47" s="93"/>
      <c r="E47" s="93">
        <f t="shared" si="22"/>
        <v>0</v>
      </c>
      <c r="F47" s="94">
        <v>0</v>
      </c>
      <c r="G47" s="95">
        <v>0</v>
      </c>
      <c r="H47" s="94">
        <v>0</v>
      </c>
      <c r="I47" s="95">
        <v>0</v>
      </c>
      <c r="J47" s="94">
        <v>0</v>
      </c>
      <c r="K47" s="95">
        <v>0</v>
      </c>
      <c r="L47" s="94"/>
      <c r="M47" s="95"/>
      <c r="N47" s="94"/>
      <c r="O47" s="95"/>
      <c r="P47" s="94">
        <f t="shared" si="23"/>
        <v>0</v>
      </c>
      <c r="Q47" s="95">
        <f t="shared" si="24"/>
        <v>0</v>
      </c>
      <c r="R47" s="49">
        <f t="shared" si="25"/>
        <v>0</v>
      </c>
      <c r="S47" s="50">
        <f t="shared" si="26"/>
        <v>0</v>
      </c>
      <c r="T47" s="49">
        <f t="shared" si="27"/>
        <v>0</v>
      </c>
      <c r="U47" s="51">
        <f t="shared" si="28"/>
        <v>0</v>
      </c>
      <c r="V47" s="94"/>
      <c r="W47" s="95"/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2"/>
        <v>0</v>
      </c>
      <c r="F48" s="94">
        <v>0</v>
      </c>
      <c r="G48" s="95">
        <v>0</v>
      </c>
      <c r="H48" s="94">
        <v>0</v>
      </c>
      <c r="I48" s="95">
        <v>0</v>
      </c>
      <c r="J48" s="94">
        <v>0</v>
      </c>
      <c r="K48" s="95">
        <v>0</v>
      </c>
      <c r="L48" s="94"/>
      <c r="M48" s="95"/>
      <c r="N48" s="94"/>
      <c r="O48" s="95"/>
      <c r="P48" s="94">
        <f t="shared" si="23"/>
        <v>0</v>
      </c>
      <c r="Q48" s="95">
        <f t="shared" si="24"/>
        <v>0</v>
      </c>
      <c r="R48" s="49">
        <f t="shared" si="25"/>
        <v>0</v>
      </c>
      <c r="S48" s="50">
        <f t="shared" si="26"/>
        <v>0</v>
      </c>
      <c r="T48" s="49">
        <f t="shared" si="27"/>
        <v>0</v>
      </c>
      <c r="U48" s="51">
        <f t="shared" si="28"/>
        <v>0</v>
      </c>
      <c r="V48" s="94"/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2"/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/>
      <c r="M49" s="95"/>
      <c r="N49" s="94"/>
      <c r="O49" s="95"/>
      <c r="P49" s="94">
        <f t="shared" si="23"/>
        <v>0</v>
      </c>
      <c r="Q49" s="95">
        <f t="shared" si="24"/>
        <v>0</v>
      </c>
      <c r="R49" s="49">
        <f t="shared" si="25"/>
        <v>0</v>
      </c>
      <c r="S49" s="50">
        <f t="shared" si="26"/>
        <v>0</v>
      </c>
      <c r="T49" s="49">
        <f t="shared" si="27"/>
        <v>0</v>
      </c>
      <c r="U49" s="51">
        <f t="shared" si="28"/>
        <v>0</v>
      </c>
      <c r="V49" s="94"/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2"/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/>
      <c r="M50" s="95"/>
      <c r="N50" s="94"/>
      <c r="O50" s="95"/>
      <c r="P50" s="94">
        <f t="shared" si="23"/>
        <v>0</v>
      </c>
      <c r="Q50" s="95">
        <f t="shared" si="24"/>
        <v>0</v>
      </c>
      <c r="R50" s="49">
        <f t="shared" si="25"/>
        <v>0</v>
      </c>
      <c r="S50" s="50">
        <f t="shared" si="26"/>
        <v>0</v>
      </c>
      <c r="T50" s="49">
        <f t="shared" si="27"/>
        <v>0</v>
      </c>
      <c r="U50" s="51">
        <f t="shared" si="28"/>
        <v>0</v>
      </c>
      <c r="V50" s="94"/>
      <c r="W50" s="95"/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2"/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/>
      <c r="M51" s="95"/>
      <c r="N51" s="94"/>
      <c r="O51" s="95"/>
      <c r="P51" s="94">
        <f t="shared" si="23"/>
        <v>0</v>
      </c>
      <c r="Q51" s="95">
        <f t="shared" si="24"/>
        <v>0</v>
      </c>
      <c r="R51" s="49">
        <f t="shared" si="25"/>
        <v>0</v>
      </c>
      <c r="S51" s="50">
        <f t="shared" si="26"/>
        <v>0</v>
      </c>
      <c r="T51" s="49">
        <f t="shared" si="27"/>
        <v>0</v>
      </c>
      <c r="U51" s="51">
        <f t="shared" si="28"/>
        <v>0</v>
      </c>
      <c r="V51" s="94"/>
      <c r="W51" s="95"/>
    </row>
    <row r="52" spans="1:23" ht="12.75" customHeight="1">
      <c r="A52" s="52" t="s">
        <v>39</v>
      </c>
      <c r="B52" s="96">
        <f>SUM(B41:B51)</f>
        <v>185146000</v>
      </c>
      <c r="C52" s="96">
        <f>SUM(C41:C51)</f>
        <v>0</v>
      </c>
      <c r="D52" s="96"/>
      <c r="E52" s="96">
        <f t="shared" si="22"/>
        <v>185146000</v>
      </c>
      <c r="F52" s="97">
        <f aca="true" t="shared" si="29" ref="F52:O52">SUM(F41:F51)</f>
        <v>144600000</v>
      </c>
      <c r="G52" s="98">
        <f t="shared" si="29"/>
        <v>0</v>
      </c>
      <c r="H52" s="97">
        <f t="shared" si="29"/>
        <v>0</v>
      </c>
      <c r="I52" s="98">
        <f t="shared" si="29"/>
        <v>0</v>
      </c>
      <c r="J52" s="97">
        <f t="shared" si="29"/>
        <v>0</v>
      </c>
      <c r="K52" s="98">
        <f t="shared" si="29"/>
        <v>0</v>
      </c>
      <c r="L52" s="97">
        <f t="shared" si="29"/>
        <v>0</v>
      </c>
      <c r="M52" s="98">
        <f t="shared" si="29"/>
        <v>0</v>
      </c>
      <c r="N52" s="97">
        <f t="shared" si="29"/>
        <v>0</v>
      </c>
      <c r="O52" s="98">
        <f t="shared" si="29"/>
        <v>0</v>
      </c>
      <c r="P52" s="97">
        <f t="shared" si="23"/>
        <v>0</v>
      </c>
      <c r="Q52" s="98">
        <f t="shared" si="24"/>
        <v>0</v>
      </c>
      <c r="R52" s="53">
        <f t="shared" si="25"/>
        <v>0</v>
      </c>
      <c r="S52" s="54">
        <f t="shared" si="26"/>
        <v>0</v>
      </c>
      <c r="T52" s="53">
        <f>IF((+$E42+$E44+$E46+$E47+$E50)=0,0,(P52/(+$E42+$E44+$E46+$E47+$E50))*100)</f>
        <v>0</v>
      </c>
      <c r="U52" s="55">
        <f>IF((+$E42+$E44+$E46+$E47+$E50)=0,0,(Q52/(+$E42+$E44+$E46+$E47+$E50))*100)</f>
        <v>0</v>
      </c>
      <c r="V52" s="97">
        <f>SUM(V41:V51)</f>
        <v>0</v>
      </c>
      <c r="W52" s="98">
        <f>SUM(W41:W51)</f>
        <v>0</v>
      </c>
    </row>
    <row r="53" spans="1:23" ht="12.75" customHeight="1">
      <c r="A53" s="41" t="s">
        <v>72</v>
      </c>
      <c r="B53" s="99"/>
      <c r="C53" s="99"/>
      <c r="D53" s="99"/>
      <c r="E53" s="99"/>
      <c r="F53" s="100"/>
      <c r="G53" s="101"/>
      <c r="H53" s="100"/>
      <c r="I53" s="101"/>
      <c r="J53" s="100"/>
      <c r="K53" s="101"/>
      <c r="L53" s="100"/>
      <c r="M53" s="101"/>
      <c r="N53" s="100"/>
      <c r="O53" s="101"/>
      <c r="P53" s="100"/>
      <c r="Q53" s="101"/>
      <c r="R53" s="45"/>
      <c r="S53" s="46"/>
      <c r="T53" s="45"/>
      <c r="U53" s="47"/>
      <c r="V53" s="100"/>
      <c r="W53" s="101"/>
    </row>
    <row r="54" spans="1:23" ht="12.75" customHeight="1">
      <c r="A54" s="56" t="s">
        <v>73</v>
      </c>
      <c r="B54" s="93">
        <v>0</v>
      </c>
      <c r="C54" s="93">
        <v>0</v>
      </c>
      <c r="D54" s="93"/>
      <c r="E54" s="93">
        <f>$B54+$C54+$D54</f>
        <v>0</v>
      </c>
      <c r="F54" s="94">
        <v>0</v>
      </c>
      <c r="G54" s="95">
        <v>0</v>
      </c>
      <c r="H54" s="94">
        <v>0</v>
      </c>
      <c r="I54" s="95">
        <v>0</v>
      </c>
      <c r="J54" s="94">
        <v>0</v>
      </c>
      <c r="K54" s="95">
        <v>0</v>
      </c>
      <c r="L54" s="94"/>
      <c r="M54" s="95"/>
      <c r="N54" s="94"/>
      <c r="O54" s="95"/>
      <c r="P54" s="94">
        <f>$H54+$J54+$L54+$N54</f>
        <v>0</v>
      </c>
      <c r="Q54" s="95">
        <f>$I54+$K54+$M54+$O54</f>
        <v>0</v>
      </c>
      <c r="R54" s="49">
        <f>IF($H54=0,0,(($J54-$H54)/$H54)*100)</f>
        <v>0</v>
      </c>
      <c r="S54" s="50">
        <f>IF($I54=0,0,(($K54-$I54)/$I54)*100)</f>
        <v>0</v>
      </c>
      <c r="T54" s="49">
        <f>IF($E54=0,0,($P54/$E54)*100)</f>
        <v>0</v>
      </c>
      <c r="U54" s="51">
        <f>IF($E54=0,0,($Q54/$E54)*100)</f>
        <v>0</v>
      </c>
      <c r="V54" s="94"/>
      <c r="W54" s="95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IF($H55=0,0,(($J55-$H55)/$H55)*100)</f>
        <v>0</v>
      </c>
      <c r="S55" s="50">
        <f>IF($I55=0,0,(($K55-$I55)/$I55)*100)</f>
        <v>0</v>
      </c>
      <c r="T55" s="49">
        <f>IF($E55=0,0,($P55/$E55)*100)</f>
        <v>0</v>
      </c>
      <c r="U55" s="51">
        <f>IF($E55=0,0,($Q55/$E55)*100)</f>
        <v>0</v>
      </c>
      <c r="V55" s="94"/>
      <c r="W55" s="95"/>
    </row>
    <row r="56" spans="1:23" ht="12.75" customHeight="1" hidden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IF($H56=0,0,(($J56-$H56)/$H56)*100)</f>
        <v>0</v>
      </c>
      <c r="S56" s="50">
        <f>IF($I56=0,0,(($K56-$I56)/$I56)*100)</f>
        <v>0</v>
      </c>
      <c r="T56" s="49">
        <f>IF($E56=0,0,($P56/$E56)*100)</f>
        <v>0</v>
      </c>
      <c r="U56" s="51">
        <f>IF($E56=0,0,($Q56/$E56)*100)</f>
        <v>0</v>
      </c>
      <c r="V56" s="94"/>
      <c r="W56" s="95"/>
    </row>
    <row r="57" spans="1:23" ht="12.75" customHeight="1" hidden="1">
      <c r="A57" s="48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IF($H57=0,0,(($J57-$H57)/$H57)*100)</f>
        <v>0</v>
      </c>
      <c r="S57" s="50">
        <f>IF($I57=0,0,(($K57-$I57)/$I57)*100)</f>
        <v>0</v>
      </c>
      <c r="T57" s="49">
        <f>IF($E57=0,0,($P57/$E57)*100)</f>
        <v>0</v>
      </c>
      <c r="U57" s="51">
        <f>IF($E57=0,0,($Q57/$E57)*100)</f>
        <v>0</v>
      </c>
      <c r="V57" s="94"/>
      <c r="W57" s="95"/>
    </row>
    <row r="58" spans="1:23" ht="12.75" customHeight="1">
      <c r="A58" s="57" t="s">
        <v>39</v>
      </c>
      <c r="B58" s="102">
        <f>SUM(B54:B57)</f>
        <v>0</v>
      </c>
      <c r="C58" s="102">
        <f>SUM(C54:C57)</f>
        <v>0</v>
      </c>
      <c r="D58" s="102"/>
      <c r="E58" s="102">
        <f>$B58+$C58+$D58</f>
        <v>0</v>
      </c>
      <c r="F58" s="103">
        <f aca="true" t="shared" si="30" ref="F58:O58">SUM(F54:F57)</f>
        <v>0</v>
      </c>
      <c r="G58" s="104">
        <f t="shared" si="30"/>
        <v>0</v>
      </c>
      <c r="H58" s="103">
        <f t="shared" si="30"/>
        <v>0</v>
      </c>
      <c r="I58" s="104">
        <f t="shared" si="30"/>
        <v>0</v>
      </c>
      <c r="J58" s="103">
        <f t="shared" si="30"/>
        <v>0</v>
      </c>
      <c r="K58" s="104">
        <f t="shared" si="30"/>
        <v>0</v>
      </c>
      <c r="L58" s="103">
        <f t="shared" si="30"/>
        <v>0</v>
      </c>
      <c r="M58" s="104">
        <f t="shared" si="30"/>
        <v>0</v>
      </c>
      <c r="N58" s="103">
        <f t="shared" si="30"/>
        <v>0</v>
      </c>
      <c r="O58" s="104">
        <f t="shared" si="30"/>
        <v>0</v>
      </c>
      <c r="P58" s="103">
        <f>$H58+$J58+$L58+$N58</f>
        <v>0</v>
      </c>
      <c r="Q58" s="104">
        <f>$I58+$K58+$M58+$O58</f>
        <v>0</v>
      </c>
      <c r="R58" s="58">
        <f>IF($H58=0,0,(($J58-$H58)/$H58)*100)</f>
        <v>0</v>
      </c>
      <c r="S58" s="59">
        <f>IF($I58=0,0,(($K58-$I58)/$I58)*100)</f>
        <v>0</v>
      </c>
      <c r="T58" s="58">
        <f>IF($E58=0,0,($P58/$E58)*100)</f>
        <v>0</v>
      </c>
      <c r="U58" s="60">
        <f>IF($E58=0,0,($Q58/$E58)*100)</f>
        <v>0</v>
      </c>
      <c r="V58" s="103">
        <f>SUM(V54:V57)</f>
        <v>0</v>
      </c>
      <c r="W58" s="104">
        <f>SUM(W54:W57)</f>
        <v>0</v>
      </c>
    </row>
    <row r="59" spans="1:23" ht="12.75" customHeight="1">
      <c r="A59" s="41" t="s">
        <v>77</v>
      </c>
      <c r="B59" s="99"/>
      <c r="C59" s="99"/>
      <c r="D59" s="99"/>
      <c r="E59" s="99"/>
      <c r="F59" s="100"/>
      <c r="G59" s="101"/>
      <c r="H59" s="100"/>
      <c r="I59" s="101"/>
      <c r="J59" s="100"/>
      <c r="K59" s="101"/>
      <c r="L59" s="100"/>
      <c r="M59" s="101"/>
      <c r="N59" s="100"/>
      <c r="O59" s="101"/>
      <c r="P59" s="100"/>
      <c r="Q59" s="101"/>
      <c r="R59" s="45"/>
      <c r="S59" s="46"/>
      <c r="T59" s="45"/>
      <c r="U59" s="47"/>
      <c r="V59" s="100"/>
      <c r="W59" s="101"/>
    </row>
    <row r="60" spans="1:23" ht="12.75" customHeight="1">
      <c r="A60" s="48" t="s">
        <v>78</v>
      </c>
      <c r="B60" s="93">
        <v>0</v>
      </c>
      <c r="C60" s="93">
        <v>0</v>
      </c>
      <c r="D60" s="93"/>
      <c r="E60" s="93">
        <f>$B60+$C60+$D60</f>
        <v>0</v>
      </c>
      <c r="F60" s="94">
        <v>0</v>
      </c>
      <c r="G60" s="95">
        <v>0</v>
      </c>
      <c r="H60" s="94">
        <v>0</v>
      </c>
      <c r="I60" s="95">
        <v>0</v>
      </c>
      <c r="J60" s="94">
        <v>0</v>
      </c>
      <c r="K60" s="95">
        <v>0</v>
      </c>
      <c r="L60" s="94"/>
      <c r="M60" s="95"/>
      <c r="N60" s="94"/>
      <c r="O60" s="95"/>
      <c r="P60" s="94">
        <f>$H60+$J60+$L60+$N60</f>
        <v>0</v>
      </c>
      <c r="Q60" s="95">
        <f>$I60+$K60+$M60+$O60</f>
        <v>0</v>
      </c>
      <c r="R60" s="49">
        <f>IF($H60=0,0,(($J60-$H60)/$H60)*100)</f>
        <v>0</v>
      </c>
      <c r="S60" s="50">
        <f>IF($I60=0,0,(($K60-$I60)/$I60)*100)</f>
        <v>0</v>
      </c>
      <c r="T60" s="49">
        <f>IF($E60=0,0,($P60/$E60)*100)</f>
        <v>0</v>
      </c>
      <c r="U60" s="51">
        <f>IF($E60=0,0,($Q60/$E60)*100)</f>
        <v>0</v>
      </c>
      <c r="V60" s="94"/>
      <c r="W60" s="95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>$B61+$C61+$D61</f>
        <v>0</v>
      </c>
      <c r="F61" s="94">
        <v>0</v>
      </c>
      <c r="G61" s="95">
        <v>0</v>
      </c>
      <c r="H61" s="94">
        <v>0</v>
      </c>
      <c r="I61" s="95">
        <v>0</v>
      </c>
      <c r="J61" s="94">
        <v>0</v>
      </c>
      <c r="K61" s="95">
        <v>0</v>
      </c>
      <c r="L61" s="94"/>
      <c r="M61" s="95"/>
      <c r="N61" s="94"/>
      <c r="O61" s="95"/>
      <c r="P61" s="94">
        <f>$H61+$J61+$L61+$N61</f>
        <v>0</v>
      </c>
      <c r="Q61" s="95">
        <f>$I61+$K61+$M61+$O61</f>
        <v>0</v>
      </c>
      <c r="R61" s="49">
        <f>IF($H61=0,0,(($J61-$H61)/$H61)*100)</f>
        <v>0</v>
      </c>
      <c r="S61" s="50">
        <f>IF($I61=0,0,(($K61-$I61)/$I61)*100)</f>
        <v>0</v>
      </c>
      <c r="T61" s="49">
        <f>IF($E61=0,0,($P61/$E61)*100)</f>
        <v>0</v>
      </c>
      <c r="U61" s="51">
        <f>IF($E61=0,0,($Q61/$E61)*100)</f>
        <v>0</v>
      </c>
      <c r="V61" s="94"/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>$B62+$C62+$D62</f>
        <v>0</v>
      </c>
      <c r="F62" s="94">
        <v>0</v>
      </c>
      <c r="G62" s="95">
        <v>0</v>
      </c>
      <c r="H62" s="94">
        <v>0</v>
      </c>
      <c r="I62" s="95">
        <v>0</v>
      </c>
      <c r="J62" s="94">
        <v>0</v>
      </c>
      <c r="K62" s="95">
        <v>0</v>
      </c>
      <c r="L62" s="94"/>
      <c r="M62" s="95"/>
      <c r="N62" s="94"/>
      <c r="O62" s="95"/>
      <c r="P62" s="94">
        <f>$H62+$J62+$L62+$N62</f>
        <v>0</v>
      </c>
      <c r="Q62" s="95">
        <f>$I62+$K62+$M62+$O62</f>
        <v>0</v>
      </c>
      <c r="R62" s="49">
        <f>IF($H62=0,0,(($J62-$H62)/$H62)*100)</f>
        <v>0</v>
      </c>
      <c r="S62" s="50">
        <f>IF($I62=0,0,(($K62-$I62)/$I62)*100)</f>
        <v>0</v>
      </c>
      <c r="T62" s="49">
        <f>IF($E62=0,0,($P62/$E62)*100)</f>
        <v>0</v>
      </c>
      <c r="U62" s="51">
        <f>IF($E62=0,0,($Q62/$E62)*100)</f>
        <v>0</v>
      </c>
      <c r="V62" s="94">
        <v>14318000</v>
      </c>
      <c r="W62" s="95"/>
    </row>
    <row r="63" spans="1:23" ht="12.75" customHeight="1">
      <c r="A63" s="52" t="s">
        <v>39</v>
      </c>
      <c r="B63" s="96">
        <f>SUM(B60:B62)</f>
        <v>0</v>
      </c>
      <c r="C63" s="96">
        <f>SUM(C60:C62)</f>
        <v>0</v>
      </c>
      <c r="D63" s="96"/>
      <c r="E63" s="96">
        <f>$B63+$C63+$D63</f>
        <v>0</v>
      </c>
      <c r="F63" s="97">
        <f aca="true" t="shared" si="31" ref="F63:O63">SUM(F60:F62)</f>
        <v>0</v>
      </c>
      <c r="G63" s="98">
        <f t="shared" si="31"/>
        <v>0</v>
      </c>
      <c r="H63" s="97">
        <f t="shared" si="31"/>
        <v>0</v>
      </c>
      <c r="I63" s="98">
        <f t="shared" si="31"/>
        <v>0</v>
      </c>
      <c r="J63" s="97">
        <f t="shared" si="31"/>
        <v>0</v>
      </c>
      <c r="K63" s="98">
        <f t="shared" si="31"/>
        <v>0</v>
      </c>
      <c r="L63" s="97">
        <f t="shared" si="31"/>
        <v>0</v>
      </c>
      <c r="M63" s="98">
        <f t="shared" si="31"/>
        <v>0</v>
      </c>
      <c r="N63" s="97">
        <f t="shared" si="31"/>
        <v>0</v>
      </c>
      <c r="O63" s="98">
        <f t="shared" si="31"/>
        <v>0</v>
      </c>
      <c r="P63" s="97">
        <f>$H63+$J63+$L63+$N63</f>
        <v>0</v>
      </c>
      <c r="Q63" s="98">
        <f>$I63+$K63+$M63+$O63</f>
        <v>0</v>
      </c>
      <c r="R63" s="53">
        <f>IF($H63=0,0,(($J63-$H63)/$H63)*100)</f>
        <v>0</v>
      </c>
      <c r="S63" s="54">
        <f>IF($I63=0,0,(($K63-$I63)/$I63)*100)</f>
        <v>0</v>
      </c>
      <c r="T63" s="53">
        <f>IF((+$E60+$E62)=0,0,(P63/(+$E60+$E62))*100)</f>
        <v>0</v>
      </c>
      <c r="U63" s="55">
        <f>IF((+$E60+$E62)=0,0,(Q63/(+$E60+$E62))*100)</f>
        <v>0</v>
      </c>
      <c r="V63" s="97">
        <f>SUM(V60:V62)</f>
        <v>14318000</v>
      </c>
      <c r="W63" s="98">
        <f>SUM(W60:W62)</f>
        <v>0</v>
      </c>
    </row>
    <row r="64" spans="1:23" ht="12.75" customHeight="1">
      <c r="A64" s="61" t="s">
        <v>81</v>
      </c>
      <c r="B64" s="105">
        <f>SUM(B9:B14,B17:B22,B25:B28,B31,B34:B38,B41:B51,B54:B57,B60:B62)</f>
        <v>6449118000</v>
      </c>
      <c r="C64" s="105">
        <f>SUM(C9:C14,C17:C22,C25:C28,C31,C34:C38,C41:C51,C54:C57,C60:C62)</f>
        <v>20812000</v>
      </c>
      <c r="D64" s="105"/>
      <c r="E64" s="105">
        <f>$B64+$C64+$D64</f>
        <v>6469930000</v>
      </c>
      <c r="F64" s="106">
        <f aca="true" t="shared" si="32" ref="F64:O64">SUM(F9:F14,F17:F22,F25:F28,F31,F34:F38,F41:F51,F54:F57,F60:F62)</f>
        <v>3345938000</v>
      </c>
      <c r="G64" s="107">
        <f t="shared" si="32"/>
        <v>3025386000</v>
      </c>
      <c r="H64" s="106">
        <f t="shared" si="32"/>
        <v>438551000</v>
      </c>
      <c r="I64" s="107">
        <f t="shared" si="32"/>
        <v>618551439</v>
      </c>
      <c r="J64" s="106">
        <f t="shared" si="32"/>
        <v>1190207000</v>
      </c>
      <c r="K64" s="107">
        <f t="shared" si="32"/>
        <v>1419952619</v>
      </c>
      <c r="L64" s="106">
        <f t="shared" si="32"/>
        <v>0</v>
      </c>
      <c r="M64" s="107">
        <f t="shared" si="32"/>
        <v>0</v>
      </c>
      <c r="N64" s="106">
        <f t="shared" si="32"/>
        <v>0</v>
      </c>
      <c r="O64" s="107">
        <f t="shared" si="32"/>
        <v>0</v>
      </c>
      <c r="P64" s="106">
        <f>$H64+$J64+$L64+$N64</f>
        <v>1628758000</v>
      </c>
      <c r="Q64" s="107">
        <f>$I64+$K64+$M64+$O64</f>
        <v>2038504058</v>
      </c>
      <c r="R64" s="62">
        <f>IF($H64=0,0,(($J64-$H64)/$H64)*100)</f>
        <v>171.3953451251964</v>
      </c>
      <c r="S64" s="63">
        <f>IF($I64=0,0,(($K64-$I64)/$I64)*100)</f>
        <v>129.56095960193863</v>
      </c>
      <c r="T64" s="62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26.56356926505346</v>
      </c>
      <c r="U64" s="62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33.24615672910006</v>
      </c>
      <c r="V64" s="106">
        <f>SUM(V9:V14,V17:V22,V25:V28,V31,V34:V38,V41:V51,V54:V57,V60:V62)</f>
        <v>93289000</v>
      </c>
      <c r="W64" s="107">
        <f>SUM(W9:W14,W17:W22,W25:W28,W31,W34:W38,W41:W51,W54:W57,W60:W62)</f>
        <v>0</v>
      </c>
    </row>
    <row r="65" spans="1:23" ht="12.75" customHeight="1">
      <c r="A65" s="41" t="s">
        <v>40</v>
      </c>
      <c r="B65" s="99"/>
      <c r="C65" s="99"/>
      <c r="D65" s="99"/>
      <c r="E65" s="99"/>
      <c r="F65" s="100"/>
      <c r="G65" s="101"/>
      <c r="H65" s="100"/>
      <c r="I65" s="101"/>
      <c r="J65" s="100"/>
      <c r="K65" s="101"/>
      <c r="L65" s="100"/>
      <c r="M65" s="101"/>
      <c r="N65" s="100"/>
      <c r="O65" s="101"/>
      <c r="P65" s="100"/>
      <c r="Q65" s="101"/>
      <c r="R65" s="45"/>
      <c r="S65" s="46"/>
      <c r="T65" s="45"/>
      <c r="U65" s="47"/>
      <c r="V65" s="100"/>
      <c r="W65" s="101"/>
    </row>
    <row r="66" spans="1:23" s="65" customFormat="1" ht="12.75" customHeight="1">
      <c r="A66" s="64" t="s">
        <v>82</v>
      </c>
      <c r="B66" s="93">
        <v>0</v>
      </c>
      <c r="C66" s="93">
        <v>0</v>
      </c>
      <c r="D66" s="93"/>
      <c r="E66" s="93">
        <f>$B66+$C66+$D66</f>
        <v>0</v>
      </c>
      <c r="F66" s="94">
        <v>0</v>
      </c>
      <c r="G66" s="95">
        <v>0</v>
      </c>
      <c r="H66" s="94">
        <v>0</v>
      </c>
      <c r="I66" s="95">
        <v>0</v>
      </c>
      <c r="J66" s="94">
        <v>0</v>
      </c>
      <c r="K66" s="95">
        <v>0</v>
      </c>
      <c r="L66" s="94"/>
      <c r="M66" s="95"/>
      <c r="N66" s="94"/>
      <c r="O66" s="95"/>
      <c r="P66" s="94">
        <f>$H66+$J66+$L66+$N66</f>
        <v>0</v>
      </c>
      <c r="Q66" s="95">
        <f>$I66+$K66+$M66+$O66</f>
        <v>0</v>
      </c>
      <c r="R66" s="49">
        <f>IF($H66=0,0,(($J66-$H66)/$H66)*100)</f>
        <v>0</v>
      </c>
      <c r="S66" s="50">
        <f>IF($I66=0,0,(($K66-$I66)/$I66)*100)</f>
        <v>0</v>
      </c>
      <c r="T66" s="49">
        <f>IF($E66=0,0,($P66/$E66)*100)</f>
        <v>0</v>
      </c>
      <c r="U66" s="51">
        <f>IF($E66=0,0,($Q66/$E66)*100)</f>
        <v>0</v>
      </c>
      <c r="V66" s="94"/>
      <c r="W66" s="95"/>
    </row>
    <row r="67" spans="1:23" ht="12.75" customHeight="1">
      <c r="A67" s="57" t="s">
        <v>39</v>
      </c>
      <c r="B67" s="102">
        <f>B66</f>
        <v>0</v>
      </c>
      <c r="C67" s="102">
        <f>C66</f>
        <v>0</v>
      </c>
      <c r="D67" s="102"/>
      <c r="E67" s="102">
        <f>$B67+$C67+$D67</f>
        <v>0</v>
      </c>
      <c r="F67" s="103">
        <f aca="true" t="shared" si="33" ref="F67:O67">F66</f>
        <v>0</v>
      </c>
      <c r="G67" s="104">
        <f t="shared" si="33"/>
        <v>0</v>
      </c>
      <c r="H67" s="103">
        <f t="shared" si="33"/>
        <v>0</v>
      </c>
      <c r="I67" s="104">
        <f t="shared" si="33"/>
        <v>0</v>
      </c>
      <c r="J67" s="103">
        <f t="shared" si="33"/>
        <v>0</v>
      </c>
      <c r="K67" s="104">
        <f t="shared" si="33"/>
        <v>0</v>
      </c>
      <c r="L67" s="103">
        <f t="shared" si="33"/>
        <v>0</v>
      </c>
      <c r="M67" s="104">
        <f t="shared" si="33"/>
        <v>0</v>
      </c>
      <c r="N67" s="103">
        <f t="shared" si="33"/>
        <v>0</v>
      </c>
      <c r="O67" s="104">
        <f t="shared" si="33"/>
        <v>0</v>
      </c>
      <c r="P67" s="103">
        <f>$H67+$J67+$L67+$N67</f>
        <v>0</v>
      </c>
      <c r="Q67" s="104">
        <f>$I67+$K67+$M67+$O67</f>
        <v>0</v>
      </c>
      <c r="R67" s="58">
        <f>IF($H67=0,0,(($J67-$H67)/$H67)*100)</f>
        <v>0</v>
      </c>
      <c r="S67" s="59">
        <f>IF($I67=0,0,(($K67-$I67)/$I67)*100)</f>
        <v>0</v>
      </c>
      <c r="T67" s="58">
        <f>IF($E67=0,0,($P67/$E67)*100)</f>
        <v>0</v>
      </c>
      <c r="U67" s="60">
        <f>IF($E67=0,0,($Q67/$E67)*100)</f>
        <v>0</v>
      </c>
      <c r="V67" s="103">
        <f>V66</f>
        <v>0</v>
      </c>
      <c r="W67" s="104">
        <f>W66</f>
        <v>0</v>
      </c>
    </row>
    <row r="68" spans="1:23" ht="12.75" customHeight="1">
      <c r="A68" s="61" t="s">
        <v>81</v>
      </c>
      <c r="B68" s="105">
        <f>B66</f>
        <v>0</v>
      </c>
      <c r="C68" s="105">
        <f>C66</f>
        <v>0</v>
      </c>
      <c r="D68" s="105"/>
      <c r="E68" s="105">
        <f>$B68+$C68+$D68</f>
        <v>0</v>
      </c>
      <c r="F68" s="106">
        <f aca="true" t="shared" si="34" ref="F68:O68">F66</f>
        <v>0</v>
      </c>
      <c r="G68" s="107">
        <f t="shared" si="34"/>
        <v>0</v>
      </c>
      <c r="H68" s="106">
        <f t="shared" si="34"/>
        <v>0</v>
      </c>
      <c r="I68" s="107">
        <f t="shared" si="34"/>
        <v>0</v>
      </c>
      <c r="J68" s="106">
        <f t="shared" si="34"/>
        <v>0</v>
      </c>
      <c r="K68" s="107">
        <f t="shared" si="34"/>
        <v>0</v>
      </c>
      <c r="L68" s="106">
        <f t="shared" si="34"/>
        <v>0</v>
      </c>
      <c r="M68" s="107">
        <f t="shared" si="34"/>
        <v>0</v>
      </c>
      <c r="N68" s="106">
        <f t="shared" si="34"/>
        <v>0</v>
      </c>
      <c r="O68" s="107">
        <f t="shared" si="34"/>
        <v>0</v>
      </c>
      <c r="P68" s="106">
        <f>$H68+$J68+$L68+$N68</f>
        <v>0</v>
      </c>
      <c r="Q68" s="107">
        <f>$I68+$K68+$M68+$O68</f>
        <v>0</v>
      </c>
      <c r="R68" s="62">
        <f>IF($H68=0,0,(($J68-$H68)/$H68)*100)</f>
        <v>0</v>
      </c>
      <c r="S68" s="63">
        <f>IF($I68=0,0,(($K68-$I68)/$I68)*100)</f>
        <v>0</v>
      </c>
      <c r="T68" s="62">
        <f>IF($E68=0,0,($P68/$E68)*100)</f>
        <v>0</v>
      </c>
      <c r="U68" s="66">
        <f>IF($E68=0,0,($Q68/$E68)*100)</f>
        <v>0</v>
      </c>
      <c r="V68" s="106">
        <f>V66</f>
        <v>0</v>
      </c>
      <c r="W68" s="107">
        <f>W66</f>
        <v>0</v>
      </c>
    </row>
    <row r="69" spans="1:23" ht="12.75" customHeight="1" thickBot="1">
      <c r="A69" s="61" t="s">
        <v>83</v>
      </c>
      <c r="B69" s="105">
        <f>SUM(B9:B14,B17:B22,B25:B28,B31,B34:B38,B41:B51,B54:B57,B60:B62,B66)</f>
        <v>6449118000</v>
      </c>
      <c r="C69" s="105">
        <f>SUM(C9:C14,C17:C22,C25:C28,C31,C34:C38,C41:C51,C54:C57,C60:C62,C66)</f>
        <v>20812000</v>
      </c>
      <c r="D69" s="105"/>
      <c r="E69" s="105">
        <f>$B69+$C69+$D69</f>
        <v>6469930000</v>
      </c>
      <c r="F69" s="106">
        <f aca="true" t="shared" si="35" ref="F69:O69">SUM(F9:F14,F17:F22,F25:F28,F31,F34:F38,F41:F51,F54:F57,F60:F62,F66)</f>
        <v>3345938000</v>
      </c>
      <c r="G69" s="107">
        <f t="shared" si="35"/>
        <v>3025386000</v>
      </c>
      <c r="H69" s="106">
        <f t="shared" si="35"/>
        <v>438551000</v>
      </c>
      <c r="I69" s="107">
        <f t="shared" si="35"/>
        <v>618551439</v>
      </c>
      <c r="J69" s="106">
        <f t="shared" si="35"/>
        <v>1190207000</v>
      </c>
      <c r="K69" s="107">
        <f t="shared" si="35"/>
        <v>1419952619</v>
      </c>
      <c r="L69" s="106">
        <f t="shared" si="35"/>
        <v>0</v>
      </c>
      <c r="M69" s="107">
        <f t="shared" si="35"/>
        <v>0</v>
      </c>
      <c r="N69" s="106">
        <f t="shared" si="35"/>
        <v>0</v>
      </c>
      <c r="O69" s="107">
        <f t="shared" si="35"/>
        <v>0</v>
      </c>
      <c r="P69" s="106">
        <f>$H69+$J69+$L69+$N69</f>
        <v>1628758000</v>
      </c>
      <c r="Q69" s="107">
        <f>$I69+$K69+$M69+$O69</f>
        <v>2038504058</v>
      </c>
      <c r="R69" s="62">
        <f>IF($H69=0,0,(($J69-$H69)/$H69)*100)</f>
        <v>171.3953451251964</v>
      </c>
      <c r="S69" s="63">
        <f>IF($I69=0,0,(($K69-$I69)/$I69)*100)</f>
        <v>129.56095960193863</v>
      </c>
      <c r="T69" s="62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26.56356926505346</v>
      </c>
      <c r="U69" s="66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33.24615672910006</v>
      </c>
      <c r="V69" s="106">
        <f>SUM(V9:V14,V17:V22,V25:V28,V31,V34:V38,V41:V51,V54:V57,V60:V62,V66)</f>
        <v>93289000</v>
      </c>
      <c r="W69" s="107">
        <f>SUM(W9:W14,W17:W22,W25:W28,W31,W34:W38,W41:W51,W54:W57,W60:W62,W66)</f>
        <v>0</v>
      </c>
    </row>
    <row r="70" spans="1:23" ht="13.5" thickTop="1">
      <c r="A70" s="67"/>
      <c r="B70" s="68"/>
      <c r="C70" s="69"/>
      <c r="D70" s="69"/>
      <c r="E70" s="70"/>
      <c r="F70" s="68"/>
      <c r="G70" s="69"/>
      <c r="H70" s="69"/>
      <c r="I70" s="70"/>
      <c r="J70" s="69"/>
      <c r="K70" s="70"/>
      <c r="L70" s="69"/>
      <c r="M70" s="69"/>
      <c r="N70" s="69"/>
      <c r="O70" s="69"/>
      <c r="P70" s="69"/>
      <c r="Q70" s="69"/>
      <c r="R70" s="69"/>
      <c r="S70" s="69"/>
      <c r="T70" s="69"/>
      <c r="U70" s="70"/>
      <c r="V70" s="68"/>
      <c r="W70" s="70"/>
    </row>
    <row r="71" spans="1:23" ht="12.75">
      <c r="A71" s="13"/>
      <c r="B71" s="71"/>
      <c r="C71" s="72"/>
      <c r="D71" s="72"/>
      <c r="E71" s="73"/>
      <c r="F71" s="74" t="s">
        <v>4</v>
      </c>
      <c r="G71" s="75"/>
      <c r="H71" s="74" t="s">
        <v>5</v>
      </c>
      <c r="I71" s="76"/>
      <c r="J71" s="74" t="s">
        <v>6</v>
      </c>
      <c r="K71" s="76"/>
      <c r="L71" s="74" t="s">
        <v>7</v>
      </c>
      <c r="M71" s="74"/>
      <c r="N71" s="77" t="s">
        <v>8</v>
      </c>
      <c r="O71" s="74"/>
      <c r="P71" s="131" t="s">
        <v>9</v>
      </c>
      <c r="Q71" s="132"/>
      <c r="R71" s="133" t="s">
        <v>10</v>
      </c>
      <c r="S71" s="132"/>
      <c r="T71" s="133" t="s">
        <v>11</v>
      </c>
      <c r="U71" s="132"/>
      <c r="V71" s="131"/>
      <c r="W71" s="132"/>
    </row>
    <row r="72" spans="1:23" ht="67.5">
      <c r="A72" s="78" t="s">
        <v>84</v>
      </c>
      <c r="B72" s="79" t="s">
        <v>85</v>
      </c>
      <c r="C72" s="79" t="s">
        <v>86</v>
      </c>
      <c r="D72" s="80" t="s">
        <v>15</v>
      </c>
      <c r="E72" s="79" t="s">
        <v>16</v>
      </c>
      <c r="F72" s="79" t="s">
        <v>17</v>
      </c>
      <c r="G72" s="79" t="s">
        <v>87</v>
      </c>
      <c r="H72" s="79" t="s">
        <v>88</v>
      </c>
      <c r="I72" s="81" t="s">
        <v>20</v>
      </c>
      <c r="J72" s="79" t="s">
        <v>89</v>
      </c>
      <c r="K72" s="81" t="s">
        <v>22</v>
      </c>
      <c r="L72" s="79" t="s">
        <v>90</v>
      </c>
      <c r="M72" s="81" t="s">
        <v>24</v>
      </c>
      <c r="N72" s="79" t="s">
        <v>91</v>
      </c>
      <c r="O72" s="81" t="s">
        <v>26</v>
      </c>
      <c r="P72" s="81" t="s">
        <v>92</v>
      </c>
      <c r="Q72" s="82" t="s">
        <v>28</v>
      </c>
      <c r="R72" s="83" t="s">
        <v>92</v>
      </c>
      <c r="S72" s="84" t="s">
        <v>28</v>
      </c>
      <c r="T72" s="83" t="s">
        <v>93</v>
      </c>
      <c r="U72" s="80" t="s">
        <v>30</v>
      </c>
      <c r="V72" s="79"/>
      <c r="W72" s="81"/>
    </row>
    <row r="73" spans="1:23" ht="12.75">
      <c r="A73" s="1" t="str">
        <f>+A7</f>
        <v>R thousands</v>
      </c>
      <c r="B73" s="2"/>
      <c r="C73" s="2">
        <v>100</v>
      </c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3"/>
      <c r="P73" s="2"/>
      <c r="Q73" s="3"/>
      <c r="R73" s="2"/>
      <c r="S73" s="3"/>
      <c r="T73" s="2"/>
      <c r="U73" s="2"/>
      <c r="V73" s="2"/>
      <c r="W73" s="2"/>
    </row>
    <row r="74" spans="1:23" ht="12.75" hidden="1">
      <c r="A74" s="4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108"/>
      <c r="O74" s="109"/>
      <c r="P74" s="108"/>
      <c r="Q74" s="109"/>
      <c r="R74" s="5"/>
      <c r="S74" s="6"/>
      <c r="T74" s="5"/>
      <c r="U74" s="5"/>
      <c r="V74" s="108"/>
      <c r="W74" s="108"/>
    </row>
    <row r="75" spans="1:23" ht="12.75" hidden="1">
      <c r="A75" s="7" t="s">
        <v>112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1"/>
      <c r="N75" s="110"/>
      <c r="O75" s="111"/>
      <c r="P75" s="110"/>
      <c r="Q75" s="111"/>
      <c r="R75" s="8"/>
      <c r="S75" s="9"/>
      <c r="T75" s="8"/>
      <c r="U75" s="8"/>
      <c r="V75" s="110"/>
      <c r="W75" s="110"/>
    </row>
    <row r="76" spans="1:23" ht="12.75" hidden="1">
      <c r="A76" s="10" t="s">
        <v>113</v>
      </c>
      <c r="B76" s="112">
        <f>SUM(B77:B80)</f>
        <v>0</v>
      </c>
      <c r="C76" s="112">
        <f aca="true" t="shared" si="36" ref="C76:I76">SUM(C77:C80)</f>
        <v>0</v>
      </c>
      <c r="D76" s="112">
        <f t="shared" si="36"/>
        <v>0</v>
      </c>
      <c r="E76" s="112">
        <f t="shared" si="36"/>
        <v>0</v>
      </c>
      <c r="F76" s="112">
        <f t="shared" si="36"/>
        <v>0</v>
      </c>
      <c r="G76" s="112">
        <f t="shared" si="36"/>
        <v>0</v>
      </c>
      <c r="H76" s="112">
        <f t="shared" si="36"/>
        <v>0</v>
      </c>
      <c r="I76" s="112">
        <f t="shared" si="36"/>
        <v>0</v>
      </c>
      <c r="J76" s="112">
        <f>SUM(J77:J80)</f>
        <v>0</v>
      </c>
      <c r="K76" s="112">
        <f>SUM(K77:K80)</f>
        <v>0</v>
      </c>
      <c r="L76" s="112">
        <f>SUM(L77:L80)</f>
        <v>0</v>
      </c>
      <c r="M76" s="113">
        <f>SUM(M77:M80)</f>
        <v>0</v>
      </c>
      <c r="N76" s="112"/>
      <c r="O76" s="113"/>
      <c r="P76" s="112"/>
      <c r="Q76" s="113"/>
      <c r="R76" s="11"/>
      <c r="S76" s="12"/>
      <c r="T76" s="11"/>
      <c r="U76" s="11"/>
      <c r="V76" s="112">
        <f>SUM(V77:V80)</f>
        <v>0</v>
      </c>
      <c r="W76" s="112">
        <f>SUM(W77:W80)</f>
        <v>0</v>
      </c>
    </row>
    <row r="77" spans="1:23" ht="12.75" hidden="1">
      <c r="A77" s="13" t="s">
        <v>114</v>
      </c>
      <c r="B77" s="114"/>
      <c r="C77" s="114"/>
      <c r="D77" s="114"/>
      <c r="E77" s="114">
        <f>SUM(B77:D77)</f>
        <v>0</v>
      </c>
      <c r="F77" s="114"/>
      <c r="G77" s="114"/>
      <c r="H77" s="114"/>
      <c r="I77" s="115"/>
      <c r="J77" s="114"/>
      <c r="K77" s="115"/>
      <c r="L77" s="114"/>
      <c r="M77" s="116"/>
      <c r="N77" s="114"/>
      <c r="O77" s="116"/>
      <c r="P77" s="114"/>
      <c r="Q77" s="116"/>
      <c r="R77" s="14"/>
      <c r="S77" s="15"/>
      <c r="T77" s="14"/>
      <c r="U77" s="14"/>
      <c r="V77" s="114"/>
      <c r="W77" s="114"/>
    </row>
    <row r="78" spans="1:23" ht="12.75" hidden="1">
      <c r="A78" s="13" t="s">
        <v>115</v>
      </c>
      <c r="B78" s="114"/>
      <c r="C78" s="114"/>
      <c r="D78" s="114"/>
      <c r="E78" s="114">
        <f>SUM(B78:D78)</f>
        <v>0</v>
      </c>
      <c r="F78" s="114"/>
      <c r="G78" s="114"/>
      <c r="H78" s="114"/>
      <c r="I78" s="115"/>
      <c r="J78" s="114"/>
      <c r="K78" s="115"/>
      <c r="L78" s="114"/>
      <c r="M78" s="116"/>
      <c r="N78" s="114"/>
      <c r="O78" s="116"/>
      <c r="P78" s="114"/>
      <c r="Q78" s="116"/>
      <c r="R78" s="14"/>
      <c r="S78" s="15"/>
      <c r="T78" s="14"/>
      <c r="U78" s="14"/>
      <c r="V78" s="114"/>
      <c r="W78" s="114"/>
    </row>
    <row r="79" spans="1:23" ht="12.75" hidden="1">
      <c r="A79" s="13" t="s">
        <v>116</v>
      </c>
      <c r="B79" s="114"/>
      <c r="C79" s="114"/>
      <c r="D79" s="114"/>
      <c r="E79" s="114">
        <f>SUM(B79:D79)</f>
        <v>0</v>
      </c>
      <c r="F79" s="114"/>
      <c r="G79" s="114"/>
      <c r="H79" s="114"/>
      <c r="I79" s="115"/>
      <c r="J79" s="114"/>
      <c r="K79" s="115"/>
      <c r="L79" s="114"/>
      <c r="M79" s="116"/>
      <c r="N79" s="114"/>
      <c r="O79" s="116"/>
      <c r="P79" s="114"/>
      <c r="Q79" s="116"/>
      <c r="R79" s="14"/>
      <c r="S79" s="15"/>
      <c r="T79" s="14"/>
      <c r="U79" s="14"/>
      <c r="V79" s="114"/>
      <c r="W79" s="114"/>
    </row>
    <row r="80" spans="1:23" ht="12.75" hidden="1">
      <c r="A80" s="13" t="s">
        <v>117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>
      <c r="A82" s="85" t="s">
        <v>94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8"/>
      <c r="R82" s="86"/>
      <c r="S82" s="86"/>
      <c r="T82" s="87"/>
      <c r="U82" s="88"/>
      <c r="V82" s="117"/>
      <c r="W82" s="117"/>
    </row>
    <row r="83" spans="1:23" ht="12.75">
      <c r="A83" s="89" t="s">
        <v>95</v>
      </c>
      <c r="B83" s="119">
        <v>0</v>
      </c>
      <c r="C83" s="119">
        <v>0</v>
      </c>
      <c r="D83" s="119"/>
      <c r="E83" s="119">
        <f aca="true" t="shared" si="37" ref="E83:E90">$B83+$C83+$D83</f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/>
      <c r="M83" s="119"/>
      <c r="N83" s="119"/>
      <c r="O83" s="119"/>
      <c r="P83" s="119">
        <f aca="true" t="shared" si="38" ref="P83:P90">$H83+$J83+$L83+$N83</f>
        <v>0</v>
      </c>
      <c r="Q83" s="114">
        <f aca="true" t="shared" si="39" ref="Q83:Q90">$I83+$K83+$M83+$O83</f>
        <v>0</v>
      </c>
      <c r="R83" s="90">
        <f aca="true" t="shared" si="40" ref="R83:R90">IF($H83=0,0,(($J83-$H83)/$H83)*100)</f>
        <v>0</v>
      </c>
      <c r="S83" s="91">
        <f aca="true" t="shared" si="41" ref="S83:S90">IF($I83=0,0,(($K83-$I83)/$I83)*100)</f>
        <v>0</v>
      </c>
      <c r="T83" s="90">
        <f aca="true" t="shared" si="42" ref="T83:T90">IF($E83=0,0,($P83/$E83)*100)</f>
        <v>0</v>
      </c>
      <c r="U83" s="91">
        <f aca="true" t="shared" si="43" ref="U83:U90">IF($E83=0,0,($Q83/$E83)*100)</f>
        <v>0</v>
      </c>
      <c r="V83" s="119"/>
      <c r="W83" s="119"/>
    </row>
    <row r="84" spans="1:23" ht="12.75">
      <c r="A84" s="92" t="s">
        <v>96</v>
      </c>
      <c r="B84" s="114">
        <v>0</v>
      </c>
      <c r="C84" s="114">
        <v>0</v>
      </c>
      <c r="D84" s="114"/>
      <c r="E84" s="114">
        <f t="shared" si="37"/>
        <v>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/>
      <c r="M84" s="114"/>
      <c r="N84" s="114"/>
      <c r="O84" s="114"/>
      <c r="P84" s="116">
        <f t="shared" si="38"/>
        <v>0</v>
      </c>
      <c r="Q84" s="116">
        <f t="shared" si="39"/>
        <v>0</v>
      </c>
      <c r="R84" s="90">
        <f t="shared" si="40"/>
        <v>0</v>
      </c>
      <c r="S84" s="91">
        <f t="shared" si="41"/>
        <v>0</v>
      </c>
      <c r="T84" s="90">
        <f t="shared" si="42"/>
        <v>0</v>
      </c>
      <c r="U84" s="91">
        <f t="shared" si="43"/>
        <v>0</v>
      </c>
      <c r="V84" s="114"/>
      <c r="W84" s="114"/>
    </row>
    <row r="85" spans="1:23" ht="12.75">
      <c r="A85" s="92" t="s">
        <v>97</v>
      </c>
      <c r="B85" s="114">
        <v>0</v>
      </c>
      <c r="C85" s="114">
        <v>0</v>
      </c>
      <c r="D85" s="114"/>
      <c r="E85" s="114">
        <f t="shared" si="37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/>
      <c r="M85" s="114"/>
      <c r="N85" s="114"/>
      <c r="O85" s="114"/>
      <c r="P85" s="116">
        <f t="shared" si="38"/>
        <v>0</v>
      </c>
      <c r="Q85" s="116">
        <f t="shared" si="39"/>
        <v>0</v>
      </c>
      <c r="R85" s="90">
        <f t="shared" si="40"/>
        <v>0</v>
      </c>
      <c r="S85" s="91">
        <f t="shared" si="41"/>
        <v>0</v>
      </c>
      <c r="T85" s="90">
        <f t="shared" si="42"/>
        <v>0</v>
      </c>
      <c r="U85" s="91">
        <f t="shared" si="43"/>
        <v>0</v>
      </c>
      <c r="V85" s="114"/>
      <c r="W85" s="114"/>
    </row>
    <row r="86" spans="1:23" ht="12.75">
      <c r="A86" s="92" t="s">
        <v>98</v>
      </c>
      <c r="B86" s="114">
        <v>0</v>
      </c>
      <c r="C86" s="114">
        <v>0</v>
      </c>
      <c r="D86" s="114"/>
      <c r="E86" s="114">
        <f t="shared" si="37"/>
        <v>0</v>
      </c>
      <c r="F86" s="114">
        <v>0</v>
      </c>
      <c r="G86" s="114">
        <v>0</v>
      </c>
      <c r="H86" s="114">
        <v>0</v>
      </c>
      <c r="I86" s="114">
        <v>0</v>
      </c>
      <c r="J86" s="114">
        <v>0</v>
      </c>
      <c r="K86" s="114">
        <v>0</v>
      </c>
      <c r="L86" s="114"/>
      <c r="M86" s="114"/>
      <c r="N86" s="114"/>
      <c r="O86" s="114"/>
      <c r="P86" s="116">
        <f t="shared" si="38"/>
        <v>0</v>
      </c>
      <c r="Q86" s="116">
        <f t="shared" si="39"/>
        <v>0</v>
      </c>
      <c r="R86" s="90">
        <f t="shared" si="40"/>
        <v>0</v>
      </c>
      <c r="S86" s="91">
        <f t="shared" si="41"/>
        <v>0</v>
      </c>
      <c r="T86" s="90">
        <f t="shared" si="42"/>
        <v>0</v>
      </c>
      <c r="U86" s="91">
        <f t="shared" si="43"/>
        <v>0</v>
      </c>
      <c r="V86" s="114"/>
      <c r="W86" s="114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37"/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/>
      <c r="M87" s="114"/>
      <c r="N87" s="114"/>
      <c r="O87" s="114"/>
      <c r="P87" s="116">
        <f t="shared" si="38"/>
        <v>0</v>
      </c>
      <c r="Q87" s="116">
        <f t="shared" si="39"/>
        <v>0</v>
      </c>
      <c r="R87" s="90">
        <f t="shared" si="40"/>
        <v>0</v>
      </c>
      <c r="S87" s="91">
        <f t="shared" si="41"/>
        <v>0</v>
      </c>
      <c r="T87" s="90">
        <f t="shared" si="42"/>
        <v>0</v>
      </c>
      <c r="U87" s="91">
        <f t="shared" si="43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37"/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/>
      <c r="M88" s="114"/>
      <c r="N88" s="114"/>
      <c r="O88" s="114"/>
      <c r="P88" s="116">
        <f t="shared" si="38"/>
        <v>0</v>
      </c>
      <c r="Q88" s="116">
        <f t="shared" si="39"/>
        <v>0</v>
      </c>
      <c r="R88" s="90">
        <f t="shared" si="40"/>
        <v>0</v>
      </c>
      <c r="S88" s="91">
        <f t="shared" si="41"/>
        <v>0</v>
      </c>
      <c r="T88" s="90">
        <f t="shared" si="42"/>
        <v>0</v>
      </c>
      <c r="U88" s="91">
        <f t="shared" si="43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37"/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/>
      <c r="M89" s="114"/>
      <c r="N89" s="114"/>
      <c r="O89" s="114"/>
      <c r="P89" s="116">
        <f t="shared" si="38"/>
        <v>0</v>
      </c>
      <c r="Q89" s="116">
        <f t="shared" si="39"/>
        <v>0</v>
      </c>
      <c r="R89" s="90">
        <f t="shared" si="40"/>
        <v>0</v>
      </c>
      <c r="S89" s="91">
        <f t="shared" si="41"/>
        <v>0</v>
      </c>
      <c r="T89" s="90">
        <f t="shared" si="42"/>
        <v>0</v>
      </c>
      <c r="U89" s="91">
        <f t="shared" si="43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37"/>
        <v>0</v>
      </c>
      <c r="F90" s="114">
        <v>0</v>
      </c>
      <c r="G90" s="114">
        <v>0</v>
      </c>
      <c r="H90" s="114">
        <v>0</v>
      </c>
      <c r="I90" s="114">
        <v>0</v>
      </c>
      <c r="J90" s="114">
        <v>0</v>
      </c>
      <c r="K90" s="114">
        <v>0</v>
      </c>
      <c r="L90" s="114"/>
      <c r="M90" s="114"/>
      <c r="N90" s="114"/>
      <c r="O90" s="114"/>
      <c r="P90" s="116">
        <f t="shared" si="38"/>
        <v>0</v>
      </c>
      <c r="Q90" s="116">
        <f t="shared" si="39"/>
        <v>0</v>
      </c>
      <c r="R90" s="90">
        <f t="shared" si="40"/>
        <v>0</v>
      </c>
      <c r="S90" s="91">
        <f t="shared" si="41"/>
        <v>0</v>
      </c>
      <c r="T90" s="90">
        <f t="shared" si="42"/>
        <v>0</v>
      </c>
      <c r="U90" s="91">
        <f t="shared" si="43"/>
        <v>0</v>
      </c>
      <c r="V90" s="114"/>
      <c r="W90" s="114"/>
    </row>
    <row r="91" spans="1:23" ht="12.75">
      <c r="A91" s="16" t="s">
        <v>103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1"/>
      <c r="Q91" s="121"/>
      <c r="R91" s="17"/>
      <c r="S91" s="18"/>
      <c r="T91" s="17"/>
      <c r="U91" s="18"/>
      <c r="V91" s="120"/>
      <c r="W91" s="120"/>
    </row>
    <row r="92" spans="1:23" ht="22.5" hidden="1">
      <c r="A92" s="19" t="s">
        <v>118</v>
      </c>
      <c r="B92" s="122">
        <f aca="true" t="shared" si="44" ref="B92:I92">SUM(B93:B107)</f>
        <v>0</v>
      </c>
      <c r="C92" s="122">
        <f t="shared" si="44"/>
        <v>0</v>
      </c>
      <c r="D92" s="122">
        <f t="shared" si="44"/>
        <v>0</v>
      </c>
      <c r="E92" s="122">
        <f t="shared" si="44"/>
        <v>0</v>
      </c>
      <c r="F92" s="122">
        <f t="shared" si="44"/>
        <v>0</v>
      </c>
      <c r="G92" s="122">
        <f t="shared" si="44"/>
        <v>0</v>
      </c>
      <c r="H92" s="122">
        <f t="shared" si="44"/>
        <v>0</v>
      </c>
      <c r="I92" s="122">
        <f t="shared" si="44"/>
        <v>0</v>
      </c>
      <c r="J92" s="122">
        <f>SUM(J93:J107)</f>
        <v>0</v>
      </c>
      <c r="K92" s="122">
        <f>SUM(K93:K107)</f>
        <v>0</v>
      </c>
      <c r="L92" s="122">
        <f>SUM(L93:L107)</f>
        <v>0</v>
      </c>
      <c r="M92" s="123">
        <f>SUM(M93:M107)</f>
        <v>0</v>
      </c>
      <c r="N92" s="122"/>
      <c r="O92" s="123"/>
      <c r="P92" s="122"/>
      <c r="Q92" s="123"/>
      <c r="R92" s="20" t="str">
        <f aca="true" t="shared" si="45" ref="R92:S107">IF(L92=0," ",(N92-L92)/L92)</f>
        <v> </v>
      </c>
      <c r="S92" s="20" t="str">
        <f t="shared" si="45"/>
        <v> </v>
      </c>
      <c r="T92" s="20" t="str">
        <f aca="true" t="shared" si="46" ref="T92:T110">IF(E92=0," ",(P92/E92))</f>
        <v> </v>
      </c>
      <c r="U92" s="21" t="str">
        <f aca="true" t="shared" si="47" ref="U92:U110">IF(E92=0," ",(Q92/E92))</f>
        <v> </v>
      </c>
      <c r="V92" s="122">
        <f>SUM(V93:V107)</f>
        <v>0</v>
      </c>
      <c r="W92" s="122">
        <f>SUM(W93:W107)</f>
        <v>0</v>
      </c>
    </row>
    <row r="93" spans="1:23" ht="12.75" hidden="1">
      <c r="A93" s="22"/>
      <c r="B93" s="124"/>
      <c r="C93" s="124"/>
      <c r="D93" s="124"/>
      <c r="E93" s="125">
        <f>SUM(B93:D93)</f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3" t="str">
        <f t="shared" si="45"/>
        <v> </v>
      </c>
      <c r="S93" s="23" t="str">
        <f t="shared" si="45"/>
        <v> </v>
      </c>
      <c r="T93" s="23" t="str">
        <f t="shared" si="46"/>
        <v> </v>
      </c>
      <c r="U93" s="24" t="str">
        <f t="shared" si="47"/>
        <v> </v>
      </c>
      <c r="V93" s="124"/>
      <c r="W93" s="124"/>
    </row>
    <row r="94" spans="1:23" ht="12.75" hidden="1">
      <c r="A94" s="22"/>
      <c r="B94" s="124"/>
      <c r="C94" s="124"/>
      <c r="D94" s="124"/>
      <c r="E94" s="125">
        <f aca="true" t="shared" si="48" ref="E94:E107">SUM(B94:D94)</f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3" t="str">
        <f t="shared" si="45"/>
        <v> </v>
      </c>
      <c r="S94" s="23" t="str">
        <f t="shared" si="45"/>
        <v> </v>
      </c>
      <c r="T94" s="23" t="str">
        <f t="shared" si="46"/>
        <v> </v>
      </c>
      <c r="U94" s="24" t="str">
        <f t="shared" si="47"/>
        <v> </v>
      </c>
      <c r="V94" s="124"/>
      <c r="W94" s="124"/>
    </row>
    <row r="95" spans="1:23" ht="12.75" hidden="1">
      <c r="A95" s="22"/>
      <c r="B95" s="124"/>
      <c r="C95" s="124"/>
      <c r="D95" s="124"/>
      <c r="E95" s="125">
        <f t="shared" si="48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3" t="str">
        <f t="shared" si="45"/>
        <v> </v>
      </c>
      <c r="S95" s="23" t="str">
        <f t="shared" si="45"/>
        <v> </v>
      </c>
      <c r="T95" s="23" t="str">
        <f t="shared" si="46"/>
        <v> </v>
      </c>
      <c r="U95" s="24" t="str">
        <f t="shared" si="47"/>
        <v> </v>
      </c>
      <c r="V95" s="124"/>
      <c r="W95" s="124"/>
    </row>
    <row r="96" spans="1:23" ht="12.75" hidden="1">
      <c r="A96" s="22"/>
      <c r="B96" s="124"/>
      <c r="C96" s="124"/>
      <c r="D96" s="124"/>
      <c r="E96" s="125">
        <f t="shared" si="48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45"/>
        <v> </v>
      </c>
      <c r="S96" s="23" t="str">
        <f t="shared" si="45"/>
        <v> </v>
      </c>
      <c r="T96" s="23" t="str">
        <f t="shared" si="46"/>
        <v> </v>
      </c>
      <c r="U96" s="24" t="str">
        <f t="shared" si="47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t="shared" si="48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45"/>
        <v> </v>
      </c>
      <c r="S97" s="23" t="str">
        <f t="shared" si="45"/>
        <v> </v>
      </c>
      <c r="T97" s="23" t="str">
        <f t="shared" si="46"/>
        <v> </v>
      </c>
      <c r="U97" s="24" t="str">
        <f t="shared" si="47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48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45"/>
        <v> </v>
      </c>
      <c r="S98" s="23" t="str">
        <f t="shared" si="45"/>
        <v> </v>
      </c>
      <c r="T98" s="23" t="str">
        <f t="shared" si="46"/>
        <v> </v>
      </c>
      <c r="U98" s="24" t="str">
        <f t="shared" si="47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48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45"/>
        <v> </v>
      </c>
      <c r="S99" s="23" t="str">
        <f t="shared" si="45"/>
        <v> </v>
      </c>
      <c r="T99" s="23" t="str">
        <f t="shared" si="46"/>
        <v> </v>
      </c>
      <c r="U99" s="24" t="str">
        <f t="shared" si="47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48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45"/>
        <v> </v>
      </c>
      <c r="S100" s="23" t="str">
        <f t="shared" si="45"/>
        <v> </v>
      </c>
      <c r="T100" s="23" t="str">
        <f t="shared" si="46"/>
        <v> </v>
      </c>
      <c r="U100" s="24" t="str">
        <f t="shared" si="47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48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45"/>
        <v> </v>
      </c>
      <c r="S101" s="23" t="str">
        <f t="shared" si="45"/>
        <v> </v>
      </c>
      <c r="T101" s="23" t="str">
        <f t="shared" si="46"/>
        <v> </v>
      </c>
      <c r="U101" s="24" t="str">
        <f t="shared" si="47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48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45"/>
        <v> </v>
      </c>
      <c r="S102" s="23" t="str">
        <f t="shared" si="45"/>
        <v> </v>
      </c>
      <c r="T102" s="23" t="str">
        <f t="shared" si="46"/>
        <v> </v>
      </c>
      <c r="U102" s="24" t="str">
        <f t="shared" si="47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48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45"/>
        <v> </v>
      </c>
      <c r="S103" s="23" t="str">
        <f t="shared" si="45"/>
        <v> </v>
      </c>
      <c r="T103" s="23" t="str">
        <f t="shared" si="46"/>
        <v> </v>
      </c>
      <c r="U103" s="24" t="str">
        <f t="shared" si="47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48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45"/>
        <v> </v>
      </c>
      <c r="S104" s="23" t="str">
        <f t="shared" si="45"/>
        <v> </v>
      </c>
      <c r="T104" s="23" t="str">
        <f t="shared" si="46"/>
        <v> </v>
      </c>
      <c r="U104" s="24" t="str">
        <f t="shared" si="47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48"/>
        <v>0</v>
      </c>
      <c r="F105" s="124"/>
      <c r="G105" s="124"/>
      <c r="H105" s="126"/>
      <c r="I105" s="124"/>
      <c r="J105" s="126"/>
      <c r="K105" s="124"/>
      <c r="L105" s="126"/>
      <c r="M105" s="126"/>
      <c r="N105" s="126"/>
      <c r="O105" s="126"/>
      <c r="P105" s="126"/>
      <c r="Q105" s="126"/>
      <c r="R105" s="23" t="str">
        <f t="shared" si="45"/>
        <v> </v>
      </c>
      <c r="S105" s="23" t="str">
        <f t="shared" si="45"/>
        <v> </v>
      </c>
      <c r="T105" s="23" t="str">
        <f t="shared" si="46"/>
        <v> </v>
      </c>
      <c r="U105" s="24" t="str">
        <f t="shared" si="47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48"/>
        <v>0</v>
      </c>
      <c r="F106" s="124"/>
      <c r="G106" s="124"/>
      <c r="H106" s="126"/>
      <c r="I106" s="124"/>
      <c r="J106" s="126"/>
      <c r="K106" s="124"/>
      <c r="L106" s="126"/>
      <c r="M106" s="126"/>
      <c r="N106" s="126"/>
      <c r="O106" s="126"/>
      <c r="P106" s="126"/>
      <c r="Q106" s="126"/>
      <c r="R106" s="23" t="str">
        <f t="shared" si="45"/>
        <v> </v>
      </c>
      <c r="S106" s="23" t="str">
        <f t="shared" si="45"/>
        <v> </v>
      </c>
      <c r="T106" s="23" t="str">
        <f t="shared" si="46"/>
        <v> </v>
      </c>
      <c r="U106" s="24" t="str">
        <f t="shared" si="47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48"/>
        <v>0</v>
      </c>
      <c r="F107" s="124"/>
      <c r="G107" s="124"/>
      <c r="H107" s="126"/>
      <c r="I107" s="124"/>
      <c r="J107" s="126"/>
      <c r="K107" s="124"/>
      <c r="L107" s="126"/>
      <c r="M107" s="126"/>
      <c r="N107" s="126"/>
      <c r="O107" s="126"/>
      <c r="P107" s="126"/>
      <c r="Q107" s="126"/>
      <c r="R107" s="23" t="str">
        <f t="shared" si="45"/>
        <v> </v>
      </c>
      <c r="S107" s="23" t="str">
        <f t="shared" si="45"/>
        <v> </v>
      </c>
      <c r="T107" s="23" t="str">
        <f t="shared" si="46"/>
        <v> </v>
      </c>
      <c r="U107" s="24" t="str">
        <f t="shared" si="47"/>
        <v> </v>
      </c>
      <c r="V107" s="124"/>
      <c r="W107" s="124"/>
    </row>
    <row r="108" spans="1:23" ht="12.75" hidden="1">
      <c r="A108" s="25"/>
      <c r="B108" s="127"/>
      <c r="C108" s="128"/>
      <c r="D108" s="128"/>
      <c r="E108" s="128"/>
      <c r="F108" s="127"/>
      <c r="G108" s="128"/>
      <c r="H108" s="127"/>
      <c r="I108" s="128"/>
      <c r="J108" s="127"/>
      <c r="K108" s="128"/>
      <c r="L108" s="127"/>
      <c r="M108" s="127"/>
      <c r="N108" s="127"/>
      <c r="O108" s="127"/>
      <c r="P108" s="127"/>
      <c r="Q108" s="127"/>
      <c r="R108" s="20" t="str">
        <f aca="true" t="shared" si="49" ref="R108:S110">IF(L108=0," ",(N108-L108)/L108)</f>
        <v> </v>
      </c>
      <c r="S108" s="21" t="str">
        <f t="shared" si="49"/>
        <v> </v>
      </c>
      <c r="T108" s="20" t="str">
        <f t="shared" si="46"/>
        <v> </v>
      </c>
      <c r="U108" s="21" t="str">
        <f t="shared" si="47"/>
        <v> </v>
      </c>
      <c r="V108" s="127"/>
      <c r="W108" s="128"/>
    </row>
    <row r="109" spans="1:23" ht="12.75" hidden="1">
      <c r="A109" s="25" t="s">
        <v>81</v>
      </c>
      <c r="B109" s="127">
        <f aca="true" t="shared" si="50" ref="B109:Q109">B92+B82</f>
        <v>0</v>
      </c>
      <c r="C109" s="127">
        <f t="shared" si="50"/>
        <v>0</v>
      </c>
      <c r="D109" s="127">
        <f t="shared" si="50"/>
        <v>0</v>
      </c>
      <c r="E109" s="127">
        <f t="shared" si="50"/>
        <v>0</v>
      </c>
      <c r="F109" s="127">
        <f t="shared" si="50"/>
        <v>0</v>
      </c>
      <c r="G109" s="127">
        <f t="shared" si="50"/>
        <v>0</v>
      </c>
      <c r="H109" s="127">
        <f t="shared" si="50"/>
        <v>0</v>
      </c>
      <c r="I109" s="127">
        <f t="shared" si="50"/>
        <v>0</v>
      </c>
      <c r="J109" s="127">
        <f t="shared" si="50"/>
        <v>0</v>
      </c>
      <c r="K109" s="127">
        <f t="shared" si="50"/>
        <v>0</v>
      </c>
      <c r="L109" s="127">
        <f t="shared" si="50"/>
        <v>0</v>
      </c>
      <c r="M109" s="127">
        <f t="shared" si="50"/>
        <v>0</v>
      </c>
      <c r="N109" s="127">
        <f t="shared" si="50"/>
        <v>0</v>
      </c>
      <c r="O109" s="127">
        <f t="shared" si="50"/>
        <v>0</v>
      </c>
      <c r="P109" s="127">
        <f t="shared" si="50"/>
        <v>0</v>
      </c>
      <c r="Q109" s="127">
        <f t="shared" si="50"/>
        <v>0</v>
      </c>
      <c r="R109" s="20" t="str">
        <f t="shared" si="49"/>
        <v> </v>
      </c>
      <c r="S109" s="21" t="str">
        <f t="shared" si="49"/>
        <v> </v>
      </c>
      <c r="T109" s="20" t="str">
        <f t="shared" si="46"/>
        <v> </v>
      </c>
      <c r="U109" s="21" t="str">
        <f t="shared" si="47"/>
        <v> </v>
      </c>
      <c r="V109" s="127">
        <f>V92+V82</f>
        <v>0</v>
      </c>
      <c r="W109" s="127">
        <f>W92+W82</f>
        <v>0</v>
      </c>
    </row>
    <row r="110" spans="1:23" ht="12.75" hidden="1">
      <c r="A110" s="26" t="s">
        <v>119</v>
      </c>
      <c r="B110" s="129">
        <f>B82</f>
        <v>0</v>
      </c>
      <c r="C110" s="129">
        <f aca="true" t="shared" si="51" ref="C110:Q110">C82</f>
        <v>0</v>
      </c>
      <c r="D110" s="129">
        <f t="shared" si="51"/>
        <v>0</v>
      </c>
      <c r="E110" s="129">
        <f t="shared" si="51"/>
        <v>0</v>
      </c>
      <c r="F110" s="129">
        <f t="shared" si="51"/>
        <v>0</v>
      </c>
      <c r="G110" s="129">
        <f t="shared" si="51"/>
        <v>0</v>
      </c>
      <c r="H110" s="129">
        <f t="shared" si="51"/>
        <v>0</v>
      </c>
      <c r="I110" s="129">
        <f t="shared" si="51"/>
        <v>0</v>
      </c>
      <c r="J110" s="129">
        <f t="shared" si="51"/>
        <v>0</v>
      </c>
      <c r="K110" s="129">
        <f t="shared" si="51"/>
        <v>0</v>
      </c>
      <c r="L110" s="129">
        <f t="shared" si="51"/>
        <v>0</v>
      </c>
      <c r="M110" s="129">
        <f t="shared" si="51"/>
        <v>0</v>
      </c>
      <c r="N110" s="129">
        <f t="shared" si="51"/>
        <v>0</v>
      </c>
      <c r="O110" s="129">
        <f t="shared" si="51"/>
        <v>0</v>
      </c>
      <c r="P110" s="129">
        <f t="shared" si="51"/>
        <v>0</v>
      </c>
      <c r="Q110" s="129">
        <f t="shared" si="51"/>
        <v>0</v>
      </c>
      <c r="R110" s="20" t="str">
        <f t="shared" si="49"/>
        <v> </v>
      </c>
      <c r="S110" s="21" t="str">
        <f t="shared" si="49"/>
        <v> </v>
      </c>
      <c r="T110" s="20" t="str">
        <f t="shared" si="46"/>
        <v> </v>
      </c>
      <c r="U110" s="21" t="str">
        <f t="shared" si="47"/>
        <v> </v>
      </c>
      <c r="V110" s="129">
        <f>V82</f>
        <v>0</v>
      </c>
      <c r="W110" s="129">
        <f>W82</f>
        <v>0</v>
      </c>
    </row>
    <row r="111" spans="1:23" ht="12.75">
      <c r="A111" s="27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28"/>
      <c r="S111" s="28"/>
      <c r="T111" s="28"/>
      <c r="U111" s="28"/>
      <c r="V111" s="130"/>
      <c r="W111" s="130"/>
    </row>
    <row r="112" ht="12.75">
      <c r="A112" s="29" t="s">
        <v>120</v>
      </c>
    </row>
    <row r="113" ht="12.75">
      <c r="A113" s="29" t="s">
        <v>121</v>
      </c>
    </row>
    <row r="114" spans="1:22" ht="12.75">
      <c r="A114" s="29" t="s">
        <v>122</v>
      </c>
      <c r="B114" s="31"/>
      <c r="C114" s="31"/>
      <c r="D114" s="31"/>
      <c r="E114" s="31"/>
      <c r="F114" s="31"/>
      <c r="H114" s="31"/>
      <c r="I114" s="31"/>
      <c r="J114" s="31"/>
      <c r="K114" s="31"/>
      <c r="V114" s="31"/>
    </row>
    <row r="115" spans="1:22" ht="12.75">
      <c r="A115" s="29" t="s">
        <v>123</v>
      </c>
      <c r="B115" s="31"/>
      <c r="C115" s="31"/>
      <c r="D115" s="31"/>
      <c r="E115" s="31"/>
      <c r="F115" s="31"/>
      <c r="H115" s="31"/>
      <c r="I115" s="31"/>
      <c r="J115" s="31"/>
      <c r="K115" s="31"/>
      <c r="V115" s="31"/>
    </row>
    <row r="116" spans="1:22" ht="12.75">
      <c r="A116" s="29" t="s">
        <v>124</v>
      </c>
      <c r="B116" s="31"/>
      <c r="C116" s="31"/>
      <c r="D116" s="31"/>
      <c r="E116" s="31"/>
      <c r="F116" s="31"/>
      <c r="H116" s="31"/>
      <c r="I116" s="31"/>
      <c r="J116" s="31"/>
      <c r="K116" s="31"/>
      <c r="V116" s="31"/>
    </row>
    <row r="117" ht="12.75">
      <c r="A117" s="29" t="s">
        <v>125</v>
      </c>
    </row>
    <row r="120" spans="1:23" ht="12.75">
      <c r="A120" s="31"/>
      <c r="G120" s="31"/>
      <c r="W120" s="31"/>
    </row>
    <row r="121" spans="1:23" ht="12.75">
      <c r="A121" s="31"/>
      <c r="G121" s="31"/>
      <c r="W121" s="31"/>
    </row>
    <row r="122" spans="1:23" ht="12.75">
      <c r="A122" s="31"/>
      <c r="G122" s="31"/>
      <c r="W122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1:Q71"/>
    <mergeCell ref="R71:S71"/>
    <mergeCell ref="T71:U71"/>
    <mergeCell ref="V71:W71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2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52.7109375" style="30" customWidth="1"/>
    <col min="2" max="11" width="13.7109375" style="30" customWidth="1"/>
    <col min="12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104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4</v>
      </c>
      <c r="G6" s="135"/>
      <c r="H6" s="134" t="s">
        <v>5</v>
      </c>
      <c r="I6" s="135"/>
      <c r="J6" s="134" t="s">
        <v>6</v>
      </c>
      <c r="K6" s="135"/>
      <c r="L6" s="134" t="s">
        <v>7</v>
      </c>
      <c r="M6" s="135"/>
      <c r="N6" s="134" t="s">
        <v>8</v>
      </c>
      <c r="O6" s="135"/>
      <c r="P6" s="134" t="s">
        <v>9</v>
      </c>
      <c r="Q6" s="135"/>
      <c r="R6" s="134" t="s">
        <v>10</v>
      </c>
      <c r="S6" s="135"/>
      <c r="T6" s="134" t="s">
        <v>11</v>
      </c>
      <c r="U6" s="135"/>
      <c r="V6" s="134" t="s">
        <v>12</v>
      </c>
      <c r="W6" s="135"/>
    </row>
    <row r="7" spans="1:23" ht="76.5">
      <c r="A7" s="37" t="s">
        <v>13</v>
      </c>
      <c r="B7" s="38" t="s">
        <v>126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IF($H9=0,0,(($J9-$H9)/$H9)*100)</f>
        <v>0</v>
      </c>
      <c r="S9" s="50">
        <f>IF($I9=0,0,(($K9-$I9)/$I9)*100)</f>
        <v>0</v>
      </c>
      <c r="T9" s="49">
        <f>IF($E9=0,0,($P9/$E9)*100)</f>
        <v>0</v>
      </c>
      <c r="U9" s="51">
        <f>IF($E9=0,0,($Q9/$E9)*100)</f>
        <v>0</v>
      </c>
      <c r="V9" s="94"/>
      <c r="W9" s="95"/>
    </row>
    <row r="10" spans="1:23" ht="12.75" customHeight="1">
      <c r="A10" s="48" t="s">
        <v>34</v>
      </c>
      <c r="B10" s="93">
        <v>1300000</v>
      </c>
      <c r="C10" s="93">
        <v>0</v>
      </c>
      <c r="D10" s="93"/>
      <c r="E10" s="93">
        <f aca="true" t="shared" si="0" ref="E10:E15">$B10+$C10+$D10</f>
        <v>1300000</v>
      </c>
      <c r="F10" s="94">
        <v>1300000</v>
      </c>
      <c r="G10" s="95">
        <v>1300000</v>
      </c>
      <c r="H10" s="94">
        <v>345000</v>
      </c>
      <c r="I10" s="95">
        <v>344069</v>
      </c>
      <c r="J10" s="94">
        <v>402000</v>
      </c>
      <c r="K10" s="95">
        <v>403500</v>
      </c>
      <c r="L10" s="94"/>
      <c r="M10" s="95"/>
      <c r="N10" s="94"/>
      <c r="O10" s="95"/>
      <c r="P10" s="94">
        <f aca="true" t="shared" si="1" ref="P10:P15">$H10+$J10+$L10+$N10</f>
        <v>747000</v>
      </c>
      <c r="Q10" s="95">
        <f aca="true" t="shared" si="2" ref="Q10:Q15">$I10+$K10+$M10+$O10</f>
        <v>747569</v>
      </c>
      <c r="R10" s="49">
        <f aca="true" t="shared" si="3" ref="R10:R15">IF($H10=0,0,(($J10-$H10)/$H10)*100)</f>
        <v>16.52173913043478</v>
      </c>
      <c r="S10" s="50">
        <f aca="true" t="shared" si="4" ref="S10:S15">IF($I10=0,0,(($K10-$I10)/$I10)*100)</f>
        <v>17.272988848167085</v>
      </c>
      <c r="T10" s="49">
        <f>IF($E10=0,0,($P10/$E10)*100)</f>
        <v>57.46153846153847</v>
      </c>
      <c r="U10" s="51">
        <f>IF($E10=0,0,($Q10/$E10)*100)</f>
        <v>57.505307692307696</v>
      </c>
      <c r="V10" s="94"/>
      <c r="W10" s="95"/>
    </row>
    <row r="11" spans="1:23" ht="12.75" customHeight="1">
      <c r="A11" s="48" t="s">
        <v>35</v>
      </c>
      <c r="B11" s="93">
        <v>10560000</v>
      </c>
      <c r="C11" s="93">
        <v>0</v>
      </c>
      <c r="D11" s="93"/>
      <c r="E11" s="93">
        <f t="shared" si="0"/>
        <v>10560000</v>
      </c>
      <c r="F11" s="94">
        <v>5600000</v>
      </c>
      <c r="G11" s="95">
        <v>5600000</v>
      </c>
      <c r="H11" s="94">
        <v>2009000</v>
      </c>
      <c r="I11" s="95">
        <v>2009843</v>
      </c>
      <c r="J11" s="94">
        <v>2139000</v>
      </c>
      <c r="K11" s="95">
        <v>2139509</v>
      </c>
      <c r="L11" s="94"/>
      <c r="M11" s="95"/>
      <c r="N11" s="94"/>
      <c r="O11" s="95"/>
      <c r="P11" s="94">
        <f t="shared" si="1"/>
        <v>4148000</v>
      </c>
      <c r="Q11" s="95">
        <f t="shared" si="2"/>
        <v>4149352</v>
      </c>
      <c r="R11" s="49">
        <f t="shared" si="3"/>
        <v>6.470881035340965</v>
      </c>
      <c r="S11" s="50">
        <f t="shared" si="4"/>
        <v>6.451548703057901</v>
      </c>
      <c r="T11" s="49">
        <f>IF($E11=0,0,($P11/$E11)*100)</f>
        <v>39.28030303030303</v>
      </c>
      <c r="U11" s="51">
        <f>IF($E11=0,0,($Q11/$E11)*100)</f>
        <v>39.29310606060606</v>
      </c>
      <c r="V11" s="94"/>
      <c r="W11" s="95"/>
    </row>
    <row r="12" spans="1:23" ht="12.75" customHeight="1">
      <c r="A12" s="48" t="s">
        <v>36</v>
      </c>
      <c r="B12" s="93">
        <v>6956000</v>
      </c>
      <c r="C12" s="93">
        <v>0</v>
      </c>
      <c r="D12" s="93"/>
      <c r="E12" s="93">
        <f t="shared" si="0"/>
        <v>6956000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6956000</v>
      </c>
      <c r="L12" s="94"/>
      <c r="M12" s="95"/>
      <c r="N12" s="94"/>
      <c r="O12" s="95"/>
      <c r="P12" s="94">
        <f t="shared" si="1"/>
        <v>0</v>
      </c>
      <c r="Q12" s="95">
        <f t="shared" si="2"/>
        <v>6956000</v>
      </c>
      <c r="R12" s="49">
        <f t="shared" si="3"/>
        <v>0</v>
      </c>
      <c r="S12" s="50">
        <f t="shared" si="4"/>
        <v>0</v>
      </c>
      <c r="T12" s="49">
        <f>IF($E12=0,0,($P12/$E12)*100)</f>
        <v>0</v>
      </c>
      <c r="U12" s="51">
        <f>IF($E12=0,0,($Q12/$E12)*100)</f>
        <v>100</v>
      </c>
      <c r="V12" s="94"/>
      <c r="W12" s="95"/>
    </row>
    <row r="13" spans="1:23" ht="12.75" customHeight="1">
      <c r="A13" s="48" t="s">
        <v>37</v>
      </c>
      <c r="B13" s="93">
        <v>10000000</v>
      </c>
      <c r="C13" s="93">
        <v>0</v>
      </c>
      <c r="D13" s="93"/>
      <c r="E13" s="93">
        <f t="shared" si="0"/>
        <v>10000000</v>
      </c>
      <c r="F13" s="94">
        <v>0</v>
      </c>
      <c r="G13" s="95">
        <v>0</v>
      </c>
      <c r="H13" s="94">
        <v>0</v>
      </c>
      <c r="I13" s="95">
        <v>0</v>
      </c>
      <c r="J13" s="94">
        <v>0</v>
      </c>
      <c r="K13" s="95">
        <v>0</v>
      </c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>IF($E13=0,0,($P13/$E13)*100)</f>
        <v>0</v>
      </c>
      <c r="U13" s="51">
        <f>IF($E13=0,0,($Q13/$E13)*100)</f>
        <v>0</v>
      </c>
      <c r="V13" s="94"/>
      <c r="W13" s="95"/>
    </row>
    <row r="14" spans="1:23" ht="12.75" customHeight="1">
      <c r="A14" s="48" t="s">
        <v>38</v>
      </c>
      <c r="B14" s="93">
        <v>1200000</v>
      </c>
      <c r="C14" s="93">
        <v>0</v>
      </c>
      <c r="D14" s="93"/>
      <c r="E14" s="93">
        <f t="shared" si="0"/>
        <v>1200000</v>
      </c>
      <c r="F14" s="94">
        <v>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>IF($E14=0,0,($P14/$E14)*100)</f>
        <v>0</v>
      </c>
      <c r="U14" s="51">
        <f>IF($E14=0,0,($Q14/$E14)*100)</f>
        <v>0</v>
      </c>
      <c r="V14" s="94"/>
      <c r="W14" s="95"/>
    </row>
    <row r="15" spans="1:23" ht="12.75" customHeight="1">
      <c r="A15" s="52" t="s">
        <v>39</v>
      </c>
      <c r="B15" s="96">
        <f>SUM(B9:B14)</f>
        <v>30016000</v>
      </c>
      <c r="C15" s="96">
        <f>SUM(C9:C14)</f>
        <v>0</v>
      </c>
      <c r="D15" s="96"/>
      <c r="E15" s="96">
        <f t="shared" si="0"/>
        <v>30016000</v>
      </c>
      <c r="F15" s="97">
        <f aca="true" t="shared" si="5" ref="F15:O15">SUM(F9:F14)</f>
        <v>6900000</v>
      </c>
      <c r="G15" s="98">
        <f t="shared" si="5"/>
        <v>6900000</v>
      </c>
      <c r="H15" s="97">
        <f t="shared" si="5"/>
        <v>2354000</v>
      </c>
      <c r="I15" s="98">
        <f t="shared" si="5"/>
        <v>2353912</v>
      </c>
      <c r="J15" s="97">
        <f t="shared" si="5"/>
        <v>2541000</v>
      </c>
      <c r="K15" s="98">
        <f t="shared" si="5"/>
        <v>9499009</v>
      </c>
      <c r="L15" s="97">
        <f t="shared" si="5"/>
        <v>0</v>
      </c>
      <c r="M15" s="98">
        <f t="shared" si="5"/>
        <v>0</v>
      </c>
      <c r="N15" s="97">
        <f t="shared" si="5"/>
        <v>0</v>
      </c>
      <c r="O15" s="98">
        <f t="shared" si="5"/>
        <v>0</v>
      </c>
      <c r="P15" s="97">
        <f t="shared" si="1"/>
        <v>4895000</v>
      </c>
      <c r="Q15" s="98">
        <f t="shared" si="2"/>
        <v>11852921</v>
      </c>
      <c r="R15" s="53">
        <f t="shared" si="3"/>
        <v>7.943925233644859</v>
      </c>
      <c r="S15" s="54">
        <f t="shared" si="4"/>
        <v>303.5413813260649</v>
      </c>
      <c r="T15" s="53">
        <f>IF(SUM($E9:$E13)=0,0,(P15/SUM($E9:$E13))*100)</f>
        <v>16.987090505274846</v>
      </c>
      <c r="U15" s="55">
        <f>IF(SUM($E9:$E13)=0,0,(Q15/SUM($E9:$E13))*100)</f>
        <v>41.13312395891172</v>
      </c>
      <c r="V15" s="97">
        <f>SUM(V9:V14)</f>
        <v>0</v>
      </c>
      <c r="W15" s="98">
        <f>SUM(W9:W14)</f>
        <v>0</v>
      </c>
    </row>
    <row r="16" spans="1:23" ht="12.75" customHeight="1">
      <c r="A16" s="41" t="s">
        <v>40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5"/>
      <c r="S16" s="46"/>
      <c r="T16" s="45"/>
      <c r="U16" s="47"/>
      <c r="V16" s="100"/>
      <c r="W16" s="101"/>
    </row>
    <row r="17" spans="1:23" ht="12.75" customHeight="1">
      <c r="A17" s="48" t="s">
        <v>41</v>
      </c>
      <c r="B17" s="93">
        <v>0</v>
      </c>
      <c r="C17" s="93">
        <v>0</v>
      </c>
      <c r="D17" s="93"/>
      <c r="E17" s="93">
        <f aca="true" t="shared" si="6" ref="E17:E23">$B17+$C17+$D17</f>
        <v>0</v>
      </c>
      <c r="F17" s="94">
        <v>0</v>
      </c>
      <c r="G17" s="95">
        <v>0</v>
      </c>
      <c r="H17" s="94">
        <v>0</v>
      </c>
      <c r="I17" s="95">
        <v>0</v>
      </c>
      <c r="J17" s="94">
        <v>0</v>
      </c>
      <c r="K17" s="95">
        <v>0</v>
      </c>
      <c r="L17" s="94"/>
      <c r="M17" s="95"/>
      <c r="N17" s="94"/>
      <c r="O17" s="95"/>
      <c r="P17" s="94">
        <f aca="true" t="shared" si="7" ref="P17:P23">$H17+$J17+$L17+$N17</f>
        <v>0</v>
      </c>
      <c r="Q17" s="95">
        <f aca="true" t="shared" si="8" ref="Q17:Q23">$I17+$K17+$M17+$O17</f>
        <v>0</v>
      </c>
      <c r="R17" s="49">
        <f aca="true" t="shared" si="9" ref="R17:R23">IF($H17=0,0,(($J17-$H17)/$H17)*100)</f>
        <v>0</v>
      </c>
      <c r="S17" s="50">
        <f aca="true" t="shared" si="10" ref="S17:S23">IF($I17=0,0,(($K17-$I17)/$I17)*100)</f>
        <v>0</v>
      </c>
      <c r="T17" s="49">
        <f aca="true" t="shared" si="11" ref="T17:T22">IF($E17=0,0,($P17/$E17)*100)</f>
        <v>0</v>
      </c>
      <c r="U17" s="51">
        <f aca="true" t="shared" si="12" ref="U17:U22">IF($E17=0,0,($Q17/$E17)*100)</f>
        <v>0</v>
      </c>
      <c r="V17" s="94"/>
      <c r="W17" s="95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t="shared" si="6"/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/>
      <c r="M18" s="95"/>
      <c r="N18" s="94"/>
      <c r="O18" s="95"/>
      <c r="P18" s="94">
        <f t="shared" si="7"/>
        <v>0</v>
      </c>
      <c r="Q18" s="95">
        <f t="shared" si="8"/>
        <v>0</v>
      </c>
      <c r="R18" s="49">
        <f t="shared" si="9"/>
        <v>0</v>
      </c>
      <c r="S18" s="50">
        <f t="shared" si="10"/>
        <v>0</v>
      </c>
      <c r="T18" s="49">
        <f t="shared" si="11"/>
        <v>0</v>
      </c>
      <c r="U18" s="51">
        <f t="shared" si="12"/>
        <v>0</v>
      </c>
      <c r="V18" s="94"/>
      <c r="W18" s="95"/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6"/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/>
      <c r="M19" s="95"/>
      <c r="N19" s="94"/>
      <c r="O19" s="95"/>
      <c r="P19" s="94">
        <f t="shared" si="7"/>
        <v>0</v>
      </c>
      <c r="Q19" s="95">
        <f t="shared" si="8"/>
        <v>0</v>
      </c>
      <c r="R19" s="49">
        <f t="shared" si="9"/>
        <v>0</v>
      </c>
      <c r="S19" s="50">
        <f t="shared" si="10"/>
        <v>0</v>
      </c>
      <c r="T19" s="49">
        <f t="shared" si="11"/>
        <v>0</v>
      </c>
      <c r="U19" s="51">
        <f t="shared" si="12"/>
        <v>0</v>
      </c>
      <c r="V19" s="94"/>
      <c r="W19" s="95"/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6"/>
        <v>0</v>
      </c>
      <c r="F20" s="94">
        <v>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/>
      <c r="M20" s="95"/>
      <c r="N20" s="94"/>
      <c r="O20" s="95"/>
      <c r="P20" s="94">
        <f t="shared" si="7"/>
        <v>0</v>
      </c>
      <c r="Q20" s="95">
        <f t="shared" si="8"/>
        <v>0</v>
      </c>
      <c r="R20" s="49">
        <f t="shared" si="9"/>
        <v>0</v>
      </c>
      <c r="S20" s="50">
        <f t="shared" si="10"/>
        <v>0</v>
      </c>
      <c r="T20" s="49">
        <f t="shared" si="11"/>
        <v>0</v>
      </c>
      <c r="U20" s="51">
        <f t="shared" si="12"/>
        <v>0</v>
      </c>
      <c r="V20" s="94"/>
      <c r="W20" s="95"/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6"/>
        <v>0</v>
      </c>
      <c r="F21" s="94">
        <v>0</v>
      </c>
      <c r="G21" s="95">
        <v>0</v>
      </c>
      <c r="H21" s="94">
        <v>0</v>
      </c>
      <c r="I21" s="95">
        <v>0</v>
      </c>
      <c r="J21" s="94">
        <v>0</v>
      </c>
      <c r="K21" s="95">
        <v>0</v>
      </c>
      <c r="L21" s="94"/>
      <c r="M21" s="95"/>
      <c r="N21" s="94"/>
      <c r="O21" s="95"/>
      <c r="P21" s="94">
        <f t="shared" si="7"/>
        <v>0</v>
      </c>
      <c r="Q21" s="95">
        <f t="shared" si="8"/>
        <v>0</v>
      </c>
      <c r="R21" s="49">
        <f t="shared" si="9"/>
        <v>0</v>
      </c>
      <c r="S21" s="50">
        <f t="shared" si="10"/>
        <v>0</v>
      </c>
      <c r="T21" s="49">
        <f t="shared" si="11"/>
        <v>0</v>
      </c>
      <c r="U21" s="51">
        <f t="shared" si="12"/>
        <v>0</v>
      </c>
      <c r="V21" s="94"/>
      <c r="W21" s="95"/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6"/>
        <v>0</v>
      </c>
      <c r="F22" s="94">
        <v>0</v>
      </c>
      <c r="G22" s="95">
        <v>0</v>
      </c>
      <c r="H22" s="94">
        <v>0</v>
      </c>
      <c r="I22" s="95">
        <v>0</v>
      </c>
      <c r="J22" s="94">
        <v>0</v>
      </c>
      <c r="K22" s="95">
        <v>0</v>
      </c>
      <c r="L22" s="94"/>
      <c r="M22" s="95"/>
      <c r="N22" s="94"/>
      <c r="O22" s="95"/>
      <c r="P22" s="94">
        <f t="shared" si="7"/>
        <v>0</v>
      </c>
      <c r="Q22" s="95">
        <f t="shared" si="8"/>
        <v>0</v>
      </c>
      <c r="R22" s="49">
        <f t="shared" si="9"/>
        <v>0</v>
      </c>
      <c r="S22" s="50">
        <f t="shared" si="10"/>
        <v>0</v>
      </c>
      <c r="T22" s="49">
        <f t="shared" si="11"/>
        <v>0</v>
      </c>
      <c r="U22" s="51">
        <f t="shared" si="12"/>
        <v>0</v>
      </c>
      <c r="V22" s="94"/>
      <c r="W22" s="95"/>
    </row>
    <row r="23" spans="1:23" ht="12.75" customHeight="1">
      <c r="A23" s="52" t="s">
        <v>39</v>
      </c>
      <c r="B23" s="96">
        <f>SUM(B17:B22)</f>
        <v>0</v>
      </c>
      <c r="C23" s="96">
        <f>SUM(C17:C22)</f>
        <v>0</v>
      </c>
      <c r="D23" s="96"/>
      <c r="E23" s="96">
        <f t="shared" si="6"/>
        <v>0</v>
      </c>
      <c r="F23" s="97">
        <f aca="true" t="shared" si="13" ref="F23:O23">SUM(F17:F22)</f>
        <v>0</v>
      </c>
      <c r="G23" s="98">
        <f t="shared" si="13"/>
        <v>0</v>
      </c>
      <c r="H23" s="97">
        <f t="shared" si="13"/>
        <v>0</v>
      </c>
      <c r="I23" s="98">
        <f t="shared" si="13"/>
        <v>0</v>
      </c>
      <c r="J23" s="97">
        <f t="shared" si="13"/>
        <v>0</v>
      </c>
      <c r="K23" s="98">
        <f t="shared" si="13"/>
        <v>0</v>
      </c>
      <c r="L23" s="97">
        <f t="shared" si="13"/>
        <v>0</v>
      </c>
      <c r="M23" s="98">
        <f t="shared" si="13"/>
        <v>0</v>
      </c>
      <c r="N23" s="97">
        <f t="shared" si="13"/>
        <v>0</v>
      </c>
      <c r="O23" s="98">
        <f t="shared" si="13"/>
        <v>0</v>
      </c>
      <c r="P23" s="97">
        <f t="shared" si="7"/>
        <v>0</v>
      </c>
      <c r="Q23" s="98">
        <f t="shared" si="8"/>
        <v>0</v>
      </c>
      <c r="R23" s="53">
        <f t="shared" si="9"/>
        <v>0</v>
      </c>
      <c r="S23" s="54">
        <f t="shared" si="10"/>
        <v>0</v>
      </c>
      <c r="T23" s="53">
        <f>IF(($E23-$E18-$E22)=0,0,($P23/($E23-$E18-$E22))*100)</f>
        <v>0</v>
      </c>
      <c r="U23" s="55">
        <f>IF(($E23-$E18-$E22)=0,0,($Q23/($E23-$E18-$E22))*100)</f>
        <v>0</v>
      </c>
      <c r="V23" s="97">
        <f>SUM(V17:V22)</f>
        <v>0</v>
      </c>
      <c r="W23" s="98">
        <f>SUM(W17:W22)</f>
        <v>0</v>
      </c>
    </row>
    <row r="24" spans="1:23" ht="12.75" customHeight="1">
      <c r="A24" s="41" t="s">
        <v>47</v>
      </c>
      <c r="B24" s="99"/>
      <c r="C24" s="99"/>
      <c r="D24" s="99"/>
      <c r="E24" s="99"/>
      <c r="F24" s="100"/>
      <c r="G24" s="101"/>
      <c r="H24" s="100"/>
      <c r="I24" s="101"/>
      <c r="J24" s="100"/>
      <c r="K24" s="101"/>
      <c r="L24" s="100"/>
      <c r="M24" s="101"/>
      <c r="N24" s="100"/>
      <c r="O24" s="101"/>
      <c r="P24" s="100"/>
      <c r="Q24" s="101"/>
      <c r="R24" s="45"/>
      <c r="S24" s="46"/>
      <c r="T24" s="45"/>
      <c r="U24" s="47"/>
      <c r="V24" s="100"/>
      <c r="W24" s="101"/>
    </row>
    <row r="25" spans="1:23" ht="12.75" customHeight="1">
      <c r="A25" s="48" t="s">
        <v>48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/>
      <c r="M25" s="95"/>
      <c r="N25" s="94"/>
      <c r="O25" s="95"/>
      <c r="P25" s="94">
        <f>$H25+$J25+$L25+$N25</f>
        <v>0</v>
      </c>
      <c r="Q25" s="95">
        <f>$I25+$K25+$M25+$O25</f>
        <v>0</v>
      </c>
      <c r="R25" s="49">
        <f>IF($H25=0,0,(($J25-$H25)/$H25)*100)</f>
        <v>0</v>
      </c>
      <c r="S25" s="50">
        <f>IF($I25=0,0,(($K25-$I25)/$I25)*100)</f>
        <v>0</v>
      </c>
      <c r="T25" s="49">
        <f>IF($E25=0,0,($P25/$E25)*100)</f>
        <v>0</v>
      </c>
      <c r="U25" s="51">
        <f>IF($E25=0,0,($Q25/$E25)*100)</f>
        <v>0</v>
      </c>
      <c r="V25" s="94"/>
      <c r="W25" s="95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IF($H26=0,0,(($J26-$H26)/$H26)*100)</f>
        <v>0</v>
      </c>
      <c r="S26" s="50">
        <f>IF($I26=0,0,(($K26-$I26)/$I26)*100)</f>
        <v>0</v>
      </c>
      <c r="T26" s="49">
        <f>IF($E26=0,0,($P26/$E26)*100)</f>
        <v>0</v>
      </c>
      <c r="U26" s="51">
        <f>IF($E26=0,0,($Q26/$E26)*100)</f>
        <v>0</v>
      </c>
      <c r="V26" s="94"/>
      <c r="W26" s="95"/>
    </row>
    <row r="27" spans="1:23" ht="12.75" customHeight="1">
      <c r="A27" s="48" t="s">
        <v>50</v>
      </c>
      <c r="B27" s="93">
        <v>55869000</v>
      </c>
      <c r="C27" s="93">
        <v>0</v>
      </c>
      <c r="D27" s="93"/>
      <c r="E27" s="93">
        <f>$B27+$C27+$D27</f>
        <v>55869000</v>
      </c>
      <c r="F27" s="94">
        <v>27934000</v>
      </c>
      <c r="G27" s="95">
        <v>27934000</v>
      </c>
      <c r="H27" s="94">
        <v>7235000</v>
      </c>
      <c r="I27" s="95">
        <v>7510122</v>
      </c>
      <c r="J27" s="94">
        <v>13224000</v>
      </c>
      <c r="K27" s="95">
        <v>13097905</v>
      </c>
      <c r="L27" s="94"/>
      <c r="M27" s="95"/>
      <c r="N27" s="94"/>
      <c r="O27" s="95"/>
      <c r="P27" s="94">
        <f>$H27+$J27+$L27+$N27</f>
        <v>20459000</v>
      </c>
      <c r="Q27" s="95">
        <f>$I27+$K27+$M27+$O27</f>
        <v>20608027</v>
      </c>
      <c r="R27" s="49">
        <f>IF($H27=0,0,(($J27-$H27)/$H27)*100)</f>
        <v>82.77816171389081</v>
      </c>
      <c r="S27" s="50">
        <f>IF($I27=0,0,(($K27-$I27)/$I27)*100)</f>
        <v>74.40335856061992</v>
      </c>
      <c r="T27" s="49">
        <f>IF($E27=0,0,($P27/$E27)*100)</f>
        <v>36.61959226046645</v>
      </c>
      <c r="U27" s="51">
        <f>IF($E27=0,0,($Q27/$E27)*100)</f>
        <v>36.886335892892305</v>
      </c>
      <c r="V27" s="94">
        <v>33115000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>
        <v>0</v>
      </c>
      <c r="I28" s="95">
        <v>0</v>
      </c>
      <c r="J28" s="94">
        <v>0</v>
      </c>
      <c r="K28" s="95">
        <v>0</v>
      </c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IF($H28=0,0,(($J28-$H28)/$H28)*100)</f>
        <v>0</v>
      </c>
      <c r="S28" s="50">
        <f>IF($I28=0,0,(($K28-$I28)/$I28)*100)</f>
        <v>0</v>
      </c>
      <c r="T28" s="49">
        <f>IF($E28=0,0,($P28/$E28)*100)</f>
        <v>0</v>
      </c>
      <c r="U28" s="51">
        <f>IF($E28=0,0,($Q28/$E28)*100)</f>
        <v>0</v>
      </c>
      <c r="V28" s="94"/>
      <c r="W28" s="95"/>
    </row>
    <row r="29" spans="1:23" ht="12.75" customHeight="1">
      <c r="A29" s="52" t="s">
        <v>39</v>
      </c>
      <c r="B29" s="96">
        <f>SUM(B25:B28)</f>
        <v>55869000</v>
      </c>
      <c r="C29" s="96">
        <f>SUM(C25:C28)</f>
        <v>0</v>
      </c>
      <c r="D29" s="96"/>
      <c r="E29" s="96">
        <f>$B29+$C29+$D29</f>
        <v>55869000</v>
      </c>
      <c r="F29" s="97">
        <f aca="true" t="shared" si="14" ref="F29:O29">SUM(F25:F28)</f>
        <v>27934000</v>
      </c>
      <c r="G29" s="98">
        <f t="shared" si="14"/>
        <v>27934000</v>
      </c>
      <c r="H29" s="97">
        <f t="shared" si="14"/>
        <v>7235000</v>
      </c>
      <c r="I29" s="98">
        <f t="shared" si="14"/>
        <v>7510122</v>
      </c>
      <c r="J29" s="97">
        <f t="shared" si="14"/>
        <v>13224000</v>
      </c>
      <c r="K29" s="98">
        <f t="shared" si="14"/>
        <v>13097905</v>
      </c>
      <c r="L29" s="97">
        <f t="shared" si="14"/>
        <v>0</v>
      </c>
      <c r="M29" s="98">
        <f t="shared" si="14"/>
        <v>0</v>
      </c>
      <c r="N29" s="97">
        <f t="shared" si="14"/>
        <v>0</v>
      </c>
      <c r="O29" s="98">
        <f t="shared" si="14"/>
        <v>0</v>
      </c>
      <c r="P29" s="97">
        <f>$H29+$J29+$L29+$N29</f>
        <v>20459000</v>
      </c>
      <c r="Q29" s="98">
        <f>$I29+$K29+$M29+$O29</f>
        <v>20608027</v>
      </c>
      <c r="R29" s="53">
        <f>IF($H29=0,0,(($J29-$H29)/$H29)*100)</f>
        <v>82.77816171389081</v>
      </c>
      <c r="S29" s="54">
        <f>IF($I29=0,0,(($K29-$I29)/$I29)*100)</f>
        <v>74.40335856061992</v>
      </c>
      <c r="T29" s="53">
        <f>IF($E29=0,0,($P29/$E29)*100)</f>
        <v>36.61959226046645</v>
      </c>
      <c r="U29" s="55">
        <f>IF($E29=0,0,($Q29/$E29)*100)</f>
        <v>36.886335892892305</v>
      </c>
      <c r="V29" s="97">
        <f>SUM(V25:V28)</f>
        <v>33115000</v>
      </c>
      <c r="W29" s="98">
        <f>SUM(W25:W28)</f>
        <v>0</v>
      </c>
    </row>
    <row r="30" spans="1:23" ht="12.75" customHeight="1">
      <c r="A30" s="41" t="s">
        <v>52</v>
      </c>
      <c r="B30" s="99"/>
      <c r="C30" s="99"/>
      <c r="D30" s="99"/>
      <c r="E30" s="99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45"/>
      <c r="S30" s="46"/>
      <c r="T30" s="45"/>
      <c r="U30" s="47"/>
      <c r="V30" s="100"/>
      <c r="W30" s="101"/>
    </row>
    <row r="31" spans="1:23" ht="12.75" customHeight="1">
      <c r="A31" s="48" t="s">
        <v>53</v>
      </c>
      <c r="B31" s="93">
        <v>4952000</v>
      </c>
      <c r="C31" s="93">
        <v>0</v>
      </c>
      <c r="D31" s="93"/>
      <c r="E31" s="93">
        <f>$B31+$C31+$D31</f>
        <v>4952000</v>
      </c>
      <c r="F31" s="94">
        <v>3466000</v>
      </c>
      <c r="G31" s="95">
        <v>3466000</v>
      </c>
      <c r="H31" s="94">
        <v>0</v>
      </c>
      <c r="I31" s="95">
        <v>0</v>
      </c>
      <c r="J31" s="94">
        <v>535000</v>
      </c>
      <c r="K31" s="95">
        <v>758992</v>
      </c>
      <c r="L31" s="94"/>
      <c r="M31" s="95"/>
      <c r="N31" s="94"/>
      <c r="O31" s="95"/>
      <c r="P31" s="94">
        <f>$H31+$J31+$L31+$N31</f>
        <v>535000</v>
      </c>
      <c r="Q31" s="95">
        <f>$I31+$K31+$M31+$O31</f>
        <v>758992</v>
      </c>
      <c r="R31" s="49">
        <f>IF($H31=0,0,(($J31-$H31)/$H31)*100)</f>
        <v>0</v>
      </c>
      <c r="S31" s="50">
        <f>IF($I31=0,0,(($K31-$I31)/$I31)*100)</f>
        <v>0</v>
      </c>
      <c r="T31" s="49">
        <f>IF($E31=0,0,($P31/$E31)*100)</f>
        <v>10.803715670436187</v>
      </c>
      <c r="U31" s="51">
        <f>IF($E31=0,0,($Q31/$E31)*100)</f>
        <v>15.326978998384492</v>
      </c>
      <c r="V31" s="94"/>
      <c r="W31" s="95"/>
    </row>
    <row r="32" spans="1:23" ht="12.75" customHeight="1">
      <c r="A32" s="52" t="s">
        <v>39</v>
      </c>
      <c r="B32" s="96">
        <f>B31</f>
        <v>4952000</v>
      </c>
      <c r="C32" s="96">
        <f>C31</f>
        <v>0</v>
      </c>
      <c r="D32" s="96"/>
      <c r="E32" s="96">
        <f>$B32+$C32+$D32</f>
        <v>4952000</v>
      </c>
      <c r="F32" s="97">
        <f aca="true" t="shared" si="15" ref="F32:O32">F31</f>
        <v>3466000</v>
      </c>
      <c r="G32" s="98">
        <f t="shared" si="15"/>
        <v>3466000</v>
      </c>
      <c r="H32" s="97">
        <f t="shared" si="15"/>
        <v>0</v>
      </c>
      <c r="I32" s="98">
        <f t="shared" si="15"/>
        <v>0</v>
      </c>
      <c r="J32" s="97">
        <f t="shared" si="15"/>
        <v>535000</v>
      </c>
      <c r="K32" s="98">
        <f t="shared" si="15"/>
        <v>758992</v>
      </c>
      <c r="L32" s="97">
        <f t="shared" si="15"/>
        <v>0</v>
      </c>
      <c r="M32" s="98">
        <f t="shared" si="15"/>
        <v>0</v>
      </c>
      <c r="N32" s="97">
        <f t="shared" si="15"/>
        <v>0</v>
      </c>
      <c r="O32" s="98">
        <f t="shared" si="15"/>
        <v>0</v>
      </c>
      <c r="P32" s="97">
        <f>$H32+$J32+$L32+$N32</f>
        <v>535000</v>
      </c>
      <c r="Q32" s="98">
        <f>$I32+$K32+$M32+$O32</f>
        <v>758992</v>
      </c>
      <c r="R32" s="53">
        <f>IF($H32=0,0,(($J32-$H32)/$H32)*100)</f>
        <v>0</v>
      </c>
      <c r="S32" s="54">
        <f>IF($I32=0,0,(($K32-$I32)/$I32)*100)</f>
        <v>0</v>
      </c>
      <c r="T32" s="53">
        <f>IF($E32=0,0,($P32/$E32)*100)</f>
        <v>10.803715670436187</v>
      </c>
      <c r="U32" s="55">
        <f>IF($E32=0,0,($Q32/$E32)*100)</f>
        <v>15.326978998384492</v>
      </c>
      <c r="V32" s="97">
        <f>V31</f>
        <v>0</v>
      </c>
      <c r="W32" s="98">
        <f>W31</f>
        <v>0</v>
      </c>
    </row>
    <row r="33" spans="1:23" ht="12.75" customHeight="1">
      <c r="A33" s="41" t="s">
        <v>54</v>
      </c>
      <c r="B33" s="99"/>
      <c r="C33" s="99"/>
      <c r="D33" s="99"/>
      <c r="E33" s="99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45"/>
      <c r="S33" s="46"/>
      <c r="T33" s="45"/>
      <c r="U33" s="47"/>
      <c r="V33" s="100"/>
      <c r="W33" s="101"/>
    </row>
    <row r="34" spans="1:23" ht="12.75" customHeight="1">
      <c r="A34" s="48" t="s">
        <v>55</v>
      </c>
      <c r="B34" s="93">
        <v>25000000</v>
      </c>
      <c r="C34" s="93">
        <v>0</v>
      </c>
      <c r="D34" s="93"/>
      <c r="E34" s="93">
        <f aca="true" t="shared" si="16" ref="E34:E39">$B34+$C34+$D34</f>
        <v>25000000</v>
      </c>
      <c r="F34" s="94">
        <v>30600000</v>
      </c>
      <c r="G34" s="95">
        <v>5000000</v>
      </c>
      <c r="H34" s="94">
        <v>0</v>
      </c>
      <c r="I34" s="95">
        <v>0</v>
      </c>
      <c r="J34" s="94">
        <v>1505000</v>
      </c>
      <c r="K34" s="95">
        <v>1715306</v>
      </c>
      <c r="L34" s="94"/>
      <c r="M34" s="95"/>
      <c r="N34" s="94"/>
      <c r="O34" s="95"/>
      <c r="P34" s="94">
        <f aca="true" t="shared" si="17" ref="P34:P39">$H34+$J34+$L34+$N34</f>
        <v>1505000</v>
      </c>
      <c r="Q34" s="95">
        <f aca="true" t="shared" si="18" ref="Q34:Q39">$I34+$K34+$M34+$O34</f>
        <v>1715306</v>
      </c>
      <c r="R34" s="49">
        <f aca="true" t="shared" si="19" ref="R34:R39">IF($H34=0,0,(($J34-$H34)/$H34)*100)</f>
        <v>0</v>
      </c>
      <c r="S34" s="50">
        <f aca="true" t="shared" si="20" ref="S34:S39">IF($I34=0,0,(($K34-$I34)/$I34)*100)</f>
        <v>0</v>
      </c>
      <c r="T34" s="49">
        <f>IF($E34=0,0,($P34/$E34)*100)</f>
        <v>6.02</v>
      </c>
      <c r="U34" s="51">
        <f>IF($E34=0,0,($Q34/$E34)*100)</f>
        <v>6.861224000000001</v>
      </c>
      <c r="V34" s="94">
        <v>12500000</v>
      </c>
      <c r="W34" s="95"/>
    </row>
    <row r="35" spans="1:23" ht="12.75" customHeight="1">
      <c r="A35" s="48" t="s">
        <v>56</v>
      </c>
      <c r="B35" s="93">
        <v>21546000</v>
      </c>
      <c r="C35" s="93">
        <v>0</v>
      </c>
      <c r="D35" s="93"/>
      <c r="E35" s="93">
        <f t="shared" si="16"/>
        <v>21546000</v>
      </c>
      <c r="F35" s="94">
        <v>19390000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/>
      <c r="M35" s="95"/>
      <c r="N35" s="94"/>
      <c r="O35" s="95"/>
      <c r="P35" s="94">
        <f t="shared" si="17"/>
        <v>0</v>
      </c>
      <c r="Q35" s="95">
        <f t="shared" si="18"/>
        <v>0</v>
      </c>
      <c r="R35" s="49">
        <f t="shared" si="19"/>
        <v>0</v>
      </c>
      <c r="S35" s="50">
        <f t="shared" si="20"/>
        <v>0</v>
      </c>
      <c r="T35" s="49">
        <f>IF($E35=0,0,($P35/$E35)*100)</f>
        <v>0</v>
      </c>
      <c r="U35" s="51">
        <f>IF($E35=0,0,($Q35/$E35)*100)</f>
        <v>0</v>
      </c>
      <c r="V35" s="94"/>
      <c r="W35" s="95"/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6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/>
      <c r="M36" s="95"/>
      <c r="N36" s="94"/>
      <c r="O36" s="95"/>
      <c r="P36" s="94">
        <f t="shared" si="17"/>
        <v>0</v>
      </c>
      <c r="Q36" s="95">
        <f t="shared" si="18"/>
        <v>0</v>
      </c>
      <c r="R36" s="49">
        <f t="shared" si="19"/>
        <v>0</v>
      </c>
      <c r="S36" s="50">
        <f t="shared" si="20"/>
        <v>0</v>
      </c>
      <c r="T36" s="49">
        <f>IF($E36=0,0,($P36/$E36)*100)</f>
        <v>0</v>
      </c>
      <c r="U36" s="51">
        <f>IF($E36=0,0,($Q36/$E36)*100)</f>
        <v>0</v>
      </c>
      <c r="V36" s="94"/>
      <c r="W36" s="95"/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6"/>
        <v>0</v>
      </c>
      <c r="F37" s="94">
        <v>0</v>
      </c>
      <c r="G37" s="95">
        <v>0</v>
      </c>
      <c r="H37" s="94">
        <v>0</v>
      </c>
      <c r="I37" s="95">
        <v>0</v>
      </c>
      <c r="J37" s="94">
        <v>0</v>
      </c>
      <c r="K37" s="95">
        <v>0</v>
      </c>
      <c r="L37" s="94"/>
      <c r="M37" s="95"/>
      <c r="N37" s="94"/>
      <c r="O37" s="95"/>
      <c r="P37" s="94">
        <f t="shared" si="17"/>
        <v>0</v>
      </c>
      <c r="Q37" s="95">
        <f t="shared" si="18"/>
        <v>0</v>
      </c>
      <c r="R37" s="49">
        <f t="shared" si="19"/>
        <v>0</v>
      </c>
      <c r="S37" s="50">
        <f t="shared" si="20"/>
        <v>0</v>
      </c>
      <c r="T37" s="49">
        <f>IF($E37=0,0,($P37/$E37)*100)</f>
        <v>0</v>
      </c>
      <c r="U37" s="51">
        <f>IF($E37=0,0,($Q37/$E37)*100)</f>
        <v>0</v>
      </c>
      <c r="V37" s="94"/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6"/>
        <v>0</v>
      </c>
      <c r="F38" s="94">
        <v>0</v>
      </c>
      <c r="G38" s="95">
        <v>0</v>
      </c>
      <c r="H38" s="94">
        <v>0</v>
      </c>
      <c r="I38" s="95">
        <v>0</v>
      </c>
      <c r="J38" s="94">
        <v>0</v>
      </c>
      <c r="K38" s="95">
        <v>0</v>
      </c>
      <c r="L38" s="94"/>
      <c r="M38" s="95"/>
      <c r="N38" s="94"/>
      <c r="O38" s="95"/>
      <c r="P38" s="94">
        <f t="shared" si="17"/>
        <v>0</v>
      </c>
      <c r="Q38" s="95">
        <f t="shared" si="18"/>
        <v>0</v>
      </c>
      <c r="R38" s="49">
        <f t="shared" si="19"/>
        <v>0</v>
      </c>
      <c r="S38" s="50">
        <f t="shared" si="20"/>
        <v>0</v>
      </c>
      <c r="T38" s="49">
        <f>IF($E38=0,0,($P38/$E38)*100)</f>
        <v>0</v>
      </c>
      <c r="U38" s="51">
        <f>IF($E38=0,0,($Q38/$E38)*100)</f>
        <v>0</v>
      </c>
      <c r="V38" s="94"/>
      <c r="W38" s="95"/>
    </row>
    <row r="39" spans="1:23" ht="12.75" customHeight="1">
      <c r="A39" s="52" t="s">
        <v>39</v>
      </c>
      <c r="B39" s="96">
        <f>SUM(B34:B38)</f>
        <v>46546000</v>
      </c>
      <c r="C39" s="96">
        <f>SUM(C34:C38)</f>
        <v>0</v>
      </c>
      <c r="D39" s="96"/>
      <c r="E39" s="96">
        <f t="shared" si="16"/>
        <v>46546000</v>
      </c>
      <c r="F39" s="97">
        <f aca="true" t="shared" si="21" ref="F39:O39">SUM(F34:F38)</f>
        <v>49990000</v>
      </c>
      <c r="G39" s="98">
        <f t="shared" si="21"/>
        <v>5000000</v>
      </c>
      <c r="H39" s="97">
        <f t="shared" si="21"/>
        <v>0</v>
      </c>
      <c r="I39" s="98">
        <f t="shared" si="21"/>
        <v>0</v>
      </c>
      <c r="J39" s="97">
        <f t="shared" si="21"/>
        <v>1505000</v>
      </c>
      <c r="K39" s="98">
        <f t="shared" si="21"/>
        <v>1715306</v>
      </c>
      <c r="L39" s="97">
        <f t="shared" si="21"/>
        <v>0</v>
      </c>
      <c r="M39" s="98">
        <f t="shared" si="21"/>
        <v>0</v>
      </c>
      <c r="N39" s="97">
        <f t="shared" si="21"/>
        <v>0</v>
      </c>
      <c r="O39" s="98">
        <f t="shared" si="21"/>
        <v>0</v>
      </c>
      <c r="P39" s="97">
        <f t="shared" si="17"/>
        <v>1505000</v>
      </c>
      <c r="Q39" s="98">
        <f t="shared" si="18"/>
        <v>1715306</v>
      </c>
      <c r="R39" s="53">
        <f t="shared" si="19"/>
        <v>0</v>
      </c>
      <c r="S39" s="54">
        <f t="shared" si="20"/>
        <v>0</v>
      </c>
      <c r="T39" s="53">
        <f>IF((+$E34+$E37)=0,0,(P39/(+$E34+$E37))*100)</f>
        <v>6.02</v>
      </c>
      <c r="U39" s="55">
        <f>IF((+$E34+$E37)=0,0,(Q39/(+$E34+$E37))*100)</f>
        <v>6.861224000000001</v>
      </c>
      <c r="V39" s="97">
        <f>SUM(V34:V38)</f>
        <v>12500000</v>
      </c>
      <c r="W39" s="98">
        <f>SUM(W34:W38)</f>
        <v>0</v>
      </c>
    </row>
    <row r="40" spans="1:23" ht="12.75" customHeight="1">
      <c r="A40" s="41" t="s">
        <v>60</v>
      </c>
      <c r="B40" s="99"/>
      <c r="C40" s="99"/>
      <c r="D40" s="99"/>
      <c r="E40" s="99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45"/>
      <c r="S40" s="46"/>
      <c r="T40" s="45"/>
      <c r="U40" s="47"/>
      <c r="V40" s="100"/>
      <c r="W40" s="101"/>
    </row>
    <row r="41" spans="1:23" ht="12.75" customHeight="1">
      <c r="A41" s="48" t="s">
        <v>61</v>
      </c>
      <c r="B41" s="93">
        <v>0</v>
      </c>
      <c r="C41" s="93">
        <v>0</v>
      </c>
      <c r="D41" s="93"/>
      <c r="E41" s="93">
        <f aca="true" t="shared" si="22" ref="E41:E52">$B41+$C41+$D41</f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/>
      <c r="M41" s="95"/>
      <c r="N41" s="94"/>
      <c r="O41" s="95"/>
      <c r="P41" s="94">
        <f aca="true" t="shared" si="23" ref="P41:P52">$H41+$J41+$L41+$N41</f>
        <v>0</v>
      </c>
      <c r="Q41" s="95">
        <f aca="true" t="shared" si="24" ref="Q41:Q52">$I41+$K41+$M41+$O41</f>
        <v>0</v>
      </c>
      <c r="R41" s="49">
        <f aca="true" t="shared" si="25" ref="R41:R52">IF($H41=0,0,(($J41-$H41)/$H41)*100)</f>
        <v>0</v>
      </c>
      <c r="S41" s="50">
        <f aca="true" t="shared" si="26" ref="S41:S52">IF($I41=0,0,(($K41-$I41)/$I41)*100)</f>
        <v>0</v>
      </c>
      <c r="T41" s="49">
        <f aca="true" t="shared" si="27" ref="T41:T51">IF($E41=0,0,($P41/$E41)*100)</f>
        <v>0</v>
      </c>
      <c r="U41" s="51">
        <f aca="true" t="shared" si="28" ref="U41:U51">IF($E41=0,0,($Q41/$E41)*100)</f>
        <v>0</v>
      </c>
      <c r="V41" s="94"/>
      <c r="W41" s="95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t="shared" si="22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/>
      <c r="M42" s="95"/>
      <c r="N42" s="94"/>
      <c r="O42" s="95"/>
      <c r="P42" s="94">
        <f t="shared" si="23"/>
        <v>0</v>
      </c>
      <c r="Q42" s="95">
        <f t="shared" si="24"/>
        <v>0</v>
      </c>
      <c r="R42" s="49">
        <f t="shared" si="25"/>
        <v>0</v>
      </c>
      <c r="S42" s="50">
        <f t="shared" si="26"/>
        <v>0</v>
      </c>
      <c r="T42" s="49">
        <f t="shared" si="27"/>
        <v>0</v>
      </c>
      <c r="U42" s="51">
        <f t="shared" si="28"/>
        <v>0</v>
      </c>
      <c r="V42" s="94"/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2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/>
      <c r="M43" s="95"/>
      <c r="N43" s="94"/>
      <c r="O43" s="95"/>
      <c r="P43" s="94">
        <f t="shared" si="23"/>
        <v>0</v>
      </c>
      <c r="Q43" s="95">
        <f t="shared" si="24"/>
        <v>0</v>
      </c>
      <c r="R43" s="49">
        <f t="shared" si="25"/>
        <v>0</v>
      </c>
      <c r="S43" s="50">
        <f t="shared" si="26"/>
        <v>0</v>
      </c>
      <c r="T43" s="49">
        <f t="shared" si="27"/>
        <v>0</v>
      </c>
      <c r="U43" s="51">
        <f t="shared" si="28"/>
        <v>0</v>
      </c>
      <c r="V43" s="94"/>
      <c r="W43" s="95"/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2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/>
      <c r="M44" s="95"/>
      <c r="N44" s="94"/>
      <c r="O44" s="95"/>
      <c r="P44" s="94">
        <f t="shared" si="23"/>
        <v>0</v>
      </c>
      <c r="Q44" s="95">
        <f t="shared" si="24"/>
        <v>0</v>
      </c>
      <c r="R44" s="49">
        <f t="shared" si="25"/>
        <v>0</v>
      </c>
      <c r="S44" s="50">
        <f t="shared" si="26"/>
        <v>0</v>
      </c>
      <c r="T44" s="49">
        <f t="shared" si="27"/>
        <v>0</v>
      </c>
      <c r="U44" s="51">
        <f t="shared" si="28"/>
        <v>0</v>
      </c>
      <c r="V44" s="94"/>
      <c r="W44" s="95"/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2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/>
      <c r="M45" s="95"/>
      <c r="N45" s="94"/>
      <c r="O45" s="95"/>
      <c r="P45" s="94">
        <f t="shared" si="23"/>
        <v>0</v>
      </c>
      <c r="Q45" s="95">
        <f t="shared" si="24"/>
        <v>0</v>
      </c>
      <c r="R45" s="49">
        <f t="shared" si="25"/>
        <v>0</v>
      </c>
      <c r="S45" s="50">
        <f t="shared" si="26"/>
        <v>0</v>
      </c>
      <c r="T45" s="49">
        <f t="shared" si="27"/>
        <v>0</v>
      </c>
      <c r="U45" s="51">
        <f t="shared" si="28"/>
        <v>0</v>
      </c>
      <c r="V45" s="94"/>
      <c r="W45" s="95"/>
    </row>
    <row r="46" spans="1:23" ht="12.75" customHeight="1" hidden="1">
      <c r="A46" s="48" t="s">
        <v>66</v>
      </c>
      <c r="B46" s="93">
        <v>0</v>
      </c>
      <c r="C46" s="93">
        <v>0</v>
      </c>
      <c r="D46" s="93"/>
      <c r="E46" s="93">
        <f t="shared" si="22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/>
      <c r="M46" s="95"/>
      <c r="N46" s="94"/>
      <c r="O46" s="95"/>
      <c r="P46" s="94">
        <f t="shared" si="23"/>
        <v>0</v>
      </c>
      <c r="Q46" s="95">
        <f t="shared" si="24"/>
        <v>0</v>
      </c>
      <c r="R46" s="49">
        <f t="shared" si="25"/>
        <v>0</v>
      </c>
      <c r="S46" s="50">
        <f t="shared" si="26"/>
        <v>0</v>
      </c>
      <c r="T46" s="49">
        <f t="shared" si="27"/>
        <v>0</v>
      </c>
      <c r="U46" s="51">
        <f t="shared" si="28"/>
        <v>0</v>
      </c>
      <c r="V46" s="94"/>
      <c r="W46" s="95"/>
    </row>
    <row r="47" spans="1:23" ht="12.75" customHeight="1">
      <c r="A47" s="48" t="s">
        <v>67</v>
      </c>
      <c r="B47" s="93">
        <v>0</v>
      </c>
      <c r="C47" s="93">
        <v>0</v>
      </c>
      <c r="D47" s="93"/>
      <c r="E47" s="93">
        <f t="shared" si="22"/>
        <v>0</v>
      </c>
      <c r="F47" s="94">
        <v>0</v>
      </c>
      <c r="G47" s="95">
        <v>0</v>
      </c>
      <c r="H47" s="94">
        <v>0</v>
      </c>
      <c r="I47" s="95">
        <v>0</v>
      </c>
      <c r="J47" s="94">
        <v>0</v>
      </c>
      <c r="K47" s="95">
        <v>0</v>
      </c>
      <c r="L47" s="94"/>
      <c r="M47" s="95"/>
      <c r="N47" s="94"/>
      <c r="O47" s="95"/>
      <c r="P47" s="94">
        <f t="shared" si="23"/>
        <v>0</v>
      </c>
      <c r="Q47" s="95">
        <f t="shared" si="24"/>
        <v>0</v>
      </c>
      <c r="R47" s="49">
        <f t="shared" si="25"/>
        <v>0</v>
      </c>
      <c r="S47" s="50">
        <f t="shared" si="26"/>
        <v>0</v>
      </c>
      <c r="T47" s="49">
        <f t="shared" si="27"/>
        <v>0</v>
      </c>
      <c r="U47" s="51">
        <f t="shared" si="28"/>
        <v>0</v>
      </c>
      <c r="V47" s="94"/>
      <c r="W47" s="95"/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2"/>
        <v>0</v>
      </c>
      <c r="F48" s="94">
        <v>0</v>
      </c>
      <c r="G48" s="95">
        <v>0</v>
      </c>
      <c r="H48" s="94">
        <v>0</v>
      </c>
      <c r="I48" s="95">
        <v>0</v>
      </c>
      <c r="J48" s="94">
        <v>0</v>
      </c>
      <c r="K48" s="95">
        <v>0</v>
      </c>
      <c r="L48" s="94"/>
      <c r="M48" s="95"/>
      <c r="N48" s="94"/>
      <c r="O48" s="95"/>
      <c r="P48" s="94">
        <f t="shared" si="23"/>
        <v>0</v>
      </c>
      <c r="Q48" s="95">
        <f t="shared" si="24"/>
        <v>0</v>
      </c>
      <c r="R48" s="49">
        <f t="shared" si="25"/>
        <v>0</v>
      </c>
      <c r="S48" s="50">
        <f t="shared" si="26"/>
        <v>0</v>
      </c>
      <c r="T48" s="49">
        <f t="shared" si="27"/>
        <v>0</v>
      </c>
      <c r="U48" s="51">
        <f t="shared" si="28"/>
        <v>0</v>
      </c>
      <c r="V48" s="94"/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2"/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/>
      <c r="M49" s="95"/>
      <c r="N49" s="94"/>
      <c r="O49" s="95"/>
      <c r="P49" s="94">
        <f t="shared" si="23"/>
        <v>0</v>
      </c>
      <c r="Q49" s="95">
        <f t="shared" si="24"/>
        <v>0</v>
      </c>
      <c r="R49" s="49">
        <f t="shared" si="25"/>
        <v>0</v>
      </c>
      <c r="S49" s="50">
        <f t="shared" si="26"/>
        <v>0</v>
      </c>
      <c r="T49" s="49">
        <f t="shared" si="27"/>
        <v>0</v>
      </c>
      <c r="U49" s="51">
        <f t="shared" si="28"/>
        <v>0</v>
      </c>
      <c r="V49" s="94"/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2"/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/>
      <c r="M50" s="95"/>
      <c r="N50" s="94"/>
      <c r="O50" s="95"/>
      <c r="P50" s="94">
        <f t="shared" si="23"/>
        <v>0</v>
      </c>
      <c r="Q50" s="95">
        <f t="shared" si="24"/>
        <v>0</v>
      </c>
      <c r="R50" s="49">
        <f t="shared" si="25"/>
        <v>0</v>
      </c>
      <c r="S50" s="50">
        <f t="shared" si="26"/>
        <v>0</v>
      </c>
      <c r="T50" s="49">
        <f t="shared" si="27"/>
        <v>0</v>
      </c>
      <c r="U50" s="51">
        <f t="shared" si="28"/>
        <v>0</v>
      </c>
      <c r="V50" s="94"/>
      <c r="W50" s="95"/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2"/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/>
      <c r="M51" s="95"/>
      <c r="N51" s="94"/>
      <c r="O51" s="95"/>
      <c r="P51" s="94">
        <f t="shared" si="23"/>
        <v>0</v>
      </c>
      <c r="Q51" s="95">
        <f t="shared" si="24"/>
        <v>0</v>
      </c>
      <c r="R51" s="49">
        <f t="shared" si="25"/>
        <v>0</v>
      </c>
      <c r="S51" s="50">
        <f t="shared" si="26"/>
        <v>0</v>
      </c>
      <c r="T51" s="49">
        <f t="shared" si="27"/>
        <v>0</v>
      </c>
      <c r="U51" s="51">
        <f t="shared" si="28"/>
        <v>0</v>
      </c>
      <c r="V51" s="94"/>
      <c r="W51" s="95"/>
    </row>
    <row r="52" spans="1:23" ht="12.75" customHeight="1">
      <c r="A52" s="52" t="s">
        <v>39</v>
      </c>
      <c r="B52" s="96">
        <f>SUM(B41:B51)</f>
        <v>0</v>
      </c>
      <c r="C52" s="96">
        <f>SUM(C41:C51)</f>
        <v>0</v>
      </c>
      <c r="D52" s="96"/>
      <c r="E52" s="96">
        <f t="shared" si="22"/>
        <v>0</v>
      </c>
      <c r="F52" s="97">
        <f aca="true" t="shared" si="29" ref="F52:O52">SUM(F41:F51)</f>
        <v>0</v>
      </c>
      <c r="G52" s="98">
        <f t="shared" si="29"/>
        <v>0</v>
      </c>
      <c r="H52" s="97">
        <f t="shared" si="29"/>
        <v>0</v>
      </c>
      <c r="I52" s="98">
        <f t="shared" si="29"/>
        <v>0</v>
      </c>
      <c r="J52" s="97">
        <f t="shared" si="29"/>
        <v>0</v>
      </c>
      <c r="K52" s="98">
        <f t="shared" si="29"/>
        <v>0</v>
      </c>
      <c r="L52" s="97">
        <f t="shared" si="29"/>
        <v>0</v>
      </c>
      <c r="M52" s="98">
        <f t="shared" si="29"/>
        <v>0</v>
      </c>
      <c r="N52" s="97">
        <f t="shared" si="29"/>
        <v>0</v>
      </c>
      <c r="O52" s="98">
        <f t="shared" si="29"/>
        <v>0</v>
      </c>
      <c r="P52" s="97">
        <f t="shared" si="23"/>
        <v>0</v>
      </c>
      <c r="Q52" s="98">
        <f t="shared" si="24"/>
        <v>0</v>
      </c>
      <c r="R52" s="53">
        <f t="shared" si="25"/>
        <v>0</v>
      </c>
      <c r="S52" s="54">
        <f t="shared" si="26"/>
        <v>0</v>
      </c>
      <c r="T52" s="53">
        <f>IF((+$E42+$E44+$E46+$E47+$E50)=0,0,(P52/(+$E42+$E44+$E46+$E47+$E50))*100)</f>
        <v>0</v>
      </c>
      <c r="U52" s="55">
        <f>IF((+$E42+$E44+$E46+$E47+$E50)=0,0,(Q52/(+$E42+$E44+$E46+$E47+$E50))*100)</f>
        <v>0</v>
      </c>
      <c r="V52" s="97">
        <f>SUM(V41:V51)</f>
        <v>0</v>
      </c>
      <c r="W52" s="98">
        <f>SUM(W41:W51)</f>
        <v>0</v>
      </c>
    </row>
    <row r="53" spans="1:23" ht="12.75" customHeight="1">
      <c r="A53" s="41" t="s">
        <v>72</v>
      </c>
      <c r="B53" s="99"/>
      <c r="C53" s="99"/>
      <c r="D53" s="99"/>
      <c r="E53" s="99"/>
      <c r="F53" s="100"/>
      <c r="G53" s="101"/>
      <c r="H53" s="100"/>
      <c r="I53" s="101"/>
      <c r="J53" s="100"/>
      <c r="K53" s="101"/>
      <c r="L53" s="100"/>
      <c r="M53" s="101"/>
      <c r="N53" s="100"/>
      <c r="O53" s="101"/>
      <c r="P53" s="100"/>
      <c r="Q53" s="101"/>
      <c r="R53" s="45"/>
      <c r="S53" s="46"/>
      <c r="T53" s="45"/>
      <c r="U53" s="47"/>
      <c r="V53" s="100"/>
      <c r="W53" s="101"/>
    </row>
    <row r="54" spans="1:23" ht="12.75" customHeight="1">
      <c r="A54" s="56" t="s">
        <v>73</v>
      </c>
      <c r="B54" s="93">
        <v>0</v>
      </c>
      <c r="C54" s="93">
        <v>0</v>
      </c>
      <c r="D54" s="93"/>
      <c r="E54" s="93">
        <f>$B54+$C54+$D54</f>
        <v>0</v>
      </c>
      <c r="F54" s="94">
        <v>0</v>
      </c>
      <c r="G54" s="95">
        <v>0</v>
      </c>
      <c r="H54" s="94">
        <v>0</v>
      </c>
      <c r="I54" s="95">
        <v>0</v>
      </c>
      <c r="J54" s="94">
        <v>0</v>
      </c>
      <c r="K54" s="95">
        <v>0</v>
      </c>
      <c r="L54" s="94"/>
      <c r="M54" s="95"/>
      <c r="N54" s="94"/>
      <c r="O54" s="95"/>
      <c r="P54" s="94">
        <f>$H54+$J54+$L54+$N54</f>
        <v>0</v>
      </c>
      <c r="Q54" s="95">
        <f>$I54+$K54+$M54+$O54</f>
        <v>0</v>
      </c>
      <c r="R54" s="49">
        <f>IF($H54=0,0,(($J54-$H54)/$H54)*100)</f>
        <v>0</v>
      </c>
      <c r="S54" s="50">
        <f>IF($I54=0,0,(($K54-$I54)/$I54)*100)</f>
        <v>0</v>
      </c>
      <c r="T54" s="49">
        <f>IF($E54=0,0,($P54/$E54)*100)</f>
        <v>0</v>
      </c>
      <c r="U54" s="51">
        <f>IF($E54=0,0,($Q54/$E54)*100)</f>
        <v>0</v>
      </c>
      <c r="V54" s="94"/>
      <c r="W54" s="95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IF($H55=0,0,(($J55-$H55)/$H55)*100)</f>
        <v>0</v>
      </c>
      <c r="S55" s="50">
        <f>IF($I55=0,0,(($K55-$I55)/$I55)*100)</f>
        <v>0</v>
      </c>
      <c r="T55" s="49">
        <f>IF($E55=0,0,($P55/$E55)*100)</f>
        <v>0</v>
      </c>
      <c r="U55" s="51">
        <f>IF($E55=0,0,($Q55/$E55)*100)</f>
        <v>0</v>
      </c>
      <c r="V55" s="94"/>
      <c r="W55" s="95"/>
    </row>
    <row r="56" spans="1:23" ht="12.75" customHeight="1" hidden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IF($H56=0,0,(($J56-$H56)/$H56)*100)</f>
        <v>0</v>
      </c>
      <c r="S56" s="50">
        <f>IF($I56=0,0,(($K56-$I56)/$I56)*100)</f>
        <v>0</v>
      </c>
      <c r="T56" s="49">
        <f>IF($E56=0,0,($P56/$E56)*100)</f>
        <v>0</v>
      </c>
      <c r="U56" s="51">
        <f>IF($E56=0,0,($Q56/$E56)*100)</f>
        <v>0</v>
      </c>
      <c r="V56" s="94"/>
      <c r="W56" s="95"/>
    </row>
    <row r="57" spans="1:23" ht="12.75" customHeight="1" hidden="1">
      <c r="A57" s="48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IF($H57=0,0,(($J57-$H57)/$H57)*100)</f>
        <v>0</v>
      </c>
      <c r="S57" s="50">
        <f>IF($I57=0,0,(($K57-$I57)/$I57)*100)</f>
        <v>0</v>
      </c>
      <c r="T57" s="49">
        <f>IF($E57=0,0,($P57/$E57)*100)</f>
        <v>0</v>
      </c>
      <c r="U57" s="51">
        <f>IF($E57=0,0,($Q57/$E57)*100)</f>
        <v>0</v>
      </c>
      <c r="V57" s="94"/>
      <c r="W57" s="95"/>
    </row>
    <row r="58" spans="1:23" ht="12.75" customHeight="1">
      <c r="A58" s="57" t="s">
        <v>39</v>
      </c>
      <c r="B58" s="102">
        <f>SUM(B54:B57)</f>
        <v>0</v>
      </c>
      <c r="C58" s="102">
        <f>SUM(C54:C57)</f>
        <v>0</v>
      </c>
      <c r="D58" s="102"/>
      <c r="E58" s="102">
        <f>$B58+$C58+$D58</f>
        <v>0</v>
      </c>
      <c r="F58" s="103">
        <f aca="true" t="shared" si="30" ref="F58:O58">SUM(F54:F57)</f>
        <v>0</v>
      </c>
      <c r="G58" s="104">
        <f t="shared" si="30"/>
        <v>0</v>
      </c>
      <c r="H58" s="103">
        <f t="shared" si="30"/>
        <v>0</v>
      </c>
      <c r="I58" s="104">
        <f t="shared" si="30"/>
        <v>0</v>
      </c>
      <c r="J58" s="103">
        <f t="shared" si="30"/>
        <v>0</v>
      </c>
      <c r="K58" s="104">
        <f t="shared" si="30"/>
        <v>0</v>
      </c>
      <c r="L58" s="103">
        <f t="shared" si="30"/>
        <v>0</v>
      </c>
      <c r="M58" s="104">
        <f t="shared" si="30"/>
        <v>0</v>
      </c>
      <c r="N58" s="103">
        <f t="shared" si="30"/>
        <v>0</v>
      </c>
      <c r="O58" s="104">
        <f t="shared" si="30"/>
        <v>0</v>
      </c>
      <c r="P58" s="103">
        <f>$H58+$J58+$L58+$N58</f>
        <v>0</v>
      </c>
      <c r="Q58" s="104">
        <f>$I58+$K58+$M58+$O58</f>
        <v>0</v>
      </c>
      <c r="R58" s="58">
        <f>IF($H58=0,0,(($J58-$H58)/$H58)*100)</f>
        <v>0</v>
      </c>
      <c r="S58" s="59">
        <f>IF($I58=0,0,(($K58-$I58)/$I58)*100)</f>
        <v>0</v>
      </c>
      <c r="T58" s="58">
        <f>IF($E58=0,0,($P58/$E58)*100)</f>
        <v>0</v>
      </c>
      <c r="U58" s="60">
        <f>IF($E58=0,0,($Q58/$E58)*100)</f>
        <v>0</v>
      </c>
      <c r="V58" s="103">
        <f>SUM(V54:V57)</f>
        <v>0</v>
      </c>
      <c r="W58" s="104">
        <f>SUM(W54:W57)</f>
        <v>0</v>
      </c>
    </row>
    <row r="59" spans="1:23" ht="12.75" customHeight="1">
      <c r="A59" s="41" t="s">
        <v>77</v>
      </c>
      <c r="B59" s="99"/>
      <c r="C59" s="99"/>
      <c r="D59" s="99"/>
      <c r="E59" s="99"/>
      <c r="F59" s="100"/>
      <c r="G59" s="101"/>
      <c r="H59" s="100"/>
      <c r="I59" s="101"/>
      <c r="J59" s="100"/>
      <c r="K59" s="101"/>
      <c r="L59" s="100"/>
      <c r="M59" s="101"/>
      <c r="N59" s="100"/>
      <c r="O59" s="101"/>
      <c r="P59" s="100"/>
      <c r="Q59" s="101"/>
      <c r="R59" s="45"/>
      <c r="S59" s="46"/>
      <c r="T59" s="45"/>
      <c r="U59" s="47"/>
      <c r="V59" s="100"/>
      <c r="W59" s="101"/>
    </row>
    <row r="60" spans="1:23" ht="12.75" customHeight="1">
      <c r="A60" s="48" t="s">
        <v>78</v>
      </c>
      <c r="B60" s="93">
        <v>0</v>
      </c>
      <c r="C60" s="93">
        <v>0</v>
      </c>
      <c r="D60" s="93"/>
      <c r="E60" s="93">
        <f>$B60+$C60+$D60</f>
        <v>0</v>
      </c>
      <c r="F60" s="94">
        <v>0</v>
      </c>
      <c r="G60" s="95">
        <v>0</v>
      </c>
      <c r="H60" s="94">
        <v>0</v>
      </c>
      <c r="I60" s="95">
        <v>0</v>
      </c>
      <c r="J60" s="94">
        <v>0</v>
      </c>
      <c r="K60" s="95">
        <v>0</v>
      </c>
      <c r="L60" s="94"/>
      <c r="M60" s="95"/>
      <c r="N60" s="94"/>
      <c r="O60" s="95"/>
      <c r="P60" s="94">
        <f>$H60+$J60+$L60+$N60</f>
        <v>0</v>
      </c>
      <c r="Q60" s="95">
        <f>$I60+$K60+$M60+$O60</f>
        <v>0</v>
      </c>
      <c r="R60" s="49">
        <f>IF($H60=0,0,(($J60-$H60)/$H60)*100)</f>
        <v>0</v>
      </c>
      <c r="S60" s="50">
        <f>IF($I60=0,0,(($K60-$I60)/$I60)*100)</f>
        <v>0</v>
      </c>
      <c r="T60" s="49">
        <f>IF($E60=0,0,($P60/$E60)*100)</f>
        <v>0</v>
      </c>
      <c r="U60" s="51">
        <f>IF($E60=0,0,($Q60/$E60)*100)</f>
        <v>0</v>
      </c>
      <c r="V60" s="94"/>
      <c r="W60" s="95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>$B61+$C61+$D61</f>
        <v>0</v>
      </c>
      <c r="F61" s="94">
        <v>0</v>
      </c>
      <c r="G61" s="95">
        <v>0</v>
      </c>
      <c r="H61" s="94">
        <v>0</v>
      </c>
      <c r="I61" s="95">
        <v>0</v>
      </c>
      <c r="J61" s="94">
        <v>0</v>
      </c>
      <c r="K61" s="95">
        <v>0</v>
      </c>
      <c r="L61" s="94"/>
      <c r="M61" s="95"/>
      <c r="N61" s="94"/>
      <c r="O61" s="95"/>
      <c r="P61" s="94">
        <f>$H61+$J61+$L61+$N61</f>
        <v>0</v>
      </c>
      <c r="Q61" s="95">
        <f>$I61+$K61+$M61+$O61</f>
        <v>0</v>
      </c>
      <c r="R61" s="49">
        <f>IF($H61=0,0,(($J61-$H61)/$H61)*100)</f>
        <v>0</v>
      </c>
      <c r="S61" s="50">
        <f>IF($I61=0,0,(($K61-$I61)/$I61)*100)</f>
        <v>0</v>
      </c>
      <c r="T61" s="49">
        <f>IF($E61=0,0,($P61/$E61)*100)</f>
        <v>0</v>
      </c>
      <c r="U61" s="51">
        <f>IF($E61=0,0,($Q61/$E61)*100)</f>
        <v>0</v>
      </c>
      <c r="V61" s="94"/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>$B62+$C62+$D62</f>
        <v>0</v>
      </c>
      <c r="F62" s="94">
        <v>0</v>
      </c>
      <c r="G62" s="95">
        <v>0</v>
      </c>
      <c r="H62" s="94">
        <v>0</v>
      </c>
      <c r="I62" s="95">
        <v>0</v>
      </c>
      <c r="J62" s="94">
        <v>0</v>
      </c>
      <c r="K62" s="95">
        <v>0</v>
      </c>
      <c r="L62" s="94"/>
      <c r="M62" s="95"/>
      <c r="N62" s="94"/>
      <c r="O62" s="95"/>
      <c r="P62" s="94">
        <f>$H62+$J62+$L62+$N62</f>
        <v>0</v>
      </c>
      <c r="Q62" s="95">
        <f>$I62+$K62+$M62+$O62</f>
        <v>0</v>
      </c>
      <c r="R62" s="49">
        <f>IF($H62=0,0,(($J62-$H62)/$H62)*100)</f>
        <v>0</v>
      </c>
      <c r="S62" s="50">
        <f>IF($I62=0,0,(($K62-$I62)/$I62)*100)</f>
        <v>0</v>
      </c>
      <c r="T62" s="49">
        <f>IF($E62=0,0,($P62/$E62)*100)</f>
        <v>0</v>
      </c>
      <c r="U62" s="51">
        <f>IF($E62=0,0,($Q62/$E62)*100)</f>
        <v>0</v>
      </c>
      <c r="V62" s="94"/>
      <c r="W62" s="95"/>
    </row>
    <row r="63" spans="1:23" ht="12.75" customHeight="1">
      <c r="A63" s="52" t="s">
        <v>39</v>
      </c>
      <c r="B63" s="96">
        <f>SUM(B60:B62)</f>
        <v>0</v>
      </c>
      <c r="C63" s="96">
        <f>SUM(C60:C62)</f>
        <v>0</v>
      </c>
      <c r="D63" s="96"/>
      <c r="E63" s="96">
        <f>$B63+$C63+$D63</f>
        <v>0</v>
      </c>
      <c r="F63" s="97">
        <f aca="true" t="shared" si="31" ref="F63:O63">SUM(F60:F62)</f>
        <v>0</v>
      </c>
      <c r="G63" s="98">
        <f t="shared" si="31"/>
        <v>0</v>
      </c>
      <c r="H63" s="97">
        <f t="shared" si="31"/>
        <v>0</v>
      </c>
      <c r="I63" s="98">
        <f t="shared" si="31"/>
        <v>0</v>
      </c>
      <c r="J63" s="97">
        <f t="shared" si="31"/>
        <v>0</v>
      </c>
      <c r="K63" s="98">
        <f t="shared" si="31"/>
        <v>0</v>
      </c>
      <c r="L63" s="97">
        <f t="shared" si="31"/>
        <v>0</v>
      </c>
      <c r="M63" s="98">
        <f t="shared" si="31"/>
        <v>0</v>
      </c>
      <c r="N63" s="97">
        <f t="shared" si="31"/>
        <v>0</v>
      </c>
      <c r="O63" s="98">
        <f t="shared" si="31"/>
        <v>0</v>
      </c>
      <c r="P63" s="97">
        <f>$H63+$J63+$L63+$N63</f>
        <v>0</v>
      </c>
      <c r="Q63" s="98">
        <f>$I63+$K63+$M63+$O63</f>
        <v>0</v>
      </c>
      <c r="R63" s="53">
        <f>IF($H63=0,0,(($J63-$H63)/$H63)*100)</f>
        <v>0</v>
      </c>
      <c r="S63" s="54">
        <f>IF($I63=0,0,(($K63-$I63)/$I63)*100)</f>
        <v>0</v>
      </c>
      <c r="T63" s="53">
        <f>IF((+$E60+$E62)=0,0,(P63/(+$E60+$E62))*100)</f>
        <v>0</v>
      </c>
      <c r="U63" s="55">
        <f>IF((+$E60+$E62)=0,0,(Q63/(+$E60+$E62))*100)</f>
        <v>0</v>
      </c>
      <c r="V63" s="97">
        <f>SUM(V60:V62)</f>
        <v>0</v>
      </c>
      <c r="W63" s="98">
        <f>SUM(W60:W62)</f>
        <v>0</v>
      </c>
    </row>
    <row r="64" spans="1:23" ht="12.75" customHeight="1">
      <c r="A64" s="61" t="s">
        <v>81</v>
      </c>
      <c r="B64" s="105">
        <f>SUM(B9:B14,B17:B22,B25:B28,B31,B34:B38,B41:B51,B54:B57,B60:B62)</f>
        <v>137383000</v>
      </c>
      <c r="C64" s="105">
        <f>SUM(C9:C14,C17:C22,C25:C28,C31,C34:C38,C41:C51,C54:C57,C60:C62)</f>
        <v>0</v>
      </c>
      <c r="D64" s="105"/>
      <c r="E64" s="105">
        <f>$B64+$C64+$D64</f>
        <v>137383000</v>
      </c>
      <c r="F64" s="106">
        <f aca="true" t="shared" si="32" ref="F64:O64">SUM(F9:F14,F17:F22,F25:F28,F31,F34:F38,F41:F51,F54:F57,F60:F62)</f>
        <v>88290000</v>
      </c>
      <c r="G64" s="107">
        <f t="shared" si="32"/>
        <v>43300000</v>
      </c>
      <c r="H64" s="106">
        <f t="shared" si="32"/>
        <v>9589000</v>
      </c>
      <c r="I64" s="107">
        <f t="shared" si="32"/>
        <v>9864034</v>
      </c>
      <c r="J64" s="106">
        <f t="shared" si="32"/>
        <v>17805000</v>
      </c>
      <c r="K64" s="107">
        <f t="shared" si="32"/>
        <v>25071212</v>
      </c>
      <c r="L64" s="106">
        <f t="shared" si="32"/>
        <v>0</v>
      </c>
      <c r="M64" s="107">
        <f t="shared" si="32"/>
        <v>0</v>
      </c>
      <c r="N64" s="106">
        <f t="shared" si="32"/>
        <v>0</v>
      </c>
      <c r="O64" s="107">
        <f t="shared" si="32"/>
        <v>0</v>
      </c>
      <c r="P64" s="106">
        <f>$H64+$J64+$L64+$N64</f>
        <v>27394000</v>
      </c>
      <c r="Q64" s="107">
        <f>$I64+$K64+$M64+$O64</f>
        <v>34935246</v>
      </c>
      <c r="R64" s="62">
        <f>IF($H64=0,0,(($J64-$H64)/$H64)*100)</f>
        <v>85.68151006361457</v>
      </c>
      <c r="S64" s="63">
        <f>IF($I64=0,0,(($K64-$I64)/$I64)*100)</f>
        <v>154.16793981042645</v>
      </c>
      <c r="T64" s="62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23.896298751711925</v>
      </c>
      <c r="U64" s="62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30.47466873696974</v>
      </c>
      <c r="V64" s="106">
        <f>SUM(V9:V14,V17:V22,V25:V28,V31,V34:V38,V41:V51,V54:V57,V60:V62)</f>
        <v>45615000</v>
      </c>
      <c r="W64" s="107">
        <f>SUM(W9:W14,W17:W22,W25:W28,W31,W34:W38,W41:W51,W54:W57,W60:W62)</f>
        <v>0</v>
      </c>
    </row>
    <row r="65" spans="1:23" ht="12.75" customHeight="1">
      <c r="A65" s="41" t="s">
        <v>40</v>
      </c>
      <c r="B65" s="99"/>
      <c r="C65" s="99"/>
      <c r="D65" s="99"/>
      <c r="E65" s="99"/>
      <c r="F65" s="100"/>
      <c r="G65" s="101"/>
      <c r="H65" s="100"/>
      <c r="I65" s="101"/>
      <c r="J65" s="100"/>
      <c r="K65" s="101"/>
      <c r="L65" s="100"/>
      <c r="M65" s="101"/>
      <c r="N65" s="100"/>
      <c r="O65" s="101"/>
      <c r="P65" s="100"/>
      <c r="Q65" s="101"/>
      <c r="R65" s="45"/>
      <c r="S65" s="46"/>
      <c r="T65" s="45"/>
      <c r="U65" s="47"/>
      <c r="V65" s="100"/>
      <c r="W65" s="101"/>
    </row>
    <row r="66" spans="1:23" s="65" customFormat="1" ht="12.75" customHeight="1">
      <c r="A66" s="64" t="s">
        <v>82</v>
      </c>
      <c r="B66" s="93">
        <v>0</v>
      </c>
      <c r="C66" s="93">
        <v>0</v>
      </c>
      <c r="D66" s="93"/>
      <c r="E66" s="93">
        <f>$B66+$C66+$D66</f>
        <v>0</v>
      </c>
      <c r="F66" s="94">
        <v>0</v>
      </c>
      <c r="G66" s="95">
        <v>0</v>
      </c>
      <c r="H66" s="94">
        <v>0</v>
      </c>
      <c r="I66" s="95">
        <v>0</v>
      </c>
      <c r="J66" s="94">
        <v>0</v>
      </c>
      <c r="K66" s="95">
        <v>0</v>
      </c>
      <c r="L66" s="94"/>
      <c r="M66" s="95"/>
      <c r="N66" s="94"/>
      <c r="O66" s="95"/>
      <c r="P66" s="94">
        <f>$H66+$J66+$L66+$N66</f>
        <v>0</v>
      </c>
      <c r="Q66" s="95">
        <f>$I66+$K66+$M66+$O66</f>
        <v>0</v>
      </c>
      <c r="R66" s="49">
        <f>IF($H66=0,0,(($J66-$H66)/$H66)*100)</f>
        <v>0</v>
      </c>
      <c r="S66" s="50">
        <f>IF($I66=0,0,(($K66-$I66)/$I66)*100)</f>
        <v>0</v>
      </c>
      <c r="T66" s="49">
        <f>IF($E66=0,0,($P66/$E66)*100)</f>
        <v>0</v>
      </c>
      <c r="U66" s="51">
        <f>IF($E66=0,0,($Q66/$E66)*100)</f>
        <v>0</v>
      </c>
      <c r="V66" s="94"/>
      <c r="W66" s="95"/>
    </row>
    <row r="67" spans="1:23" ht="12.75" customHeight="1">
      <c r="A67" s="57" t="s">
        <v>39</v>
      </c>
      <c r="B67" s="102">
        <f>B66</f>
        <v>0</v>
      </c>
      <c r="C67" s="102">
        <f>C66</f>
        <v>0</v>
      </c>
      <c r="D67" s="102"/>
      <c r="E67" s="102">
        <f>$B67+$C67+$D67</f>
        <v>0</v>
      </c>
      <c r="F67" s="103">
        <f aca="true" t="shared" si="33" ref="F67:O67">F66</f>
        <v>0</v>
      </c>
      <c r="G67" s="104">
        <f t="shared" si="33"/>
        <v>0</v>
      </c>
      <c r="H67" s="103">
        <f t="shared" si="33"/>
        <v>0</v>
      </c>
      <c r="I67" s="104">
        <f t="shared" si="33"/>
        <v>0</v>
      </c>
      <c r="J67" s="103">
        <f t="shared" si="33"/>
        <v>0</v>
      </c>
      <c r="K67" s="104">
        <f t="shared" si="33"/>
        <v>0</v>
      </c>
      <c r="L67" s="103">
        <f t="shared" si="33"/>
        <v>0</v>
      </c>
      <c r="M67" s="104">
        <f t="shared" si="33"/>
        <v>0</v>
      </c>
      <c r="N67" s="103">
        <f t="shared" si="33"/>
        <v>0</v>
      </c>
      <c r="O67" s="104">
        <f t="shared" si="33"/>
        <v>0</v>
      </c>
      <c r="P67" s="103">
        <f>$H67+$J67+$L67+$N67</f>
        <v>0</v>
      </c>
      <c r="Q67" s="104">
        <f>$I67+$K67+$M67+$O67</f>
        <v>0</v>
      </c>
      <c r="R67" s="58">
        <f>IF($H67=0,0,(($J67-$H67)/$H67)*100)</f>
        <v>0</v>
      </c>
      <c r="S67" s="59">
        <f>IF($I67=0,0,(($K67-$I67)/$I67)*100)</f>
        <v>0</v>
      </c>
      <c r="T67" s="58">
        <f>IF($E67=0,0,($P67/$E67)*100)</f>
        <v>0</v>
      </c>
      <c r="U67" s="60">
        <f>IF($E67=0,0,($Q67/$E67)*100)</f>
        <v>0</v>
      </c>
      <c r="V67" s="103">
        <f>V66</f>
        <v>0</v>
      </c>
      <c r="W67" s="104">
        <f>W66</f>
        <v>0</v>
      </c>
    </row>
    <row r="68" spans="1:23" ht="12.75" customHeight="1">
      <c r="A68" s="61" t="s">
        <v>81</v>
      </c>
      <c r="B68" s="105">
        <f>B66</f>
        <v>0</v>
      </c>
      <c r="C68" s="105">
        <f>C66</f>
        <v>0</v>
      </c>
      <c r="D68" s="105"/>
      <c r="E68" s="105">
        <f>$B68+$C68+$D68</f>
        <v>0</v>
      </c>
      <c r="F68" s="106">
        <f aca="true" t="shared" si="34" ref="F68:O68">F66</f>
        <v>0</v>
      </c>
      <c r="G68" s="107">
        <f t="shared" si="34"/>
        <v>0</v>
      </c>
      <c r="H68" s="106">
        <f t="shared" si="34"/>
        <v>0</v>
      </c>
      <c r="I68" s="107">
        <f t="shared" si="34"/>
        <v>0</v>
      </c>
      <c r="J68" s="106">
        <f t="shared" si="34"/>
        <v>0</v>
      </c>
      <c r="K68" s="107">
        <f t="shared" si="34"/>
        <v>0</v>
      </c>
      <c r="L68" s="106">
        <f t="shared" si="34"/>
        <v>0</v>
      </c>
      <c r="M68" s="107">
        <f t="shared" si="34"/>
        <v>0</v>
      </c>
      <c r="N68" s="106">
        <f t="shared" si="34"/>
        <v>0</v>
      </c>
      <c r="O68" s="107">
        <f t="shared" si="34"/>
        <v>0</v>
      </c>
      <c r="P68" s="106">
        <f>$H68+$J68+$L68+$N68</f>
        <v>0</v>
      </c>
      <c r="Q68" s="107">
        <f>$I68+$K68+$M68+$O68</f>
        <v>0</v>
      </c>
      <c r="R68" s="62">
        <f>IF($H68=0,0,(($J68-$H68)/$H68)*100)</f>
        <v>0</v>
      </c>
      <c r="S68" s="63">
        <f>IF($I68=0,0,(($K68-$I68)/$I68)*100)</f>
        <v>0</v>
      </c>
      <c r="T68" s="62">
        <f>IF($E68=0,0,($P68/$E68)*100)</f>
        <v>0</v>
      </c>
      <c r="U68" s="66">
        <f>IF($E68=0,0,($Q68/$E68)*100)</f>
        <v>0</v>
      </c>
      <c r="V68" s="106">
        <f>V66</f>
        <v>0</v>
      </c>
      <c r="W68" s="107">
        <f>W66</f>
        <v>0</v>
      </c>
    </row>
    <row r="69" spans="1:23" ht="12.75" customHeight="1" thickBot="1">
      <c r="A69" s="61" t="s">
        <v>83</v>
      </c>
      <c r="B69" s="105">
        <f>SUM(B9:B14,B17:B22,B25:B28,B31,B34:B38,B41:B51,B54:B57,B60:B62,B66)</f>
        <v>137383000</v>
      </c>
      <c r="C69" s="105">
        <f>SUM(C9:C14,C17:C22,C25:C28,C31,C34:C38,C41:C51,C54:C57,C60:C62,C66)</f>
        <v>0</v>
      </c>
      <c r="D69" s="105"/>
      <c r="E69" s="105">
        <f>$B69+$C69+$D69</f>
        <v>137383000</v>
      </c>
      <c r="F69" s="106">
        <f aca="true" t="shared" si="35" ref="F69:O69">SUM(F9:F14,F17:F22,F25:F28,F31,F34:F38,F41:F51,F54:F57,F60:F62,F66)</f>
        <v>88290000</v>
      </c>
      <c r="G69" s="107">
        <f t="shared" si="35"/>
        <v>43300000</v>
      </c>
      <c r="H69" s="106">
        <f t="shared" si="35"/>
        <v>9589000</v>
      </c>
      <c r="I69" s="107">
        <f t="shared" si="35"/>
        <v>9864034</v>
      </c>
      <c r="J69" s="106">
        <f t="shared" si="35"/>
        <v>17805000</v>
      </c>
      <c r="K69" s="107">
        <f t="shared" si="35"/>
        <v>25071212</v>
      </c>
      <c r="L69" s="106">
        <f t="shared" si="35"/>
        <v>0</v>
      </c>
      <c r="M69" s="107">
        <f t="shared" si="35"/>
        <v>0</v>
      </c>
      <c r="N69" s="106">
        <f t="shared" si="35"/>
        <v>0</v>
      </c>
      <c r="O69" s="107">
        <f t="shared" si="35"/>
        <v>0</v>
      </c>
      <c r="P69" s="106">
        <f>$H69+$J69+$L69+$N69</f>
        <v>27394000</v>
      </c>
      <c r="Q69" s="107">
        <f>$I69+$K69+$M69+$O69</f>
        <v>34935246</v>
      </c>
      <c r="R69" s="62">
        <f>IF($H69=0,0,(($J69-$H69)/$H69)*100)</f>
        <v>85.68151006361457</v>
      </c>
      <c r="S69" s="63">
        <f>IF($I69=0,0,(($K69-$I69)/$I69)*100)</f>
        <v>154.16793981042645</v>
      </c>
      <c r="T69" s="62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23.896298751711925</v>
      </c>
      <c r="U69" s="66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30.47466873696974</v>
      </c>
      <c r="V69" s="106">
        <f>SUM(V9:V14,V17:V22,V25:V28,V31,V34:V38,V41:V51,V54:V57,V60:V62,V66)</f>
        <v>45615000</v>
      </c>
      <c r="W69" s="107">
        <f>SUM(W9:W14,W17:W22,W25:W28,W31,W34:W38,W41:W51,W54:W57,W60:W62,W66)</f>
        <v>0</v>
      </c>
    </row>
    <row r="70" spans="1:23" ht="13.5" thickTop="1">
      <c r="A70" s="67"/>
      <c r="B70" s="68"/>
      <c r="C70" s="69"/>
      <c r="D70" s="69"/>
      <c r="E70" s="70"/>
      <c r="F70" s="68"/>
      <c r="G70" s="69"/>
      <c r="H70" s="69"/>
      <c r="I70" s="70"/>
      <c r="J70" s="69"/>
      <c r="K70" s="70"/>
      <c r="L70" s="69"/>
      <c r="M70" s="69"/>
      <c r="N70" s="69"/>
      <c r="O70" s="69"/>
      <c r="P70" s="69"/>
      <c r="Q70" s="69"/>
      <c r="R70" s="69"/>
      <c r="S70" s="69"/>
      <c r="T70" s="69"/>
      <c r="U70" s="70"/>
      <c r="V70" s="68"/>
      <c r="W70" s="70"/>
    </row>
    <row r="71" spans="1:23" ht="12.75">
      <c r="A71" s="13"/>
      <c r="B71" s="71"/>
      <c r="C71" s="72"/>
      <c r="D71" s="72"/>
      <c r="E71" s="73"/>
      <c r="F71" s="74" t="s">
        <v>4</v>
      </c>
      <c r="G71" s="75"/>
      <c r="H71" s="74" t="s">
        <v>5</v>
      </c>
      <c r="I71" s="76"/>
      <c r="J71" s="74" t="s">
        <v>6</v>
      </c>
      <c r="K71" s="76"/>
      <c r="L71" s="74" t="s">
        <v>7</v>
      </c>
      <c r="M71" s="74"/>
      <c r="N71" s="77" t="s">
        <v>8</v>
      </c>
      <c r="O71" s="74"/>
      <c r="P71" s="131" t="s">
        <v>9</v>
      </c>
      <c r="Q71" s="132"/>
      <c r="R71" s="133" t="s">
        <v>10</v>
      </c>
      <c r="S71" s="132"/>
      <c r="T71" s="133" t="s">
        <v>11</v>
      </c>
      <c r="U71" s="132"/>
      <c r="V71" s="131"/>
      <c r="W71" s="132"/>
    </row>
    <row r="72" spans="1:23" ht="67.5">
      <c r="A72" s="78" t="s">
        <v>84</v>
      </c>
      <c r="B72" s="79" t="s">
        <v>85</v>
      </c>
      <c r="C72" s="79" t="s">
        <v>86</v>
      </c>
      <c r="D72" s="80" t="s">
        <v>15</v>
      </c>
      <c r="E72" s="79" t="s">
        <v>16</v>
      </c>
      <c r="F72" s="79" t="s">
        <v>17</v>
      </c>
      <c r="G72" s="79" t="s">
        <v>87</v>
      </c>
      <c r="H72" s="79" t="s">
        <v>88</v>
      </c>
      <c r="I72" s="81" t="s">
        <v>20</v>
      </c>
      <c r="J72" s="79" t="s">
        <v>89</v>
      </c>
      <c r="K72" s="81" t="s">
        <v>22</v>
      </c>
      <c r="L72" s="79" t="s">
        <v>90</v>
      </c>
      <c r="M72" s="81" t="s">
        <v>24</v>
      </c>
      <c r="N72" s="79" t="s">
        <v>91</v>
      </c>
      <c r="O72" s="81" t="s">
        <v>26</v>
      </c>
      <c r="P72" s="81" t="s">
        <v>92</v>
      </c>
      <c r="Q72" s="82" t="s">
        <v>28</v>
      </c>
      <c r="R72" s="83" t="s">
        <v>92</v>
      </c>
      <c r="S72" s="84" t="s">
        <v>28</v>
      </c>
      <c r="T72" s="83" t="s">
        <v>93</v>
      </c>
      <c r="U72" s="80" t="s">
        <v>30</v>
      </c>
      <c r="V72" s="79"/>
      <c r="W72" s="81"/>
    </row>
    <row r="73" spans="1:23" ht="12.75">
      <c r="A73" s="1" t="str">
        <f>+A7</f>
        <v>R thousands</v>
      </c>
      <c r="B73" s="2"/>
      <c r="C73" s="2">
        <v>100</v>
      </c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3"/>
      <c r="P73" s="2"/>
      <c r="Q73" s="3"/>
      <c r="R73" s="2"/>
      <c r="S73" s="3"/>
      <c r="T73" s="2"/>
      <c r="U73" s="2"/>
      <c r="V73" s="2"/>
      <c r="W73" s="2"/>
    </row>
    <row r="74" spans="1:23" ht="12.75" hidden="1">
      <c r="A74" s="4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108"/>
      <c r="O74" s="109"/>
      <c r="P74" s="108"/>
      <c r="Q74" s="109"/>
      <c r="R74" s="5"/>
      <c r="S74" s="6"/>
      <c r="T74" s="5"/>
      <c r="U74" s="5"/>
      <c r="V74" s="108"/>
      <c r="W74" s="108"/>
    </row>
    <row r="75" spans="1:23" ht="12.75" hidden="1">
      <c r="A75" s="7" t="s">
        <v>112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1"/>
      <c r="N75" s="110"/>
      <c r="O75" s="111"/>
      <c r="P75" s="110"/>
      <c r="Q75" s="111"/>
      <c r="R75" s="8"/>
      <c r="S75" s="9"/>
      <c r="T75" s="8"/>
      <c r="U75" s="8"/>
      <c r="V75" s="110"/>
      <c r="W75" s="110"/>
    </row>
    <row r="76" spans="1:23" ht="12.75" hidden="1">
      <c r="A76" s="10" t="s">
        <v>113</v>
      </c>
      <c r="B76" s="112">
        <f>SUM(B77:B80)</f>
        <v>0</v>
      </c>
      <c r="C76" s="112">
        <f aca="true" t="shared" si="36" ref="C76:I76">SUM(C77:C80)</f>
        <v>0</v>
      </c>
      <c r="D76" s="112">
        <f t="shared" si="36"/>
        <v>0</v>
      </c>
      <c r="E76" s="112">
        <f t="shared" si="36"/>
        <v>0</v>
      </c>
      <c r="F76" s="112">
        <f t="shared" si="36"/>
        <v>0</v>
      </c>
      <c r="G76" s="112">
        <f t="shared" si="36"/>
        <v>0</v>
      </c>
      <c r="H76" s="112">
        <f t="shared" si="36"/>
        <v>0</v>
      </c>
      <c r="I76" s="112">
        <f t="shared" si="36"/>
        <v>0</v>
      </c>
      <c r="J76" s="112">
        <f>SUM(J77:J80)</f>
        <v>0</v>
      </c>
      <c r="K76" s="112">
        <f>SUM(K77:K80)</f>
        <v>0</v>
      </c>
      <c r="L76" s="112">
        <f>SUM(L77:L80)</f>
        <v>0</v>
      </c>
      <c r="M76" s="113">
        <f>SUM(M77:M80)</f>
        <v>0</v>
      </c>
      <c r="N76" s="112"/>
      <c r="O76" s="113"/>
      <c r="P76" s="112"/>
      <c r="Q76" s="113"/>
      <c r="R76" s="11"/>
      <c r="S76" s="12"/>
      <c r="T76" s="11"/>
      <c r="U76" s="11"/>
      <c r="V76" s="112">
        <f>SUM(V77:V80)</f>
        <v>0</v>
      </c>
      <c r="W76" s="112">
        <f>SUM(W77:W80)</f>
        <v>0</v>
      </c>
    </row>
    <row r="77" spans="1:23" ht="12.75" hidden="1">
      <c r="A77" s="13" t="s">
        <v>114</v>
      </c>
      <c r="B77" s="114"/>
      <c r="C77" s="114"/>
      <c r="D77" s="114"/>
      <c r="E77" s="114">
        <f>SUM(B77:D77)</f>
        <v>0</v>
      </c>
      <c r="F77" s="114"/>
      <c r="G77" s="114"/>
      <c r="H77" s="114"/>
      <c r="I77" s="115"/>
      <c r="J77" s="114"/>
      <c r="K77" s="115"/>
      <c r="L77" s="114"/>
      <c r="M77" s="116"/>
      <c r="N77" s="114"/>
      <c r="O77" s="116"/>
      <c r="P77" s="114"/>
      <c r="Q77" s="116"/>
      <c r="R77" s="14"/>
      <c r="S77" s="15"/>
      <c r="T77" s="14"/>
      <c r="U77" s="14"/>
      <c r="V77" s="114"/>
      <c r="W77" s="114"/>
    </row>
    <row r="78" spans="1:23" ht="12.75" hidden="1">
      <c r="A78" s="13" t="s">
        <v>115</v>
      </c>
      <c r="B78" s="114"/>
      <c r="C78" s="114"/>
      <c r="D78" s="114"/>
      <c r="E78" s="114">
        <f>SUM(B78:D78)</f>
        <v>0</v>
      </c>
      <c r="F78" s="114"/>
      <c r="G78" s="114"/>
      <c r="H78" s="114"/>
      <c r="I78" s="115"/>
      <c r="J78" s="114"/>
      <c r="K78" s="115"/>
      <c r="L78" s="114"/>
      <c r="M78" s="116"/>
      <c r="N78" s="114"/>
      <c r="O78" s="116"/>
      <c r="P78" s="114"/>
      <c r="Q78" s="116"/>
      <c r="R78" s="14"/>
      <c r="S78" s="15"/>
      <c r="T78" s="14"/>
      <c r="U78" s="14"/>
      <c r="V78" s="114"/>
      <c r="W78" s="114"/>
    </row>
    <row r="79" spans="1:23" ht="12.75" hidden="1">
      <c r="A79" s="13" t="s">
        <v>116</v>
      </c>
      <c r="B79" s="114"/>
      <c r="C79" s="114"/>
      <c r="D79" s="114"/>
      <c r="E79" s="114">
        <f>SUM(B79:D79)</f>
        <v>0</v>
      </c>
      <c r="F79" s="114"/>
      <c r="G79" s="114"/>
      <c r="H79" s="114"/>
      <c r="I79" s="115"/>
      <c r="J79" s="114"/>
      <c r="K79" s="115"/>
      <c r="L79" s="114"/>
      <c r="M79" s="116"/>
      <c r="N79" s="114"/>
      <c r="O79" s="116"/>
      <c r="P79" s="114"/>
      <c r="Q79" s="116"/>
      <c r="R79" s="14"/>
      <c r="S79" s="15"/>
      <c r="T79" s="14"/>
      <c r="U79" s="14"/>
      <c r="V79" s="114"/>
      <c r="W79" s="114"/>
    </row>
    <row r="80" spans="1:23" ht="12.75" hidden="1">
      <c r="A80" s="13" t="s">
        <v>117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>
      <c r="A82" s="85" t="s">
        <v>94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8"/>
      <c r="R82" s="86"/>
      <c r="S82" s="86"/>
      <c r="T82" s="87"/>
      <c r="U82" s="88"/>
      <c r="V82" s="117"/>
      <c r="W82" s="117"/>
    </row>
    <row r="83" spans="1:23" ht="12.75">
      <c r="A83" s="89" t="s">
        <v>95</v>
      </c>
      <c r="B83" s="119">
        <v>0</v>
      </c>
      <c r="C83" s="119">
        <v>0</v>
      </c>
      <c r="D83" s="119"/>
      <c r="E83" s="119">
        <f aca="true" t="shared" si="37" ref="E83:E90">$B83+$C83+$D83</f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/>
      <c r="M83" s="119"/>
      <c r="N83" s="119"/>
      <c r="O83" s="119"/>
      <c r="P83" s="119">
        <f aca="true" t="shared" si="38" ref="P83:P90">$H83+$J83+$L83+$N83</f>
        <v>0</v>
      </c>
      <c r="Q83" s="114">
        <f aca="true" t="shared" si="39" ref="Q83:Q90">$I83+$K83+$M83+$O83</f>
        <v>0</v>
      </c>
      <c r="R83" s="90">
        <f aca="true" t="shared" si="40" ref="R83:R90">IF($H83=0,0,(($J83-$H83)/$H83)*100)</f>
        <v>0</v>
      </c>
      <c r="S83" s="91">
        <f aca="true" t="shared" si="41" ref="S83:S90">IF($I83=0,0,(($K83-$I83)/$I83)*100)</f>
        <v>0</v>
      </c>
      <c r="T83" s="90">
        <f aca="true" t="shared" si="42" ref="T83:T90">IF($E83=0,0,($P83/$E83)*100)</f>
        <v>0</v>
      </c>
      <c r="U83" s="91">
        <f aca="true" t="shared" si="43" ref="U83:U90">IF($E83=0,0,($Q83/$E83)*100)</f>
        <v>0</v>
      </c>
      <c r="V83" s="119"/>
      <c r="W83" s="119"/>
    </row>
    <row r="84" spans="1:23" ht="12.75">
      <c r="A84" s="92" t="s">
        <v>96</v>
      </c>
      <c r="B84" s="114">
        <v>0</v>
      </c>
      <c r="C84" s="114">
        <v>0</v>
      </c>
      <c r="D84" s="114"/>
      <c r="E84" s="114">
        <f t="shared" si="37"/>
        <v>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/>
      <c r="M84" s="114"/>
      <c r="N84" s="114"/>
      <c r="O84" s="114"/>
      <c r="P84" s="116">
        <f t="shared" si="38"/>
        <v>0</v>
      </c>
      <c r="Q84" s="116">
        <f t="shared" si="39"/>
        <v>0</v>
      </c>
      <c r="R84" s="90">
        <f t="shared" si="40"/>
        <v>0</v>
      </c>
      <c r="S84" s="91">
        <f t="shared" si="41"/>
        <v>0</v>
      </c>
      <c r="T84" s="90">
        <f t="shared" si="42"/>
        <v>0</v>
      </c>
      <c r="U84" s="91">
        <f t="shared" si="43"/>
        <v>0</v>
      </c>
      <c r="V84" s="114"/>
      <c r="W84" s="114"/>
    </row>
    <row r="85" spans="1:23" ht="12.75">
      <c r="A85" s="92" t="s">
        <v>97</v>
      </c>
      <c r="B85" s="114">
        <v>0</v>
      </c>
      <c r="C85" s="114">
        <v>0</v>
      </c>
      <c r="D85" s="114"/>
      <c r="E85" s="114">
        <f t="shared" si="37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/>
      <c r="M85" s="114"/>
      <c r="N85" s="114"/>
      <c r="O85" s="114"/>
      <c r="P85" s="116">
        <f t="shared" si="38"/>
        <v>0</v>
      </c>
      <c r="Q85" s="116">
        <f t="shared" si="39"/>
        <v>0</v>
      </c>
      <c r="R85" s="90">
        <f t="shared" si="40"/>
        <v>0</v>
      </c>
      <c r="S85" s="91">
        <f t="shared" si="41"/>
        <v>0</v>
      </c>
      <c r="T85" s="90">
        <f t="shared" si="42"/>
        <v>0</v>
      </c>
      <c r="U85" s="91">
        <f t="shared" si="43"/>
        <v>0</v>
      </c>
      <c r="V85" s="114"/>
      <c r="W85" s="114"/>
    </row>
    <row r="86" spans="1:23" ht="12.75">
      <c r="A86" s="92" t="s">
        <v>98</v>
      </c>
      <c r="B86" s="114">
        <v>0</v>
      </c>
      <c r="C86" s="114">
        <v>0</v>
      </c>
      <c r="D86" s="114"/>
      <c r="E86" s="114">
        <f t="shared" si="37"/>
        <v>0</v>
      </c>
      <c r="F86" s="114">
        <v>0</v>
      </c>
      <c r="G86" s="114">
        <v>0</v>
      </c>
      <c r="H86" s="114">
        <v>0</v>
      </c>
      <c r="I86" s="114">
        <v>0</v>
      </c>
      <c r="J86" s="114">
        <v>0</v>
      </c>
      <c r="K86" s="114">
        <v>0</v>
      </c>
      <c r="L86" s="114"/>
      <c r="M86" s="114"/>
      <c r="N86" s="114"/>
      <c r="O86" s="114"/>
      <c r="P86" s="116">
        <f t="shared" si="38"/>
        <v>0</v>
      </c>
      <c r="Q86" s="116">
        <f t="shared" si="39"/>
        <v>0</v>
      </c>
      <c r="R86" s="90">
        <f t="shared" si="40"/>
        <v>0</v>
      </c>
      <c r="S86" s="91">
        <f t="shared" si="41"/>
        <v>0</v>
      </c>
      <c r="T86" s="90">
        <f t="shared" si="42"/>
        <v>0</v>
      </c>
      <c r="U86" s="91">
        <f t="shared" si="43"/>
        <v>0</v>
      </c>
      <c r="V86" s="114"/>
      <c r="W86" s="114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37"/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/>
      <c r="M87" s="114"/>
      <c r="N87" s="114"/>
      <c r="O87" s="114"/>
      <c r="P87" s="116">
        <f t="shared" si="38"/>
        <v>0</v>
      </c>
      <c r="Q87" s="116">
        <f t="shared" si="39"/>
        <v>0</v>
      </c>
      <c r="R87" s="90">
        <f t="shared" si="40"/>
        <v>0</v>
      </c>
      <c r="S87" s="91">
        <f t="shared" si="41"/>
        <v>0</v>
      </c>
      <c r="T87" s="90">
        <f t="shared" si="42"/>
        <v>0</v>
      </c>
      <c r="U87" s="91">
        <f t="shared" si="43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37"/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/>
      <c r="M88" s="114"/>
      <c r="N88" s="114"/>
      <c r="O88" s="114"/>
      <c r="P88" s="116">
        <f t="shared" si="38"/>
        <v>0</v>
      </c>
      <c r="Q88" s="116">
        <f t="shared" si="39"/>
        <v>0</v>
      </c>
      <c r="R88" s="90">
        <f t="shared" si="40"/>
        <v>0</v>
      </c>
      <c r="S88" s="91">
        <f t="shared" si="41"/>
        <v>0</v>
      </c>
      <c r="T88" s="90">
        <f t="shared" si="42"/>
        <v>0</v>
      </c>
      <c r="U88" s="91">
        <f t="shared" si="43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37"/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/>
      <c r="M89" s="114"/>
      <c r="N89" s="114"/>
      <c r="O89" s="114"/>
      <c r="P89" s="116">
        <f t="shared" si="38"/>
        <v>0</v>
      </c>
      <c r="Q89" s="116">
        <f t="shared" si="39"/>
        <v>0</v>
      </c>
      <c r="R89" s="90">
        <f t="shared" si="40"/>
        <v>0</v>
      </c>
      <c r="S89" s="91">
        <f t="shared" si="41"/>
        <v>0</v>
      </c>
      <c r="T89" s="90">
        <f t="shared" si="42"/>
        <v>0</v>
      </c>
      <c r="U89" s="91">
        <f t="shared" si="43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37"/>
        <v>0</v>
      </c>
      <c r="F90" s="114">
        <v>0</v>
      </c>
      <c r="G90" s="114">
        <v>0</v>
      </c>
      <c r="H90" s="114">
        <v>0</v>
      </c>
      <c r="I90" s="114">
        <v>0</v>
      </c>
      <c r="J90" s="114">
        <v>0</v>
      </c>
      <c r="K90" s="114">
        <v>0</v>
      </c>
      <c r="L90" s="114"/>
      <c r="M90" s="114"/>
      <c r="N90" s="114"/>
      <c r="O90" s="114"/>
      <c r="P90" s="116">
        <f t="shared" si="38"/>
        <v>0</v>
      </c>
      <c r="Q90" s="116">
        <f t="shared" si="39"/>
        <v>0</v>
      </c>
      <c r="R90" s="90">
        <f t="shared" si="40"/>
        <v>0</v>
      </c>
      <c r="S90" s="91">
        <f t="shared" si="41"/>
        <v>0</v>
      </c>
      <c r="T90" s="90">
        <f t="shared" si="42"/>
        <v>0</v>
      </c>
      <c r="U90" s="91">
        <f t="shared" si="43"/>
        <v>0</v>
      </c>
      <c r="V90" s="114"/>
      <c r="W90" s="114"/>
    </row>
    <row r="91" spans="1:23" ht="12.75">
      <c r="A91" s="16" t="s">
        <v>103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1"/>
      <c r="Q91" s="121"/>
      <c r="R91" s="17"/>
      <c r="S91" s="18"/>
      <c r="T91" s="17"/>
      <c r="U91" s="18"/>
      <c r="V91" s="120"/>
      <c r="W91" s="120"/>
    </row>
    <row r="92" spans="1:23" ht="22.5" hidden="1">
      <c r="A92" s="19" t="s">
        <v>118</v>
      </c>
      <c r="B92" s="122">
        <f aca="true" t="shared" si="44" ref="B92:I92">SUM(B93:B107)</f>
        <v>0</v>
      </c>
      <c r="C92" s="122">
        <f t="shared" si="44"/>
        <v>0</v>
      </c>
      <c r="D92" s="122">
        <f t="shared" si="44"/>
        <v>0</v>
      </c>
      <c r="E92" s="122">
        <f t="shared" si="44"/>
        <v>0</v>
      </c>
      <c r="F92" s="122">
        <f t="shared" si="44"/>
        <v>0</v>
      </c>
      <c r="G92" s="122">
        <f t="shared" si="44"/>
        <v>0</v>
      </c>
      <c r="H92" s="122">
        <f t="shared" si="44"/>
        <v>0</v>
      </c>
      <c r="I92" s="122">
        <f t="shared" si="44"/>
        <v>0</v>
      </c>
      <c r="J92" s="122">
        <f>SUM(J93:J107)</f>
        <v>0</v>
      </c>
      <c r="K92" s="122">
        <f>SUM(K93:K107)</f>
        <v>0</v>
      </c>
      <c r="L92" s="122">
        <f>SUM(L93:L107)</f>
        <v>0</v>
      </c>
      <c r="M92" s="123">
        <f>SUM(M93:M107)</f>
        <v>0</v>
      </c>
      <c r="N92" s="122"/>
      <c r="O92" s="123"/>
      <c r="P92" s="122"/>
      <c r="Q92" s="123"/>
      <c r="R92" s="20" t="str">
        <f aca="true" t="shared" si="45" ref="R92:S107">IF(L92=0," ",(N92-L92)/L92)</f>
        <v> </v>
      </c>
      <c r="S92" s="20" t="str">
        <f t="shared" si="45"/>
        <v> </v>
      </c>
      <c r="T92" s="20" t="str">
        <f aca="true" t="shared" si="46" ref="T92:T110">IF(E92=0," ",(P92/E92))</f>
        <v> </v>
      </c>
      <c r="U92" s="21" t="str">
        <f aca="true" t="shared" si="47" ref="U92:U110">IF(E92=0," ",(Q92/E92))</f>
        <v> </v>
      </c>
      <c r="V92" s="122">
        <f>SUM(V93:V107)</f>
        <v>0</v>
      </c>
      <c r="W92" s="122">
        <f>SUM(W93:W107)</f>
        <v>0</v>
      </c>
    </row>
    <row r="93" spans="1:23" ht="12.75" hidden="1">
      <c r="A93" s="22"/>
      <c r="B93" s="124"/>
      <c r="C93" s="124"/>
      <c r="D93" s="124"/>
      <c r="E93" s="125">
        <f>SUM(B93:D93)</f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3" t="str">
        <f t="shared" si="45"/>
        <v> </v>
      </c>
      <c r="S93" s="23" t="str">
        <f t="shared" si="45"/>
        <v> </v>
      </c>
      <c r="T93" s="23" t="str">
        <f t="shared" si="46"/>
        <v> </v>
      </c>
      <c r="U93" s="24" t="str">
        <f t="shared" si="47"/>
        <v> </v>
      </c>
      <c r="V93" s="124"/>
      <c r="W93" s="124"/>
    </row>
    <row r="94" spans="1:23" ht="12.75" hidden="1">
      <c r="A94" s="22"/>
      <c r="B94" s="124"/>
      <c r="C94" s="124"/>
      <c r="D94" s="124"/>
      <c r="E94" s="125">
        <f aca="true" t="shared" si="48" ref="E94:E107">SUM(B94:D94)</f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3" t="str">
        <f t="shared" si="45"/>
        <v> </v>
      </c>
      <c r="S94" s="23" t="str">
        <f t="shared" si="45"/>
        <v> </v>
      </c>
      <c r="T94" s="23" t="str">
        <f t="shared" si="46"/>
        <v> </v>
      </c>
      <c r="U94" s="24" t="str">
        <f t="shared" si="47"/>
        <v> </v>
      </c>
      <c r="V94" s="124"/>
      <c r="W94" s="124"/>
    </row>
    <row r="95" spans="1:23" ht="12.75" hidden="1">
      <c r="A95" s="22"/>
      <c r="B95" s="124"/>
      <c r="C95" s="124"/>
      <c r="D95" s="124"/>
      <c r="E95" s="125">
        <f t="shared" si="48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3" t="str">
        <f t="shared" si="45"/>
        <v> </v>
      </c>
      <c r="S95" s="23" t="str">
        <f t="shared" si="45"/>
        <v> </v>
      </c>
      <c r="T95" s="23" t="str">
        <f t="shared" si="46"/>
        <v> </v>
      </c>
      <c r="U95" s="24" t="str">
        <f t="shared" si="47"/>
        <v> </v>
      </c>
      <c r="V95" s="124"/>
      <c r="W95" s="124"/>
    </row>
    <row r="96" spans="1:23" ht="12.75" hidden="1">
      <c r="A96" s="22"/>
      <c r="B96" s="124"/>
      <c r="C96" s="124"/>
      <c r="D96" s="124"/>
      <c r="E96" s="125">
        <f t="shared" si="48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45"/>
        <v> </v>
      </c>
      <c r="S96" s="23" t="str">
        <f t="shared" si="45"/>
        <v> </v>
      </c>
      <c r="T96" s="23" t="str">
        <f t="shared" si="46"/>
        <v> </v>
      </c>
      <c r="U96" s="24" t="str">
        <f t="shared" si="47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t="shared" si="48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45"/>
        <v> </v>
      </c>
      <c r="S97" s="23" t="str">
        <f t="shared" si="45"/>
        <v> </v>
      </c>
      <c r="T97" s="23" t="str">
        <f t="shared" si="46"/>
        <v> </v>
      </c>
      <c r="U97" s="24" t="str">
        <f t="shared" si="47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48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45"/>
        <v> </v>
      </c>
      <c r="S98" s="23" t="str">
        <f t="shared" si="45"/>
        <v> </v>
      </c>
      <c r="T98" s="23" t="str">
        <f t="shared" si="46"/>
        <v> </v>
      </c>
      <c r="U98" s="24" t="str">
        <f t="shared" si="47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48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45"/>
        <v> </v>
      </c>
      <c r="S99" s="23" t="str">
        <f t="shared" si="45"/>
        <v> </v>
      </c>
      <c r="T99" s="23" t="str">
        <f t="shared" si="46"/>
        <v> </v>
      </c>
      <c r="U99" s="24" t="str">
        <f t="shared" si="47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48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45"/>
        <v> </v>
      </c>
      <c r="S100" s="23" t="str">
        <f t="shared" si="45"/>
        <v> </v>
      </c>
      <c r="T100" s="23" t="str">
        <f t="shared" si="46"/>
        <v> </v>
      </c>
      <c r="U100" s="24" t="str">
        <f t="shared" si="47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48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45"/>
        <v> </v>
      </c>
      <c r="S101" s="23" t="str">
        <f t="shared" si="45"/>
        <v> </v>
      </c>
      <c r="T101" s="23" t="str">
        <f t="shared" si="46"/>
        <v> </v>
      </c>
      <c r="U101" s="24" t="str">
        <f t="shared" si="47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48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45"/>
        <v> </v>
      </c>
      <c r="S102" s="23" t="str">
        <f t="shared" si="45"/>
        <v> </v>
      </c>
      <c r="T102" s="23" t="str">
        <f t="shared" si="46"/>
        <v> </v>
      </c>
      <c r="U102" s="24" t="str">
        <f t="shared" si="47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48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45"/>
        <v> </v>
      </c>
      <c r="S103" s="23" t="str">
        <f t="shared" si="45"/>
        <v> </v>
      </c>
      <c r="T103" s="23" t="str">
        <f t="shared" si="46"/>
        <v> </v>
      </c>
      <c r="U103" s="24" t="str">
        <f t="shared" si="47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48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45"/>
        <v> </v>
      </c>
      <c r="S104" s="23" t="str">
        <f t="shared" si="45"/>
        <v> </v>
      </c>
      <c r="T104" s="23" t="str">
        <f t="shared" si="46"/>
        <v> </v>
      </c>
      <c r="U104" s="24" t="str">
        <f t="shared" si="47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48"/>
        <v>0</v>
      </c>
      <c r="F105" s="124"/>
      <c r="G105" s="124"/>
      <c r="H105" s="126"/>
      <c r="I105" s="124"/>
      <c r="J105" s="126"/>
      <c r="K105" s="124"/>
      <c r="L105" s="126"/>
      <c r="M105" s="126"/>
      <c r="N105" s="126"/>
      <c r="O105" s="126"/>
      <c r="P105" s="126"/>
      <c r="Q105" s="126"/>
      <c r="R105" s="23" t="str">
        <f t="shared" si="45"/>
        <v> </v>
      </c>
      <c r="S105" s="23" t="str">
        <f t="shared" si="45"/>
        <v> </v>
      </c>
      <c r="T105" s="23" t="str">
        <f t="shared" si="46"/>
        <v> </v>
      </c>
      <c r="U105" s="24" t="str">
        <f t="shared" si="47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48"/>
        <v>0</v>
      </c>
      <c r="F106" s="124"/>
      <c r="G106" s="124"/>
      <c r="H106" s="126"/>
      <c r="I106" s="124"/>
      <c r="J106" s="126"/>
      <c r="K106" s="124"/>
      <c r="L106" s="126"/>
      <c r="M106" s="126"/>
      <c r="N106" s="126"/>
      <c r="O106" s="126"/>
      <c r="P106" s="126"/>
      <c r="Q106" s="126"/>
      <c r="R106" s="23" t="str">
        <f t="shared" si="45"/>
        <v> </v>
      </c>
      <c r="S106" s="23" t="str">
        <f t="shared" si="45"/>
        <v> </v>
      </c>
      <c r="T106" s="23" t="str">
        <f t="shared" si="46"/>
        <v> </v>
      </c>
      <c r="U106" s="24" t="str">
        <f t="shared" si="47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48"/>
        <v>0</v>
      </c>
      <c r="F107" s="124"/>
      <c r="G107" s="124"/>
      <c r="H107" s="126"/>
      <c r="I107" s="124"/>
      <c r="J107" s="126"/>
      <c r="K107" s="124"/>
      <c r="L107" s="126"/>
      <c r="M107" s="126"/>
      <c r="N107" s="126"/>
      <c r="O107" s="126"/>
      <c r="P107" s="126"/>
      <c r="Q107" s="126"/>
      <c r="R107" s="23" t="str">
        <f t="shared" si="45"/>
        <v> </v>
      </c>
      <c r="S107" s="23" t="str">
        <f t="shared" si="45"/>
        <v> </v>
      </c>
      <c r="T107" s="23" t="str">
        <f t="shared" si="46"/>
        <v> </v>
      </c>
      <c r="U107" s="24" t="str">
        <f t="shared" si="47"/>
        <v> </v>
      </c>
      <c r="V107" s="124"/>
      <c r="W107" s="124"/>
    </row>
    <row r="108" spans="1:23" ht="12.75" hidden="1">
      <c r="A108" s="25"/>
      <c r="B108" s="127"/>
      <c r="C108" s="128"/>
      <c r="D108" s="128"/>
      <c r="E108" s="128"/>
      <c r="F108" s="127"/>
      <c r="G108" s="128"/>
      <c r="H108" s="127"/>
      <c r="I108" s="128"/>
      <c r="J108" s="127"/>
      <c r="K108" s="128"/>
      <c r="L108" s="127"/>
      <c r="M108" s="127"/>
      <c r="N108" s="127"/>
      <c r="O108" s="127"/>
      <c r="P108" s="127"/>
      <c r="Q108" s="127"/>
      <c r="R108" s="20" t="str">
        <f aca="true" t="shared" si="49" ref="R108:S110">IF(L108=0," ",(N108-L108)/L108)</f>
        <v> </v>
      </c>
      <c r="S108" s="21" t="str">
        <f t="shared" si="49"/>
        <v> </v>
      </c>
      <c r="T108" s="20" t="str">
        <f t="shared" si="46"/>
        <v> </v>
      </c>
      <c r="U108" s="21" t="str">
        <f t="shared" si="47"/>
        <v> </v>
      </c>
      <c r="V108" s="127"/>
      <c r="W108" s="128"/>
    </row>
    <row r="109" spans="1:23" ht="12.75" hidden="1">
      <c r="A109" s="25" t="s">
        <v>81</v>
      </c>
      <c r="B109" s="127">
        <f aca="true" t="shared" si="50" ref="B109:Q109">B92+B82</f>
        <v>0</v>
      </c>
      <c r="C109" s="127">
        <f t="shared" si="50"/>
        <v>0</v>
      </c>
      <c r="D109" s="127">
        <f t="shared" si="50"/>
        <v>0</v>
      </c>
      <c r="E109" s="127">
        <f t="shared" si="50"/>
        <v>0</v>
      </c>
      <c r="F109" s="127">
        <f t="shared" si="50"/>
        <v>0</v>
      </c>
      <c r="G109" s="127">
        <f t="shared" si="50"/>
        <v>0</v>
      </c>
      <c r="H109" s="127">
        <f t="shared" si="50"/>
        <v>0</v>
      </c>
      <c r="I109" s="127">
        <f t="shared" si="50"/>
        <v>0</v>
      </c>
      <c r="J109" s="127">
        <f t="shared" si="50"/>
        <v>0</v>
      </c>
      <c r="K109" s="127">
        <f t="shared" si="50"/>
        <v>0</v>
      </c>
      <c r="L109" s="127">
        <f t="shared" si="50"/>
        <v>0</v>
      </c>
      <c r="M109" s="127">
        <f t="shared" si="50"/>
        <v>0</v>
      </c>
      <c r="N109" s="127">
        <f t="shared" si="50"/>
        <v>0</v>
      </c>
      <c r="O109" s="127">
        <f t="shared" si="50"/>
        <v>0</v>
      </c>
      <c r="P109" s="127">
        <f t="shared" si="50"/>
        <v>0</v>
      </c>
      <c r="Q109" s="127">
        <f t="shared" si="50"/>
        <v>0</v>
      </c>
      <c r="R109" s="20" t="str">
        <f t="shared" si="49"/>
        <v> </v>
      </c>
      <c r="S109" s="21" t="str">
        <f t="shared" si="49"/>
        <v> </v>
      </c>
      <c r="T109" s="20" t="str">
        <f t="shared" si="46"/>
        <v> </v>
      </c>
      <c r="U109" s="21" t="str">
        <f t="shared" si="47"/>
        <v> </v>
      </c>
      <c r="V109" s="127">
        <f>V92+V82</f>
        <v>0</v>
      </c>
      <c r="W109" s="127">
        <f>W92+W82</f>
        <v>0</v>
      </c>
    </row>
    <row r="110" spans="1:23" ht="12.75" hidden="1">
      <c r="A110" s="26" t="s">
        <v>119</v>
      </c>
      <c r="B110" s="129">
        <f>B82</f>
        <v>0</v>
      </c>
      <c r="C110" s="129">
        <f aca="true" t="shared" si="51" ref="C110:Q110">C82</f>
        <v>0</v>
      </c>
      <c r="D110" s="129">
        <f t="shared" si="51"/>
        <v>0</v>
      </c>
      <c r="E110" s="129">
        <f t="shared" si="51"/>
        <v>0</v>
      </c>
      <c r="F110" s="129">
        <f t="shared" si="51"/>
        <v>0</v>
      </c>
      <c r="G110" s="129">
        <f t="shared" si="51"/>
        <v>0</v>
      </c>
      <c r="H110" s="129">
        <f t="shared" si="51"/>
        <v>0</v>
      </c>
      <c r="I110" s="129">
        <f t="shared" si="51"/>
        <v>0</v>
      </c>
      <c r="J110" s="129">
        <f t="shared" si="51"/>
        <v>0</v>
      </c>
      <c r="K110" s="129">
        <f t="shared" si="51"/>
        <v>0</v>
      </c>
      <c r="L110" s="129">
        <f t="shared" si="51"/>
        <v>0</v>
      </c>
      <c r="M110" s="129">
        <f t="shared" si="51"/>
        <v>0</v>
      </c>
      <c r="N110" s="129">
        <f t="shared" si="51"/>
        <v>0</v>
      </c>
      <c r="O110" s="129">
        <f t="shared" si="51"/>
        <v>0</v>
      </c>
      <c r="P110" s="129">
        <f t="shared" si="51"/>
        <v>0</v>
      </c>
      <c r="Q110" s="129">
        <f t="shared" si="51"/>
        <v>0</v>
      </c>
      <c r="R110" s="20" t="str">
        <f t="shared" si="49"/>
        <v> </v>
      </c>
      <c r="S110" s="21" t="str">
        <f t="shared" si="49"/>
        <v> </v>
      </c>
      <c r="T110" s="20" t="str">
        <f t="shared" si="46"/>
        <v> </v>
      </c>
      <c r="U110" s="21" t="str">
        <f t="shared" si="47"/>
        <v> </v>
      </c>
      <c r="V110" s="129">
        <f>V82</f>
        <v>0</v>
      </c>
      <c r="W110" s="129">
        <f>W82</f>
        <v>0</v>
      </c>
    </row>
    <row r="111" spans="1:23" ht="12.75">
      <c r="A111" s="27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28"/>
      <c r="S111" s="28"/>
      <c r="T111" s="28"/>
      <c r="U111" s="28"/>
      <c r="V111" s="130"/>
      <c r="W111" s="130"/>
    </row>
    <row r="112" ht="12.75">
      <c r="A112" s="29" t="s">
        <v>120</v>
      </c>
    </row>
    <row r="113" ht="12.75">
      <c r="A113" s="29" t="s">
        <v>121</v>
      </c>
    </row>
    <row r="114" spans="1:22" ht="12.75">
      <c r="A114" s="29" t="s">
        <v>122</v>
      </c>
      <c r="B114" s="31"/>
      <c r="C114" s="31"/>
      <c r="D114" s="31"/>
      <c r="E114" s="31"/>
      <c r="F114" s="31"/>
      <c r="H114" s="31"/>
      <c r="I114" s="31"/>
      <c r="J114" s="31"/>
      <c r="K114" s="31"/>
      <c r="V114" s="31"/>
    </row>
    <row r="115" spans="1:22" ht="12.75">
      <c r="A115" s="29" t="s">
        <v>123</v>
      </c>
      <c r="B115" s="31"/>
      <c r="C115" s="31"/>
      <c r="D115" s="31"/>
      <c r="E115" s="31"/>
      <c r="F115" s="31"/>
      <c r="H115" s="31"/>
      <c r="I115" s="31"/>
      <c r="J115" s="31"/>
      <c r="K115" s="31"/>
      <c r="V115" s="31"/>
    </row>
    <row r="116" spans="1:22" ht="12.75">
      <c r="A116" s="29" t="s">
        <v>124</v>
      </c>
      <c r="B116" s="31"/>
      <c r="C116" s="31"/>
      <c r="D116" s="31"/>
      <c r="E116" s="31"/>
      <c r="F116" s="31"/>
      <c r="H116" s="31"/>
      <c r="I116" s="31"/>
      <c r="J116" s="31"/>
      <c r="K116" s="31"/>
      <c r="V116" s="31"/>
    </row>
    <row r="117" ht="12.75">
      <c r="A117" s="29" t="s">
        <v>125</v>
      </c>
    </row>
    <row r="120" spans="1:23" ht="12.75">
      <c r="A120" s="31"/>
      <c r="G120" s="31"/>
      <c r="W120" s="31"/>
    </row>
    <row r="121" spans="1:23" ht="12.75">
      <c r="A121" s="31"/>
      <c r="G121" s="31"/>
      <c r="W121" s="31"/>
    </row>
    <row r="122" spans="1:23" ht="12.75">
      <c r="A122" s="31"/>
      <c r="G122" s="31"/>
      <c r="W122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1:Q71"/>
    <mergeCell ref="R71:S71"/>
    <mergeCell ref="T71:U71"/>
    <mergeCell ref="V71:W71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2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52.7109375" style="30" customWidth="1"/>
    <col min="2" max="11" width="13.7109375" style="30" customWidth="1"/>
    <col min="12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105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4</v>
      </c>
      <c r="G6" s="135"/>
      <c r="H6" s="134" t="s">
        <v>5</v>
      </c>
      <c r="I6" s="135"/>
      <c r="J6" s="134" t="s">
        <v>6</v>
      </c>
      <c r="K6" s="135"/>
      <c r="L6" s="134" t="s">
        <v>7</v>
      </c>
      <c r="M6" s="135"/>
      <c r="N6" s="134" t="s">
        <v>8</v>
      </c>
      <c r="O6" s="135"/>
      <c r="P6" s="134" t="s">
        <v>9</v>
      </c>
      <c r="Q6" s="135"/>
      <c r="R6" s="134" t="s">
        <v>10</v>
      </c>
      <c r="S6" s="135"/>
      <c r="T6" s="134" t="s">
        <v>11</v>
      </c>
      <c r="U6" s="135"/>
      <c r="V6" s="134" t="s">
        <v>12</v>
      </c>
      <c r="W6" s="135"/>
    </row>
    <row r="7" spans="1:23" ht="76.5">
      <c r="A7" s="37" t="s">
        <v>13</v>
      </c>
      <c r="B7" s="38" t="s">
        <v>126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IF($H9=0,0,(($J9-$H9)/$H9)*100)</f>
        <v>0</v>
      </c>
      <c r="S9" s="50">
        <f>IF($I9=0,0,(($K9-$I9)/$I9)*100)</f>
        <v>0</v>
      </c>
      <c r="T9" s="49">
        <f>IF($E9=0,0,($P9/$E9)*100)</f>
        <v>0</v>
      </c>
      <c r="U9" s="51">
        <f>IF($E9=0,0,($Q9/$E9)*100)</f>
        <v>0</v>
      </c>
      <c r="V9" s="94"/>
      <c r="W9" s="95"/>
    </row>
    <row r="10" spans="1:23" ht="12.75" customHeight="1">
      <c r="A10" s="48" t="s">
        <v>34</v>
      </c>
      <c r="B10" s="93">
        <v>1050000</v>
      </c>
      <c r="C10" s="93">
        <v>0</v>
      </c>
      <c r="D10" s="93"/>
      <c r="E10" s="93">
        <f aca="true" t="shared" si="0" ref="E10:E15">$B10+$C10+$D10</f>
        <v>1050000</v>
      </c>
      <c r="F10" s="94">
        <v>1050000</v>
      </c>
      <c r="G10" s="95">
        <v>1050000</v>
      </c>
      <c r="H10" s="94">
        <v>101000</v>
      </c>
      <c r="I10" s="95">
        <v>100715</v>
      </c>
      <c r="J10" s="94">
        <v>65000</v>
      </c>
      <c r="K10" s="95">
        <v>65170</v>
      </c>
      <c r="L10" s="94"/>
      <c r="M10" s="95"/>
      <c r="N10" s="94"/>
      <c r="O10" s="95"/>
      <c r="P10" s="94">
        <f aca="true" t="shared" si="1" ref="P10:P15">$H10+$J10+$L10+$N10</f>
        <v>166000</v>
      </c>
      <c r="Q10" s="95">
        <f aca="true" t="shared" si="2" ref="Q10:Q15">$I10+$K10+$M10+$O10</f>
        <v>165885</v>
      </c>
      <c r="R10" s="49">
        <f aca="true" t="shared" si="3" ref="R10:R15">IF($H10=0,0,(($J10-$H10)/$H10)*100)</f>
        <v>-35.64356435643564</v>
      </c>
      <c r="S10" s="50">
        <f aca="true" t="shared" si="4" ref="S10:S15">IF($I10=0,0,(($K10-$I10)/$I10)*100)</f>
        <v>-35.29265749888298</v>
      </c>
      <c r="T10" s="49">
        <f>IF($E10=0,0,($P10/$E10)*100)</f>
        <v>15.80952380952381</v>
      </c>
      <c r="U10" s="51">
        <f>IF($E10=0,0,($Q10/$E10)*100)</f>
        <v>15.798571428571428</v>
      </c>
      <c r="V10" s="94"/>
      <c r="W10" s="95"/>
    </row>
    <row r="11" spans="1:23" ht="12.75" customHeight="1">
      <c r="A11" s="48" t="s">
        <v>35</v>
      </c>
      <c r="B11" s="93">
        <v>15394000</v>
      </c>
      <c r="C11" s="93">
        <v>0</v>
      </c>
      <c r="D11" s="93"/>
      <c r="E11" s="93">
        <f t="shared" si="0"/>
        <v>15394000</v>
      </c>
      <c r="F11" s="94">
        <v>5500000</v>
      </c>
      <c r="G11" s="95">
        <v>5500000</v>
      </c>
      <c r="H11" s="94">
        <v>2923000</v>
      </c>
      <c r="I11" s="95">
        <v>2923156</v>
      </c>
      <c r="J11" s="94">
        <v>3045000</v>
      </c>
      <c r="K11" s="95">
        <v>2127661</v>
      </c>
      <c r="L11" s="94"/>
      <c r="M11" s="95"/>
      <c r="N11" s="94"/>
      <c r="O11" s="95"/>
      <c r="P11" s="94">
        <f t="shared" si="1"/>
        <v>5968000</v>
      </c>
      <c r="Q11" s="95">
        <f t="shared" si="2"/>
        <v>5050817</v>
      </c>
      <c r="R11" s="49">
        <f t="shared" si="3"/>
        <v>4.173794047211769</v>
      </c>
      <c r="S11" s="50">
        <f t="shared" si="4"/>
        <v>-27.213566432992288</v>
      </c>
      <c r="T11" s="49">
        <f>IF($E11=0,0,($P11/$E11)*100)</f>
        <v>38.76835130570352</v>
      </c>
      <c r="U11" s="51">
        <f>IF($E11=0,0,($Q11/$E11)*100)</f>
        <v>32.810296219306224</v>
      </c>
      <c r="V11" s="94"/>
      <c r="W11" s="95"/>
    </row>
    <row r="12" spans="1:23" ht="12.75" customHeight="1">
      <c r="A12" s="48" t="s">
        <v>36</v>
      </c>
      <c r="B12" s="93">
        <v>7308000</v>
      </c>
      <c r="C12" s="93">
        <v>0</v>
      </c>
      <c r="D12" s="93"/>
      <c r="E12" s="93">
        <f t="shared" si="0"/>
        <v>7308000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0</v>
      </c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>IF($E12=0,0,($P12/$E12)*100)</f>
        <v>0</v>
      </c>
      <c r="U12" s="51">
        <f>IF($E12=0,0,($Q12/$E12)*100)</f>
        <v>0</v>
      </c>
      <c r="V12" s="94"/>
      <c r="W12" s="95"/>
    </row>
    <row r="13" spans="1:23" ht="12.75" customHeight="1">
      <c r="A13" s="48" t="s">
        <v>37</v>
      </c>
      <c r="B13" s="93">
        <v>15000000</v>
      </c>
      <c r="C13" s="93">
        <v>0</v>
      </c>
      <c r="D13" s="93"/>
      <c r="E13" s="93">
        <f t="shared" si="0"/>
        <v>15000000</v>
      </c>
      <c r="F13" s="94">
        <v>12110000</v>
      </c>
      <c r="G13" s="95">
        <v>12110000</v>
      </c>
      <c r="H13" s="94">
        <v>4780000</v>
      </c>
      <c r="I13" s="95">
        <v>586452</v>
      </c>
      <c r="J13" s="94">
        <v>3213000</v>
      </c>
      <c r="K13" s="95">
        <v>3662789</v>
      </c>
      <c r="L13" s="94"/>
      <c r="M13" s="95"/>
      <c r="N13" s="94"/>
      <c r="O13" s="95"/>
      <c r="P13" s="94">
        <f t="shared" si="1"/>
        <v>7993000</v>
      </c>
      <c r="Q13" s="95">
        <f t="shared" si="2"/>
        <v>4249241</v>
      </c>
      <c r="R13" s="49">
        <f t="shared" si="3"/>
        <v>-32.78242677824268</v>
      </c>
      <c r="S13" s="50">
        <f t="shared" si="4"/>
        <v>524.5675690423087</v>
      </c>
      <c r="T13" s="49">
        <f>IF($E13=0,0,($P13/$E13)*100)</f>
        <v>53.28666666666667</v>
      </c>
      <c r="U13" s="51">
        <f>IF($E13=0,0,($Q13/$E13)*100)</f>
        <v>28.328273333333332</v>
      </c>
      <c r="V13" s="94"/>
      <c r="W13" s="95"/>
    </row>
    <row r="14" spans="1:23" ht="12.75" customHeight="1">
      <c r="A14" s="48" t="s">
        <v>38</v>
      </c>
      <c r="B14" s="93">
        <v>1354000</v>
      </c>
      <c r="C14" s="93">
        <v>0</v>
      </c>
      <c r="D14" s="93"/>
      <c r="E14" s="93">
        <f t="shared" si="0"/>
        <v>1354000</v>
      </c>
      <c r="F14" s="94">
        <v>545000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>IF($E14=0,0,($P14/$E14)*100)</f>
        <v>0</v>
      </c>
      <c r="U14" s="51">
        <f>IF($E14=0,0,($Q14/$E14)*100)</f>
        <v>0</v>
      </c>
      <c r="V14" s="94"/>
      <c r="W14" s="95"/>
    </row>
    <row r="15" spans="1:23" ht="12.75" customHeight="1">
      <c r="A15" s="52" t="s">
        <v>39</v>
      </c>
      <c r="B15" s="96">
        <f>SUM(B9:B14)</f>
        <v>40106000</v>
      </c>
      <c r="C15" s="96">
        <f>SUM(C9:C14)</f>
        <v>0</v>
      </c>
      <c r="D15" s="96"/>
      <c r="E15" s="96">
        <f t="shared" si="0"/>
        <v>40106000</v>
      </c>
      <c r="F15" s="97">
        <f aca="true" t="shared" si="5" ref="F15:O15">SUM(F9:F14)</f>
        <v>19205000</v>
      </c>
      <c r="G15" s="98">
        <f t="shared" si="5"/>
        <v>18660000</v>
      </c>
      <c r="H15" s="97">
        <f t="shared" si="5"/>
        <v>7804000</v>
      </c>
      <c r="I15" s="98">
        <f t="shared" si="5"/>
        <v>3610323</v>
      </c>
      <c r="J15" s="97">
        <f t="shared" si="5"/>
        <v>6323000</v>
      </c>
      <c r="K15" s="98">
        <f t="shared" si="5"/>
        <v>5855620</v>
      </c>
      <c r="L15" s="97">
        <f t="shared" si="5"/>
        <v>0</v>
      </c>
      <c r="M15" s="98">
        <f t="shared" si="5"/>
        <v>0</v>
      </c>
      <c r="N15" s="97">
        <f t="shared" si="5"/>
        <v>0</v>
      </c>
      <c r="O15" s="98">
        <f t="shared" si="5"/>
        <v>0</v>
      </c>
      <c r="P15" s="97">
        <f t="shared" si="1"/>
        <v>14127000</v>
      </c>
      <c r="Q15" s="98">
        <f t="shared" si="2"/>
        <v>9465943</v>
      </c>
      <c r="R15" s="53">
        <f t="shared" si="3"/>
        <v>-18.97744746283957</v>
      </c>
      <c r="S15" s="54">
        <f t="shared" si="4"/>
        <v>62.19102833735375</v>
      </c>
      <c r="T15" s="53">
        <f>IF(SUM($E9:$E13)=0,0,(P15/SUM($E9:$E13))*100)</f>
        <v>36.4548926507019</v>
      </c>
      <c r="U15" s="55">
        <f>IF(SUM($E9:$E13)=0,0,(Q15/SUM($E9:$E13))*100)</f>
        <v>24.426979252683733</v>
      </c>
      <c r="V15" s="97">
        <f>SUM(V9:V14)</f>
        <v>0</v>
      </c>
      <c r="W15" s="98">
        <f>SUM(W9:W14)</f>
        <v>0</v>
      </c>
    </row>
    <row r="16" spans="1:23" ht="12.75" customHeight="1">
      <c r="A16" s="41" t="s">
        <v>40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5"/>
      <c r="S16" s="46"/>
      <c r="T16" s="45"/>
      <c r="U16" s="47"/>
      <c r="V16" s="100"/>
      <c r="W16" s="101"/>
    </row>
    <row r="17" spans="1:23" ht="12.75" customHeight="1">
      <c r="A17" s="48" t="s">
        <v>41</v>
      </c>
      <c r="B17" s="93">
        <v>0</v>
      </c>
      <c r="C17" s="93">
        <v>0</v>
      </c>
      <c r="D17" s="93"/>
      <c r="E17" s="93">
        <f aca="true" t="shared" si="6" ref="E17:E23">$B17+$C17+$D17</f>
        <v>0</v>
      </c>
      <c r="F17" s="94">
        <v>0</v>
      </c>
      <c r="G17" s="95">
        <v>0</v>
      </c>
      <c r="H17" s="94">
        <v>0</v>
      </c>
      <c r="I17" s="95">
        <v>0</v>
      </c>
      <c r="J17" s="94">
        <v>0</v>
      </c>
      <c r="K17" s="95">
        <v>0</v>
      </c>
      <c r="L17" s="94"/>
      <c r="M17" s="95"/>
      <c r="N17" s="94"/>
      <c r="O17" s="95"/>
      <c r="P17" s="94">
        <f aca="true" t="shared" si="7" ref="P17:P23">$H17+$J17+$L17+$N17</f>
        <v>0</v>
      </c>
      <c r="Q17" s="95">
        <f aca="true" t="shared" si="8" ref="Q17:Q23">$I17+$K17+$M17+$O17</f>
        <v>0</v>
      </c>
      <c r="R17" s="49">
        <f aca="true" t="shared" si="9" ref="R17:R23">IF($H17=0,0,(($J17-$H17)/$H17)*100)</f>
        <v>0</v>
      </c>
      <c r="S17" s="50">
        <f aca="true" t="shared" si="10" ref="S17:S23">IF($I17=0,0,(($K17-$I17)/$I17)*100)</f>
        <v>0</v>
      </c>
      <c r="T17" s="49">
        <f aca="true" t="shared" si="11" ref="T17:T22">IF($E17=0,0,($P17/$E17)*100)</f>
        <v>0</v>
      </c>
      <c r="U17" s="51">
        <f aca="true" t="shared" si="12" ref="U17:U22">IF($E17=0,0,($Q17/$E17)*100)</f>
        <v>0</v>
      </c>
      <c r="V17" s="94"/>
      <c r="W17" s="95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t="shared" si="6"/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/>
      <c r="M18" s="95"/>
      <c r="N18" s="94"/>
      <c r="O18" s="95"/>
      <c r="P18" s="94">
        <f t="shared" si="7"/>
        <v>0</v>
      </c>
      <c r="Q18" s="95">
        <f t="shared" si="8"/>
        <v>0</v>
      </c>
      <c r="R18" s="49">
        <f t="shared" si="9"/>
        <v>0</v>
      </c>
      <c r="S18" s="50">
        <f t="shared" si="10"/>
        <v>0</v>
      </c>
      <c r="T18" s="49">
        <f t="shared" si="11"/>
        <v>0</v>
      </c>
      <c r="U18" s="51">
        <f t="shared" si="12"/>
        <v>0</v>
      </c>
      <c r="V18" s="94"/>
      <c r="W18" s="95"/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6"/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/>
      <c r="M19" s="95"/>
      <c r="N19" s="94"/>
      <c r="O19" s="95"/>
      <c r="P19" s="94">
        <f t="shared" si="7"/>
        <v>0</v>
      </c>
      <c r="Q19" s="95">
        <f t="shared" si="8"/>
        <v>0</v>
      </c>
      <c r="R19" s="49">
        <f t="shared" si="9"/>
        <v>0</v>
      </c>
      <c r="S19" s="50">
        <f t="shared" si="10"/>
        <v>0</v>
      </c>
      <c r="T19" s="49">
        <f t="shared" si="11"/>
        <v>0</v>
      </c>
      <c r="U19" s="51">
        <f t="shared" si="12"/>
        <v>0</v>
      </c>
      <c r="V19" s="94"/>
      <c r="W19" s="95"/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6"/>
        <v>0</v>
      </c>
      <c r="F20" s="94">
        <v>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/>
      <c r="M20" s="95"/>
      <c r="N20" s="94"/>
      <c r="O20" s="95"/>
      <c r="P20" s="94">
        <f t="shared" si="7"/>
        <v>0</v>
      </c>
      <c r="Q20" s="95">
        <f t="shared" si="8"/>
        <v>0</v>
      </c>
      <c r="R20" s="49">
        <f t="shared" si="9"/>
        <v>0</v>
      </c>
      <c r="S20" s="50">
        <f t="shared" si="10"/>
        <v>0</v>
      </c>
      <c r="T20" s="49">
        <f t="shared" si="11"/>
        <v>0</v>
      </c>
      <c r="U20" s="51">
        <f t="shared" si="12"/>
        <v>0</v>
      </c>
      <c r="V20" s="94"/>
      <c r="W20" s="95"/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6"/>
        <v>0</v>
      </c>
      <c r="F21" s="94">
        <v>0</v>
      </c>
      <c r="G21" s="95">
        <v>0</v>
      </c>
      <c r="H21" s="94">
        <v>0</v>
      </c>
      <c r="I21" s="95">
        <v>0</v>
      </c>
      <c r="J21" s="94">
        <v>0</v>
      </c>
      <c r="K21" s="95">
        <v>0</v>
      </c>
      <c r="L21" s="94"/>
      <c r="M21" s="95"/>
      <c r="N21" s="94"/>
      <c r="O21" s="95"/>
      <c r="P21" s="94">
        <f t="shared" si="7"/>
        <v>0</v>
      </c>
      <c r="Q21" s="95">
        <f t="shared" si="8"/>
        <v>0</v>
      </c>
      <c r="R21" s="49">
        <f t="shared" si="9"/>
        <v>0</v>
      </c>
      <c r="S21" s="50">
        <f t="shared" si="10"/>
        <v>0</v>
      </c>
      <c r="T21" s="49">
        <f t="shared" si="11"/>
        <v>0</v>
      </c>
      <c r="U21" s="51">
        <f t="shared" si="12"/>
        <v>0</v>
      </c>
      <c r="V21" s="94"/>
      <c r="W21" s="95"/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6"/>
        <v>0</v>
      </c>
      <c r="F22" s="94">
        <v>0</v>
      </c>
      <c r="G22" s="95">
        <v>0</v>
      </c>
      <c r="H22" s="94">
        <v>0</v>
      </c>
      <c r="I22" s="95">
        <v>0</v>
      </c>
      <c r="J22" s="94">
        <v>0</v>
      </c>
      <c r="K22" s="95">
        <v>0</v>
      </c>
      <c r="L22" s="94"/>
      <c r="M22" s="95"/>
      <c r="N22" s="94"/>
      <c r="O22" s="95"/>
      <c r="P22" s="94">
        <f t="shared" si="7"/>
        <v>0</v>
      </c>
      <c r="Q22" s="95">
        <f t="shared" si="8"/>
        <v>0</v>
      </c>
      <c r="R22" s="49">
        <f t="shared" si="9"/>
        <v>0</v>
      </c>
      <c r="S22" s="50">
        <f t="shared" si="10"/>
        <v>0</v>
      </c>
      <c r="T22" s="49">
        <f t="shared" si="11"/>
        <v>0</v>
      </c>
      <c r="U22" s="51">
        <f t="shared" si="12"/>
        <v>0</v>
      </c>
      <c r="V22" s="94"/>
      <c r="W22" s="95"/>
    </row>
    <row r="23" spans="1:23" ht="12.75" customHeight="1">
      <c r="A23" s="52" t="s">
        <v>39</v>
      </c>
      <c r="B23" s="96">
        <f>SUM(B17:B22)</f>
        <v>0</v>
      </c>
      <c r="C23" s="96">
        <f>SUM(C17:C22)</f>
        <v>0</v>
      </c>
      <c r="D23" s="96"/>
      <c r="E23" s="96">
        <f t="shared" si="6"/>
        <v>0</v>
      </c>
      <c r="F23" s="97">
        <f aca="true" t="shared" si="13" ref="F23:O23">SUM(F17:F22)</f>
        <v>0</v>
      </c>
      <c r="G23" s="98">
        <f t="shared" si="13"/>
        <v>0</v>
      </c>
      <c r="H23" s="97">
        <f t="shared" si="13"/>
        <v>0</v>
      </c>
      <c r="I23" s="98">
        <f t="shared" si="13"/>
        <v>0</v>
      </c>
      <c r="J23" s="97">
        <f t="shared" si="13"/>
        <v>0</v>
      </c>
      <c r="K23" s="98">
        <f t="shared" si="13"/>
        <v>0</v>
      </c>
      <c r="L23" s="97">
        <f t="shared" si="13"/>
        <v>0</v>
      </c>
      <c r="M23" s="98">
        <f t="shared" si="13"/>
        <v>0</v>
      </c>
      <c r="N23" s="97">
        <f t="shared" si="13"/>
        <v>0</v>
      </c>
      <c r="O23" s="98">
        <f t="shared" si="13"/>
        <v>0</v>
      </c>
      <c r="P23" s="97">
        <f t="shared" si="7"/>
        <v>0</v>
      </c>
      <c r="Q23" s="98">
        <f t="shared" si="8"/>
        <v>0</v>
      </c>
      <c r="R23" s="53">
        <f t="shared" si="9"/>
        <v>0</v>
      </c>
      <c r="S23" s="54">
        <f t="shared" si="10"/>
        <v>0</v>
      </c>
      <c r="T23" s="53">
        <f>IF(($E23-$E18-$E22)=0,0,($P23/($E23-$E18-$E22))*100)</f>
        <v>0</v>
      </c>
      <c r="U23" s="55">
        <f>IF(($E23-$E18-$E22)=0,0,($Q23/($E23-$E18-$E22))*100)</f>
        <v>0</v>
      </c>
      <c r="V23" s="97">
        <f>SUM(V17:V22)</f>
        <v>0</v>
      </c>
      <c r="W23" s="98">
        <f>SUM(W17:W22)</f>
        <v>0</v>
      </c>
    </row>
    <row r="24" spans="1:23" ht="12.75" customHeight="1">
      <c r="A24" s="41" t="s">
        <v>47</v>
      </c>
      <c r="B24" s="99"/>
      <c r="C24" s="99"/>
      <c r="D24" s="99"/>
      <c r="E24" s="99"/>
      <c r="F24" s="100"/>
      <c r="G24" s="101"/>
      <c r="H24" s="100"/>
      <c r="I24" s="101"/>
      <c r="J24" s="100"/>
      <c r="K24" s="101"/>
      <c r="L24" s="100"/>
      <c r="M24" s="101"/>
      <c r="N24" s="100"/>
      <c r="O24" s="101"/>
      <c r="P24" s="100"/>
      <c r="Q24" s="101"/>
      <c r="R24" s="45"/>
      <c r="S24" s="46"/>
      <c r="T24" s="45"/>
      <c r="U24" s="47"/>
      <c r="V24" s="100"/>
      <c r="W24" s="101"/>
    </row>
    <row r="25" spans="1:23" ht="12.75" customHeight="1">
      <c r="A25" s="48" t="s">
        <v>48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/>
      <c r="M25" s="95"/>
      <c r="N25" s="94"/>
      <c r="O25" s="95"/>
      <c r="P25" s="94">
        <f>$H25+$J25+$L25+$N25</f>
        <v>0</v>
      </c>
      <c r="Q25" s="95">
        <f>$I25+$K25+$M25+$O25</f>
        <v>0</v>
      </c>
      <c r="R25" s="49">
        <f>IF($H25=0,0,(($J25-$H25)/$H25)*100)</f>
        <v>0</v>
      </c>
      <c r="S25" s="50">
        <f>IF($I25=0,0,(($K25-$I25)/$I25)*100)</f>
        <v>0</v>
      </c>
      <c r="T25" s="49">
        <f>IF($E25=0,0,($P25/$E25)*100)</f>
        <v>0</v>
      </c>
      <c r="U25" s="51">
        <f>IF($E25=0,0,($Q25/$E25)*100)</f>
        <v>0</v>
      </c>
      <c r="V25" s="94"/>
      <c r="W25" s="95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IF($H26=0,0,(($J26-$H26)/$H26)*100)</f>
        <v>0</v>
      </c>
      <c r="S26" s="50">
        <f>IF($I26=0,0,(($K26-$I26)/$I26)*100)</f>
        <v>0</v>
      </c>
      <c r="T26" s="49">
        <f>IF($E26=0,0,($P26/$E26)*100)</f>
        <v>0</v>
      </c>
      <c r="U26" s="51">
        <f>IF($E26=0,0,($Q26/$E26)*100)</f>
        <v>0</v>
      </c>
      <c r="V26" s="94"/>
      <c r="W26" s="95"/>
    </row>
    <row r="27" spans="1:23" ht="12.75" customHeight="1">
      <c r="A27" s="48" t="s">
        <v>50</v>
      </c>
      <c r="B27" s="93">
        <v>273297000</v>
      </c>
      <c r="C27" s="93">
        <v>0</v>
      </c>
      <c r="D27" s="93"/>
      <c r="E27" s="93">
        <f>$B27+$C27+$D27</f>
        <v>273297000</v>
      </c>
      <c r="F27" s="94">
        <v>136648000</v>
      </c>
      <c r="G27" s="95">
        <v>136648000</v>
      </c>
      <c r="H27" s="94">
        <v>14935000</v>
      </c>
      <c r="I27" s="95">
        <v>20628422</v>
      </c>
      <c r="J27" s="94">
        <v>22799000</v>
      </c>
      <c r="K27" s="95">
        <v>26558421</v>
      </c>
      <c r="L27" s="94"/>
      <c r="M27" s="95"/>
      <c r="N27" s="94"/>
      <c r="O27" s="95"/>
      <c r="P27" s="94">
        <f>$H27+$J27+$L27+$N27</f>
        <v>37734000</v>
      </c>
      <c r="Q27" s="95">
        <f>$I27+$K27+$M27+$O27</f>
        <v>47186843</v>
      </c>
      <c r="R27" s="49">
        <f>IF($H27=0,0,(($J27-$H27)/$H27)*100)</f>
        <v>52.654837629728824</v>
      </c>
      <c r="S27" s="50">
        <f>IF($I27=0,0,(($K27-$I27)/$I27)*100)</f>
        <v>28.746740783177692</v>
      </c>
      <c r="T27" s="49">
        <f>IF($E27=0,0,($P27/$E27)*100)</f>
        <v>13.80695726627076</v>
      </c>
      <c r="U27" s="51">
        <f>IF($E27=0,0,($Q27/$E27)*100)</f>
        <v>17.265774230964848</v>
      </c>
      <c r="V27" s="94"/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>
        <v>0</v>
      </c>
      <c r="I28" s="95">
        <v>0</v>
      </c>
      <c r="J28" s="94">
        <v>0</v>
      </c>
      <c r="K28" s="95">
        <v>0</v>
      </c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IF($H28=0,0,(($J28-$H28)/$H28)*100)</f>
        <v>0</v>
      </c>
      <c r="S28" s="50">
        <f>IF($I28=0,0,(($K28-$I28)/$I28)*100)</f>
        <v>0</v>
      </c>
      <c r="T28" s="49">
        <f>IF($E28=0,0,($P28/$E28)*100)</f>
        <v>0</v>
      </c>
      <c r="U28" s="51">
        <f>IF($E28=0,0,($Q28/$E28)*100)</f>
        <v>0</v>
      </c>
      <c r="V28" s="94"/>
      <c r="W28" s="95"/>
    </row>
    <row r="29" spans="1:23" ht="12.75" customHeight="1">
      <c r="A29" s="52" t="s">
        <v>39</v>
      </c>
      <c r="B29" s="96">
        <f>SUM(B25:B28)</f>
        <v>273297000</v>
      </c>
      <c r="C29" s="96">
        <f>SUM(C25:C28)</f>
        <v>0</v>
      </c>
      <c r="D29" s="96"/>
      <c r="E29" s="96">
        <f>$B29+$C29+$D29</f>
        <v>273297000</v>
      </c>
      <c r="F29" s="97">
        <f aca="true" t="shared" si="14" ref="F29:O29">SUM(F25:F28)</f>
        <v>136648000</v>
      </c>
      <c r="G29" s="98">
        <f t="shared" si="14"/>
        <v>136648000</v>
      </c>
      <c r="H29" s="97">
        <f t="shared" si="14"/>
        <v>14935000</v>
      </c>
      <c r="I29" s="98">
        <f t="shared" si="14"/>
        <v>20628422</v>
      </c>
      <c r="J29" s="97">
        <f t="shared" si="14"/>
        <v>22799000</v>
      </c>
      <c r="K29" s="98">
        <f t="shared" si="14"/>
        <v>26558421</v>
      </c>
      <c r="L29" s="97">
        <f t="shared" si="14"/>
        <v>0</v>
      </c>
      <c r="M29" s="98">
        <f t="shared" si="14"/>
        <v>0</v>
      </c>
      <c r="N29" s="97">
        <f t="shared" si="14"/>
        <v>0</v>
      </c>
      <c r="O29" s="98">
        <f t="shared" si="14"/>
        <v>0</v>
      </c>
      <c r="P29" s="97">
        <f>$H29+$J29+$L29+$N29</f>
        <v>37734000</v>
      </c>
      <c r="Q29" s="98">
        <f>$I29+$K29+$M29+$O29</f>
        <v>47186843</v>
      </c>
      <c r="R29" s="53">
        <f>IF($H29=0,0,(($J29-$H29)/$H29)*100)</f>
        <v>52.654837629728824</v>
      </c>
      <c r="S29" s="54">
        <f>IF($I29=0,0,(($K29-$I29)/$I29)*100)</f>
        <v>28.746740783177692</v>
      </c>
      <c r="T29" s="53">
        <f>IF($E29=0,0,($P29/$E29)*100)</f>
        <v>13.80695726627076</v>
      </c>
      <c r="U29" s="55">
        <f>IF($E29=0,0,($Q29/$E29)*100)</f>
        <v>17.265774230964848</v>
      </c>
      <c r="V29" s="97">
        <f>SUM(V25:V28)</f>
        <v>0</v>
      </c>
      <c r="W29" s="98">
        <f>SUM(W25:W28)</f>
        <v>0</v>
      </c>
    </row>
    <row r="30" spans="1:23" ht="12.75" customHeight="1">
      <c r="A30" s="41" t="s">
        <v>52</v>
      </c>
      <c r="B30" s="99"/>
      <c r="C30" s="99"/>
      <c r="D30" s="99"/>
      <c r="E30" s="99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45"/>
      <c r="S30" s="46"/>
      <c r="T30" s="45"/>
      <c r="U30" s="47"/>
      <c r="V30" s="100"/>
      <c r="W30" s="101"/>
    </row>
    <row r="31" spans="1:23" ht="12.75" customHeight="1">
      <c r="A31" s="48" t="s">
        <v>53</v>
      </c>
      <c r="B31" s="93">
        <v>4807000</v>
      </c>
      <c r="C31" s="93">
        <v>0</v>
      </c>
      <c r="D31" s="93"/>
      <c r="E31" s="93">
        <f>$B31+$C31+$D31</f>
        <v>4807000</v>
      </c>
      <c r="F31" s="94">
        <v>3365000</v>
      </c>
      <c r="G31" s="95">
        <v>3365000</v>
      </c>
      <c r="H31" s="94">
        <v>0</v>
      </c>
      <c r="I31" s="95">
        <v>255202</v>
      </c>
      <c r="J31" s="94">
        <v>1313000</v>
      </c>
      <c r="K31" s="95">
        <v>546546</v>
      </c>
      <c r="L31" s="94"/>
      <c r="M31" s="95"/>
      <c r="N31" s="94"/>
      <c r="O31" s="95"/>
      <c r="P31" s="94">
        <f>$H31+$J31+$L31+$N31</f>
        <v>1313000</v>
      </c>
      <c r="Q31" s="95">
        <f>$I31+$K31+$M31+$O31</f>
        <v>801748</v>
      </c>
      <c r="R31" s="49">
        <f>IF($H31=0,0,(($J31-$H31)/$H31)*100)</f>
        <v>0</v>
      </c>
      <c r="S31" s="50">
        <f>IF($I31=0,0,(($K31-$I31)/$I31)*100)</f>
        <v>114.16211471696931</v>
      </c>
      <c r="T31" s="49">
        <f>IF($E31=0,0,($P31/$E31)*100)</f>
        <v>27.314333263990015</v>
      </c>
      <c r="U31" s="51">
        <f>IF($E31=0,0,($Q31/$E31)*100)</f>
        <v>16.67876014146037</v>
      </c>
      <c r="V31" s="94">
        <v>290000</v>
      </c>
      <c r="W31" s="95"/>
    </row>
    <row r="32" spans="1:23" ht="12.75" customHeight="1">
      <c r="A32" s="52" t="s">
        <v>39</v>
      </c>
      <c r="B32" s="96">
        <f>B31</f>
        <v>4807000</v>
      </c>
      <c r="C32" s="96">
        <f>C31</f>
        <v>0</v>
      </c>
      <c r="D32" s="96"/>
      <c r="E32" s="96">
        <f>$B32+$C32+$D32</f>
        <v>4807000</v>
      </c>
      <c r="F32" s="97">
        <f aca="true" t="shared" si="15" ref="F32:O32">F31</f>
        <v>3365000</v>
      </c>
      <c r="G32" s="98">
        <f t="shared" si="15"/>
        <v>3365000</v>
      </c>
      <c r="H32" s="97">
        <f t="shared" si="15"/>
        <v>0</v>
      </c>
      <c r="I32" s="98">
        <f t="shared" si="15"/>
        <v>255202</v>
      </c>
      <c r="J32" s="97">
        <f t="shared" si="15"/>
        <v>1313000</v>
      </c>
      <c r="K32" s="98">
        <f t="shared" si="15"/>
        <v>546546</v>
      </c>
      <c r="L32" s="97">
        <f t="shared" si="15"/>
        <v>0</v>
      </c>
      <c r="M32" s="98">
        <f t="shared" si="15"/>
        <v>0</v>
      </c>
      <c r="N32" s="97">
        <f t="shared" si="15"/>
        <v>0</v>
      </c>
      <c r="O32" s="98">
        <f t="shared" si="15"/>
        <v>0</v>
      </c>
      <c r="P32" s="97">
        <f>$H32+$J32+$L32+$N32</f>
        <v>1313000</v>
      </c>
      <c r="Q32" s="98">
        <f>$I32+$K32+$M32+$O32</f>
        <v>801748</v>
      </c>
      <c r="R32" s="53">
        <f>IF($H32=0,0,(($J32-$H32)/$H32)*100)</f>
        <v>0</v>
      </c>
      <c r="S32" s="54">
        <f>IF($I32=0,0,(($K32-$I32)/$I32)*100)</f>
        <v>114.16211471696931</v>
      </c>
      <c r="T32" s="53">
        <f>IF($E32=0,0,($P32/$E32)*100)</f>
        <v>27.314333263990015</v>
      </c>
      <c r="U32" s="55">
        <f>IF($E32=0,0,($Q32/$E32)*100)</f>
        <v>16.67876014146037</v>
      </c>
      <c r="V32" s="97">
        <f>V31</f>
        <v>290000</v>
      </c>
      <c r="W32" s="98">
        <f>W31</f>
        <v>0</v>
      </c>
    </row>
    <row r="33" spans="1:23" ht="12.75" customHeight="1">
      <c r="A33" s="41" t="s">
        <v>54</v>
      </c>
      <c r="B33" s="99"/>
      <c r="C33" s="99"/>
      <c r="D33" s="99"/>
      <c r="E33" s="99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45"/>
      <c r="S33" s="46"/>
      <c r="T33" s="45"/>
      <c r="U33" s="47"/>
      <c r="V33" s="100"/>
      <c r="W33" s="101"/>
    </row>
    <row r="34" spans="1:23" ht="12.75" customHeight="1">
      <c r="A34" s="48" t="s">
        <v>55</v>
      </c>
      <c r="B34" s="93">
        <v>30000000</v>
      </c>
      <c r="C34" s="93">
        <v>0</v>
      </c>
      <c r="D34" s="93"/>
      <c r="E34" s="93">
        <f aca="true" t="shared" si="16" ref="E34:E39">$B34+$C34+$D34</f>
        <v>30000000</v>
      </c>
      <c r="F34" s="94">
        <v>10400000</v>
      </c>
      <c r="G34" s="95">
        <v>21000000</v>
      </c>
      <c r="H34" s="94">
        <v>4477000</v>
      </c>
      <c r="I34" s="95">
        <v>3534795</v>
      </c>
      <c r="J34" s="94">
        <v>4301000</v>
      </c>
      <c r="K34" s="95">
        <v>5665709</v>
      </c>
      <c r="L34" s="94"/>
      <c r="M34" s="95"/>
      <c r="N34" s="94"/>
      <c r="O34" s="95"/>
      <c r="P34" s="94">
        <f aca="true" t="shared" si="17" ref="P34:P39">$H34+$J34+$L34+$N34</f>
        <v>8778000</v>
      </c>
      <c r="Q34" s="95">
        <f aca="true" t="shared" si="18" ref="Q34:Q39">$I34+$K34+$M34+$O34</f>
        <v>9200504</v>
      </c>
      <c r="R34" s="49">
        <f aca="true" t="shared" si="19" ref="R34:R39">IF($H34=0,0,(($J34-$H34)/$H34)*100)</f>
        <v>-3.9312039312039313</v>
      </c>
      <c r="S34" s="50">
        <f aca="true" t="shared" si="20" ref="S34:S39">IF($I34=0,0,(($K34-$I34)/$I34)*100)</f>
        <v>60.283948574104016</v>
      </c>
      <c r="T34" s="49">
        <f>IF($E34=0,0,($P34/$E34)*100)</f>
        <v>29.26</v>
      </c>
      <c r="U34" s="51">
        <f>IF($E34=0,0,($Q34/$E34)*100)</f>
        <v>30.668346666666668</v>
      </c>
      <c r="V34" s="94"/>
      <c r="W34" s="95"/>
    </row>
    <row r="35" spans="1:23" ht="12.75" customHeight="1">
      <c r="A35" s="48" t="s">
        <v>56</v>
      </c>
      <c r="B35" s="93">
        <v>0</v>
      </c>
      <c r="C35" s="93">
        <v>0</v>
      </c>
      <c r="D35" s="93"/>
      <c r="E35" s="93">
        <f t="shared" si="16"/>
        <v>0</v>
      </c>
      <c r="F35" s="94">
        <v>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/>
      <c r="M35" s="95"/>
      <c r="N35" s="94"/>
      <c r="O35" s="95"/>
      <c r="P35" s="94">
        <f t="shared" si="17"/>
        <v>0</v>
      </c>
      <c r="Q35" s="95">
        <f t="shared" si="18"/>
        <v>0</v>
      </c>
      <c r="R35" s="49">
        <f t="shared" si="19"/>
        <v>0</v>
      </c>
      <c r="S35" s="50">
        <f t="shared" si="20"/>
        <v>0</v>
      </c>
      <c r="T35" s="49">
        <f>IF($E35=0,0,($P35/$E35)*100)</f>
        <v>0</v>
      </c>
      <c r="U35" s="51">
        <f>IF($E35=0,0,($Q35/$E35)*100)</f>
        <v>0</v>
      </c>
      <c r="V35" s="94"/>
      <c r="W35" s="95"/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6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/>
      <c r="M36" s="95"/>
      <c r="N36" s="94"/>
      <c r="O36" s="95"/>
      <c r="P36" s="94">
        <f t="shared" si="17"/>
        <v>0</v>
      </c>
      <c r="Q36" s="95">
        <f t="shared" si="18"/>
        <v>0</v>
      </c>
      <c r="R36" s="49">
        <f t="shared" si="19"/>
        <v>0</v>
      </c>
      <c r="S36" s="50">
        <f t="shared" si="20"/>
        <v>0</v>
      </c>
      <c r="T36" s="49">
        <f>IF($E36=0,0,($P36/$E36)*100)</f>
        <v>0</v>
      </c>
      <c r="U36" s="51">
        <f>IF($E36=0,0,($Q36/$E36)*100)</f>
        <v>0</v>
      </c>
      <c r="V36" s="94"/>
      <c r="W36" s="95"/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6"/>
        <v>0</v>
      </c>
      <c r="F37" s="94">
        <v>0</v>
      </c>
      <c r="G37" s="95">
        <v>0</v>
      </c>
      <c r="H37" s="94">
        <v>0</v>
      </c>
      <c r="I37" s="95">
        <v>0</v>
      </c>
      <c r="J37" s="94">
        <v>0</v>
      </c>
      <c r="K37" s="95">
        <v>0</v>
      </c>
      <c r="L37" s="94"/>
      <c r="M37" s="95"/>
      <c r="N37" s="94"/>
      <c r="O37" s="95"/>
      <c r="P37" s="94">
        <f t="shared" si="17"/>
        <v>0</v>
      </c>
      <c r="Q37" s="95">
        <f t="shared" si="18"/>
        <v>0</v>
      </c>
      <c r="R37" s="49">
        <f t="shared" si="19"/>
        <v>0</v>
      </c>
      <c r="S37" s="50">
        <f t="shared" si="20"/>
        <v>0</v>
      </c>
      <c r="T37" s="49">
        <f>IF($E37=0,0,($P37/$E37)*100)</f>
        <v>0</v>
      </c>
      <c r="U37" s="51">
        <f>IF($E37=0,0,($Q37/$E37)*100)</f>
        <v>0</v>
      </c>
      <c r="V37" s="94"/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6"/>
        <v>0</v>
      </c>
      <c r="F38" s="94">
        <v>0</v>
      </c>
      <c r="G38" s="95">
        <v>0</v>
      </c>
      <c r="H38" s="94">
        <v>0</v>
      </c>
      <c r="I38" s="95">
        <v>0</v>
      </c>
      <c r="J38" s="94">
        <v>0</v>
      </c>
      <c r="K38" s="95">
        <v>0</v>
      </c>
      <c r="L38" s="94"/>
      <c r="M38" s="95"/>
      <c r="N38" s="94"/>
      <c r="O38" s="95"/>
      <c r="P38" s="94">
        <f t="shared" si="17"/>
        <v>0</v>
      </c>
      <c r="Q38" s="95">
        <f t="shared" si="18"/>
        <v>0</v>
      </c>
      <c r="R38" s="49">
        <f t="shared" si="19"/>
        <v>0</v>
      </c>
      <c r="S38" s="50">
        <f t="shared" si="20"/>
        <v>0</v>
      </c>
      <c r="T38" s="49">
        <f>IF($E38=0,0,($P38/$E38)*100)</f>
        <v>0</v>
      </c>
      <c r="U38" s="51">
        <f>IF($E38=0,0,($Q38/$E38)*100)</f>
        <v>0</v>
      </c>
      <c r="V38" s="94"/>
      <c r="W38" s="95"/>
    </row>
    <row r="39" spans="1:23" ht="12.75" customHeight="1">
      <c r="A39" s="52" t="s">
        <v>39</v>
      </c>
      <c r="B39" s="96">
        <f>SUM(B34:B38)</f>
        <v>30000000</v>
      </c>
      <c r="C39" s="96">
        <f>SUM(C34:C38)</f>
        <v>0</v>
      </c>
      <c r="D39" s="96"/>
      <c r="E39" s="96">
        <f t="shared" si="16"/>
        <v>30000000</v>
      </c>
      <c r="F39" s="97">
        <f aca="true" t="shared" si="21" ref="F39:O39">SUM(F34:F38)</f>
        <v>10400000</v>
      </c>
      <c r="G39" s="98">
        <f t="shared" si="21"/>
        <v>21000000</v>
      </c>
      <c r="H39" s="97">
        <f t="shared" si="21"/>
        <v>4477000</v>
      </c>
      <c r="I39" s="98">
        <f t="shared" si="21"/>
        <v>3534795</v>
      </c>
      <c r="J39" s="97">
        <f t="shared" si="21"/>
        <v>4301000</v>
      </c>
      <c r="K39" s="98">
        <f t="shared" si="21"/>
        <v>5665709</v>
      </c>
      <c r="L39" s="97">
        <f t="shared" si="21"/>
        <v>0</v>
      </c>
      <c r="M39" s="98">
        <f t="shared" si="21"/>
        <v>0</v>
      </c>
      <c r="N39" s="97">
        <f t="shared" si="21"/>
        <v>0</v>
      </c>
      <c r="O39" s="98">
        <f t="shared" si="21"/>
        <v>0</v>
      </c>
      <c r="P39" s="97">
        <f t="shared" si="17"/>
        <v>8778000</v>
      </c>
      <c r="Q39" s="98">
        <f t="shared" si="18"/>
        <v>9200504</v>
      </c>
      <c r="R39" s="53">
        <f t="shared" si="19"/>
        <v>-3.9312039312039313</v>
      </c>
      <c r="S39" s="54">
        <f t="shared" si="20"/>
        <v>60.283948574104016</v>
      </c>
      <c r="T39" s="53">
        <f>IF((+$E34+$E37)=0,0,(P39/(+$E34+$E37))*100)</f>
        <v>29.26</v>
      </c>
      <c r="U39" s="55">
        <f>IF((+$E34+$E37)=0,0,(Q39/(+$E34+$E37))*100)</f>
        <v>30.668346666666668</v>
      </c>
      <c r="V39" s="97">
        <f>SUM(V34:V38)</f>
        <v>0</v>
      </c>
      <c r="W39" s="98">
        <f>SUM(W34:W38)</f>
        <v>0</v>
      </c>
    </row>
    <row r="40" spans="1:23" ht="12.75" customHeight="1">
      <c r="A40" s="41" t="s">
        <v>60</v>
      </c>
      <c r="B40" s="99"/>
      <c r="C40" s="99"/>
      <c r="D40" s="99"/>
      <c r="E40" s="99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45"/>
      <c r="S40" s="46"/>
      <c r="T40" s="45"/>
      <c r="U40" s="47"/>
      <c r="V40" s="100"/>
      <c r="W40" s="101"/>
    </row>
    <row r="41" spans="1:23" ht="12.75" customHeight="1">
      <c r="A41" s="48" t="s">
        <v>61</v>
      </c>
      <c r="B41" s="93">
        <v>0</v>
      </c>
      <c r="C41" s="93">
        <v>0</v>
      </c>
      <c r="D41" s="93"/>
      <c r="E41" s="93">
        <f aca="true" t="shared" si="22" ref="E41:E52">$B41+$C41+$D41</f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/>
      <c r="M41" s="95"/>
      <c r="N41" s="94"/>
      <c r="O41" s="95"/>
      <c r="P41" s="94">
        <f aca="true" t="shared" si="23" ref="P41:P52">$H41+$J41+$L41+$N41</f>
        <v>0</v>
      </c>
      <c r="Q41" s="95">
        <f aca="true" t="shared" si="24" ref="Q41:Q52">$I41+$K41+$M41+$O41</f>
        <v>0</v>
      </c>
      <c r="R41" s="49">
        <f aca="true" t="shared" si="25" ref="R41:R52">IF($H41=0,0,(($J41-$H41)/$H41)*100)</f>
        <v>0</v>
      </c>
      <c r="S41" s="50">
        <f aca="true" t="shared" si="26" ref="S41:S52">IF($I41=0,0,(($K41-$I41)/$I41)*100)</f>
        <v>0</v>
      </c>
      <c r="T41" s="49">
        <f aca="true" t="shared" si="27" ref="T41:T51">IF($E41=0,0,($P41/$E41)*100)</f>
        <v>0</v>
      </c>
      <c r="U41" s="51">
        <f aca="true" t="shared" si="28" ref="U41:U51">IF($E41=0,0,($Q41/$E41)*100)</f>
        <v>0</v>
      </c>
      <c r="V41" s="94"/>
      <c r="W41" s="95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t="shared" si="22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/>
      <c r="M42" s="95"/>
      <c r="N42" s="94"/>
      <c r="O42" s="95"/>
      <c r="P42" s="94">
        <f t="shared" si="23"/>
        <v>0</v>
      </c>
      <c r="Q42" s="95">
        <f t="shared" si="24"/>
        <v>0</v>
      </c>
      <c r="R42" s="49">
        <f t="shared" si="25"/>
        <v>0</v>
      </c>
      <c r="S42" s="50">
        <f t="shared" si="26"/>
        <v>0</v>
      </c>
      <c r="T42" s="49">
        <f t="shared" si="27"/>
        <v>0</v>
      </c>
      <c r="U42" s="51">
        <f t="shared" si="28"/>
        <v>0</v>
      </c>
      <c r="V42" s="94"/>
      <c r="W42" s="95"/>
    </row>
    <row r="43" spans="1:23" ht="12.75" customHeight="1">
      <c r="A43" s="48" t="s">
        <v>63</v>
      </c>
      <c r="B43" s="93">
        <v>92005000</v>
      </c>
      <c r="C43" s="93">
        <v>0</v>
      </c>
      <c r="D43" s="93"/>
      <c r="E43" s="93">
        <f t="shared" si="22"/>
        <v>92005000</v>
      </c>
      <c r="F43" s="94">
        <v>66600000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/>
      <c r="M43" s="95"/>
      <c r="N43" s="94"/>
      <c r="O43" s="95"/>
      <c r="P43" s="94">
        <f t="shared" si="23"/>
        <v>0</v>
      </c>
      <c r="Q43" s="95">
        <f t="shared" si="24"/>
        <v>0</v>
      </c>
      <c r="R43" s="49">
        <f t="shared" si="25"/>
        <v>0</v>
      </c>
      <c r="S43" s="50">
        <f t="shared" si="26"/>
        <v>0</v>
      </c>
      <c r="T43" s="49">
        <f t="shared" si="27"/>
        <v>0</v>
      </c>
      <c r="U43" s="51">
        <f t="shared" si="28"/>
        <v>0</v>
      </c>
      <c r="V43" s="94"/>
      <c r="W43" s="95"/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2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/>
      <c r="M44" s="95"/>
      <c r="N44" s="94"/>
      <c r="O44" s="95"/>
      <c r="P44" s="94">
        <f t="shared" si="23"/>
        <v>0</v>
      </c>
      <c r="Q44" s="95">
        <f t="shared" si="24"/>
        <v>0</v>
      </c>
      <c r="R44" s="49">
        <f t="shared" si="25"/>
        <v>0</v>
      </c>
      <c r="S44" s="50">
        <f t="shared" si="26"/>
        <v>0</v>
      </c>
      <c r="T44" s="49">
        <f t="shared" si="27"/>
        <v>0</v>
      </c>
      <c r="U44" s="51">
        <f t="shared" si="28"/>
        <v>0</v>
      </c>
      <c r="V44" s="94"/>
      <c r="W44" s="95"/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2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/>
      <c r="M45" s="95"/>
      <c r="N45" s="94"/>
      <c r="O45" s="95"/>
      <c r="P45" s="94">
        <f t="shared" si="23"/>
        <v>0</v>
      </c>
      <c r="Q45" s="95">
        <f t="shared" si="24"/>
        <v>0</v>
      </c>
      <c r="R45" s="49">
        <f t="shared" si="25"/>
        <v>0</v>
      </c>
      <c r="S45" s="50">
        <f t="shared" si="26"/>
        <v>0</v>
      </c>
      <c r="T45" s="49">
        <f t="shared" si="27"/>
        <v>0</v>
      </c>
      <c r="U45" s="51">
        <f t="shared" si="28"/>
        <v>0</v>
      </c>
      <c r="V45" s="94"/>
      <c r="W45" s="95"/>
    </row>
    <row r="46" spans="1:23" ht="12.75" customHeight="1" hidden="1">
      <c r="A46" s="48" t="s">
        <v>66</v>
      </c>
      <c r="B46" s="93">
        <v>0</v>
      </c>
      <c r="C46" s="93">
        <v>0</v>
      </c>
      <c r="D46" s="93"/>
      <c r="E46" s="93">
        <f t="shared" si="22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/>
      <c r="M46" s="95"/>
      <c r="N46" s="94"/>
      <c r="O46" s="95"/>
      <c r="P46" s="94">
        <f t="shared" si="23"/>
        <v>0</v>
      </c>
      <c r="Q46" s="95">
        <f t="shared" si="24"/>
        <v>0</v>
      </c>
      <c r="R46" s="49">
        <f t="shared" si="25"/>
        <v>0</v>
      </c>
      <c r="S46" s="50">
        <f t="shared" si="26"/>
        <v>0</v>
      </c>
      <c r="T46" s="49">
        <f t="shared" si="27"/>
        <v>0</v>
      </c>
      <c r="U46" s="51">
        <f t="shared" si="28"/>
        <v>0</v>
      </c>
      <c r="V46" s="94"/>
      <c r="W46" s="95"/>
    </row>
    <row r="47" spans="1:23" ht="12.75" customHeight="1">
      <c r="A47" s="48" t="s">
        <v>67</v>
      </c>
      <c r="B47" s="93">
        <v>0</v>
      </c>
      <c r="C47" s="93">
        <v>0</v>
      </c>
      <c r="D47" s="93"/>
      <c r="E47" s="93">
        <f t="shared" si="22"/>
        <v>0</v>
      </c>
      <c r="F47" s="94">
        <v>0</v>
      </c>
      <c r="G47" s="95">
        <v>0</v>
      </c>
      <c r="H47" s="94">
        <v>0</v>
      </c>
      <c r="I47" s="95">
        <v>0</v>
      </c>
      <c r="J47" s="94">
        <v>0</v>
      </c>
      <c r="K47" s="95">
        <v>0</v>
      </c>
      <c r="L47" s="94"/>
      <c r="M47" s="95"/>
      <c r="N47" s="94"/>
      <c r="O47" s="95"/>
      <c r="P47" s="94">
        <f t="shared" si="23"/>
        <v>0</v>
      </c>
      <c r="Q47" s="95">
        <f t="shared" si="24"/>
        <v>0</v>
      </c>
      <c r="R47" s="49">
        <f t="shared" si="25"/>
        <v>0</v>
      </c>
      <c r="S47" s="50">
        <f t="shared" si="26"/>
        <v>0</v>
      </c>
      <c r="T47" s="49">
        <f t="shared" si="27"/>
        <v>0</v>
      </c>
      <c r="U47" s="51">
        <f t="shared" si="28"/>
        <v>0</v>
      </c>
      <c r="V47" s="94"/>
      <c r="W47" s="95"/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2"/>
        <v>0</v>
      </c>
      <c r="F48" s="94">
        <v>0</v>
      </c>
      <c r="G48" s="95">
        <v>0</v>
      </c>
      <c r="H48" s="94">
        <v>0</v>
      </c>
      <c r="I48" s="95">
        <v>0</v>
      </c>
      <c r="J48" s="94">
        <v>0</v>
      </c>
      <c r="K48" s="95">
        <v>0</v>
      </c>
      <c r="L48" s="94"/>
      <c r="M48" s="95"/>
      <c r="N48" s="94"/>
      <c r="O48" s="95"/>
      <c r="P48" s="94">
        <f t="shared" si="23"/>
        <v>0</v>
      </c>
      <c r="Q48" s="95">
        <f t="shared" si="24"/>
        <v>0</v>
      </c>
      <c r="R48" s="49">
        <f t="shared" si="25"/>
        <v>0</v>
      </c>
      <c r="S48" s="50">
        <f t="shared" si="26"/>
        <v>0</v>
      </c>
      <c r="T48" s="49">
        <f t="shared" si="27"/>
        <v>0</v>
      </c>
      <c r="U48" s="51">
        <f t="shared" si="28"/>
        <v>0</v>
      </c>
      <c r="V48" s="94"/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2"/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/>
      <c r="M49" s="95"/>
      <c r="N49" s="94"/>
      <c r="O49" s="95"/>
      <c r="P49" s="94">
        <f t="shared" si="23"/>
        <v>0</v>
      </c>
      <c r="Q49" s="95">
        <f t="shared" si="24"/>
        <v>0</v>
      </c>
      <c r="R49" s="49">
        <f t="shared" si="25"/>
        <v>0</v>
      </c>
      <c r="S49" s="50">
        <f t="shared" si="26"/>
        <v>0</v>
      </c>
      <c r="T49" s="49">
        <f t="shared" si="27"/>
        <v>0</v>
      </c>
      <c r="U49" s="51">
        <f t="shared" si="28"/>
        <v>0</v>
      </c>
      <c r="V49" s="94"/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2"/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/>
      <c r="M50" s="95"/>
      <c r="N50" s="94"/>
      <c r="O50" s="95"/>
      <c r="P50" s="94">
        <f t="shared" si="23"/>
        <v>0</v>
      </c>
      <c r="Q50" s="95">
        <f t="shared" si="24"/>
        <v>0</v>
      </c>
      <c r="R50" s="49">
        <f t="shared" si="25"/>
        <v>0</v>
      </c>
      <c r="S50" s="50">
        <f t="shared" si="26"/>
        <v>0</v>
      </c>
      <c r="T50" s="49">
        <f t="shared" si="27"/>
        <v>0</v>
      </c>
      <c r="U50" s="51">
        <f t="shared" si="28"/>
        <v>0</v>
      </c>
      <c r="V50" s="94"/>
      <c r="W50" s="95"/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2"/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/>
      <c r="M51" s="95"/>
      <c r="N51" s="94"/>
      <c r="O51" s="95"/>
      <c r="P51" s="94">
        <f t="shared" si="23"/>
        <v>0</v>
      </c>
      <c r="Q51" s="95">
        <f t="shared" si="24"/>
        <v>0</v>
      </c>
      <c r="R51" s="49">
        <f t="shared" si="25"/>
        <v>0</v>
      </c>
      <c r="S51" s="50">
        <f t="shared" si="26"/>
        <v>0</v>
      </c>
      <c r="T51" s="49">
        <f t="shared" si="27"/>
        <v>0</v>
      </c>
      <c r="U51" s="51">
        <f t="shared" si="28"/>
        <v>0</v>
      </c>
      <c r="V51" s="94"/>
      <c r="W51" s="95"/>
    </row>
    <row r="52" spans="1:23" ht="12.75" customHeight="1">
      <c r="A52" s="52" t="s">
        <v>39</v>
      </c>
      <c r="B52" s="96">
        <f>SUM(B41:B51)</f>
        <v>92005000</v>
      </c>
      <c r="C52" s="96">
        <f>SUM(C41:C51)</f>
        <v>0</v>
      </c>
      <c r="D52" s="96"/>
      <c r="E52" s="96">
        <f t="shared" si="22"/>
        <v>92005000</v>
      </c>
      <c r="F52" s="97">
        <f aca="true" t="shared" si="29" ref="F52:O52">SUM(F41:F51)</f>
        <v>66600000</v>
      </c>
      <c r="G52" s="98">
        <f t="shared" si="29"/>
        <v>0</v>
      </c>
      <c r="H52" s="97">
        <f t="shared" si="29"/>
        <v>0</v>
      </c>
      <c r="I52" s="98">
        <f t="shared" si="29"/>
        <v>0</v>
      </c>
      <c r="J52" s="97">
        <f t="shared" si="29"/>
        <v>0</v>
      </c>
      <c r="K52" s="98">
        <f t="shared" si="29"/>
        <v>0</v>
      </c>
      <c r="L52" s="97">
        <f t="shared" si="29"/>
        <v>0</v>
      </c>
      <c r="M52" s="98">
        <f t="shared" si="29"/>
        <v>0</v>
      </c>
      <c r="N52" s="97">
        <f t="shared" si="29"/>
        <v>0</v>
      </c>
      <c r="O52" s="98">
        <f t="shared" si="29"/>
        <v>0</v>
      </c>
      <c r="P52" s="97">
        <f t="shared" si="23"/>
        <v>0</v>
      </c>
      <c r="Q52" s="98">
        <f t="shared" si="24"/>
        <v>0</v>
      </c>
      <c r="R52" s="53">
        <f t="shared" si="25"/>
        <v>0</v>
      </c>
      <c r="S52" s="54">
        <f t="shared" si="26"/>
        <v>0</v>
      </c>
      <c r="T52" s="53">
        <f>IF((+$E42+$E44+$E46+$E47+$E50)=0,0,(P52/(+$E42+$E44+$E46+$E47+$E50))*100)</f>
        <v>0</v>
      </c>
      <c r="U52" s="55">
        <f>IF((+$E42+$E44+$E46+$E47+$E50)=0,0,(Q52/(+$E42+$E44+$E46+$E47+$E50))*100)</f>
        <v>0</v>
      </c>
      <c r="V52" s="97">
        <f>SUM(V41:V51)</f>
        <v>0</v>
      </c>
      <c r="W52" s="98">
        <f>SUM(W41:W51)</f>
        <v>0</v>
      </c>
    </row>
    <row r="53" spans="1:23" ht="12.75" customHeight="1">
      <c r="A53" s="41" t="s">
        <v>72</v>
      </c>
      <c r="B53" s="99"/>
      <c r="C53" s="99"/>
      <c r="D53" s="99"/>
      <c r="E53" s="99"/>
      <c r="F53" s="100"/>
      <c r="G53" s="101"/>
      <c r="H53" s="100"/>
      <c r="I53" s="101"/>
      <c r="J53" s="100"/>
      <c r="K53" s="101"/>
      <c r="L53" s="100"/>
      <c r="M53" s="101"/>
      <c r="N53" s="100"/>
      <c r="O53" s="101"/>
      <c r="P53" s="100"/>
      <c r="Q53" s="101"/>
      <c r="R53" s="45"/>
      <c r="S53" s="46"/>
      <c r="T53" s="45"/>
      <c r="U53" s="47"/>
      <c r="V53" s="100"/>
      <c r="W53" s="101"/>
    </row>
    <row r="54" spans="1:23" ht="12.75" customHeight="1">
      <c r="A54" s="56" t="s">
        <v>73</v>
      </c>
      <c r="B54" s="93">
        <v>0</v>
      </c>
      <c r="C54" s="93">
        <v>0</v>
      </c>
      <c r="D54" s="93"/>
      <c r="E54" s="93">
        <f>$B54+$C54+$D54</f>
        <v>0</v>
      </c>
      <c r="F54" s="94">
        <v>0</v>
      </c>
      <c r="G54" s="95">
        <v>0</v>
      </c>
      <c r="H54" s="94">
        <v>0</v>
      </c>
      <c r="I54" s="95">
        <v>0</v>
      </c>
      <c r="J54" s="94">
        <v>0</v>
      </c>
      <c r="K54" s="95">
        <v>0</v>
      </c>
      <c r="L54" s="94"/>
      <c r="M54" s="95"/>
      <c r="N54" s="94"/>
      <c r="O54" s="95"/>
      <c r="P54" s="94">
        <f>$H54+$J54+$L54+$N54</f>
        <v>0</v>
      </c>
      <c r="Q54" s="95">
        <f>$I54+$K54+$M54+$O54</f>
        <v>0</v>
      </c>
      <c r="R54" s="49">
        <f>IF($H54=0,0,(($J54-$H54)/$H54)*100)</f>
        <v>0</v>
      </c>
      <c r="S54" s="50">
        <f>IF($I54=0,0,(($K54-$I54)/$I54)*100)</f>
        <v>0</v>
      </c>
      <c r="T54" s="49">
        <f>IF($E54=0,0,($P54/$E54)*100)</f>
        <v>0</v>
      </c>
      <c r="U54" s="51">
        <f>IF($E54=0,0,($Q54/$E54)*100)</f>
        <v>0</v>
      </c>
      <c r="V54" s="94"/>
      <c r="W54" s="95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IF($H55=0,0,(($J55-$H55)/$H55)*100)</f>
        <v>0</v>
      </c>
      <c r="S55" s="50">
        <f>IF($I55=0,0,(($K55-$I55)/$I55)*100)</f>
        <v>0</v>
      </c>
      <c r="T55" s="49">
        <f>IF($E55=0,0,($P55/$E55)*100)</f>
        <v>0</v>
      </c>
      <c r="U55" s="51">
        <f>IF($E55=0,0,($Q55/$E55)*100)</f>
        <v>0</v>
      </c>
      <c r="V55" s="94"/>
      <c r="W55" s="95"/>
    </row>
    <row r="56" spans="1:23" ht="12.75" customHeight="1" hidden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IF($H56=0,0,(($J56-$H56)/$H56)*100)</f>
        <v>0</v>
      </c>
      <c r="S56" s="50">
        <f>IF($I56=0,0,(($K56-$I56)/$I56)*100)</f>
        <v>0</v>
      </c>
      <c r="T56" s="49">
        <f>IF($E56=0,0,($P56/$E56)*100)</f>
        <v>0</v>
      </c>
      <c r="U56" s="51">
        <f>IF($E56=0,0,($Q56/$E56)*100)</f>
        <v>0</v>
      </c>
      <c r="V56" s="94"/>
      <c r="W56" s="95"/>
    </row>
    <row r="57" spans="1:23" ht="12.75" customHeight="1" hidden="1">
      <c r="A57" s="48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IF($H57=0,0,(($J57-$H57)/$H57)*100)</f>
        <v>0</v>
      </c>
      <c r="S57" s="50">
        <f>IF($I57=0,0,(($K57-$I57)/$I57)*100)</f>
        <v>0</v>
      </c>
      <c r="T57" s="49">
        <f>IF($E57=0,0,($P57/$E57)*100)</f>
        <v>0</v>
      </c>
      <c r="U57" s="51">
        <f>IF($E57=0,0,($Q57/$E57)*100)</f>
        <v>0</v>
      </c>
      <c r="V57" s="94"/>
      <c r="W57" s="95"/>
    </row>
    <row r="58" spans="1:23" ht="12.75" customHeight="1">
      <c r="A58" s="57" t="s">
        <v>39</v>
      </c>
      <c r="B58" s="102">
        <f>SUM(B54:B57)</f>
        <v>0</v>
      </c>
      <c r="C58" s="102">
        <f>SUM(C54:C57)</f>
        <v>0</v>
      </c>
      <c r="D58" s="102"/>
      <c r="E58" s="102">
        <f>$B58+$C58+$D58</f>
        <v>0</v>
      </c>
      <c r="F58" s="103">
        <f aca="true" t="shared" si="30" ref="F58:O58">SUM(F54:F57)</f>
        <v>0</v>
      </c>
      <c r="G58" s="104">
        <f t="shared" si="30"/>
        <v>0</v>
      </c>
      <c r="H58" s="103">
        <f t="shared" si="30"/>
        <v>0</v>
      </c>
      <c r="I58" s="104">
        <f t="shared" si="30"/>
        <v>0</v>
      </c>
      <c r="J58" s="103">
        <f t="shared" si="30"/>
        <v>0</v>
      </c>
      <c r="K58" s="104">
        <f t="shared" si="30"/>
        <v>0</v>
      </c>
      <c r="L58" s="103">
        <f t="shared" si="30"/>
        <v>0</v>
      </c>
      <c r="M58" s="104">
        <f t="shared" si="30"/>
        <v>0</v>
      </c>
      <c r="N58" s="103">
        <f t="shared" si="30"/>
        <v>0</v>
      </c>
      <c r="O58" s="104">
        <f t="shared" si="30"/>
        <v>0</v>
      </c>
      <c r="P58" s="103">
        <f>$H58+$J58+$L58+$N58</f>
        <v>0</v>
      </c>
      <c r="Q58" s="104">
        <f>$I58+$K58+$M58+$O58</f>
        <v>0</v>
      </c>
      <c r="R58" s="58">
        <f>IF($H58=0,0,(($J58-$H58)/$H58)*100)</f>
        <v>0</v>
      </c>
      <c r="S58" s="59">
        <f>IF($I58=0,0,(($K58-$I58)/$I58)*100)</f>
        <v>0</v>
      </c>
      <c r="T58" s="58">
        <f>IF($E58=0,0,($P58/$E58)*100)</f>
        <v>0</v>
      </c>
      <c r="U58" s="60">
        <f>IF($E58=0,0,($Q58/$E58)*100)</f>
        <v>0</v>
      </c>
      <c r="V58" s="103">
        <f>SUM(V54:V57)</f>
        <v>0</v>
      </c>
      <c r="W58" s="104">
        <f>SUM(W54:W57)</f>
        <v>0</v>
      </c>
    </row>
    <row r="59" spans="1:23" ht="12.75" customHeight="1">
      <c r="A59" s="41" t="s">
        <v>77</v>
      </c>
      <c r="B59" s="99"/>
      <c r="C59" s="99"/>
      <c r="D59" s="99"/>
      <c r="E59" s="99"/>
      <c r="F59" s="100"/>
      <c r="G59" s="101"/>
      <c r="H59" s="100"/>
      <c r="I59" s="101"/>
      <c r="J59" s="100"/>
      <c r="K59" s="101"/>
      <c r="L59" s="100"/>
      <c r="M59" s="101"/>
      <c r="N59" s="100"/>
      <c r="O59" s="101"/>
      <c r="P59" s="100"/>
      <c r="Q59" s="101"/>
      <c r="R59" s="45"/>
      <c r="S59" s="46"/>
      <c r="T59" s="45"/>
      <c r="U59" s="47"/>
      <c r="V59" s="100"/>
      <c r="W59" s="101"/>
    </row>
    <row r="60" spans="1:23" ht="12.75" customHeight="1">
      <c r="A60" s="48" t="s">
        <v>78</v>
      </c>
      <c r="B60" s="93">
        <v>0</v>
      </c>
      <c r="C60" s="93">
        <v>0</v>
      </c>
      <c r="D60" s="93"/>
      <c r="E60" s="93">
        <f>$B60+$C60+$D60</f>
        <v>0</v>
      </c>
      <c r="F60" s="94">
        <v>0</v>
      </c>
      <c r="G60" s="95">
        <v>0</v>
      </c>
      <c r="H60" s="94">
        <v>0</v>
      </c>
      <c r="I60" s="95">
        <v>0</v>
      </c>
      <c r="J60" s="94">
        <v>0</v>
      </c>
      <c r="K60" s="95">
        <v>0</v>
      </c>
      <c r="L60" s="94"/>
      <c r="M60" s="95"/>
      <c r="N60" s="94"/>
      <c r="O60" s="95"/>
      <c r="P60" s="94">
        <f>$H60+$J60+$L60+$N60</f>
        <v>0</v>
      </c>
      <c r="Q60" s="95">
        <f>$I60+$K60+$M60+$O60</f>
        <v>0</v>
      </c>
      <c r="R60" s="49">
        <f>IF($H60=0,0,(($J60-$H60)/$H60)*100)</f>
        <v>0</v>
      </c>
      <c r="S60" s="50">
        <f>IF($I60=0,0,(($K60-$I60)/$I60)*100)</f>
        <v>0</v>
      </c>
      <c r="T60" s="49">
        <f>IF($E60=0,0,($P60/$E60)*100)</f>
        <v>0</v>
      </c>
      <c r="U60" s="51">
        <f>IF($E60=0,0,($Q60/$E60)*100)</f>
        <v>0</v>
      </c>
      <c r="V60" s="94"/>
      <c r="W60" s="95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>$B61+$C61+$D61</f>
        <v>0</v>
      </c>
      <c r="F61" s="94">
        <v>0</v>
      </c>
      <c r="G61" s="95">
        <v>0</v>
      </c>
      <c r="H61" s="94">
        <v>0</v>
      </c>
      <c r="I61" s="95">
        <v>0</v>
      </c>
      <c r="J61" s="94">
        <v>0</v>
      </c>
      <c r="K61" s="95">
        <v>0</v>
      </c>
      <c r="L61" s="94"/>
      <c r="M61" s="95"/>
      <c r="N61" s="94"/>
      <c r="O61" s="95"/>
      <c r="P61" s="94">
        <f>$H61+$J61+$L61+$N61</f>
        <v>0</v>
      </c>
      <c r="Q61" s="95">
        <f>$I61+$K61+$M61+$O61</f>
        <v>0</v>
      </c>
      <c r="R61" s="49">
        <f>IF($H61=0,0,(($J61-$H61)/$H61)*100)</f>
        <v>0</v>
      </c>
      <c r="S61" s="50">
        <f>IF($I61=0,0,(($K61-$I61)/$I61)*100)</f>
        <v>0</v>
      </c>
      <c r="T61" s="49">
        <f>IF($E61=0,0,($P61/$E61)*100)</f>
        <v>0</v>
      </c>
      <c r="U61" s="51">
        <f>IF($E61=0,0,($Q61/$E61)*100)</f>
        <v>0</v>
      </c>
      <c r="V61" s="94"/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>$B62+$C62+$D62</f>
        <v>0</v>
      </c>
      <c r="F62" s="94">
        <v>0</v>
      </c>
      <c r="G62" s="95">
        <v>0</v>
      </c>
      <c r="H62" s="94">
        <v>0</v>
      </c>
      <c r="I62" s="95">
        <v>0</v>
      </c>
      <c r="J62" s="94">
        <v>0</v>
      </c>
      <c r="K62" s="95">
        <v>0</v>
      </c>
      <c r="L62" s="94"/>
      <c r="M62" s="95"/>
      <c r="N62" s="94"/>
      <c r="O62" s="95"/>
      <c r="P62" s="94">
        <f>$H62+$J62+$L62+$N62</f>
        <v>0</v>
      </c>
      <c r="Q62" s="95">
        <f>$I62+$K62+$M62+$O62</f>
        <v>0</v>
      </c>
      <c r="R62" s="49">
        <f>IF($H62=0,0,(($J62-$H62)/$H62)*100)</f>
        <v>0</v>
      </c>
      <c r="S62" s="50">
        <f>IF($I62=0,0,(($K62-$I62)/$I62)*100)</f>
        <v>0</v>
      </c>
      <c r="T62" s="49">
        <f>IF($E62=0,0,($P62/$E62)*100)</f>
        <v>0</v>
      </c>
      <c r="U62" s="51">
        <f>IF($E62=0,0,($Q62/$E62)*100)</f>
        <v>0</v>
      </c>
      <c r="V62" s="94"/>
      <c r="W62" s="95"/>
    </row>
    <row r="63" spans="1:23" ht="12.75" customHeight="1">
      <c r="A63" s="52" t="s">
        <v>39</v>
      </c>
      <c r="B63" s="96">
        <f>SUM(B60:B62)</f>
        <v>0</v>
      </c>
      <c r="C63" s="96">
        <f>SUM(C60:C62)</f>
        <v>0</v>
      </c>
      <c r="D63" s="96"/>
      <c r="E63" s="96">
        <f>$B63+$C63+$D63</f>
        <v>0</v>
      </c>
      <c r="F63" s="97">
        <f aca="true" t="shared" si="31" ref="F63:O63">SUM(F60:F62)</f>
        <v>0</v>
      </c>
      <c r="G63" s="98">
        <f t="shared" si="31"/>
        <v>0</v>
      </c>
      <c r="H63" s="97">
        <f t="shared" si="31"/>
        <v>0</v>
      </c>
      <c r="I63" s="98">
        <f t="shared" si="31"/>
        <v>0</v>
      </c>
      <c r="J63" s="97">
        <f t="shared" si="31"/>
        <v>0</v>
      </c>
      <c r="K63" s="98">
        <f t="shared" si="31"/>
        <v>0</v>
      </c>
      <c r="L63" s="97">
        <f t="shared" si="31"/>
        <v>0</v>
      </c>
      <c r="M63" s="98">
        <f t="shared" si="31"/>
        <v>0</v>
      </c>
      <c r="N63" s="97">
        <f t="shared" si="31"/>
        <v>0</v>
      </c>
      <c r="O63" s="98">
        <f t="shared" si="31"/>
        <v>0</v>
      </c>
      <c r="P63" s="97">
        <f>$H63+$J63+$L63+$N63</f>
        <v>0</v>
      </c>
      <c r="Q63" s="98">
        <f>$I63+$K63+$M63+$O63</f>
        <v>0</v>
      </c>
      <c r="R63" s="53">
        <f>IF($H63=0,0,(($J63-$H63)/$H63)*100)</f>
        <v>0</v>
      </c>
      <c r="S63" s="54">
        <f>IF($I63=0,0,(($K63-$I63)/$I63)*100)</f>
        <v>0</v>
      </c>
      <c r="T63" s="53">
        <f>IF((+$E60+$E62)=0,0,(P63/(+$E60+$E62))*100)</f>
        <v>0</v>
      </c>
      <c r="U63" s="55">
        <f>IF((+$E60+$E62)=0,0,(Q63/(+$E60+$E62))*100)</f>
        <v>0</v>
      </c>
      <c r="V63" s="97">
        <f>SUM(V60:V62)</f>
        <v>0</v>
      </c>
      <c r="W63" s="98">
        <f>SUM(W60:W62)</f>
        <v>0</v>
      </c>
    </row>
    <row r="64" spans="1:23" ht="12.75" customHeight="1">
      <c r="A64" s="61" t="s">
        <v>81</v>
      </c>
      <c r="B64" s="105">
        <f>SUM(B9:B14,B17:B22,B25:B28,B31,B34:B38,B41:B51,B54:B57,B60:B62)</f>
        <v>440215000</v>
      </c>
      <c r="C64" s="105">
        <f>SUM(C9:C14,C17:C22,C25:C28,C31,C34:C38,C41:C51,C54:C57,C60:C62)</f>
        <v>0</v>
      </c>
      <c r="D64" s="105"/>
      <c r="E64" s="105">
        <f>$B64+$C64+$D64</f>
        <v>440215000</v>
      </c>
      <c r="F64" s="106">
        <f aca="true" t="shared" si="32" ref="F64:O64">SUM(F9:F14,F17:F22,F25:F28,F31,F34:F38,F41:F51,F54:F57,F60:F62)</f>
        <v>236218000</v>
      </c>
      <c r="G64" s="107">
        <f t="shared" si="32"/>
        <v>179673000</v>
      </c>
      <c r="H64" s="106">
        <f t="shared" si="32"/>
        <v>27216000</v>
      </c>
      <c r="I64" s="107">
        <f t="shared" si="32"/>
        <v>28028742</v>
      </c>
      <c r="J64" s="106">
        <f t="shared" si="32"/>
        <v>34736000</v>
      </c>
      <c r="K64" s="107">
        <f t="shared" si="32"/>
        <v>38626296</v>
      </c>
      <c r="L64" s="106">
        <f t="shared" si="32"/>
        <v>0</v>
      </c>
      <c r="M64" s="107">
        <f t="shared" si="32"/>
        <v>0</v>
      </c>
      <c r="N64" s="106">
        <f t="shared" si="32"/>
        <v>0</v>
      </c>
      <c r="O64" s="107">
        <f t="shared" si="32"/>
        <v>0</v>
      </c>
      <c r="P64" s="106">
        <f>$H64+$J64+$L64+$N64</f>
        <v>61952000</v>
      </c>
      <c r="Q64" s="107">
        <f>$I64+$K64+$M64+$O64</f>
        <v>66655038</v>
      </c>
      <c r="R64" s="62">
        <f>IF($H64=0,0,(($J64-$H64)/$H64)*100)</f>
        <v>27.630805408583186</v>
      </c>
      <c r="S64" s="63">
        <f>IF($I64=0,0,(($K64-$I64)/$I64)*100)</f>
        <v>37.80959559298095</v>
      </c>
      <c r="T64" s="62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17.861014369075352</v>
      </c>
      <c r="U64" s="62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19.216919413243534</v>
      </c>
      <c r="V64" s="106">
        <f>SUM(V9:V14,V17:V22,V25:V28,V31,V34:V38,V41:V51,V54:V57,V60:V62)</f>
        <v>290000</v>
      </c>
      <c r="W64" s="107">
        <f>SUM(W9:W14,W17:W22,W25:W28,W31,W34:W38,W41:W51,W54:W57,W60:W62)</f>
        <v>0</v>
      </c>
    </row>
    <row r="65" spans="1:23" ht="12.75" customHeight="1">
      <c r="A65" s="41" t="s">
        <v>40</v>
      </c>
      <c r="B65" s="99"/>
      <c r="C65" s="99"/>
      <c r="D65" s="99"/>
      <c r="E65" s="99"/>
      <c r="F65" s="100"/>
      <c r="G65" s="101"/>
      <c r="H65" s="100"/>
      <c r="I65" s="101"/>
      <c r="J65" s="100"/>
      <c r="K65" s="101"/>
      <c r="L65" s="100"/>
      <c r="M65" s="101"/>
      <c r="N65" s="100"/>
      <c r="O65" s="101"/>
      <c r="P65" s="100"/>
      <c r="Q65" s="101"/>
      <c r="R65" s="45"/>
      <c r="S65" s="46"/>
      <c r="T65" s="45"/>
      <c r="U65" s="47"/>
      <c r="V65" s="100"/>
      <c r="W65" s="101"/>
    </row>
    <row r="66" spans="1:23" s="65" customFormat="1" ht="12.75" customHeight="1">
      <c r="A66" s="64" t="s">
        <v>82</v>
      </c>
      <c r="B66" s="93">
        <v>0</v>
      </c>
      <c r="C66" s="93">
        <v>0</v>
      </c>
      <c r="D66" s="93"/>
      <c r="E66" s="93">
        <f>$B66+$C66+$D66</f>
        <v>0</v>
      </c>
      <c r="F66" s="94">
        <v>0</v>
      </c>
      <c r="G66" s="95">
        <v>0</v>
      </c>
      <c r="H66" s="94">
        <v>0</v>
      </c>
      <c r="I66" s="95">
        <v>0</v>
      </c>
      <c r="J66" s="94">
        <v>0</v>
      </c>
      <c r="K66" s="95">
        <v>0</v>
      </c>
      <c r="L66" s="94"/>
      <c r="M66" s="95"/>
      <c r="N66" s="94"/>
      <c r="O66" s="95"/>
      <c r="P66" s="94">
        <f>$H66+$J66+$L66+$N66</f>
        <v>0</v>
      </c>
      <c r="Q66" s="95">
        <f>$I66+$K66+$M66+$O66</f>
        <v>0</v>
      </c>
      <c r="R66" s="49">
        <f>IF($H66=0,0,(($J66-$H66)/$H66)*100)</f>
        <v>0</v>
      </c>
      <c r="S66" s="50">
        <f>IF($I66=0,0,(($K66-$I66)/$I66)*100)</f>
        <v>0</v>
      </c>
      <c r="T66" s="49">
        <f>IF($E66=0,0,($P66/$E66)*100)</f>
        <v>0</v>
      </c>
      <c r="U66" s="51">
        <f>IF($E66=0,0,($Q66/$E66)*100)</f>
        <v>0</v>
      </c>
      <c r="V66" s="94"/>
      <c r="W66" s="95"/>
    </row>
    <row r="67" spans="1:23" ht="12.75" customHeight="1">
      <c r="A67" s="57" t="s">
        <v>39</v>
      </c>
      <c r="B67" s="102">
        <f>B66</f>
        <v>0</v>
      </c>
      <c r="C67" s="102">
        <f>C66</f>
        <v>0</v>
      </c>
      <c r="D67" s="102"/>
      <c r="E67" s="102">
        <f>$B67+$C67+$D67</f>
        <v>0</v>
      </c>
      <c r="F67" s="103">
        <f aca="true" t="shared" si="33" ref="F67:O67">F66</f>
        <v>0</v>
      </c>
      <c r="G67" s="104">
        <f t="shared" si="33"/>
        <v>0</v>
      </c>
      <c r="H67" s="103">
        <f t="shared" si="33"/>
        <v>0</v>
      </c>
      <c r="I67" s="104">
        <f t="shared" si="33"/>
        <v>0</v>
      </c>
      <c r="J67" s="103">
        <f t="shared" si="33"/>
        <v>0</v>
      </c>
      <c r="K67" s="104">
        <f t="shared" si="33"/>
        <v>0</v>
      </c>
      <c r="L67" s="103">
        <f t="shared" si="33"/>
        <v>0</v>
      </c>
      <c r="M67" s="104">
        <f t="shared" si="33"/>
        <v>0</v>
      </c>
      <c r="N67" s="103">
        <f t="shared" si="33"/>
        <v>0</v>
      </c>
      <c r="O67" s="104">
        <f t="shared" si="33"/>
        <v>0</v>
      </c>
      <c r="P67" s="103">
        <f>$H67+$J67+$L67+$N67</f>
        <v>0</v>
      </c>
      <c r="Q67" s="104">
        <f>$I67+$K67+$M67+$O67</f>
        <v>0</v>
      </c>
      <c r="R67" s="58">
        <f>IF($H67=0,0,(($J67-$H67)/$H67)*100)</f>
        <v>0</v>
      </c>
      <c r="S67" s="59">
        <f>IF($I67=0,0,(($K67-$I67)/$I67)*100)</f>
        <v>0</v>
      </c>
      <c r="T67" s="58">
        <f>IF($E67=0,0,($P67/$E67)*100)</f>
        <v>0</v>
      </c>
      <c r="U67" s="60">
        <f>IF($E67=0,0,($Q67/$E67)*100)</f>
        <v>0</v>
      </c>
      <c r="V67" s="103">
        <f>V66</f>
        <v>0</v>
      </c>
      <c r="W67" s="104">
        <f>W66</f>
        <v>0</v>
      </c>
    </row>
    <row r="68" spans="1:23" ht="12.75" customHeight="1">
      <c r="A68" s="61" t="s">
        <v>81</v>
      </c>
      <c r="B68" s="105">
        <f>B66</f>
        <v>0</v>
      </c>
      <c r="C68" s="105">
        <f>C66</f>
        <v>0</v>
      </c>
      <c r="D68" s="105"/>
      <c r="E68" s="105">
        <f>$B68+$C68+$D68</f>
        <v>0</v>
      </c>
      <c r="F68" s="106">
        <f aca="true" t="shared" si="34" ref="F68:O68">F66</f>
        <v>0</v>
      </c>
      <c r="G68" s="107">
        <f t="shared" si="34"/>
        <v>0</v>
      </c>
      <c r="H68" s="106">
        <f t="shared" si="34"/>
        <v>0</v>
      </c>
      <c r="I68" s="107">
        <f t="shared" si="34"/>
        <v>0</v>
      </c>
      <c r="J68" s="106">
        <f t="shared" si="34"/>
        <v>0</v>
      </c>
      <c r="K68" s="107">
        <f t="shared" si="34"/>
        <v>0</v>
      </c>
      <c r="L68" s="106">
        <f t="shared" si="34"/>
        <v>0</v>
      </c>
      <c r="M68" s="107">
        <f t="shared" si="34"/>
        <v>0</v>
      </c>
      <c r="N68" s="106">
        <f t="shared" si="34"/>
        <v>0</v>
      </c>
      <c r="O68" s="107">
        <f t="shared" si="34"/>
        <v>0</v>
      </c>
      <c r="P68" s="106">
        <f>$H68+$J68+$L68+$N68</f>
        <v>0</v>
      </c>
      <c r="Q68" s="107">
        <f>$I68+$K68+$M68+$O68</f>
        <v>0</v>
      </c>
      <c r="R68" s="62">
        <f>IF($H68=0,0,(($J68-$H68)/$H68)*100)</f>
        <v>0</v>
      </c>
      <c r="S68" s="63">
        <f>IF($I68=0,0,(($K68-$I68)/$I68)*100)</f>
        <v>0</v>
      </c>
      <c r="T68" s="62">
        <f>IF($E68=0,0,($P68/$E68)*100)</f>
        <v>0</v>
      </c>
      <c r="U68" s="66">
        <f>IF($E68=0,0,($Q68/$E68)*100)</f>
        <v>0</v>
      </c>
      <c r="V68" s="106">
        <f>V66</f>
        <v>0</v>
      </c>
      <c r="W68" s="107">
        <f>W66</f>
        <v>0</v>
      </c>
    </row>
    <row r="69" spans="1:23" ht="12.75" customHeight="1" thickBot="1">
      <c r="A69" s="61" t="s">
        <v>83</v>
      </c>
      <c r="B69" s="105">
        <f>SUM(B9:B14,B17:B22,B25:B28,B31,B34:B38,B41:B51,B54:B57,B60:B62,B66)</f>
        <v>440215000</v>
      </c>
      <c r="C69" s="105">
        <f>SUM(C9:C14,C17:C22,C25:C28,C31,C34:C38,C41:C51,C54:C57,C60:C62,C66)</f>
        <v>0</v>
      </c>
      <c r="D69" s="105"/>
      <c r="E69" s="105">
        <f>$B69+$C69+$D69</f>
        <v>440215000</v>
      </c>
      <c r="F69" s="106">
        <f aca="true" t="shared" si="35" ref="F69:O69">SUM(F9:F14,F17:F22,F25:F28,F31,F34:F38,F41:F51,F54:F57,F60:F62,F66)</f>
        <v>236218000</v>
      </c>
      <c r="G69" s="107">
        <f t="shared" si="35"/>
        <v>179673000</v>
      </c>
      <c r="H69" s="106">
        <f t="shared" si="35"/>
        <v>27216000</v>
      </c>
      <c r="I69" s="107">
        <f t="shared" si="35"/>
        <v>28028742</v>
      </c>
      <c r="J69" s="106">
        <f t="shared" si="35"/>
        <v>34736000</v>
      </c>
      <c r="K69" s="107">
        <f t="shared" si="35"/>
        <v>38626296</v>
      </c>
      <c r="L69" s="106">
        <f t="shared" si="35"/>
        <v>0</v>
      </c>
      <c r="M69" s="107">
        <f t="shared" si="35"/>
        <v>0</v>
      </c>
      <c r="N69" s="106">
        <f t="shared" si="35"/>
        <v>0</v>
      </c>
      <c r="O69" s="107">
        <f t="shared" si="35"/>
        <v>0</v>
      </c>
      <c r="P69" s="106">
        <f>$H69+$J69+$L69+$N69</f>
        <v>61952000</v>
      </c>
      <c r="Q69" s="107">
        <f>$I69+$K69+$M69+$O69</f>
        <v>66655038</v>
      </c>
      <c r="R69" s="62">
        <f>IF($H69=0,0,(($J69-$H69)/$H69)*100)</f>
        <v>27.630805408583186</v>
      </c>
      <c r="S69" s="63">
        <f>IF($I69=0,0,(($K69-$I69)/$I69)*100)</f>
        <v>37.80959559298095</v>
      </c>
      <c r="T69" s="62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17.861014369075352</v>
      </c>
      <c r="U69" s="66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19.216919413243534</v>
      </c>
      <c r="V69" s="106">
        <f>SUM(V9:V14,V17:V22,V25:V28,V31,V34:V38,V41:V51,V54:V57,V60:V62,V66)</f>
        <v>290000</v>
      </c>
      <c r="W69" s="107">
        <f>SUM(W9:W14,W17:W22,W25:W28,W31,W34:W38,W41:W51,W54:W57,W60:W62,W66)</f>
        <v>0</v>
      </c>
    </row>
    <row r="70" spans="1:23" ht="13.5" thickTop="1">
      <c r="A70" s="67"/>
      <c r="B70" s="68"/>
      <c r="C70" s="69"/>
      <c r="D70" s="69"/>
      <c r="E70" s="70"/>
      <c r="F70" s="68"/>
      <c r="G70" s="69"/>
      <c r="H70" s="69"/>
      <c r="I70" s="70"/>
      <c r="J70" s="69"/>
      <c r="K70" s="70"/>
      <c r="L70" s="69"/>
      <c r="M70" s="69"/>
      <c r="N70" s="69"/>
      <c r="O70" s="69"/>
      <c r="P70" s="69"/>
      <c r="Q70" s="69"/>
      <c r="R70" s="69"/>
      <c r="S70" s="69"/>
      <c r="T70" s="69"/>
      <c r="U70" s="70"/>
      <c r="V70" s="68"/>
      <c r="W70" s="70"/>
    </row>
    <row r="71" spans="1:23" ht="12.75">
      <c r="A71" s="13"/>
      <c r="B71" s="71"/>
      <c r="C71" s="72"/>
      <c r="D71" s="72"/>
      <c r="E71" s="73"/>
      <c r="F71" s="74" t="s">
        <v>4</v>
      </c>
      <c r="G71" s="75"/>
      <c r="H71" s="74" t="s">
        <v>5</v>
      </c>
      <c r="I71" s="76"/>
      <c r="J71" s="74" t="s">
        <v>6</v>
      </c>
      <c r="K71" s="76"/>
      <c r="L71" s="74" t="s">
        <v>7</v>
      </c>
      <c r="M71" s="74"/>
      <c r="N71" s="77" t="s">
        <v>8</v>
      </c>
      <c r="O71" s="74"/>
      <c r="P71" s="131" t="s">
        <v>9</v>
      </c>
      <c r="Q71" s="132"/>
      <c r="R71" s="133" t="s">
        <v>10</v>
      </c>
      <c r="S71" s="132"/>
      <c r="T71" s="133" t="s">
        <v>11</v>
      </c>
      <c r="U71" s="132"/>
      <c r="V71" s="131"/>
      <c r="W71" s="132"/>
    </row>
    <row r="72" spans="1:23" ht="67.5">
      <c r="A72" s="78" t="s">
        <v>84</v>
      </c>
      <c r="B72" s="79" t="s">
        <v>85</v>
      </c>
      <c r="C72" s="79" t="s">
        <v>86</v>
      </c>
      <c r="D72" s="80" t="s">
        <v>15</v>
      </c>
      <c r="E72" s="79" t="s">
        <v>16</v>
      </c>
      <c r="F72" s="79" t="s">
        <v>17</v>
      </c>
      <c r="G72" s="79" t="s">
        <v>87</v>
      </c>
      <c r="H72" s="79" t="s">
        <v>88</v>
      </c>
      <c r="I72" s="81" t="s">
        <v>20</v>
      </c>
      <c r="J72" s="79" t="s">
        <v>89</v>
      </c>
      <c r="K72" s="81" t="s">
        <v>22</v>
      </c>
      <c r="L72" s="79" t="s">
        <v>90</v>
      </c>
      <c r="M72" s="81" t="s">
        <v>24</v>
      </c>
      <c r="N72" s="79" t="s">
        <v>91</v>
      </c>
      <c r="O72" s="81" t="s">
        <v>26</v>
      </c>
      <c r="P72" s="81" t="s">
        <v>92</v>
      </c>
      <c r="Q72" s="82" t="s">
        <v>28</v>
      </c>
      <c r="R72" s="83" t="s">
        <v>92</v>
      </c>
      <c r="S72" s="84" t="s">
        <v>28</v>
      </c>
      <c r="T72" s="83" t="s">
        <v>93</v>
      </c>
      <c r="U72" s="80" t="s">
        <v>30</v>
      </c>
      <c r="V72" s="79"/>
      <c r="W72" s="81"/>
    </row>
    <row r="73" spans="1:23" ht="12.75">
      <c r="A73" s="1" t="str">
        <f>+A7</f>
        <v>R thousands</v>
      </c>
      <c r="B73" s="2"/>
      <c r="C73" s="2">
        <v>100</v>
      </c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3"/>
      <c r="P73" s="2"/>
      <c r="Q73" s="3"/>
      <c r="R73" s="2"/>
      <c r="S73" s="3"/>
      <c r="T73" s="2"/>
      <c r="U73" s="2"/>
      <c r="V73" s="2"/>
      <c r="W73" s="2"/>
    </row>
    <row r="74" spans="1:23" ht="12.75" hidden="1">
      <c r="A74" s="4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108"/>
      <c r="O74" s="109"/>
      <c r="P74" s="108"/>
      <c r="Q74" s="109"/>
      <c r="R74" s="5"/>
      <c r="S74" s="6"/>
      <c r="T74" s="5"/>
      <c r="U74" s="5"/>
      <c r="V74" s="108"/>
      <c r="W74" s="108"/>
    </row>
    <row r="75" spans="1:23" ht="12.75" hidden="1">
      <c r="A75" s="7" t="s">
        <v>112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1"/>
      <c r="N75" s="110"/>
      <c r="O75" s="111"/>
      <c r="P75" s="110"/>
      <c r="Q75" s="111"/>
      <c r="R75" s="8"/>
      <c r="S75" s="9"/>
      <c r="T75" s="8"/>
      <c r="U75" s="8"/>
      <c r="V75" s="110"/>
      <c r="W75" s="110"/>
    </row>
    <row r="76" spans="1:23" ht="12.75" hidden="1">
      <c r="A76" s="10" t="s">
        <v>113</v>
      </c>
      <c r="B76" s="112">
        <f>SUM(B77:B80)</f>
        <v>0</v>
      </c>
      <c r="C76" s="112">
        <f aca="true" t="shared" si="36" ref="C76:I76">SUM(C77:C80)</f>
        <v>0</v>
      </c>
      <c r="D76" s="112">
        <f t="shared" si="36"/>
        <v>0</v>
      </c>
      <c r="E76" s="112">
        <f t="shared" si="36"/>
        <v>0</v>
      </c>
      <c r="F76" s="112">
        <f t="shared" si="36"/>
        <v>0</v>
      </c>
      <c r="G76" s="112">
        <f t="shared" si="36"/>
        <v>0</v>
      </c>
      <c r="H76" s="112">
        <f t="shared" si="36"/>
        <v>0</v>
      </c>
      <c r="I76" s="112">
        <f t="shared" si="36"/>
        <v>0</v>
      </c>
      <c r="J76" s="112">
        <f>SUM(J77:J80)</f>
        <v>0</v>
      </c>
      <c r="K76" s="112">
        <f>SUM(K77:K80)</f>
        <v>0</v>
      </c>
      <c r="L76" s="112">
        <f>SUM(L77:L80)</f>
        <v>0</v>
      </c>
      <c r="M76" s="113">
        <f>SUM(M77:M80)</f>
        <v>0</v>
      </c>
      <c r="N76" s="112"/>
      <c r="O76" s="113"/>
      <c r="P76" s="112"/>
      <c r="Q76" s="113"/>
      <c r="R76" s="11"/>
      <c r="S76" s="12"/>
      <c r="T76" s="11"/>
      <c r="U76" s="11"/>
      <c r="V76" s="112">
        <f>SUM(V77:V80)</f>
        <v>0</v>
      </c>
      <c r="W76" s="112">
        <f>SUM(W77:W80)</f>
        <v>0</v>
      </c>
    </row>
    <row r="77" spans="1:23" ht="12.75" hidden="1">
      <c r="A77" s="13" t="s">
        <v>114</v>
      </c>
      <c r="B77" s="114"/>
      <c r="C77" s="114"/>
      <c r="D77" s="114"/>
      <c r="E77" s="114">
        <f>SUM(B77:D77)</f>
        <v>0</v>
      </c>
      <c r="F77" s="114"/>
      <c r="G77" s="114"/>
      <c r="H77" s="114"/>
      <c r="I77" s="115"/>
      <c r="J77" s="114"/>
      <c r="K77" s="115"/>
      <c r="L77" s="114"/>
      <c r="M77" s="116"/>
      <c r="N77" s="114"/>
      <c r="O77" s="116"/>
      <c r="P77" s="114"/>
      <c r="Q77" s="116"/>
      <c r="R77" s="14"/>
      <c r="S77" s="15"/>
      <c r="T77" s="14"/>
      <c r="U77" s="14"/>
      <c r="V77" s="114"/>
      <c r="W77" s="114"/>
    </row>
    <row r="78" spans="1:23" ht="12.75" hidden="1">
      <c r="A78" s="13" t="s">
        <v>115</v>
      </c>
      <c r="B78" s="114"/>
      <c r="C78" s="114"/>
      <c r="D78" s="114"/>
      <c r="E78" s="114">
        <f>SUM(B78:D78)</f>
        <v>0</v>
      </c>
      <c r="F78" s="114"/>
      <c r="G78" s="114"/>
      <c r="H78" s="114"/>
      <c r="I78" s="115"/>
      <c r="J78" s="114"/>
      <c r="K78" s="115"/>
      <c r="L78" s="114"/>
      <c r="M78" s="116"/>
      <c r="N78" s="114"/>
      <c r="O78" s="116"/>
      <c r="P78" s="114"/>
      <c r="Q78" s="116"/>
      <c r="R78" s="14"/>
      <c r="S78" s="15"/>
      <c r="T78" s="14"/>
      <c r="U78" s="14"/>
      <c r="V78" s="114"/>
      <c r="W78" s="114"/>
    </row>
    <row r="79" spans="1:23" ht="12.75" hidden="1">
      <c r="A79" s="13" t="s">
        <v>116</v>
      </c>
      <c r="B79" s="114"/>
      <c r="C79" s="114"/>
      <c r="D79" s="114"/>
      <c r="E79" s="114">
        <f>SUM(B79:D79)</f>
        <v>0</v>
      </c>
      <c r="F79" s="114"/>
      <c r="G79" s="114"/>
      <c r="H79" s="114"/>
      <c r="I79" s="115"/>
      <c r="J79" s="114"/>
      <c r="K79" s="115"/>
      <c r="L79" s="114"/>
      <c r="M79" s="116"/>
      <c r="N79" s="114"/>
      <c r="O79" s="116"/>
      <c r="P79" s="114"/>
      <c r="Q79" s="116"/>
      <c r="R79" s="14"/>
      <c r="S79" s="15"/>
      <c r="T79" s="14"/>
      <c r="U79" s="14"/>
      <c r="V79" s="114"/>
      <c r="W79" s="114"/>
    </row>
    <row r="80" spans="1:23" ht="12.75" hidden="1">
      <c r="A80" s="13" t="s">
        <v>117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>
      <c r="A82" s="85" t="s">
        <v>94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8"/>
      <c r="R82" s="86"/>
      <c r="S82" s="86"/>
      <c r="T82" s="87"/>
      <c r="U82" s="88"/>
      <c r="V82" s="117"/>
      <c r="W82" s="117"/>
    </row>
    <row r="83" spans="1:23" ht="12.75">
      <c r="A83" s="89" t="s">
        <v>95</v>
      </c>
      <c r="B83" s="119">
        <v>0</v>
      </c>
      <c r="C83" s="119">
        <v>0</v>
      </c>
      <c r="D83" s="119"/>
      <c r="E83" s="119">
        <f aca="true" t="shared" si="37" ref="E83:E90">$B83+$C83+$D83</f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/>
      <c r="M83" s="119"/>
      <c r="N83" s="119"/>
      <c r="O83" s="119"/>
      <c r="P83" s="119">
        <f aca="true" t="shared" si="38" ref="P83:P90">$H83+$J83+$L83+$N83</f>
        <v>0</v>
      </c>
      <c r="Q83" s="114">
        <f aca="true" t="shared" si="39" ref="Q83:Q90">$I83+$K83+$M83+$O83</f>
        <v>0</v>
      </c>
      <c r="R83" s="90">
        <f aca="true" t="shared" si="40" ref="R83:R90">IF($H83=0,0,(($J83-$H83)/$H83)*100)</f>
        <v>0</v>
      </c>
      <c r="S83" s="91">
        <f aca="true" t="shared" si="41" ref="S83:S90">IF($I83=0,0,(($K83-$I83)/$I83)*100)</f>
        <v>0</v>
      </c>
      <c r="T83" s="90">
        <f aca="true" t="shared" si="42" ref="T83:T90">IF($E83=0,0,($P83/$E83)*100)</f>
        <v>0</v>
      </c>
      <c r="U83" s="91">
        <f aca="true" t="shared" si="43" ref="U83:U90">IF($E83=0,0,($Q83/$E83)*100)</f>
        <v>0</v>
      </c>
      <c r="V83" s="119"/>
      <c r="W83" s="119"/>
    </row>
    <row r="84" spans="1:23" ht="12.75">
      <c r="A84" s="92" t="s">
        <v>96</v>
      </c>
      <c r="B84" s="114">
        <v>0</v>
      </c>
      <c r="C84" s="114">
        <v>0</v>
      </c>
      <c r="D84" s="114"/>
      <c r="E84" s="114">
        <f t="shared" si="37"/>
        <v>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/>
      <c r="M84" s="114"/>
      <c r="N84" s="114"/>
      <c r="O84" s="114"/>
      <c r="P84" s="116">
        <f t="shared" si="38"/>
        <v>0</v>
      </c>
      <c r="Q84" s="116">
        <f t="shared" si="39"/>
        <v>0</v>
      </c>
      <c r="R84" s="90">
        <f t="shared" si="40"/>
        <v>0</v>
      </c>
      <c r="S84" s="91">
        <f t="shared" si="41"/>
        <v>0</v>
      </c>
      <c r="T84" s="90">
        <f t="shared" si="42"/>
        <v>0</v>
      </c>
      <c r="U84" s="91">
        <f t="shared" si="43"/>
        <v>0</v>
      </c>
      <c r="V84" s="114"/>
      <c r="W84" s="114"/>
    </row>
    <row r="85" spans="1:23" ht="12.75">
      <c r="A85" s="92" t="s">
        <v>97</v>
      </c>
      <c r="B85" s="114">
        <v>0</v>
      </c>
      <c r="C85" s="114">
        <v>0</v>
      </c>
      <c r="D85" s="114"/>
      <c r="E85" s="114">
        <f t="shared" si="37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/>
      <c r="M85" s="114"/>
      <c r="N85" s="114"/>
      <c r="O85" s="114"/>
      <c r="P85" s="116">
        <f t="shared" si="38"/>
        <v>0</v>
      </c>
      <c r="Q85" s="116">
        <f t="shared" si="39"/>
        <v>0</v>
      </c>
      <c r="R85" s="90">
        <f t="shared" si="40"/>
        <v>0</v>
      </c>
      <c r="S85" s="91">
        <f t="shared" si="41"/>
        <v>0</v>
      </c>
      <c r="T85" s="90">
        <f t="shared" si="42"/>
        <v>0</v>
      </c>
      <c r="U85" s="91">
        <f t="shared" si="43"/>
        <v>0</v>
      </c>
      <c r="V85" s="114"/>
      <c r="W85" s="114"/>
    </row>
    <row r="86" spans="1:23" ht="12.75">
      <c r="A86" s="92" t="s">
        <v>98</v>
      </c>
      <c r="B86" s="114">
        <v>0</v>
      </c>
      <c r="C86" s="114">
        <v>0</v>
      </c>
      <c r="D86" s="114"/>
      <c r="E86" s="114">
        <f t="shared" si="37"/>
        <v>0</v>
      </c>
      <c r="F86" s="114">
        <v>0</v>
      </c>
      <c r="G86" s="114">
        <v>0</v>
      </c>
      <c r="H86" s="114">
        <v>0</v>
      </c>
      <c r="I86" s="114">
        <v>0</v>
      </c>
      <c r="J86" s="114">
        <v>0</v>
      </c>
      <c r="K86" s="114">
        <v>0</v>
      </c>
      <c r="L86" s="114"/>
      <c r="M86" s="114"/>
      <c r="N86" s="114"/>
      <c r="O86" s="114"/>
      <c r="P86" s="116">
        <f t="shared" si="38"/>
        <v>0</v>
      </c>
      <c r="Q86" s="116">
        <f t="shared" si="39"/>
        <v>0</v>
      </c>
      <c r="R86" s="90">
        <f t="shared" si="40"/>
        <v>0</v>
      </c>
      <c r="S86" s="91">
        <f t="shared" si="41"/>
        <v>0</v>
      </c>
      <c r="T86" s="90">
        <f t="shared" si="42"/>
        <v>0</v>
      </c>
      <c r="U86" s="91">
        <f t="shared" si="43"/>
        <v>0</v>
      </c>
      <c r="V86" s="114"/>
      <c r="W86" s="114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37"/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/>
      <c r="M87" s="114"/>
      <c r="N87" s="114"/>
      <c r="O87" s="114"/>
      <c r="P87" s="116">
        <f t="shared" si="38"/>
        <v>0</v>
      </c>
      <c r="Q87" s="116">
        <f t="shared" si="39"/>
        <v>0</v>
      </c>
      <c r="R87" s="90">
        <f t="shared" si="40"/>
        <v>0</v>
      </c>
      <c r="S87" s="91">
        <f t="shared" si="41"/>
        <v>0</v>
      </c>
      <c r="T87" s="90">
        <f t="shared" si="42"/>
        <v>0</v>
      </c>
      <c r="U87" s="91">
        <f t="shared" si="43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37"/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/>
      <c r="M88" s="114"/>
      <c r="N88" s="114"/>
      <c r="O88" s="114"/>
      <c r="P88" s="116">
        <f t="shared" si="38"/>
        <v>0</v>
      </c>
      <c r="Q88" s="116">
        <f t="shared" si="39"/>
        <v>0</v>
      </c>
      <c r="R88" s="90">
        <f t="shared" si="40"/>
        <v>0</v>
      </c>
      <c r="S88" s="91">
        <f t="shared" si="41"/>
        <v>0</v>
      </c>
      <c r="T88" s="90">
        <f t="shared" si="42"/>
        <v>0</v>
      </c>
      <c r="U88" s="91">
        <f t="shared" si="43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37"/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/>
      <c r="M89" s="114"/>
      <c r="N89" s="114"/>
      <c r="O89" s="114"/>
      <c r="P89" s="116">
        <f t="shared" si="38"/>
        <v>0</v>
      </c>
      <c r="Q89" s="116">
        <f t="shared" si="39"/>
        <v>0</v>
      </c>
      <c r="R89" s="90">
        <f t="shared" si="40"/>
        <v>0</v>
      </c>
      <c r="S89" s="91">
        <f t="shared" si="41"/>
        <v>0</v>
      </c>
      <c r="T89" s="90">
        <f t="shared" si="42"/>
        <v>0</v>
      </c>
      <c r="U89" s="91">
        <f t="shared" si="43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37"/>
        <v>0</v>
      </c>
      <c r="F90" s="114">
        <v>0</v>
      </c>
      <c r="G90" s="114">
        <v>0</v>
      </c>
      <c r="H90" s="114">
        <v>0</v>
      </c>
      <c r="I90" s="114">
        <v>0</v>
      </c>
      <c r="J90" s="114">
        <v>0</v>
      </c>
      <c r="K90" s="114">
        <v>0</v>
      </c>
      <c r="L90" s="114"/>
      <c r="M90" s="114"/>
      <c r="N90" s="114"/>
      <c r="O90" s="114"/>
      <c r="P90" s="116">
        <f t="shared" si="38"/>
        <v>0</v>
      </c>
      <c r="Q90" s="116">
        <f t="shared" si="39"/>
        <v>0</v>
      </c>
      <c r="R90" s="90">
        <f t="shared" si="40"/>
        <v>0</v>
      </c>
      <c r="S90" s="91">
        <f t="shared" si="41"/>
        <v>0</v>
      </c>
      <c r="T90" s="90">
        <f t="shared" si="42"/>
        <v>0</v>
      </c>
      <c r="U90" s="91">
        <f t="shared" si="43"/>
        <v>0</v>
      </c>
      <c r="V90" s="114"/>
      <c r="W90" s="114"/>
    </row>
    <row r="91" spans="1:23" ht="12.75">
      <c r="A91" s="16" t="s">
        <v>103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1"/>
      <c r="Q91" s="121"/>
      <c r="R91" s="17"/>
      <c r="S91" s="18"/>
      <c r="T91" s="17"/>
      <c r="U91" s="18"/>
      <c r="V91" s="120"/>
      <c r="W91" s="120"/>
    </row>
    <row r="92" spans="1:23" ht="22.5" hidden="1">
      <c r="A92" s="19" t="s">
        <v>118</v>
      </c>
      <c r="B92" s="122">
        <f aca="true" t="shared" si="44" ref="B92:I92">SUM(B93:B107)</f>
        <v>0</v>
      </c>
      <c r="C92" s="122">
        <f t="shared" si="44"/>
        <v>0</v>
      </c>
      <c r="D92" s="122">
        <f t="shared" si="44"/>
        <v>0</v>
      </c>
      <c r="E92" s="122">
        <f t="shared" si="44"/>
        <v>0</v>
      </c>
      <c r="F92" s="122">
        <f t="shared" si="44"/>
        <v>0</v>
      </c>
      <c r="G92" s="122">
        <f t="shared" si="44"/>
        <v>0</v>
      </c>
      <c r="H92" s="122">
        <f t="shared" si="44"/>
        <v>0</v>
      </c>
      <c r="I92" s="122">
        <f t="shared" si="44"/>
        <v>0</v>
      </c>
      <c r="J92" s="122">
        <f>SUM(J93:J107)</f>
        <v>0</v>
      </c>
      <c r="K92" s="122">
        <f>SUM(K93:K107)</f>
        <v>0</v>
      </c>
      <c r="L92" s="122">
        <f>SUM(L93:L107)</f>
        <v>0</v>
      </c>
      <c r="M92" s="123">
        <f>SUM(M93:M107)</f>
        <v>0</v>
      </c>
      <c r="N92" s="122"/>
      <c r="O92" s="123"/>
      <c r="P92" s="122"/>
      <c r="Q92" s="123"/>
      <c r="R92" s="20" t="str">
        <f aca="true" t="shared" si="45" ref="R92:S107">IF(L92=0," ",(N92-L92)/L92)</f>
        <v> </v>
      </c>
      <c r="S92" s="20" t="str">
        <f t="shared" si="45"/>
        <v> </v>
      </c>
      <c r="T92" s="20" t="str">
        <f aca="true" t="shared" si="46" ref="T92:T110">IF(E92=0," ",(P92/E92))</f>
        <v> </v>
      </c>
      <c r="U92" s="21" t="str">
        <f aca="true" t="shared" si="47" ref="U92:U110">IF(E92=0," ",(Q92/E92))</f>
        <v> </v>
      </c>
      <c r="V92" s="122">
        <f>SUM(V93:V107)</f>
        <v>0</v>
      </c>
      <c r="W92" s="122">
        <f>SUM(W93:W107)</f>
        <v>0</v>
      </c>
    </row>
    <row r="93" spans="1:23" ht="12.75" hidden="1">
      <c r="A93" s="22"/>
      <c r="B93" s="124"/>
      <c r="C93" s="124"/>
      <c r="D93" s="124"/>
      <c r="E93" s="125">
        <f>SUM(B93:D93)</f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3" t="str">
        <f t="shared" si="45"/>
        <v> </v>
      </c>
      <c r="S93" s="23" t="str">
        <f t="shared" si="45"/>
        <v> </v>
      </c>
      <c r="T93" s="23" t="str">
        <f t="shared" si="46"/>
        <v> </v>
      </c>
      <c r="U93" s="24" t="str">
        <f t="shared" si="47"/>
        <v> </v>
      </c>
      <c r="V93" s="124"/>
      <c r="W93" s="124"/>
    </row>
    <row r="94" spans="1:23" ht="12.75" hidden="1">
      <c r="A94" s="22"/>
      <c r="B94" s="124"/>
      <c r="C94" s="124"/>
      <c r="D94" s="124"/>
      <c r="E94" s="125">
        <f aca="true" t="shared" si="48" ref="E94:E107">SUM(B94:D94)</f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3" t="str">
        <f t="shared" si="45"/>
        <v> </v>
      </c>
      <c r="S94" s="23" t="str">
        <f t="shared" si="45"/>
        <v> </v>
      </c>
      <c r="T94" s="23" t="str">
        <f t="shared" si="46"/>
        <v> </v>
      </c>
      <c r="U94" s="24" t="str">
        <f t="shared" si="47"/>
        <v> </v>
      </c>
      <c r="V94" s="124"/>
      <c r="W94" s="124"/>
    </row>
    <row r="95" spans="1:23" ht="12.75" hidden="1">
      <c r="A95" s="22"/>
      <c r="B95" s="124"/>
      <c r="C95" s="124"/>
      <c r="D95" s="124"/>
      <c r="E95" s="125">
        <f t="shared" si="48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3" t="str">
        <f t="shared" si="45"/>
        <v> </v>
      </c>
      <c r="S95" s="23" t="str">
        <f t="shared" si="45"/>
        <v> </v>
      </c>
      <c r="T95" s="23" t="str">
        <f t="shared" si="46"/>
        <v> </v>
      </c>
      <c r="U95" s="24" t="str">
        <f t="shared" si="47"/>
        <v> </v>
      </c>
      <c r="V95" s="124"/>
      <c r="W95" s="124"/>
    </row>
    <row r="96" spans="1:23" ht="12.75" hidden="1">
      <c r="A96" s="22"/>
      <c r="B96" s="124"/>
      <c r="C96" s="124"/>
      <c r="D96" s="124"/>
      <c r="E96" s="125">
        <f t="shared" si="48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45"/>
        <v> </v>
      </c>
      <c r="S96" s="23" t="str">
        <f t="shared" si="45"/>
        <v> </v>
      </c>
      <c r="T96" s="23" t="str">
        <f t="shared" si="46"/>
        <v> </v>
      </c>
      <c r="U96" s="24" t="str">
        <f t="shared" si="47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t="shared" si="48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45"/>
        <v> </v>
      </c>
      <c r="S97" s="23" t="str">
        <f t="shared" si="45"/>
        <v> </v>
      </c>
      <c r="T97" s="23" t="str">
        <f t="shared" si="46"/>
        <v> </v>
      </c>
      <c r="U97" s="24" t="str">
        <f t="shared" si="47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48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45"/>
        <v> </v>
      </c>
      <c r="S98" s="23" t="str">
        <f t="shared" si="45"/>
        <v> </v>
      </c>
      <c r="T98" s="23" t="str">
        <f t="shared" si="46"/>
        <v> </v>
      </c>
      <c r="U98" s="24" t="str">
        <f t="shared" si="47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48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45"/>
        <v> </v>
      </c>
      <c r="S99" s="23" t="str">
        <f t="shared" si="45"/>
        <v> </v>
      </c>
      <c r="T99" s="23" t="str">
        <f t="shared" si="46"/>
        <v> </v>
      </c>
      <c r="U99" s="24" t="str">
        <f t="shared" si="47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48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45"/>
        <v> </v>
      </c>
      <c r="S100" s="23" t="str">
        <f t="shared" si="45"/>
        <v> </v>
      </c>
      <c r="T100" s="23" t="str">
        <f t="shared" si="46"/>
        <v> </v>
      </c>
      <c r="U100" s="24" t="str">
        <f t="shared" si="47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48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45"/>
        <v> </v>
      </c>
      <c r="S101" s="23" t="str">
        <f t="shared" si="45"/>
        <v> </v>
      </c>
      <c r="T101" s="23" t="str">
        <f t="shared" si="46"/>
        <v> </v>
      </c>
      <c r="U101" s="24" t="str">
        <f t="shared" si="47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48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45"/>
        <v> </v>
      </c>
      <c r="S102" s="23" t="str">
        <f t="shared" si="45"/>
        <v> </v>
      </c>
      <c r="T102" s="23" t="str">
        <f t="shared" si="46"/>
        <v> </v>
      </c>
      <c r="U102" s="24" t="str">
        <f t="shared" si="47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48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45"/>
        <v> </v>
      </c>
      <c r="S103" s="23" t="str">
        <f t="shared" si="45"/>
        <v> </v>
      </c>
      <c r="T103" s="23" t="str">
        <f t="shared" si="46"/>
        <v> </v>
      </c>
      <c r="U103" s="24" t="str">
        <f t="shared" si="47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48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45"/>
        <v> </v>
      </c>
      <c r="S104" s="23" t="str">
        <f t="shared" si="45"/>
        <v> </v>
      </c>
      <c r="T104" s="23" t="str">
        <f t="shared" si="46"/>
        <v> </v>
      </c>
      <c r="U104" s="24" t="str">
        <f t="shared" si="47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48"/>
        <v>0</v>
      </c>
      <c r="F105" s="124"/>
      <c r="G105" s="124"/>
      <c r="H105" s="126"/>
      <c r="I105" s="124"/>
      <c r="J105" s="126"/>
      <c r="K105" s="124"/>
      <c r="L105" s="126"/>
      <c r="M105" s="126"/>
      <c r="N105" s="126"/>
      <c r="O105" s="126"/>
      <c r="P105" s="126"/>
      <c r="Q105" s="126"/>
      <c r="R105" s="23" t="str">
        <f t="shared" si="45"/>
        <v> </v>
      </c>
      <c r="S105" s="23" t="str">
        <f t="shared" si="45"/>
        <v> </v>
      </c>
      <c r="T105" s="23" t="str">
        <f t="shared" si="46"/>
        <v> </v>
      </c>
      <c r="U105" s="24" t="str">
        <f t="shared" si="47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48"/>
        <v>0</v>
      </c>
      <c r="F106" s="124"/>
      <c r="G106" s="124"/>
      <c r="H106" s="126"/>
      <c r="I106" s="124"/>
      <c r="J106" s="126"/>
      <c r="K106" s="124"/>
      <c r="L106" s="126"/>
      <c r="M106" s="126"/>
      <c r="N106" s="126"/>
      <c r="O106" s="126"/>
      <c r="P106" s="126"/>
      <c r="Q106" s="126"/>
      <c r="R106" s="23" t="str">
        <f t="shared" si="45"/>
        <v> </v>
      </c>
      <c r="S106" s="23" t="str">
        <f t="shared" si="45"/>
        <v> </v>
      </c>
      <c r="T106" s="23" t="str">
        <f t="shared" si="46"/>
        <v> </v>
      </c>
      <c r="U106" s="24" t="str">
        <f t="shared" si="47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48"/>
        <v>0</v>
      </c>
      <c r="F107" s="124"/>
      <c r="G107" s="124"/>
      <c r="H107" s="126"/>
      <c r="I107" s="124"/>
      <c r="J107" s="126"/>
      <c r="K107" s="124"/>
      <c r="L107" s="126"/>
      <c r="M107" s="126"/>
      <c r="N107" s="126"/>
      <c r="O107" s="126"/>
      <c r="P107" s="126"/>
      <c r="Q107" s="126"/>
      <c r="R107" s="23" t="str">
        <f t="shared" si="45"/>
        <v> </v>
      </c>
      <c r="S107" s="23" t="str">
        <f t="shared" si="45"/>
        <v> </v>
      </c>
      <c r="T107" s="23" t="str">
        <f t="shared" si="46"/>
        <v> </v>
      </c>
      <c r="U107" s="24" t="str">
        <f t="shared" si="47"/>
        <v> </v>
      </c>
      <c r="V107" s="124"/>
      <c r="W107" s="124"/>
    </row>
    <row r="108" spans="1:23" ht="12.75" hidden="1">
      <c r="A108" s="25"/>
      <c r="B108" s="127"/>
      <c r="C108" s="128"/>
      <c r="D108" s="128"/>
      <c r="E108" s="128"/>
      <c r="F108" s="127"/>
      <c r="G108" s="128"/>
      <c r="H108" s="127"/>
      <c r="I108" s="128"/>
      <c r="J108" s="127"/>
      <c r="K108" s="128"/>
      <c r="L108" s="127"/>
      <c r="M108" s="127"/>
      <c r="N108" s="127"/>
      <c r="O108" s="127"/>
      <c r="P108" s="127"/>
      <c r="Q108" s="127"/>
      <c r="R108" s="20" t="str">
        <f aca="true" t="shared" si="49" ref="R108:S110">IF(L108=0," ",(N108-L108)/L108)</f>
        <v> </v>
      </c>
      <c r="S108" s="21" t="str">
        <f t="shared" si="49"/>
        <v> </v>
      </c>
      <c r="T108" s="20" t="str">
        <f t="shared" si="46"/>
        <v> </v>
      </c>
      <c r="U108" s="21" t="str">
        <f t="shared" si="47"/>
        <v> </v>
      </c>
      <c r="V108" s="127"/>
      <c r="W108" s="128"/>
    </row>
    <row r="109" spans="1:23" ht="12.75" hidden="1">
      <c r="A109" s="25" t="s">
        <v>81</v>
      </c>
      <c r="B109" s="127">
        <f aca="true" t="shared" si="50" ref="B109:Q109">B92+B82</f>
        <v>0</v>
      </c>
      <c r="C109" s="127">
        <f t="shared" si="50"/>
        <v>0</v>
      </c>
      <c r="D109" s="127">
        <f t="shared" si="50"/>
        <v>0</v>
      </c>
      <c r="E109" s="127">
        <f t="shared" si="50"/>
        <v>0</v>
      </c>
      <c r="F109" s="127">
        <f t="shared" si="50"/>
        <v>0</v>
      </c>
      <c r="G109" s="127">
        <f t="shared" si="50"/>
        <v>0</v>
      </c>
      <c r="H109" s="127">
        <f t="shared" si="50"/>
        <v>0</v>
      </c>
      <c r="I109" s="127">
        <f t="shared" si="50"/>
        <v>0</v>
      </c>
      <c r="J109" s="127">
        <f t="shared" si="50"/>
        <v>0</v>
      </c>
      <c r="K109" s="127">
        <f t="shared" si="50"/>
        <v>0</v>
      </c>
      <c r="L109" s="127">
        <f t="shared" si="50"/>
        <v>0</v>
      </c>
      <c r="M109" s="127">
        <f t="shared" si="50"/>
        <v>0</v>
      </c>
      <c r="N109" s="127">
        <f t="shared" si="50"/>
        <v>0</v>
      </c>
      <c r="O109" s="127">
        <f t="shared" si="50"/>
        <v>0</v>
      </c>
      <c r="P109" s="127">
        <f t="shared" si="50"/>
        <v>0</v>
      </c>
      <c r="Q109" s="127">
        <f t="shared" si="50"/>
        <v>0</v>
      </c>
      <c r="R109" s="20" t="str">
        <f t="shared" si="49"/>
        <v> </v>
      </c>
      <c r="S109" s="21" t="str">
        <f t="shared" si="49"/>
        <v> </v>
      </c>
      <c r="T109" s="20" t="str">
        <f t="shared" si="46"/>
        <v> </v>
      </c>
      <c r="U109" s="21" t="str">
        <f t="shared" si="47"/>
        <v> </v>
      </c>
      <c r="V109" s="127">
        <f>V92+V82</f>
        <v>0</v>
      </c>
      <c r="W109" s="127">
        <f>W92+W82</f>
        <v>0</v>
      </c>
    </row>
    <row r="110" spans="1:23" ht="12.75" hidden="1">
      <c r="A110" s="26" t="s">
        <v>119</v>
      </c>
      <c r="B110" s="129">
        <f>B82</f>
        <v>0</v>
      </c>
      <c r="C110" s="129">
        <f aca="true" t="shared" si="51" ref="C110:Q110">C82</f>
        <v>0</v>
      </c>
      <c r="D110" s="129">
        <f t="shared" si="51"/>
        <v>0</v>
      </c>
      <c r="E110" s="129">
        <f t="shared" si="51"/>
        <v>0</v>
      </c>
      <c r="F110" s="129">
        <f t="shared" si="51"/>
        <v>0</v>
      </c>
      <c r="G110" s="129">
        <f t="shared" si="51"/>
        <v>0</v>
      </c>
      <c r="H110" s="129">
        <f t="shared" si="51"/>
        <v>0</v>
      </c>
      <c r="I110" s="129">
        <f t="shared" si="51"/>
        <v>0</v>
      </c>
      <c r="J110" s="129">
        <f t="shared" si="51"/>
        <v>0</v>
      </c>
      <c r="K110" s="129">
        <f t="shared" si="51"/>
        <v>0</v>
      </c>
      <c r="L110" s="129">
        <f t="shared" si="51"/>
        <v>0</v>
      </c>
      <c r="M110" s="129">
        <f t="shared" si="51"/>
        <v>0</v>
      </c>
      <c r="N110" s="129">
        <f t="shared" si="51"/>
        <v>0</v>
      </c>
      <c r="O110" s="129">
        <f t="shared" si="51"/>
        <v>0</v>
      </c>
      <c r="P110" s="129">
        <f t="shared" si="51"/>
        <v>0</v>
      </c>
      <c r="Q110" s="129">
        <f t="shared" si="51"/>
        <v>0</v>
      </c>
      <c r="R110" s="20" t="str">
        <f t="shared" si="49"/>
        <v> </v>
      </c>
      <c r="S110" s="21" t="str">
        <f t="shared" si="49"/>
        <v> </v>
      </c>
      <c r="T110" s="20" t="str">
        <f t="shared" si="46"/>
        <v> </v>
      </c>
      <c r="U110" s="21" t="str">
        <f t="shared" si="47"/>
        <v> </v>
      </c>
      <c r="V110" s="129">
        <f>V82</f>
        <v>0</v>
      </c>
      <c r="W110" s="129">
        <f>W82</f>
        <v>0</v>
      </c>
    </row>
    <row r="111" spans="1:23" ht="12.75">
      <c r="A111" s="27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28"/>
      <c r="S111" s="28"/>
      <c r="T111" s="28"/>
      <c r="U111" s="28"/>
      <c r="V111" s="130"/>
      <c r="W111" s="130"/>
    </row>
    <row r="112" ht="12.75">
      <c r="A112" s="29" t="s">
        <v>120</v>
      </c>
    </row>
    <row r="113" ht="12.75">
      <c r="A113" s="29" t="s">
        <v>121</v>
      </c>
    </row>
    <row r="114" spans="1:22" ht="12.75">
      <c r="A114" s="29" t="s">
        <v>122</v>
      </c>
      <c r="B114" s="31"/>
      <c r="C114" s="31"/>
      <c r="D114" s="31"/>
      <c r="E114" s="31"/>
      <c r="F114" s="31"/>
      <c r="H114" s="31"/>
      <c r="I114" s="31"/>
      <c r="J114" s="31"/>
      <c r="K114" s="31"/>
      <c r="V114" s="31"/>
    </row>
    <row r="115" spans="1:22" ht="12.75">
      <c r="A115" s="29" t="s">
        <v>123</v>
      </c>
      <c r="B115" s="31"/>
      <c r="C115" s="31"/>
      <c r="D115" s="31"/>
      <c r="E115" s="31"/>
      <c r="F115" s="31"/>
      <c r="H115" s="31"/>
      <c r="I115" s="31"/>
      <c r="J115" s="31"/>
      <c r="K115" s="31"/>
      <c r="V115" s="31"/>
    </row>
    <row r="116" spans="1:22" ht="12.75">
      <c r="A116" s="29" t="s">
        <v>124</v>
      </c>
      <c r="B116" s="31"/>
      <c r="C116" s="31"/>
      <c r="D116" s="31"/>
      <c r="E116" s="31"/>
      <c r="F116" s="31"/>
      <c r="H116" s="31"/>
      <c r="I116" s="31"/>
      <c r="J116" s="31"/>
      <c r="K116" s="31"/>
      <c r="V116" s="31"/>
    </row>
    <row r="117" ht="12.75">
      <c r="A117" s="29" t="s">
        <v>125</v>
      </c>
    </row>
    <row r="120" spans="1:23" ht="12.75">
      <c r="A120" s="31"/>
      <c r="G120" s="31"/>
      <c r="W120" s="31"/>
    </row>
    <row r="121" spans="1:23" ht="12.75">
      <c r="A121" s="31"/>
      <c r="G121" s="31"/>
      <c r="W121" s="31"/>
    </row>
    <row r="122" spans="1:23" ht="12.75">
      <c r="A122" s="31"/>
      <c r="G122" s="31"/>
      <c r="W122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1:Q71"/>
    <mergeCell ref="R71:S71"/>
    <mergeCell ref="T71:U71"/>
    <mergeCell ref="V71:W71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2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52.7109375" style="30" customWidth="1"/>
    <col min="2" max="11" width="13.7109375" style="30" customWidth="1"/>
    <col min="12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106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4</v>
      </c>
      <c r="G6" s="135"/>
      <c r="H6" s="134" t="s">
        <v>5</v>
      </c>
      <c r="I6" s="135"/>
      <c r="J6" s="134" t="s">
        <v>6</v>
      </c>
      <c r="K6" s="135"/>
      <c r="L6" s="134" t="s">
        <v>7</v>
      </c>
      <c r="M6" s="135"/>
      <c r="N6" s="134" t="s">
        <v>8</v>
      </c>
      <c r="O6" s="135"/>
      <c r="P6" s="134" t="s">
        <v>9</v>
      </c>
      <c r="Q6" s="135"/>
      <c r="R6" s="134" t="s">
        <v>10</v>
      </c>
      <c r="S6" s="135"/>
      <c r="T6" s="134" t="s">
        <v>11</v>
      </c>
      <c r="U6" s="135"/>
      <c r="V6" s="134" t="s">
        <v>12</v>
      </c>
      <c r="W6" s="135"/>
    </row>
    <row r="7" spans="1:23" ht="76.5">
      <c r="A7" s="37" t="s">
        <v>13</v>
      </c>
      <c r="B7" s="38" t="s">
        <v>126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IF($H9=0,0,(($J9-$H9)/$H9)*100)</f>
        <v>0</v>
      </c>
      <c r="S9" s="50">
        <f>IF($I9=0,0,(($K9-$I9)/$I9)*100)</f>
        <v>0</v>
      </c>
      <c r="T9" s="49">
        <f>IF($E9=0,0,($P9/$E9)*100)</f>
        <v>0</v>
      </c>
      <c r="U9" s="51">
        <f>IF($E9=0,0,($Q9/$E9)*100)</f>
        <v>0</v>
      </c>
      <c r="V9" s="94"/>
      <c r="W9" s="95"/>
    </row>
    <row r="10" spans="1:23" ht="12.75" customHeight="1">
      <c r="A10" s="48" t="s">
        <v>34</v>
      </c>
      <c r="B10" s="93">
        <v>3645000</v>
      </c>
      <c r="C10" s="93">
        <v>0</v>
      </c>
      <c r="D10" s="93"/>
      <c r="E10" s="93">
        <f aca="true" t="shared" si="0" ref="E10:E15">$B10+$C10+$D10</f>
        <v>3645000</v>
      </c>
      <c r="F10" s="94">
        <v>3645000</v>
      </c>
      <c r="G10" s="95">
        <v>3645000</v>
      </c>
      <c r="H10" s="94">
        <v>454000</v>
      </c>
      <c r="I10" s="95">
        <v>478111</v>
      </c>
      <c r="J10" s="94">
        <v>373000</v>
      </c>
      <c r="K10" s="95">
        <v>373095</v>
      </c>
      <c r="L10" s="94"/>
      <c r="M10" s="95"/>
      <c r="N10" s="94"/>
      <c r="O10" s="95"/>
      <c r="P10" s="94">
        <f aca="true" t="shared" si="1" ref="P10:P15">$H10+$J10+$L10+$N10</f>
        <v>827000</v>
      </c>
      <c r="Q10" s="95">
        <f aca="true" t="shared" si="2" ref="Q10:Q15">$I10+$K10+$M10+$O10</f>
        <v>851206</v>
      </c>
      <c r="R10" s="49">
        <f aca="true" t="shared" si="3" ref="R10:R15">IF($H10=0,0,(($J10-$H10)/$H10)*100)</f>
        <v>-17.841409691629956</v>
      </c>
      <c r="S10" s="50">
        <f aca="true" t="shared" si="4" ref="S10:S15">IF($I10=0,0,(($K10-$I10)/$I10)*100)</f>
        <v>-21.964773870502874</v>
      </c>
      <c r="T10" s="49">
        <f>IF($E10=0,0,($P10/$E10)*100)</f>
        <v>22.688614540466393</v>
      </c>
      <c r="U10" s="51">
        <f>IF($E10=0,0,($Q10/$E10)*100)</f>
        <v>23.35270233196159</v>
      </c>
      <c r="V10" s="94"/>
      <c r="W10" s="95"/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>
        <v>0</v>
      </c>
      <c r="I11" s="95">
        <v>0</v>
      </c>
      <c r="J11" s="94">
        <v>0</v>
      </c>
      <c r="K11" s="95">
        <v>0</v>
      </c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>IF($E11=0,0,($P11/$E11)*100)</f>
        <v>0</v>
      </c>
      <c r="U11" s="51">
        <f>IF($E11=0,0,($Q11/$E11)*100)</f>
        <v>0</v>
      </c>
      <c r="V11" s="94"/>
      <c r="W11" s="95"/>
    </row>
    <row r="12" spans="1:23" ht="12.75" customHeight="1">
      <c r="A12" s="48" t="s">
        <v>36</v>
      </c>
      <c r="B12" s="93">
        <v>8224000</v>
      </c>
      <c r="C12" s="93">
        <v>0</v>
      </c>
      <c r="D12" s="93"/>
      <c r="E12" s="93">
        <f t="shared" si="0"/>
        <v>8224000</v>
      </c>
      <c r="F12" s="94">
        <v>0</v>
      </c>
      <c r="G12" s="95">
        <v>0</v>
      </c>
      <c r="H12" s="94">
        <v>0</v>
      </c>
      <c r="I12" s="95">
        <v>4683452</v>
      </c>
      <c r="J12" s="94">
        <v>0</v>
      </c>
      <c r="K12" s="95">
        <v>3568616</v>
      </c>
      <c r="L12" s="94"/>
      <c r="M12" s="95"/>
      <c r="N12" s="94"/>
      <c r="O12" s="95"/>
      <c r="P12" s="94">
        <f t="shared" si="1"/>
        <v>0</v>
      </c>
      <c r="Q12" s="95">
        <f t="shared" si="2"/>
        <v>8252068</v>
      </c>
      <c r="R12" s="49">
        <f t="shared" si="3"/>
        <v>0</v>
      </c>
      <c r="S12" s="50">
        <f t="shared" si="4"/>
        <v>-23.803724261506257</v>
      </c>
      <c r="T12" s="49">
        <f>IF($E12=0,0,($P12/$E12)*100)</f>
        <v>0</v>
      </c>
      <c r="U12" s="51">
        <f>IF($E12=0,0,($Q12/$E12)*100)</f>
        <v>100.34129377431907</v>
      </c>
      <c r="V12" s="94">
        <v>4858000</v>
      </c>
      <c r="W12" s="95"/>
    </row>
    <row r="13" spans="1:23" ht="12.75" customHeight="1">
      <c r="A13" s="48" t="s">
        <v>37</v>
      </c>
      <c r="B13" s="93">
        <v>15000000</v>
      </c>
      <c r="C13" s="93">
        <v>0</v>
      </c>
      <c r="D13" s="93"/>
      <c r="E13" s="93">
        <f t="shared" si="0"/>
        <v>15000000</v>
      </c>
      <c r="F13" s="94">
        <v>0</v>
      </c>
      <c r="G13" s="95">
        <v>0</v>
      </c>
      <c r="H13" s="94">
        <v>0</v>
      </c>
      <c r="I13" s="95">
        <v>0</v>
      </c>
      <c r="J13" s="94">
        <v>0</v>
      </c>
      <c r="K13" s="95">
        <v>0</v>
      </c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>IF($E13=0,0,($P13/$E13)*100)</f>
        <v>0</v>
      </c>
      <c r="U13" s="51">
        <f>IF($E13=0,0,($Q13/$E13)*100)</f>
        <v>0</v>
      </c>
      <c r="V13" s="94"/>
      <c r="W13" s="95"/>
    </row>
    <row r="14" spans="1:23" ht="12.75" customHeight="1">
      <c r="A14" s="48" t="s">
        <v>38</v>
      </c>
      <c r="B14" s="93">
        <v>420000</v>
      </c>
      <c r="C14" s="93">
        <v>0</v>
      </c>
      <c r="D14" s="93"/>
      <c r="E14" s="93">
        <f t="shared" si="0"/>
        <v>420000</v>
      </c>
      <c r="F14" s="94">
        <v>420000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>IF($E14=0,0,($P14/$E14)*100)</f>
        <v>0</v>
      </c>
      <c r="U14" s="51">
        <f>IF($E14=0,0,($Q14/$E14)*100)</f>
        <v>0</v>
      </c>
      <c r="V14" s="94"/>
      <c r="W14" s="95"/>
    </row>
    <row r="15" spans="1:23" ht="12.75" customHeight="1">
      <c r="A15" s="52" t="s">
        <v>39</v>
      </c>
      <c r="B15" s="96">
        <f>SUM(B9:B14)</f>
        <v>27289000</v>
      </c>
      <c r="C15" s="96">
        <f>SUM(C9:C14)</f>
        <v>0</v>
      </c>
      <c r="D15" s="96"/>
      <c r="E15" s="96">
        <f t="shared" si="0"/>
        <v>27289000</v>
      </c>
      <c r="F15" s="97">
        <f aca="true" t="shared" si="5" ref="F15:O15">SUM(F9:F14)</f>
        <v>4065000</v>
      </c>
      <c r="G15" s="98">
        <f t="shared" si="5"/>
        <v>3645000</v>
      </c>
      <c r="H15" s="97">
        <f t="shared" si="5"/>
        <v>454000</v>
      </c>
      <c r="I15" s="98">
        <f t="shared" si="5"/>
        <v>5161563</v>
      </c>
      <c r="J15" s="97">
        <f t="shared" si="5"/>
        <v>373000</v>
      </c>
      <c r="K15" s="98">
        <f t="shared" si="5"/>
        <v>3941711</v>
      </c>
      <c r="L15" s="97">
        <f t="shared" si="5"/>
        <v>0</v>
      </c>
      <c r="M15" s="98">
        <f t="shared" si="5"/>
        <v>0</v>
      </c>
      <c r="N15" s="97">
        <f t="shared" si="5"/>
        <v>0</v>
      </c>
      <c r="O15" s="98">
        <f t="shared" si="5"/>
        <v>0</v>
      </c>
      <c r="P15" s="97">
        <f t="shared" si="1"/>
        <v>827000</v>
      </c>
      <c r="Q15" s="98">
        <f t="shared" si="2"/>
        <v>9103274</v>
      </c>
      <c r="R15" s="53">
        <f t="shared" si="3"/>
        <v>-17.841409691629956</v>
      </c>
      <c r="S15" s="54">
        <f t="shared" si="4"/>
        <v>-23.633383918785842</v>
      </c>
      <c r="T15" s="53">
        <f>IF(SUM($E9:$E13)=0,0,(P15/SUM($E9:$E13))*100)</f>
        <v>3.0778964606051584</v>
      </c>
      <c r="U15" s="55">
        <f>IF(SUM($E9:$E13)=0,0,(Q15/SUM($E9:$E13))*100)</f>
        <v>33.8802113960326</v>
      </c>
      <c r="V15" s="97">
        <f>SUM(V9:V14)</f>
        <v>4858000</v>
      </c>
      <c r="W15" s="98">
        <f>SUM(W9:W14)</f>
        <v>0</v>
      </c>
    </row>
    <row r="16" spans="1:23" ht="12.75" customHeight="1">
      <c r="A16" s="41" t="s">
        <v>40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5"/>
      <c r="S16" s="46"/>
      <c r="T16" s="45"/>
      <c r="U16" s="47"/>
      <c r="V16" s="100"/>
      <c r="W16" s="101"/>
    </row>
    <row r="17" spans="1:23" ht="12.75" customHeight="1">
      <c r="A17" s="48" t="s">
        <v>41</v>
      </c>
      <c r="B17" s="93">
        <v>0</v>
      </c>
      <c r="C17" s="93">
        <v>0</v>
      </c>
      <c r="D17" s="93"/>
      <c r="E17" s="93">
        <f aca="true" t="shared" si="6" ref="E17:E23">$B17+$C17+$D17</f>
        <v>0</v>
      </c>
      <c r="F17" s="94">
        <v>0</v>
      </c>
      <c r="G17" s="95">
        <v>0</v>
      </c>
      <c r="H17" s="94">
        <v>0</v>
      </c>
      <c r="I17" s="95">
        <v>0</v>
      </c>
      <c r="J17" s="94">
        <v>0</v>
      </c>
      <c r="K17" s="95">
        <v>0</v>
      </c>
      <c r="L17" s="94"/>
      <c r="M17" s="95"/>
      <c r="N17" s="94"/>
      <c r="O17" s="95"/>
      <c r="P17" s="94">
        <f aca="true" t="shared" si="7" ref="P17:P23">$H17+$J17+$L17+$N17</f>
        <v>0</v>
      </c>
      <c r="Q17" s="95">
        <f aca="true" t="shared" si="8" ref="Q17:Q23">$I17+$K17+$M17+$O17</f>
        <v>0</v>
      </c>
      <c r="R17" s="49">
        <f aca="true" t="shared" si="9" ref="R17:R23">IF($H17=0,0,(($J17-$H17)/$H17)*100)</f>
        <v>0</v>
      </c>
      <c r="S17" s="50">
        <f aca="true" t="shared" si="10" ref="S17:S23">IF($I17=0,0,(($K17-$I17)/$I17)*100)</f>
        <v>0</v>
      </c>
      <c r="T17" s="49">
        <f aca="true" t="shared" si="11" ref="T17:T22">IF($E17=0,0,($P17/$E17)*100)</f>
        <v>0</v>
      </c>
      <c r="U17" s="51">
        <f aca="true" t="shared" si="12" ref="U17:U22">IF($E17=0,0,($Q17/$E17)*100)</f>
        <v>0</v>
      </c>
      <c r="V17" s="94"/>
      <c r="W17" s="95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t="shared" si="6"/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/>
      <c r="M18" s="95"/>
      <c r="N18" s="94"/>
      <c r="O18" s="95"/>
      <c r="P18" s="94">
        <f t="shared" si="7"/>
        <v>0</v>
      </c>
      <c r="Q18" s="95">
        <f t="shared" si="8"/>
        <v>0</v>
      </c>
      <c r="R18" s="49">
        <f t="shared" si="9"/>
        <v>0</v>
      </c>
      <c r="S18" s="50">
        <f t="shared" si="10"/>
        <v>0</v>
      </c>
      <c r="T18" s="49">
        <f t="shared" si="11"/>
        <v>0</v>
      </c>
      <c r="U18" s="51">
        <f t="shared" si="12"/>
        <v>0</v>
      </c>
      <c r="V18" s="94"/>
      <c r="W18" s="95"/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6"/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/>
      <c r="M19" s="95"/>
      <c r="N19" s="94"/>
      <c r="O19" s="95"/>
      <c r="P19" s="94">
        <f t="shared" si="7"/>
        <v>0</v>
      </c>
      <c r="Q19" s="95">
        <f t="shared" si="8"/>
        <v>0</v>
      </c>
      <c r="R19" s="49">
        <f t="shared" si="9"/>
        <v>0</v>
      </c>
      <c r="S19" s="50">
        <f t="shared" si="10"/>
        <v>0</v>
      </c>
      <c r="T19" s="49">
        <f t="shared" si="11"/>
        <v>0</v>
      </c>
      <c r="U19" s="51">
        <f t="shared" si="12"/>
        <v>0</v>
      </c>
      <c r="V19" s="94"/>
      <c r="W19" s="95"/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6"/>
        <v>0</v>
      </c>
      <c r="F20" s="94">
        <v>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/>
      <c r="M20" s="95"/>
      <c r="N20" s="94"/>
      <c r="O20" s="95"/>
      <c r="P20" s="94">
        <f t="shared" si="7"/>
        <v>0</v>
      </c>
      <c r="Q20" s="95">
        <f t="shared" si="8"/>
        <v>0</v>
      </c>
      <c r="R20" s="49">
        <f t="shared" si="9"/>
        <v>0</v>
      </c>
      <c r="S20" s="50">
        <f t="shared" si="10"/>
        <v>0</v>
      </c>
      <c r="T20" s="49">
        <f t="shared" si="11"/>
        <v>0</v>
      </c>
      <c r="U20" s="51">
        <f t="shared" si="12"/>
        <v>0</v>
      </c>
      <c r="V20" s="94"/>
      <c r="W20" s="95"/>
    </row>
    <row r="21" spans="1:23" ht="12.75" customHeight="1">
      <c r="A21" s="48" t="s">
        <v>45</v>
      </c>
      <c r="B21" s="93">
        <v>4566000</v>
      </c>
      <c r="C21" s="93">
        <v>0</v>
      </c>
      <c r="D21" s="93"/>
      <c r="E21" s="93">
        <f t="shared" si="6"/>
        <v>4566000</v>
      </c>
      <c r="F21" s="94">
        <v>3044000</v>
      </c>
      <c r="G21" s="95">
        <v>3044000</v>
      </c>
      <c r="H21" s="94">
        <v>0</v>
      </c>
      <c r="I21" s="95">
        <v>0</v>
      </c>
      <c r="J21" s="94">
        <v>166000</v>
      </c>
      <c r="K21" s="95">
        <v>974678</v>
      </c>
      <c r="L21" s="94"/>
      <c r="M21" s="95"/>
      <c r="N21" s="94"/>
      <c r="O21" s="95"/>
      <c r="P21" s="94">
        <f t="shared" si="7"/>
        <v>166000</v>
      </c>
      <c r="Q21" s="95">
        <f t="shared" si="8"/>
        <v>974678</v>
      </c>
      <c r="R21" s="49">
        <f t="shared" si="9"/>
        <v>0</v>
      </c>
      <c r="S21" s="50">
        <f t="shared" si="10"/>
        <v>0</v>
      </c>
      <c r="T21" s="49">
        <f t="shared" si="11"/>
        <v>3.6355672360928604</v>
      </c>
      <c r="U21" s="51">
        <f t="shared" si="12"/>
        <v>21.346430135786246</v>
      </c>
      <c r="V21" s="94">
        <v>5077000</v>
      </c>
      <c r="W21" s="95"/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6"/>
        <v>0</v>
      </c>
      <c r="F22" s="94">
        <v>0</v>
      </c>
      <c r="G22" s="95">
        <v>0</v>
      </c>
      <c r="H22" s="94">
        <v>0</v>
      </c>
      <c r="I22" s="95">
        <v>0</v>
      </c>
      <c r="J22" s="94">
        <v>0</v>
      </c>
      <c r="K22" s="95">
        <v>0</v>
      </c>
      <c r="L22" s="94"/>
      <c r="M22" s="95"/>
      <c r="N22" s="94"/>
      <c r="O22" s="95"/>
      <c r="P22" s="94">
        <f t="shared" si="7"/>
        <v>0</v>
      </c>
      <c r="Q22" s="95">
        <f t="shared" si="8"/>
        <v>0</v>
      </c>
      <c r="R22" s="49">
        <f t="shared" si="9"/>
        <v>0</v>
      </c>
      <c r="S22" s="50">
        <f t="shared" si="10"/>
        <v>0</v>
      </c>
      <c r="T22" s="49">
        <f t="shared" si="11"/>
        <v>0</v>
      </c>
      <c r="U22" s="51">
        <f t="shared" si="12"/>
        <v>0</v>
      </c>
      <c r="V22" s="94"/>
      <c r="W22" s="95"/>
    </row>
    <row r="23" spans="1:23" ht="12.75" customHeight="1">
      <c r="A23" s="52" t="s">
        <v>39</v>
      </c>
      <c r="B23" s="96">
        <f>SUM(B17:B22)</f>
        <v>4566000</v>
      </c>
      <c r="C23" s="96">
        <f>SUM(C17:C22)</f>
        <v>0</v>
      </c>
      <c r="D23" s="96"/>
      <c r="E23" s="96">
        <f t="shared" si="6"/>
        <v>4566000</v>
      </c>
      <c r="F23" s="97">
        <f aca="true" t="shared" si="13" ref="F23:O23">SUM(F17:F22)</f>
        <v>3044000</v>
      </c>
      <c r="G23" s="98">
        <f t="shared" si="13"/>
        <v>3044000</v>
      </c>
      <c r="H23" s="97">
        <f t="shared" si="13"/>
        <v>0</v>
      </c>
      <c r="I23" s="98">
        <f t="shared" si="13"/>
        <v>0</v>
      </c>
      <c r="J23" s="97">
        <f t="shared" si="13"/>
        <v>166000</v>
      </c>
      <c r="K23" s="98">
        <f t="shared" si="13"/>
        <v>974678</v>
      </c>
      <c r="L23" s="97">
        <f t="shared" si="13"/>
        <v>0</v>
      </c>
      <c r="M23" s="98">
        <f t="shared" si="13"/>
        <v>0</v>
      </c>
      <c r="N23" s="97">
        <f t="shared" si="13"/>
        <v>0</v>
      </c>
      <c r="O23" s="98">
        <f t="shared" si="13"/>
        <v>0</v>
      </c>
      <c r="P23" s="97">
        <f t="shared" si="7"/>
        <v>166000</v>
      </c>
      <c r="Q23" s="98">
        <f t="shared" si="8"/>
        <v>974678</v>
      </c>
      <c r="R23" s="53">
        <f t="shared" si="9"/>
        <v>0</v>
      </c>
      <c r="S23" s="54">
        <f t="shared" si="10"/>
        <v>0</v>
      </c>
      <c r="T23" s="53">
        <f>IF(($E23-$E18-$E22)=0,0,($P23/($E23-$E18-$E22))*100)</f>
        <v>3.6355672360928604</v>
      </c>
      <c r="U23" s="55">
        <f>IF(($E23-$E18-$E22)=0,0,($Q23/($E23-$E18-$E22))*100)</f>
        <v>21.346430135786246</v>
      </c>
      <c r="V23" s="97">
        <f>SUM(V17:V22)</f>
        <v>5077000</v>
      </c>
      <c r="W23" s="98">
        <f>SUM(W17:W22)</f>
        <v>0</v>
      </c>
    </row>
    <row r="24" spans="1:23" ht="12.75" customHeight="1">
      <c r="A24" s="41" t="s">
        <v>47</v>
      </c>
      <c r="B24" s="99"/>
      <c r="C24" s="99"/>
      <c r="D24" s="99"/>
      <c r="E24" s="99"/>
      <c r="F24" s="100"/>
      <c r="G24" s="101"/>
      <c r="H24" s="100"/>
      <c r="I24" s="101"/>
      <c r="J24" s="100"/>
      <c r="K24" s="101"/>
      <c r="L24" s="100"/>
      <c r="M24" s="101"/>
      <c r="N24" s="100"/>
      <c r="O24" s="101"/>
      <c r="P24" s="100"/>
      <c r="Q24" s="101"/>
      <c r="R24" s="45"/>
      <c r="S24" s="46"/>
      <c r="T24" s="45"/>
      <c r="U24" s="47"/>
      <c r="V24" s="100"/>
      <c r="W24" s="101"/>
    </row>
    <row r="25" spans="1:23" ht="12.75" customHeight="1">
      <c r="A25" s="48" t="s">
        <v>48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/>
      <c r="M25" s="95"/>
      <c r="N25" s="94"/>
      <c r="O25" s="95"/>
      <c r="P25" s="94">
        <f>$H25+$J25+$L25+$N25</f>
        <v>0</v>
      </c>
      <c r="Q25" s="95">
        <f>$I25+$K25+$M25+$O25</f>
        <v>0</v>
      </c>
      <c r="R25" s="49">
        <f>IF($H25=0,0,(($J25-$H25)/$H25)*100)</f>
        <v>0</v>
      </c>
      <c r="S25" s="50">
        <f>IF($I25=0,0,(($K25-$I25)/$I25)*100)</f>
        <v>0</v>
      </c>
      <c r="T25" s="49">
        <f>IF($E25=0,0,($P25/$E25)*100)</f>
        <v>0</v>
      </c>
      <c r="U25" s="51">
        <f>IF($E25=0,0,($Q25/$E25)*100)</f>
        <v>0</v>
      </c>
      <c r="V25" s="94"/>
      <c r="W25" s="95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IF($H26=0,0,(($J26-$H26)/$H26)*100)</f>
        <v>0</v>
      </c>
      <c r="S26" s="50">
        <f>IF($I26=0,0,(($K26-$I26)/$I26)*100)</f>
        <v>0</v>
      </c>
      <c r="T26" s="49">
        <f>IF($E26=0,0,($P26/$E26)*100)</f>
        <v>0</v>
      </c>
      <c r="U26" s="51">
        <f>IF($E26=0,0,($Q26/$E26)*100)</f>
        <v>0</v>
      </c>
      <c r="V26" s="94"/>
      <c r="W26" s="95"/>
    </row>
    <row r="27" spans="1:23" ht="12.75" customHeight="1">
      <c r="A27" s="48" t="s">
        <v>50</v>
      </c>
      <c r="B27" s="93">
        <v>231637000</v>
      </c>
      <c r="C27" s="93">
        <v>0</v>
      </c>
      <c r="D27" s="93"/>
      <c r="E27" s="93">
        <f>$B27+$C27+$D27</f>
        <v>231637000</v>
      </c>
      <c r="F27" s="94">
        <v>115818000</v>
      </c>
      <c r="G27" s="95">
        <v>115818000</v>
      </c>
      <c r="H27" s="94">
        <v>14904000</v>
      </c>
      <c r="I27" s="95">
        <v>10850790</v>
      </c>
      <c r="J27" s="94">
        <v>37811000</v>
      </c>
      <c r="K27" s="95">
        <v>33131351</v>
      </c>
      <c r="L27" s="94"/>
      <c r="M27" s="95"/>
      <c r="N27" s="94"/>
      <c r="O27" s="95"/>
      <c r="P27" s="94">
        <f>$H27+$J27+$L27+$N27</f>
        <v>52715000</v>
      </c>
      <c r="Q27" s="95">
        <f>$I27+$K27+$M27+$O27</f>
        <v>43982141</v>
      </c>
      <c r="R27" s="49">
        <f>IF($H27=0,0,(($J27-$H27)/$H27)*100)</f>
        <v>153.69699409554482</v>
      </c>
      <c r="S27" s="50">
        <f>IF($I27=0,0,(($K27-$I27)/$I27)*100)</f>
        <v>205.33584190644186</v>
      </c>
      <c r="T27" s="49">
        <f>IF($E27=0,0,($P27/$E27)*100)</f>
        <v>22.757590540371357</v>
      </c>
      <c r="U27" s="51">
        <f>IF($E27=0,0,($Q27/$E27)*100)</f>
        <v>18.987528330966125</v>
      </c>
      <c r="V27" s="94">
        <v>22228000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>
        <v>0</v>
      </c>
      <c r="I28" s="95">
        <v>0</v>
      </c>
      <c r="J28" s="94">
        <v>0</v>
      </c>
      <c r="K28" s="95">
        <v>0</v>
      </c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IF($H28=0,0,(($J28-$H28)/$H28)*100)</f>
        <v>0</v>
      </c>
      <c r="S28" s="50">
        <f>IF($I28=0,0,(($K28-$I28)/$I28)*100)</f>
        <v>0</v>
      </c>
      <c r="T28" s="49">
        <f>IF($E28=0,0,($P28/$E28)*100)</f>
        <v>0</v>
      </c>
      <c r="U28" s="51">
        <f>IF($E28=0,0,($Q28/$E28)*100)</f>
        <v>0</v>
      </c>
      <c r="V28" s="94"/>
      <c r="W28" s="95"/>
    </row>
    <row r="29" spans="1:23" ht="12.75" customHeight="1">
      <c r="A29" s="52" t="s">
        <v>39</v>
      </c>
      <c r="B29" s="96">
        <f>SUM(B25:B28)</f>
        <v>231637000</v>
      </c>
      <c r="C29" s="96">
        <f>SUM(C25:C28)</f>
        <v>0</v>
      </c>
      <c r="D29" s="96"/>
      <c r="E29" s="96">
        <f>$B29+$C29+$D29</f>
        <v>231637000</v>
      </c>
      <c r="F29" s="97">
        <f aca="true" t="shared" si="14" ref="F29:O29">SUM(F25:F28)</f>
        <v>115818000</v>
      </c>
      <c r="G29" s="98">
        <f t="shared" si="14"/>
        <v>115818000</v>
      </c>
      <c r="H29" s="97">
        <f t="shared" si="14"/>
        <v>14904000</v>
      </c>
      <c r="I29" s="98">
        <f t="shared" si="14"/>
        <v>10850790</v>
      </c>
      <c r="J29" s="97">
        <f t="shared" si="14"/>
        <v>37811000</v>
      </c>
      <c r="K29" s="98">
        <f t="shared" si="14"/>
        <v>33131351</v>
      </c>
      <c r="L29" s="97">
        <f t="shared" si="14"/>
        <v>0</v>
      </c>
      <c r="M29" s="98">
        <f t="shared" si="14"/>
        <v>0</v>
      </c>
      <c r="N29" s="97">
        <f t="shared" si="14"/>
        <v>0</v>
      </c>
      <c r="O29" s="98">
        <f t="shared" si="14"/>
        <v>0</v>
      </c>
      <c r="P29" s="97">
        <f>$H29+$J29+$L29+$N29</f>
        <v>52715000</v>
      </c>
      <c r="Q29" s="98">
        <f>$I29+$K29+$M29+$O29</f>
        <v>43982141</v>
      </c>
      <c r="R29" s="53">
        <f>IF($H29=0,0,(($J29-$H29)/$H29)*100)</f>
        <v>153.69699409554482</v>
      </c>
      <c r="S29" s="54">
        <f>IF($I29=0,0,(($K29-$I29)/$I29)*100)</f>
        <v>205.33584190644186</v>
      </c>
      <c r="T29" s="53">
        <f>IF($E29=0,0,($P29/$E29)*100)</f>
        <v>22.757590540371357</v>
      </c>
      <c r="U29" s="55">
        <f>IF($E29=0,0,($Q29/$E29)*100)</f>
        <v>18.987528330966125</v>
      </c>
      <c r="V29" s="97">
        <f>SUM(V25:V28)</f>
        <v>22228000</v>
      </c>
      <c r="W29" s="98">
        <f>SUM(W25:W28)</f>
        <v>0</v>
      </c>
    </row>
    <row r="30" spans="1:23" ht="12.75" customHeight="1">
      <c r="A30" s="41" t="s">
        <v>52</v>
      </c>
      <c r="B30" s="99"/>
      <c r="C30" s="99"/>
      <c r="D30" s="99"/>
      <c r="E30" s="99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45"/>
      <c r="S30" s="46"/>
      <c r="T30" s="45"/>
      <c r="U30" s="47"/>
      <c r="V30" s="100"/>
      <c r="W30" s="101"/>
    </row>
    <row r="31" spans="1:23" ht="12.75" customHeight="1">
      <c r="A31" s="48" t="s">
        <v>53</v>
      </c>
      <c r="B31" s="93">
        <v>7629000</v>
      </c>
      <c r="C31" s="93">
        <v>0</v>
      </c>
      <c r="D31" s="93"/>
      <c r="E31" s="93">
        <f>$B31+$C31+$D31</f>
        <v>7629000</v>
      </c>
      <c r="F31" s="94">
        <v>5341000</v>
      </c>
      <c r="G31" s="95">
        <v>1908000</v>
      </c>
      <c r="H31" s="94">
        <v>0</v>
      </c>
      <c r="I31" s="95">
        <v>0</v>
      </c>
      <c r="J31" s="94">
        <v>0</v>
      </c>
      <c r="K31" s="95">
        <v>0</v>
      </c>
      <c r="L31" s="94"/>
      <c r="M31" s="95"/>
      <c r="N31" s="94"/>
      <c r="O31" s="95"/>
      <c r="P31" s="94">
        <f>$H31+$J31+$L31+$N31</f>
        <v>0</v>
      </c>
      <c r="Q31" s="95">
        <f>$I31+$K31+$M31+$O31</f>
        <v>0</v>
      </c>
      <c r="R31" s="49">
        <f>IF($H31=0,0,(($J31-$H31)/$H31)*100)</f>
        <v>0</v>
      </c>
      <c r="S31" s="50">
        <f>IF($I31=0,0,(($K31-$I31)/$I31)*100)</f>
        <v>0</v>
      </c>
      <c r="T31" s="49">
        <f>IF($E31=0,0,($P31/$E31)*100)</f>
        <v>0</v>
      </c>
      <c r="U31" s="51">
        <f>IF($E31=0,0,($Q31/$E31)*100)</f>
        <v>0</v>
      </c>
      <c r="V31" s="94"/>
      <c r="W31" s="95"/>
    </row>
    <row r="32" spans="1:23" ht="12.75" customHeight="1">
      <c r="A32" s="52" t="s">
        <v>39</v>
      </c>
      <c r="B32" s="96">
        <f>B31</f>
        <v>7629000</v>
      </c>
      <c r="C32" s="96">
        <f>C31</f>
        <v>0</v>
      </c>
      <c r="D32" s="96"/>
      <c r="E32" s="96">
        <f>$B32+$C32+$D32</f>
        <v>7629000</v>
      </c>
      <c r="F32" s="97">
        <f aca="true" t="shared" si="15" ref="F32:O32">F31</f>
        <v>5341000</v>
      </c>
      <c r="G32" s="98">
        <f t="shared" si="15"/>
        <v>1908000</v>
      </c>
      <c r="H32" s="97">
        <f t="shared" si="15"/>
        <v>0</v>
      </c>
      <c r="I32" s="98">
        <f t="shared" si="15"/>
        <v>0</v>
      </c>
      <c r="J32" s="97">
        <f t="shared" si="15"/>
        <v>0</v>
      </c>
      <c r="K32" s="98">
        <f t="shared" si="15"/>
        <v>0</v>
      </c>
      <c r="L32" s="97">
        <f t="shared" si="15"/>
        <v>0</v>
      </c>
      <c r="M32" s="98">
        <f t="shared" si="15"/>
        <v>0</v>
      </c>
      <c r="N32" s="97">
        <f t="shared" si="15"/>
        <v>0</v>
      </c>
      <c r="O32" s="98">
        <f t="shared" si="15"/>
        <v>0</v>
      </c>
      <c r="P32" s="97">
        <f>$H32+$J32+$L32+$N32</f>
        <v>0</v>
      </c>
      <c r="Q32" s="98">
        <f>$I32+$K32+$M32+$O32</f>
        <v>0</v>
      </c>
      <c r="R32" s="53">
        <f>IF($H32=0,0,(($J32-$H32)/$H32)*100)</f>
        <v>0</v>
      </c>
      <c r="S32" s="54">
        <f>IF($I32=0,0,(($K32-$I32)/$I32)*100)</f>
        <v>0</v>
      </c>
      <c r="T32" s="53">
        <f>IF($E32=0,0,($P32/$E32)*100)</f>
        <v>0</v>
      </c>
      <c r="U32" s="55">
        <f>IF($E32=0,0,($Q32/$E32)*100)</f>
        <v>0</v>
      </c>
      <c r="V32" s="97">
        <f>V31</f>
        <v>0</v>
      </c>
      <c r="W32" s="98">
        <f>W31</f>
        <v>0</v>
      </c>
    </row>
    <row r="33" spans="1:23" ht="12.75" customHeight="1">
      <c r="A33" s="41" t="s">
        <v>54</v>
      </c>
      <c r="B33" s="99"/>
      <c r="C33" s="99"/>
      <c r="D33" s="99"/>
      <c r="E33" s="99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45"/>
      <c r="S33" s="46"/>
      <c r="T33" s="45"/>
      <c r="U33" s="47"/>
      <c r="V33" s="100"/>
      <c r="W33" s="101"/>
    </row>
    <row r="34" spans="1:23" ht="12.75" customHeight="1">
      <c r="A34" s="48" t="s">
        <v>55</v>
      </c>
      <c r="B34" s="93">
        <v>20000000</v>
      </c>
      <c r="C34" s="93">
        <v>0</v>
      </c>
      <c r="D34" s="93"/>
      <c r="E34" s="93">
        <f aca="true" t="shared" si="16" ref="E34:E39">$B34+$C34+$D34</f>
        <v>20000000</v>
      </c>
      <c r="F34" s="94">
        <v>20000000</v>
      </c>
      <c r="G34" s="95">
        <v>20000000</v>
      </c>
      <c r="H34" s="94">
        <v>3143000</v>
      </c>
      <c r="I34" s="95">
        <v>0</v>
      </c>
      <c r="J34" s="94">
        <v>4954000</v>
      </c>
      <c r="K34" s="95">
        <v>4106999</v>
      </c>
      <c r="L34" s="94"/>
      <c r="M34" s="95"/>
      <c r="N34" s="94"/>
      <c r="O34" s="95"/>
      <c r="P34" s="94">
        <f aca="true" t="shared" si="17" ref="P34:P39">$H34+$J34+$L34+$N34</f>
        <v>8097000</v>
      </c>
      <c r="Q34" s="95">
        <f aca="true" t="shared" si="18" ref="Q34:Q39">$I34+$K34+$M34+$O34</f>
        <v>4106999</v>
      </c>
      <c r="R34" s="49">
        <f aca="true" t="shared" si="19" ref="R34:R39">IF($H34=0,0,(($J34-$H34)/$H34)*100)</f>
        <v>57.620108176901056</v>
      </c>
      <c r="S34" s="50">
        <f aca="true" t="shared" si="20" ref="S34:S39">IF($I34=0,0,(($K34-$I34)/$I34)*100)</f>
        <v>0</v>
      </c>
      <c r="T34" s="49">
        <f>IF($E34=0,0,($P34/$E34)*100)</f>
        <v>40.485</v>
      </c>
      <c r="U34" s="51">
        <f>IF($E34=0,0,($Q34/$E34)*100)</f>
        <v>20.534995000000002</v>
      </c>
      <c r="V34" s="94"/>
      <c r="W34" s="95"/>
    </row>
    <row r="35" spans="1:23" ht="12.75" customHeight="1">
      <c r="A35" s="48" t="s">
        <v>56</v>
      </c>
      <c r="B35" s="93">
        <v>488000</v>
      </c>
      <c r="C35" s="93">
        <v>0</v>
      </c>
      <c r="D35" s="93"/>
      <c r="E35" s="93">
        <f t="shared" si="16"/>
        <v>488000</v>
      </c>
      <c r="F35" s="94">
        <v>438000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/>
      <c r="M35" s="95"/>
      <c r="N35" s="94"/>
      <c r="O35" s="95"/>
      <c r="P35" s="94">
        <f t="shared" si="17"/>
        <v>0</v>
      </c>
      <c r="Q35" s="95">
        <f t="shared" si="18"/>
        <v>0</v>
      </c>
      <c r="R35" s="49">
        <f t="shared" si="19"/>
        <v>0</v>
      </c>
      <c r="S35" s="50">
        <f t="shared" si="20"/>
        <v>0</v>
      </c>
      <c r="T35" s="49">
        <f>IF($E35=0,0,($P35/$E35)*100)</f>
        <v>0</v>
      </c>
      <c r="U35" s="51">
        <f>IF($E35=0,0,($Q35/$E35)*100)</f>
        <v>0</v>
      </c>
      <c r="V35" s="94"/>
      <c r="W35" s="95"/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6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/>
      <c r="M36" s="95"/>
      <c r="N36" s="94"/>
      <c r="O36" s="95"/>
      <c r="P36" s="94">
        <f t="shared" si="17"/>
        <v>0</v>
      </c>
      <c r="Q36" s="95">
        <f t="shared" si="18"/>
        <v>0</v>
      </c>
      <c r="R36" s="49">
        <f t="shared" si="19"/>
        <v>0</v>
      </c>
      <c r="S36" s="50">
        <f t="shared" si="20"/>
        <v>0</v>
      </c>
      <c r="T36" s="49">
        <f>IF($E36=0,0,($P36/$E36)*100)</f>
        <v>0</v>
      </c>
      <c r="U36" s="51">
        <f>IF($E36=0,0,($Q36/$E36)*100)</f>
        <v>0</v>
      </c>
      <c r="V36" s="94"/>
      <c r="W36" s="95"/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6"/>
        <v>0</v>
      </c>
      <c r="F37" s="94">
        <v>0</v>
      </c>
      <c r="G37" s="95">
        <v>0</v>
      </c>
      <c r="H37" s="94">
        <v>0</v>
      </c>
      <c r="I37" s="95">
        <v>0</v>
      </c>
      <c r="J37" s="94">
        <v>0</v>
      </c>
      <c r="K37" s="95">
        <v>0</v>
      </c>
      <c r="L37" s="94"/>
      <c r="M37" s="95"/>
      <c r="N37" s="94"/>
      <c r="O37" s="95"/>
      <c r="P37" s="94">
        <f t="shared" si="17"/>
        <v>0</v>
      </c>
      <c r="Q37" s="95">
        <f t="shared" si="18"/>
        <v>0</v>
      </c>
      <c r="R37" s="49">
        <f t="shared" si="19"/>
        <v>0</v>
      </c>
      <c r="S37" s="50">
        <f t="shared" si="20"/>
        <v>0</v>
      </c>
      <c r="T37" s="49">
        <f>IF($E37=0,0,($P37/$E37)*100)</f>
        <v>0</v>
      </c>
      <c r="U37" s="51">
        <f>IF($E37=0,0,($Q37/$E37)*100)</f>
        <v>0</v>
      </c>
      <c r="V37" s="94"/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6"/>
        <v>0</v>
      </c>
      <c r="F38" s="94">
        <v>0</v>
      </c>
      <c r="G38" s="95">
        <v>0</v>
      </c>
      <c r="H38" s="94">
        <v>0</v>
      </c>
      <c r="I38" s="95">
        <v>0</v>
      </c>
      <c r="J38" s="94">
        <v>0</v>
      </c>
      <c r="K38" s="95">
        <v>0</v>
      </c>
      <c r="L38" s="94"/>
      <c r="M38" s="95"/>
      <c r="N38" s="94"/>
      <c r="O38" s="95"/>
      <c r="P38" s="94">
        <f t="shared" si="17"/>
        <v>0</v>
      </c>
      <c r="Q38" s="95">
        <f t="shared" si="18"/>
        <v>0</v>
      </c>
      <c r="R38" s="49">
        <f t="shared" si="19"/>
        <v>0</v>
      </c>
      <c r="S38" s="50">
        <f t="shared" si="20"/>
        <v>0</v>
      </c>
      <c r="T38" s="49">
        <f>IF($E38=0,0,($P38/$E38)*100)</f>
        <v>0</v>
      </c>
      <c r="U38" s="51">
        <f>IF($E38=0,0,($Q38/$E38)*100)</f>
        <v>0</v>
      </c>
      <c r="V38" s="94"/>
      <c r="W38" s="95"/>
    </row>
    <row r="39" spans="1:23" ht="12.75" customHeight="1">
      <c r="A39" s="52" t="s">
        <v>39</v>
      </c>
      <c r="B39" s="96">
        <f>SUM(B34:B38)</f>
        <v>20488000</v>
      </c>
      <c r="C39" s="96">
        <f>SUM(C34:C38)</f>
        <v>0</v>
      </c>
      <c r="D39" s="96"/>
      <c r="E39" s="96">
        <f t="shared" si="16"/>
        <v>20488000</v>
      </c>
      <c r="F39" s="97">
        <f aca="true" t="shared" si="21" ref="F39:O39">SUM(F34:F38)</f>
        <v>20438000</v>
      </c>
      <c r="G39" s="98">
        <f t="shared" si="21"/>
        <v>20000000</v>
      </c>
      <c r="H39" s="97">
        <f t="shared" si="21"/>
        <v>3143000</v>
      </c>
      <c r="I39" s="98">
        <f t="shared" si="21"/>
        <v>0</v>
      </c>
      <c r="J39" s="97">
        <f t="shared" si="21"/>
        <v>4954000</v>
      </c>
      <c r="K39" s="98">
        <f t="shared" si="21"/>
        <v>4106999</v>
      </c>
      <c r="L39" s="97">
        <f t="shared" si="21"/>
        <v>0</v>
      </c>
      <c r="M39" s="98">
        <f t="shared" si="21"/>
        <v>0</v>
      </c>
      <c r="N39" s="97">
        <f t="shared" si="21"/>
        <v>0</v>
      </c>
      <c r="O39" s="98">
        <f t="shared" si="21"/>
        <v>0</v>
      </c>
      <c r="P39" s="97">
        <f t="shared" si="17"/>
        <v>8097000</v>
      </c>
      <c r="Q39" s="98">
        <f t="shared" si="18"/>
        <v>4106999</v>
      </c>
      <c r="R39" s="53">
        <f t="shared" si="19"/>
        <v>57.620108176901056</v>
      </c>
      <c r="S39" s="54">
        <f t="shared" si="20"/>
        <v>0</v>
      </c>
      <c r="T39" s="53">
        <f>IF((+$E34+$E37)=0,0,(P39/(+$E34+$E37))*100)</f>
        <v>40.485</v>
      </c>
      <c r="U39" s="55">
        <f>IF((+$E34+$E37)=0,0,(Q39/(+$E34+$E37))*100)</f>
        <v>20.534995000000002</v>
      </c>
      <c r="V39" s="97">
        <f>SUM(V34:V38)</f>
        <v>0</v>
      </c>
      <c r="W39" s="98">
        <f>SUM(W34:W38)</f>
        <v>0</v>
      </c>
    </row>
    <row r="40" spans="1:23" ht="12.75" customHeight="1">
      <c r="A40" s="41" t="s">
        <v>60</v>
      </c>
      <c r="B40" s="99"/>
      <c r="C40" s="99"/>
      <c r="D40" s="99"/>
      <c r="E40" s="99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45"/>
      <c r="S40" s="46"/>
      <c r="T40" s="45"/>
      <c r="U40" s="47"/>
      <c r="V40" s="100"/>
      <c r="W40" s="101"/>
    </row>
    <row r="41" spans="1:23" ht="12.75" customHeight="1">
      <c r="A41" s="48" t="s">
        <v>61</v>
      </c>
      <c r="B41" s="93">
        <v>0</v>
      </c>
      <c r="C41" s="93">
        <v>0</v>
      </c>
      <c r="D41" s="93"/>
      <c r="E41" s="93">
        <f aca="true" t="shared" si="22" ref="E41:E52">$B41+$C41+$D41</f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/>
      <c r="M41" s="95"/>
      <c r="N41" s="94"/>
      <c r="O41" s="95"/>
      <c r="P41" s="94">
        <f aca="true" t="shared" si="23" ref="P41:P52">$H41+$J41+$L41+$N41</f>
        <v>0</v>
      </c>
      <c r="Q41" s="95">
        <f aca="true" t="shared" si="24" ref="Q41:Q52">$I41+$K41+$M41+$O41</f>
        <v>0</v>
      </c>
      <c r="R41" s="49">
        <f aca="true" t="shared" si="25" ref="R41:R52">IF($H41=0,0,(($J41-$H41)/$H41)*100)</f>
        <v>0</v>
      </c>
      <c r="S41" s="50">
        <f aca="true" t="shared" si="26" ref="S41:S52">IF($I41=0,0,(($K41-$I41)/$I41)*100)</f>
        <v>0</v>
      </c>
      <c r="T41" s="49">
        <f aca="true" t="shared" si="27" ref="T41:T51">IF($E41=0,0,($P41/$E41)*100)</f>
        <v>0</v>
      </c>
      <c r="U41" s="51">
        <f aca="true" t="shared" si="28" ref="U41:U51">IF($E41=0,0,($Q41/$E41)*100)</f>
        <v>0</v>
      </c>
      <c r="V41" s="94"/>
      <c r="W41" s="95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t="shared" si="22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/>
      <c r="M42" s="95"/>
      <c r="N42" s="94"/>
      <c r="O42" s="95"/>
      <c r="P42" s="94">
        <f t="shared" si="23"/>
        <v>0</v>
      </c>
      <c r="Q42" s="95">
        <f t="shared" si="24"/>
        <v>0</v>
      </c>
      <c r="R42" s="49">
        <f t="shared" si="25"/>
        <v>0</v>
      </c>
      <c r="S42" s="50">
        <f t="shared" si="26"/>
        <v>0</v>
      </c>
      <c r="T42" s="49">
        <f t="shared" si="27"/>
        <v>0</v>
      </c>
      <c r="U42" s="51">
        <f t="shared" si="28"/>
        <v>0</v>
      </c>
      <c r="V42" s="94"/>
      <c r="W42" s="95"/>
    </row>
    <row r="43" spans="1:23" ht="12.75" customHeight="1">
      <c r="A43" s="48" t="s">
        <v>63</v>
      </c>
      <c r="B43" s="93">
        <v>93141000</v>
      </c>
      <c r="C43" s="93">
        <v>0</v>
      </c>
      <c r="D43" s="93"/>
      <c r="E43" s="93">
        <f t="shared" si="22"/>
        <v>93141000</v>
      </c>
      <c r="F43" s="94">
        <v>78000000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/>
      <c r="M43" s="95"/>
      <c r="N43" s="94"/>
      <c r="O43" s="95"/>
      <c r="P43" s="94">
        <f t="shared" si="23"/>
        <v>0</v>
      </c>
      <c r="Q43" s="95">
        <f t="shared" si="24"/>
        <v>0</v>
      </c>
      <c r="R43" s="49">
        <f t="shared" si="25"/>
        <v>0</v>
      </c>
      <c r="S43" s="50">
        <f t="shared" si="26"/>
        <v>0</v>
      </c>
      <c r="T43" s="49">
        <f t="shared" si="27"/>
        <v>0</v>
      </c>
      <c r="U43" s="51">
        <f t="shared" si="28"/>
        <v>0</v>
      </c>
      <c r="V43" s="94"/>
      <c r="W43" s="95"/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2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/>
      <c r="M44" s="95"/>
      <c r="N44" s="94"/>
      <c r="O44" s="95"/>
      <c r="P44" s="94">
        <f t="shared" si="23"/>
        <v>0</v>
      </c>
      <c r="Q44" s="95">
        <f t="shared" si="24"/>
        <v>0</v>
      </c>
      <c r="R44" s="49">
        <f t="shared" si="25"/>
        <v>0</v>
      </c>
      <c r="S44" s="50">
        <f t="shared" si="26"/>
        <v>0</v>
      </c>
      <c r="T44" s="49">
        <f t="shared" si="27"/>
        <v>0</v>
      </c>
      <c r="U44" s="51">
        <f t="shared" si="28"/>
        <v>0</v>
      </c>
      <c r="V44" s="94"/>
      <c r="W44" s="95"/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2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/>
      <c r="M45" s="95"/>
      <c r="N45" s="94"/>
      <c r="O45" s="95"/>
      <c r="P45" s="94">
        <f t="shared" si="23"/>
        <v>0</v>
      </c>
      <c r="Q45" s="95">
        <f t="shared" si="24"/>
        <v>0</v>
      </c>
      <c r="R45" s="49">
        <f t="shared" si="25"/>
        <v>0</v>
      </c>
      <c r="S45" s="50">
        <f t="shared" si="26"/>
        <v>0</v>
      </c>
      <c r="T45" s="49">
        <f t="shared" si="27"/>
        <v>0</v>
      </c>
      <c r="U45" s="51">
        <f t="shared" si="28"/>
        <v>0</v>
      </c>
      <c r="V45" s="94"/>
      <c r="W45" s="95"/>
    </row>
    <row r="46" spans="1:23" ht="12.75" customHeight="1" hidden="1">
      <c r="A46" s="48" t="s">
        <v>66</v>
      </c>
      <c r="B46" s="93">
        <v>0</v>
      </c>
      <c r="C46" s="93">
        <v>0</v>
      </c>
      <c r="D46" s="93"/>
      <c r="E46" s="93">
        <f t="shared" si="22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/>
      <c r="M46" s="95"/>
      <c r="N46" s="94"/>
      <c r="O46" s="95"/>
      <c r="P46" s="94">
        <f t="shared" si="23"/>
        <v>0</v>
      </c>
      <c r="Q46" s="95">
        <f t="shared" si="24"/>
        <v>0</v>
      </c>
      <c r="R46" s="49">
        <f t="shared" si="25"/>
        <v>0</v>
      </c>
      <c r="S46" s="50">
        <f t="shared" si="26"/>
        <v>0</v>
      </c>
      <c r="T46" s="49">
        <f t="shared" si="27"/>
        <v>0</v>
      </c>
      <c r="U46" s="51">
        <f t="shared" si="28"/>
        <v>0</v>
      </c>
      <c r="V46" s="94"/>
      <c r="W46" s="95"/>
    </row>
    <row r="47" spans="1:23" ht="12.75" customHeight="1">
      <c r="A47" s="48" t="s">
        <v>67</v>
      </c>
      <c r="B47" s="93">
        <v>0</v>
      </c>
      <c r="C47" s="93">
        <v>0</v>
      </c>
      <c r="D47" s="93"/>
      <c r="E47" s="93">
        <f t="shared" si="22"/>
        <v>0</v>
      </c>
      <c r="F47" s="94">
        <v>0</v>
      </c>
      <c r="G47" s="95">
        <v>0</v>
      </c>
      <c r="H47" s="94">
        <v>0</v>
      </c>
      <c r="I47" s="95">
        <v>0</v>
      </c>
      <c r="J47" s="94">
        <v>0</v>
      </c>
      <c r="K47" s="95">
        <v>0</v>
      </c>
      <c r="L47" s="94"/>
      <c r="M47" s="95"/>
      <c r="N47" s="94"/>
      <c r="O47" s="95"/>
      <c r="P47" s="94">
        <f t="shared" si="23"/>
        <v>0</v>
      </c>
      <c r="Q47" s="95">
        <f t="shared" si="24"/>
        <v>0</v>
      </c>
      <c r="R47" s="49">
        <f t="shared" si="25"/>
        <v>0</v>
      </c>
      <c r="S47" s="50">
        <f t="shared" si="26"/>
        <v>0</v>
      </c>
      <c r="T47" s="49">
        <f t="shared" si="27"/>
        <v>0</v>
      </c>
      <c r="U47" s="51">
        <f t="shared" si="28"/>
        <v>0</v>
      </c>
      <c r="V47" s="94"/>
      <c r="W47" s="95"/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2"/>
        <v>0</v>
      </c>
      <c r="F48" s="94">
        <v>0</v>
      </c>
      <c r="G48" s="95">
        <v>0</v>
      </c>
      <c r="H48" s="94">
        <v>0</v>
      </c>
      <c r="I48" s="95">
        <v>0</v>
      </c>
      <c r="J48" s="94">
        <v>0</v>
      </c>
      <c r="K48" s="95">
        <v>0</v>
      </c>
      <c r="L48" s="94"/>
      <c r="M48" s="95"/>
      <c r="N48" s="94"/>
      <c r="O48" s="95"/>
      <c r="P48" s="94">
        <f t="shared" si="23"/>
        <v>0</v>
      </c>
      <c r="Q48" s="95">
        <f t="shared" si="24"/>
        <v>0</v>
      </c>
      <c r="R48" s="49">
        <f t="shared" si="25"/>
        <v>0</v>
      </c>
      <c r="S48" s="50">
        <f t="shared" si="26"/>
        <v>0</v>
      </c>
      <c r="T48" s="49">
        <f t="shared" si="27"/>
        <v>0</v>
      </c>
      <c r="U48" s="51">
        <f t="shared" si="28"/>
        <v>0</v>
      </c>
      <c r="V48" s="94"/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2"/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/>
      <c r="M49" s="95"/>
      <c r="N49" s="94"/>
      <c r="O49" s="95"/>
      <c r="P49" s="94">
        <f t="shared" si="23"/>
        <v>0</v>
      </c>
      <c r="Q49" s="95">
        <f t="shared" si="24"/>
        <v>0</v>
      </c>
      <c r="R49" s="49">
        <f t="shared" si="25"/>
        <v>0</v>
      </c>
      <c r="S49" s="50">
        <f t="shared" si="26"/>
        <v>0</v>
      </c>
      <c r="T49" s="49">
        <f t="shared" si="27"/>
        <v>0</v>
      </c>
      <c r="U49" s="51">
        <f t="shared" si="28"/>
        <v>0</v>
      </c>
      <c r="V49" s="94"/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2"/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/>
      <c r="M50" s="95"/>
      <c r="N50" s="94"/>
      <c r="O50" s="95"/>
      <c r="P50" s="94">
        <f t="shared" si="23"/>
        <v>0</v>
      </c>
      <c r="Q50" s="95">
        <f t="shared" si="24"/>
        <v>0</v>
      </c>
      <c r="R50" s="49">
        <f t="shared" si="25"/>
        <v>0</v>
      </c>
      <c r="S50" s="50">
        <f t="shared" si="26"/>
        <v>0</v>
      </c>
      <c r="T50" s="49">
        <f t="shared" si="27"/>
        <v>0</v>
      </c>
      <c r="U50" s="51">
        <f t="shared" si="28"/>
        <v>0</v>
      </c>
      <c r="V50" s="94"/>
      <c r="W50" s="95"/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2"/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/>
      <c r="M51" s="95"/>
      <c r="N51" s="94"/>
      <c r="O51" s="95"/>
      <c r="P51" s="94">
        <f t="shared" si="23"/>
        <v>0</v>
      </c>
      <c r="Q51" s="95">
        <f t="shared" si="24"/>
        <v>0</v>
      </c>
      <c r="R51" s="49">
        <f t="shared" si="25"/>
        <v>0</v>
      </c>
      <c r="S51" s="50">
        <f t="shared" si="26"/>
        <v>0</v>
      </c>
      <c r="T51" s="49">
        <f t="shared" si="27"/>
        <v>0</v>
      </c>
      <c r="U51" s="51">
        <f t="shared" si="28"/>
        <v>0</v>
      </c>
      <c r="V51" s="94"/>
      <c r="W51" s="95"/>
    </row>
    <row r="52" spans="1:23" ht="12.75" customHeight="1">
      <c r="A52" s="52" t="s">
        <v>39</v>
      </c>
      <c r="B52" s="96">
        <f>SUM(B41:B51)</f>
        <v>93141000</v>
      </c>
      <c r="C52" s="96">
        <f>SUM(C41:C51)</f>
        <v>0</v>
      </c>
      <c r="D52" s="96"/>
      <c r="E52" s="96">
        <f t="shared" si="22"/>
        <v>93141000</v>
      </c>
      <c r="F52" s="97">
        <f aca="true" t="shared" si="29" ref="F52:O52">SUM(F41:F51)</f>
        <v>78000000</v>
      </c>
      <c r="G52" s="98">
        <f t="shared" si="29"/>
        <v>0</v>
      </c>
      <c r="H52" s="97">
        <f t="shared" si="29"/>
        <v>0</v>
      </c>
      <c r="I52" s="98">
        <f t="shared" si="29"/>
        <v>0</v>
      </c>
      <c r="J52" s="97">
        <f t="shared" si="29"/>
        <v>0</v>
      </c>
      <c r="K52" s="98">
        <f t="shared" si="29"/>
        <v>0</v>
      </c>
      <c r="L52" s="97">
        <f t="shared" si="29"/>
        <v>0</v>
      </c>
      <c r="M52" s="98">
        <f t="shared" si="29"/>
        <v>0</v>
      </c>
      <c r="N52" s="97">
        <f t="shared" si="29"/>
        <v>0</v>
      </c>
      <c r="O52" s="98">
        <f t="shared" si="29"/>
        <v>0</v>
      </c>
      <c r="P52" s="97">
        <f t="shared" si="23"/>
        <v>0</v>
      </c>
      <c r="Q52" s="98">
        <f t="shared" si="24"/>
        <v>0</v>
      </c>
      <c r="R52" s="53">
        <f t="shared" si="25"/>
        <v>0</v>
      </c>
      <c r="S52" s="54">
        <f t="shared" si="26"/>
        <v>0</v>
      </c>
      <c r="T52" s="53">
        <f>IF((+$E42+$E44+$E46+$E47+$E50)=0,0,(P52/(+$E42+$E44+$E46+$E47+$E50))*100)</f>
        <v>0</v>
      </c>
      <c r="U52" s="55">
        <f>IF((+$E42+$E44+$E46+$E47+$E50)=0,0,(Q52/(+$E42+$E44+$E46+$E47+$E50))*100)</f>
        <v>0</v>
      </c>
      <c r="V52" s="97">
        <f>SUM(V41:V51)</f>
        <v>0</v>
      </c>
      <c r="W52" s="98">
        <f>SUM(W41:W51)</f>
        <v>0</v>
      </c>
    </row>
    <row r="53" spans="1:23" ht="12.75" customHeight="1">
      <c r="A53" s="41" t="s">
        <v>72</v>
      </c>
      <c r="B53" s="99"/>
      <c r="C53" s="99"/>
      <c r="D53" s="99"/>
      <c r="E53" s="99"/>
      <c r="F53" s="100"/>
      <c r="G53" s="101"/>
      <c r="H53" s="100"/>
      <c r="I53" s="101"/>
      <c r="J53" s="100"/>
      <c r="K53" s="101"/>
      <c r="L53" s="100"/>
      <c r="M53" s="101"/>
      <c r="N53" s="100"/>
      <c r="O53" s="101"/>
      <c r="P53" s="100"/>
      <c r="Q53" s="101"/>
      <c r="R53" s="45"/>
      <c r="S53" s="46"/>
      <c r="T53" s="45"/>
      <c r="U53" s="47"/>
      <c r="V53" s="100"/>
      <c r="W53" s="101"/>
    </row>
    <row r="54" spans="1:23" ht="12.75" customHeight="1">
      <c r="A54" s="56" t="s">
        <v>73</v>
      </c>
      <c r="B54" s="93">
        <v>0</v>
      </c>
      <c r="C54" s="93">
        <v>0</v>
      </c>
      <c r="D54" s="93"/>
      <c r="E54" s="93">
        <f>$B54+$C54+$D54</f>
        <v>0</v>
      </c>
      <c r="F54" s="94">
        <v>0</v>
      </c>
      <c r="G54" s="95">
        <v>0</v>
      </c>
      <c r="H54" s="94">
        <v>0</v>
      </c>
      <c r="I54" s="95">
        <v>0</v>
      </c>
      <c r="J54" s="94">
        <v>0</v>
      </c>
      <c r="K54" s="95">
        <v>0</v>
      </c>
      <c r="L54" s="94"/>
      <c r="M54" s="95"/>
      <c r="N54" s="94"/>
      <c r="O54" s="95"/>
      <c r="P54" s="94">
        <f>$H54+$J54+$L54+$N54</f>
        <v>0</v>
      </c>
      <c r="Q54" s="95">
        <f>$I54+$K54+$M54+$O54</f>
        <v>0</v>
      </c>
      <c r="R54" s="49">
        <f>IF($H54=0,0,(($J54-$H54)/$H54)*100)</f>
        <v>0</v>
      </c>
      <c r="S54" s="50">
        <f>IF($I54=0,0,(($K54-$I54)/$I54)*100)</f>
        <v>0</v>
      </c>
      <c r="T54" s="49">
        <f>IF($E54=0,0,($P54/$E54)*100)</f>
        <v>0</v>
      </c>
      <c r="U54" s="51">
        <f>IF($E54=0,0,($Q54/$E54)*100)</f>
        <v>0</v>
      </c>
      <c r="V54" s="94"/>
      <c r="W54" s="95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IF($H55=0,0,(($J55-$H55)/$H55)*100)</f>
        <v>0</v>
      </c>
      <c r="S55" s="50">
        <f>IF($I55=0,0,(($K55-$I55)/$I55)*100)</f>
        <v>0</v>
      </c>
      <c r="T55" s="49">
        <f>IF($E55=0,0,($P55/$E55)*100)</f>
        <v>0</v>
      </c>
      <c r="U55" s="51">
        <f>IF($E55=0,0,($Q55/$E55)*100)</f>
        <v>0</v>
      </c>
      <c r="V55" s="94"/>
      <c r="W55" s="95"/>
    </row>
    <row r="56" spans="1:23" ht="12.75" customHeight="1" hidden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IF($H56=0,0,(($J56-$H56)/$H56)*100)</f>
        <v>0</v>
      </c>
      <c r="S56" s="50">
        <f>IF($I56=0,0,(($K56-$I56)/$I56)*100)</f>
        <v>0</v>
      </c>
      <c r="T56" s="49">
        <f>IF($E56=0,0,($P56/$E56)*100)</f>
        <v>0</v>
      </c>
      <c r="U56" s="51">
        <f>IF($E56=0,0,($Q56/$E56)*100)</f>
        <v>0</v>
      </c>
      <c r="V56" s="94"/>
      <c r="W56" s="95"/>
    </row>
    <row r="57" spans="1:23" ht="12.75" customHeight="1" hidden="1">
      <c r="A57" s="48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IF($H57=0,0,(($J57-$H57)/$H57)*100)</f>
        <v>0</v>
      </c>
      <c r="S57" s="50">
        <f>IF($I57=0,0,(($K57-$I57)/$I57)*100)</f>
        <v>0</v>
      </c>
      <c r="T57" s="49">
        <f>IF($E57=0,0,($P57/$E57)*100)</f>
        <v>0</v>
      </c>
      <c r="U57" s="51">
        <f>IF($E57=0,0,($Q57/$E57)*100)</f>
        <v>0</v>
      </c>
      <c r="V57" s="94"/>
      <c r="W57" s="95"/>
    </row>
    <row r="58" spans="1:23" ht="12.75" customHeight="1">
      <c r="A58" s="57" t="s">
        <v>39</v>
      </c>
      <c r="B58" s="102">
        <f>SUM(B54:B57)</f>
        <v>0</v>
      </c>
      <c r="C58" s="102">
        <f>SUM(C54:C57)</f>
        <v>0</v>
      </c>
      <c r="D58" s="102"/>
      <c r="E58" s="102">
        <f>$B58+$C58+$D58</f>
        <v>0</v>
      </c>
      <c r="F58" s="103">
        <f aca="true" t="shared" si="30" ref="F58:O58">SUM(F54:F57)</f>
        <v>0</v>
      </c>
      <c r="G58" s="104">
        <f t="shared" si="30"/>
        <v>0</v>
      </c>
      <c r="H58" s="103">
        <f t="shared" si="30"/>
        <v>0</v>
      </c>
      <c r="I58" s="104">
        <f t="shared" si="30"/>
        <v>0</v>
      </c>
      <c r="J58" s="103">
        <f t="shared" si="30"/>
        <v>0</v>
      </c>
      <c r="K58" s="104">
        <f t="shared" si="30"/>
        <v>0</v>
      </c>
      <c r="L58" s="103">
        <f t="shared" si="30"/>
        <v>0</v>
      </c>
      <c r="M58" s="104">
        <f t="shared" si="30"/>
        <v>0</v>
      </c>
      <c r="N58" s="103">
        <f t="shared" si="30"/>
        <v>0</v>
      </c>
      <c r="O58" s="104">
        <f t="shared" si="30"/>
        <v>0</v>
      </c>
      <c r="P58" s="103">
        <f>$H58+$J58+$L58+$N58</f>
        <v>0</v>
      </c>
      <c r="Q58" s="104">
        <f>$I58+$K58+$M58+$O58</f>
        <v>0</v>
      </c>
      <c r="R58" s="58">
        <f>IF($H58=0,0,(($J58-$H58)/$H58)*100)</f>
        <v>0</v>
      </c>
      <c r="S58" s="59">
        <f>IF($I58=0,0,(($K58-$I58)/$I58)*100)</f>
        <v>0</v>
      </c>
      <c r="T58" s="58">
        <f>IF($E58=0,0,($P58/$E58)*100)</f>
        <v>0</v>
      </c>
      <c r="U58" s="60">
        <f>IF($E58=0,0,($Q58/$E58)*100)</f>
        <v>0</v>
      </c>
      <c r="V58" s="103">
        <f>SUM(V54:V57)</f>
        <v>0</v>
      </c>
      <c r="W58" s="104">
        <f>SUM(W54:W57)</f>
        <v>0</v>
      </c>
    </row>
    <row r="59" spans="1:23" ht="12.75" customHeight="1">
      <c r="A59" s="41" t="s">
        <v>77</v>
      </c>
      <c r="B59" s="99"/>
      <c r="C59" s="99"/>
      <c r="D59" s="99"/>
      <c r="E59" s="99"/>
      <c r="F59" s="100"/>
      <c r="G59" s="101"/>
      <c r="H59" s="100"/>
      <c r="I59" s="101"/>
      <c r="J59" s="100"/>
      <c r="K59" s="101"/>
      <c r="L59" s="100"/>
      <c r="M59" s="101"/>
      <c r="N59" s="100"/>
      <c r="O59" s="101"/>
      <c r="P59" s="100"/>
      <c r="Q59" s="101"/>
      <c r="R59" s="45"/>
      <c r="S59" s="46"/>
      <c r="T59" s="45"/>
      <c r="U59" s="47"/>
      <c r="V59" s="100"/>
      <c r="W59" s="101"/>
    </row>
    <row r="60" spans="1:23" ht="12.75" customHeight="1">
      <c r="A60" s="48" t="s">
        <v>78</v>
      </c>
      <c r="B60" s="93">
        <v>0</v>
      </c>
      <c r="C60" s="93">
        <v>0</v>
      </c>
      <c r="D60" s="93"/>
      <c r="E60" s="93">
        <f>$B60+$C60+$D60</f>
        <v>0</v>
      </c>
      <c r="F60" s="94">
        <v>0</v>
      </c>
      <c r="G60" s="95">
        <v>0</v>
      </c>
      <c r="H60" s="94">
        <v>0</v>
      </c>
      <c r="I60" s="95">
        <v>0</v>
      </c>
      <c r="J60" s="94">
        <v>0</v>
      </c>
      <c r="K60" s="95">
        <v>0</v>
      </c>
      <c r="L60" s="94"/>
      <c r="M60" s="95"/>
      <c r="N60" s="94"/>
      <c r="O60" s="95"/>
      <c r="P60" s="94">
        <f>$H60+$J60+$L60+$N60</f>
        <v>0</v>
      </c>
      <c r="Q60" s="95">
        <f>$I60+$K60+$M60+$O60</f>
        <v>0</v>
      </c>
      <c r="R60" s="49">
        <f>IF($H60=0,0,(($J60-$H60)/$H60)*100)</f>
        <v>0</v>
      </c>
      <c r="S60" s="50">
        <f>IF($I60=0,0,(($K60-$I60)/$I60)*100)</f>
        <v>0</v>
      </c>
      <c r="T60" s="49">
        <f>IF($E60=0,0,($P60/$E60)*100)</f>
        <v>0</v>
      </c>
      <c r="U60" s="51">
        <f>IF($E60=0,0,($Q60/$E60)*100)</f>
        <v>0</v>
      </c>
      <c r="V60" s="94"/>
      <c r="W60" s="95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>$B61+$C61+$D61</f>
        <v>0</v>
      </c>
      <c r="F61" s="94">
        <v>0</v>
      </c>
      <c r="G61" s="95">
        <v>0</v>
      </c>
      <c r="H61" s="94">
        <v>0</v>
      </c>
      <c r="I61" s="95">
        <v>0</v>
      </c>
      <c r="J61" s="94">
        <v>0</v>
      </c>
      <c r="K61" s="95">
        <v>0</v>
      </c>
      <c r="L61" s="94"/>
      <c r="M61" s="95"/>
      <c r="N61" s="94"/>
      <c r="O61" s="95"/>
      <c r="P61" s="94">
        <f>$H61+$J61+$L61+$N61</f>
        <v>0</v>
      </c>
      <c r="Q61" s="95">
        <f>$I61+$K61+$M61+$O61</f>
        <v>0</v>
      </c>
      <c r="R61" s="49">
        <f>IF($H61=0,0,(($J61-$H61)/$H61)*100)</f>
        <v>0</v>
      </c>
      <c r="S61" s="50">
        <f>IF($I61=0,0,(($K61-$I61)/$I61)*100)</f>
        <v>0</v>
      </c>
      <c r="T61" s="49">
        <f>IF($E61=0,0,($P61/$E61)*100)</f>
        <v>0</v>
      </c>
      <c r="U61" s="51">
        <f>IF($E61=0,0,($Q61/$E61)*100)</f>
        <v>0</v>
      </c>
      <c r="V61" s="94"/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>$B62+$C62+$D62</f>
        <v>0</v>
      </c>
      <c r="F62" s="94">
        <v>0</v>
      </c>
      <c r="G62" s="95">
        <v>0</v>
      </c>
      <c r="H62" s="94">
        <v>0</v>
      </c>
      <c r="I62" s="95">
        <v>0</v>
      </c>
      <c r="J62" s="94">
        <v>0</v>
      </c>
      <c r="K62" s="95">
        <v>0</v>
      </c>
      <c r="L62" s="94"/>
      <c r="M62" s="95"/>
      <c r="N62" s="94"/>
      <c r="O62" s="95"/>
      <c r="P62" s="94">
        <f>$H62+$J62+$L62+$N62</f>
        <v>0</v>
      </c>
      <c r="Q62" s="95">
        <f>$I62+$K62+$M62+$O62</f>
        <v>0</v>
      </c>
      <c r="R62" s="49">
        <f>IF($H62=0,0,(($J62-$H62)/$H62)*100)</f>
        <v>0</v>
      </c>
      <c r="S62" s="50">
        <f>IF($I62=0,0,(($K62-$I62)/$I62)*100)</f>
        <v>0</v>
      </c>
      <c r="T62" s="49">
        <f>IF($E62=0,0,($P62/$E62)*100)</f>
        <v>0</v>
      </c>
      <c r="U62" s="51">
        <f>IF($E62=0,0,($Q62/$E62)*100)</f>
        <v>0</v>
      </c>
      <c r="V62" s="94"/>
      <c r="W62" s="95"/>
    </row>
    <row r="63" spans="1:23" ht="12.75" customHeight="1">
      <c r="A63" s="52" t="s">
        <v>39</v>
      </c>
      <c r="B63" s="96">
        <f>SUM(B60:B62)</f>
        <v>0</v>
      </c>
      <c r="C63" s="96">
        <f>SUM(C60:C62)</f>
        <v>0</v>
      </c>
      <c r="D63" s="96"/>
      <c r="E63" s="96">
        <f>$B63+$C63+$D63</f>
        <v>0</v>
      </c>
      <c r="F63" s="97">
        <f aca="true" t="shared" si="31" ref="F63:O63">SUM(F60:F62)</f>
        <v>0</v>
      </c>
      <c r="G63" s="98">
        <f t="shared" si="31"/>
        <v>0</v>
      </c>
      <c r="H63" s="97">
        <f t="shared" si="31"/>
        <v>0</v>
      </c>
      <c r="I63" s="98">
        <f t="shared" si="31"/>
        <v>0</v>
      </c>
      <c r="J63" s="97">
        <f t="shared" si="31"/>
        <v>0</v>
      </c>
      <c r="K63" s="98">
        <f t="shared" si="31"/>
        <v>0</v>
      </c>
      <c r="L63" s="97">
        <f t="shared" si="31"/>
        <v>0</v>
      </c>
      <c r="M63" s="98">
        <f t="shared" si="31"/>
        <v>0</v>
      </c>
      <c r="N63" s="97">
        <f t="shared" si="31"/>
        <v>0</v>
      </c>
      <c r="O63" s="98">
        <f t="shared" si="31"/>
        <v>0</v>
      </c>
      <c r="P63" s="97">
        <f>$H63+$J63+$L63+$N63</f>
        <v>0</v>
      </c>
      <c r="Q63" s="98">
        <f>$I63+$K63+$M63+$O63</f>
        <v>0</v>
      </c>
      <c r="R63" s="53">
        <f>IF($H63=0,0,(($J63-$H63)/$H63)*100)</f>
        <v>0</v>
      </c>
      <c r="S63" s="54">
        <f>IF($I63=0,0,(($K63-$I63)/$I63)*100)</f>
        <v>0</v>
      </c>
      <c r="T63" s="53">
        <f>IF((+$E60+$E62)=0,0,(P63/(+$E60+$E62))*100)</f>
        <v>0</v>
      </c>
      <c r="U63" s="55">
        <f>IF((+$E60+$E62)=0,0,(Q63/(+$E60+$E62))*100)</f>
        <v>0</v>
      </c>
      <c r="V63" s="97">
        <f>SUM(V60:V62)</f>
        <v>0</v>
      </c>
      <c r="W63" s="98">
        <f>SUM(W60:W62)</f>
        <v>0</v>
      </c>
    </row>
    <row r="64" spans="1:23" ht="12.75" customHeight="1">
      <c r="A64" s="61" t="s">
        <v>81</v>
      </c>
      <c r="B64" s="105">
        <f>SUM(B9:B14,B17:B22,B25:B28,B31,B34:B38,B41:B51,B54:B57,B60:B62)</f>
        <v>384750000</v>
      </c>
      <c r="C64" s="105">
        <f>SUM(C9:C14,C17:C22,C25:C28,C31,C34:C38,C41:C51,C54:C57,C60:C62)</f>
        <v>0</v>
      </c>
      <c r="D64" s="105"/>
      <c r="E64" s="105">
        <f>$B64+$C64+$D64</f>
        <v>384750000</v>
      </c>
      <c r="F64" s="106">
        <f aca="true" t="shared" si="32" ref="F64:O64">SUM(F9:F14,F17:F22,F25:F28,F31,F34:F38,F41:F51,F54:F57,F60:F62)</f>
        <v>226706000</v>
      </c>
      <c r="G64" s="107">
        <f t="shared" si="32"/>
        <v>144415000</v>
      </c>
      <c r="H64" s="106">
        <f t="shared" si="32"/>
        <v>18501000</v>
      </c>
      <c r="I64" s="107">
        <f t="shared" si="32"/>
        <v>16012353</v>
      </c>
      <c r="J64" s="106">
        <f t="shared" si="32"/>
        <v>43304000</v>
      </c>
      <c r="K64" s="107">
        <f t="shared" si="32"/>
        <v>42154739</v>
      </c>
      <c r="L64" s="106">
        <f t="shared" si="32"/>
        <v>0</v>
      </c>
      <c r="M64" s="107">
        <f t="shared" si="32"/>
        <v>0</v>
      </c>
      <c r="N64" s="106">
        <f t="shared" si="32"/>
        <v>0</v>
      </c>
      <c r="O64" s="107">
        <f t="shared" si="32"/>
        <v>0</v>
      </c>
      <c r="P64" s="106">
        <f>$H64+$J64+$L64+$N64</f>
        <v>61805000</v>
      </c>
      <c r="Q64" s="107">
        <f>$I64+$K64+$M64+$O64</f>
        <v>58167092</v>
      </c>
      <c r="R64" s="62">
        <f>IF($H64=0,0,(($J64-$H64)/$H64)*100)</f>
        <v>134.06302362034486</v>
      </c>
      <c r="S64" s="63">
        <f>IF($I64=0,0,(($K64-$I64)/$I64)*100)</f>
        <v>163.26386259408596</v>
      </c>
      <c r="T64" s="62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21.26067677785766</v>
      </c>
      <c r="U64" s="62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20.00925074217151</v>
      </c>
      <c r="V64" s="106">
        <f>SUM(V9:V14,V17:V22,V25:V28,V31,V34:V38,V41:V51,V54:V57,V60:V62)</f>
        <v>32163000</v>
      </c>
      <c r="W64" s="107">
        <f>SUM(W9:W14,W17:W22,W25:W28,W31,W34:W38,W41:W51,W54:W57,W60:W62)</f>
        <v>0</v>
      </c>
    </row>
    <row r="65" spans="1:23" ht="12.75" customHeight="1">
      <c r="A65" s="41" t="s">
        <v>40</v>
      </c>
      <c r="B65" s="99"/>
      <c r="C65" s="99"/>
      <c r="D65" s="99"/>
      <c r="E65" s="99"/>
      <c r="F65" s="100"/>
      <c r="G65" s="101"/>
      <c r="H65" s="100"/>
      <c r="I65" s="101"/>
      <c r="J65" s="100"/>
      <c r="K65" s="101"/>
      <c r="L65" s="100"/>
      <c r="M65" s="101"/>
      <c r="N65" s="100"/>
      <c r="O65" s="101"/>
      <c r="P65" s="100"/>
      <c r="Q65" s="101"/>
      <c r="R65" s="45"/>
      <c r="S65" s="46"/>
      <c r="T65" s="45"/>
      <c r="U65" s="47"/>
      <c r="V65" s="100"/>
      <c r="W65" s="101"/>
    </row>
    <row r="66" spans="1:23" s="65" customFormat="1" ht="12.75" customHeight="1">
      <c r="A66" s="64" t="s">
        <v>82</v>
      </c>
      <c r="B66" s="93">
        <v>0</v>
      </c>
      <c r="C66" s="93">
        <v>0</v>
      </c>
      <c r="D66" s="93"/>
      <c r="E66" s="93">
        <f>$B66+$C66+$D66</f>
        <v>0</v>
      </c>
      <c r="F66" s="94">
        <v>0</v>
      </c>
      <c r="G66" s="95">
        <v>0</v>
      </c>
      <c r="H66" s="94">
        <v>0</v>
      </c>
      <c r="I66" s="95">
        <v>0</v>
      </c>
      <c r="J66" s="94">
        <v>0</v>
      </c>
      <c r="K66" s="95">
        <v>0</v>
      </c>
      <c r="L66" s="94"/>
      <c r="M66" s="95"/>
      <c r="N66" s="94"/>
      <c r="O66" s="95"/>
      <c r="P66" s="94">
        <f>$H66+$J66+$L66+$N66</f>
        <v>0</v>
      </c>
      <c r="Q66" s="95">
        <f>$I66+$K66+$M66+$O66</f>
        <v>0</v>
      </c>
      <c r="R66" s="49">
        <f>IF($H66=0,0,(($J66-$H66)/$H66)*100)</f>
        <v>0</v>
      </c>
      <c r="S66" s="50">
        <f>IF($I66=0,0,(($K66-$I66)/$I66)*100)</f>
        <v>0</v>
      </c>
      <c r="T66" s="49">
        <f>IF($E66=0,0,($P66/$E66)*100)</f>
        <v>0</v>
      </c>
      <c r="U66" s="51">
        <f>IF($E66=0,0,($Q66/$E66)*100)</f>
        <v>0</v>
      </c>
      <c r="V66" s="94"/>
      <c r="W66" s="95"/>
    </row>
    <row r="67" spans="1:23" ht="12.75" customHeight="1">
      <c r="A67" s="57" t="s">
        <v>39</v>
      </c>
      <c r="B67" s="102">
        <f>B66</f>
        <v>0</v>
      </c>
      <c r="C67" s="102">
        <f>C66</f>
        <v>0</v>
      </c>
      <c r="D67" s="102"/>
      <c r="E67" s="102">
        <f>$B67+$C67+$D67</f>
        <v>0</v>
      </c>
      <c r="F67" s="103">
        <f aca="true" t="shared" si="33" ref="F67:O67">F66</f>
        <v>0</v>
      </c>
      <c r="G67" s="104">
        <f t="shared" si="33"/>
        <v>0</v>
      </c>
      <c r="H67" s="103">
        <f t="shared" si="33"/>
        <v>0</v>
      </c>
      <c r="I67" s="104">
        <f t="shared" si="33"/>
        <v>0</v>
      </c>
      <c r="J67" s="103">
        <f t="shared" si="33"/>
        <v>0</v>
      </c>
      <c r="K67" s="104">
        <f t="shared" si="33"/>
        <v>0</v>
      </c>
      <c r="L67" s="103">
        <f t="shared" si="33"/>
        <v>0</v>
      </c>
      <c r="M67" s="104">
        <f t="shared" si="33"/>
        <v>0</v>
      </c>
      <c r="N67" s="103">
        <f t="shared" si="33"/>
        <v>0</v>
      </c>
      <c r="O67" s="104">
        <f t="shared" si="33"/>
        <v>0</v>
      </c>
      <c r="P67" s="103">
        <f>$H67+$J67+$L67+$N67</f>
        <v>0</v>
      </c>
      <c r="Q67" s="104">
        <f>$I67+$K67+$M67+$O67</f>
        <v>0</v>
      </c>
      <c r="R67" s="58">
        <f>IF($H67=0,0,(($J67-$H67)/$H67)*100)</f>
        <v>0</v>
      </c>
      <c r="S67" s="59">
        <f>IF($I67=0,0,(($K67-$I67)/$I67)*100)</f>
        <v>0</v>
      </c>
      <c r="T67" s="58">
        <f>IF($E67=0,0,($P67/$E67)*100)</f>
        <v>0</v>
      </c>
      <c r="U67" s="60">
        <f>IF($E67=0,0,($Q67/$E67)*100)</f>
        <v>0</v>
      </c>
      <c r="V67" s="103">
        <f>V66</f>
        <v>0</v>
      </c>
      <c r="W67" s="104">
        <f>W66</f>
        <v>0</v>
      </c>
    </row>
    <row r="68" spans="1:23" ht="12.75" customHeight="1">
      <c r="A68" s="61" t="s">
        <v>81</v>
      </c>
      <c r="B68" s="105">
        <f>B66</f>
        <v>0</v>
      </c>
      <c r="C68" s="105">
        <f>C66</f>
        <v>0</v>
      </c>
      <c r="D68" s="105"/>
      <c r="E68" s="105">
        <f>$B68+$C68+$D68</f>
        <v>0</v>
      </c>
      <c r="F68" s="106">
        <f aca="true" t="shared" si="34" ref="F68:O68">F66</f>
        <v>0</v>
      </c>
      <c r="G68" s="107">
        <f t="shared" si="34"/>
        <v>0</v>
      </c>
      <c r="H68" s="106">
        <f t="shared" si="34"/>
        <v>0</v>
      </c>
      <c r="I68" s="107">
        <f t="shared" si="34"/>
        <v>0</v>
      </c>
      <c r="J68" s="106">
        <f t="shared" si="34"/>
        <v>0</v>
      </c>
      <c r="K68" s="107">
        <f t="shared" si="34"/>
        <v>0</v>
      </c>
      <c r="L68" s="106">
        <f t="shared" si="34"/>
        <v>0</v>
      </c>
      <c r="M68" s="107">
        <f t="shared" si="34"/>
        <v>0</v>
      </c>
      <c r="N68" s="106">
        <f t="shared" si="34"/>
        <v>0</v>
      </c>
      <c r="O68" s="107">
        <f t="shared" si="34"/>
        <v>0</v>
      </c>
      <c r="P68" s="106">
        <f>$H68+$J68+$L68+$N68</f>
        <v>0</v>
      </c>
      <c r="Q68" s="107">
        <f>$I68+$K68+$M68+$O68</f>
        <v>0</v>
      </c>
      <c r="R68" s="62">
        <f>IF($H68=0,0,(($J68-$H68)/$H68)*100)</f>
        <v>0</v>
      </c>
      <c r="S68" s="63">
        <f>IF($I68=0,0,(($K68-$I68)/$I68)*100)</f>
        <v>0</v>
      </c>
      <c r="T68" s="62">
        <f>IF($E68=0,0,($P68/$E68)*100)</f>
        <v>0</v>
      </c>
      <c r="U68" s="66">
        <f>IF($E68=0,0,($Q68/$E68)*100)</f>
        <v>0</v>
      </c>
      <c r="V68" s="106">
        <f>V66</f>
        <v>0</v>
      </c>
      <c r="W68" s="107">
        <f>W66</f>
        <v>0</v>
      </c>
    </row>
    <row r="69" spans="1:23" ht="12.75" customHeight="1" thickBot="1">
      <c r="A69" s="61" t="s">
        <v>83</v>
      </c>
      <c r="B69" s="105">
        <f>SUM(B9:B14,B17:B22,B25:B28,B31,B34:B38,B41:B51,B54:B57,B60:B62,B66)</f>
        <v>384750000</v>
      </c>
      <c r="C69" s="105">
        <f>SUM(C9:C14,C17:C22,C25:C28,C31,C34:C38,C41:C51,C54:C57,C60:C62,C66)</f>
        <v>0</v>
      </c>
      <c r="D69" s="105"/>
      <c r="E69" s="105">
        <f>$B69+$C69+$D69</f>
        <v>384750000</v>
      </c>
      <c r="F69" s="106">
        <f aca="true" t="shared" si="35" ref="F69:O69">SUM(F9:F14,F17:F22,F25:F28,F31,F34:F38,F41:F51,F54:F57,F60:F62,F66)</f>
        <v>226706000</v>
      </c>
      <c r="G69" s="107">
        <f t="shared" si="35"/>
        <v>144415000</v>
      </c>
      <c r="H69" s="106">
        <f t="shared" si="35"/>
        <v>18501000</v>
      </c>
      <c r="I69" s="107">
        <f t="shared" si="35"/>
        <v>16012353</v>
      </c>
      <c r="J69" s="106">
        <f t="shared" si="35"/>
        <v>43304000</v>
      </c>
      <c r="K69" s="107">
        <f t="shared" si="35"/>
        <v>42154739</v>
      </c>
      <c r="L69" s="106">
        <f t="shared" si="35"/>
        <v>0</v>
      </c>
      <c r="M69" s="107">
        <f t="shared" si="35"/>
        <v>0</v>
      </c>
      <c r="N69" s="106">
        <f t="shared" si="35"/>
        <v>0</v>
      </c>
      <c r="O69" s="107">
        <f t="shared" si="35"/>
        <v>0</v>
      </c>
      <c r="P69" s="106">
        <f>$H69+$J69+$L69+$N69</f>
        <v>61805000</v>
      </c>
      <c r="Q69" s="107">
        <f>$I69+$K69+$M69+$O69</f>
        <v>58167092</v>
      </c>
      <c r="R69" s="62">
        <f>IF($H69=0,0,(($J69-$H69)/$H69)*100)</f>
        <v>134.06302362034486</v>
      </c>
      <c r="S69" s="63">
        <f>IF($I69=0,0,(($K69-$I69)/$I69)*100)</f>
        <v>163.26386259408596</v>
      </c>
      <c r="T69" s="62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21.26067677785766</v>
      </c>
      <c r="U69" s="66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20.00925074217151</v>
      </c>
      <c r="V69" s="106">
        <f>SUM(V9:V14,V17:V22,V25:V28,V31,V34:V38,V41:V51,V54:V57,V60:V62,V66)</f>
        <v>32163000</v>
      </c>
      <c r="W69" s="107">
        <f>SUM(W9:W14,W17:W22,W25:W28,W31,W34:W38,W41:W51,W54:W57,W60:W62,W66)</f>
        <v>0</v>
      </c>
    </row>
    <row r="70" spans="1:23" ht="13.5" thickTop="1">
      <c r="A70" s="67"/>
      <c r="B70" s="68"/>
      <c r="C70" s="69"/>
      <c r="D70" s="69"/>
      <c r="E70" s="70"/>
      <c r="F70" s="68"/>
      <c r="G70" s="69"/>
      <c r="H70" s="69"/>
      <c r="I70" s="70"/>
      <c r="J70" s="69"/>
      <c r="K70" s="70"/>
      <c r="L70" s="69"/>
      <c r="M70" s="69"/>
      <c r="N70" s="69"/>
      <c r="O70" s="69"/>
      <c r="P70" s="69"/>
      <c r="Q70" s="69"/>
      <c r="R70" s="69"/>
      <c r="S70" s="69"/>
      <c r="T70" s="69"/>
      <c r="U70" s="70"/>
      <c r="V70" s="68"/>
      <c r="W70" s="70"/>
    </row>
    <row r="71" spans="1:23" ht="12.75">
      <c r="A71" s="13"/>
      <c r="B71" s="71"/>
      <c r="C71" s="72"/>
      <c r="D71" s="72"/>
      <c r="E71" s="73"/>
      <c r="F71" s="74" t="s">
        <v>4</v>
      </c>
      <c r="G71" s="75"/>
      <c r="H71" s="74" t="s">
        <v>5</v>
      </c>
      <c r="I71" s="76"/>
      <c r="J71" s="74" t="s">
        <v>6</v>
      </c>
      <c r="K71" s="76"/>
      <c r="L71" s="74" t="s">
        <v>7</v>
      </c>
      <c r="M71" s="74"/>
      <c r="N71" s="77" t="s">
        <v>8</v>
      </c>
      <c r="O71" s="74"/>
      <c r="P71" s="131" t="s">
        <v>9</v>
      </c>
      <c r="Q71" s="132"/>
      <c r="R71" s="133" t="s">
        <v>10</v>
      </c>
      <c r="S71" s="132"/>
      <c r="T71" s="133" t="s">
        <v>11</v>
      </c>
      <c r="U71" s="132"/>
      <c r="V71" s="131"/>
      <c r="W71" s="132"/>
    </row>
    <row r="72" spans="1:23" ht="67.5">
      <c r="A72" s="78" t="s">
        <v>84</v>
      </c>
      <c r="B72" s="79" t="s">
        <v>85</v>
      </c>
      <c r="C72" s="79" t="s">
        <v>86</v>
      </c>
      <c r="D72" s="80" t="s">
        <v>15</v>
      </c>
      <c r="E72" s="79" t="s">
        <v>16</v>
      </c>
      <c r="F72" s="79" t="s">
        <v>17</v>
      </c>
      <c r="G72" s="79" t="s">
        <v>87</v>
      </c>
      <c r="H72" s="79" t="s">
        <v>88</v>
      </c>
      <c r="I72" s="81" t="s">
        <v>20</v>
      </c>
      <c r="J72" s="79" t="s">
        <v>89</v>
      </c>
      <c r="K72" s="81" t="s">
        <v>22</v>
      </c>
      <c r="L72" s="79" t="s">
        <v>90</v>
      </c>
      <c r="M72" s="81" t="s">
        <v>24</v>
      </c>
      <c r="N72" s="79" t="s">
        <v>91</v>
      </c>
      <c r="O72" s="81" t="s">
        <v>26</v>
      </c>
      <c r="P72" s="81" t="s">
        <v>92</v>
      </c>
      <c r="Q72" s="82" t="s">
        <v>28</v>
      </c>
      <c r="R72" s="83" t="s">
        <v>92</v>
      </c>
      <c r="S72" s="84" t="s">
        <v>28</v>
      </c>
      <c r="T72" s="83" t="s">
        <v>93</v>
      </c>
      <c r="U72" s="80" t="s">
        <v>30</v>
      </c>
      <c r="V72" s="79"/>
      <c r="W72" s="81"/>
    </row>
    <row r="73" spans="1:23" ht="12.75">
      <c r="A73" s="1" t="str">
        <f>+A7</f>
        <v>R thousands</v>
      </c>
      <c r="B73" s="2"/>
      <c r="C73" s="2">
        <v>100</v>
      </c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3"/>
      <c r="P73" s="2"/>
      <c r="Q73" s="3"/>
      <c r="R73" s="2"/>
      <c r="S73" s="3"/>
      <c r="T73" s="2"/>
      <c r="U73" s="2"/>
      <c r="V73" s="2"/>
      <c r="W73" s="2"/>
    </row>
    <row r="74" spans="1:23" ht="12.75" hidden="1">
      <c r="A74" s="4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108"/>
      <c r="O74" s="109"/>
      <c r="P74" s="108"/>
      <c r="Q74" s="109"/>
      <c r="R74" s="5"/>
      <c r="S74" s="6"/>
      <c r="T74" s="5"/>
      <c r="U74" s="5"/>
      <c r="V74" s="108"/>
      <c r="W74" s="108"/>
    </row>
    <row r="75" spans="1:23" ht="12.75" hidden="1">
      <c r="A75" s="7" t="s">
        <v>112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1"/>
      <c r="N75" s="110"/>
      <c r="O75" s="111"/>
      <c r="P75" s="110"/>
      <c r="Q75" s="111"/>
      <c r="R75" s="8"/>
      <c r="S75" s="9"/>
      <c r="T75" s="8"/>
      <c r="U75" s="8"/>
      <c r="V75" s="110"/>
      <c r="W75" s="110"/>
    </row>
    <row r="76" spans="1:23" ht="12.75" hidden="1">
      <c r="A76" s="10" t="s">
        <v>113</v>
      </c>
      <c r="B76" s="112">
        <f>SUM(B77:B80)</f>
        <v>0</v>
      </c>
      <c r="C76" s="112">
        <f aca="true" t="shared" si="36" ref="C76:I76">SUM(C77:C80)</f>
        <v>0</v>
      </c>
      <c r="D76" s="112">
        <f t="shared" si="36"/>
        <v>0</v>
      </c>
      <c r="E76" s="112">
        <f t="shared" si="36"/>
        <v>0</v>
      </c>
      <c r="F76" s="112">
        <f t="shared" si="36"/>
        <v>0</v>
      </c>
      <c r="G76" s="112">
        <f t="shared" si="36"/>
        <v>0</v>
      </c>
      <c r="H76" s="112">
        <f t="shared" si="36"/>
        <v>0</v>
      </c>
      <c r="I76" s="112">
        <f t="shared" si="36"/>
        <v>0</v>
      </c>
      <c r="J76" s="112">
        <f>SUM(J77:J80)</f>
        <v>0</v>
      </c>
      <c r="K76" s="112">
        <f>SUM(K77:K80)</f>
        <v>0</v>
      </c>
      <c r="L76" s="112">
        <f>SUM(L77:L80)</f>
        <v>0</v>
      </c>
      <c r="M76" s="113">
        <f>SUM(M77:M80)</f>
        <v>0</v>
      </c>
      <c r="N76" s="112"/>
      <c r="O76" s="113"/>
      <c r="P76" s="112"/>
      <c r="Q76" s="113"/>
      <c r="R76" s="11"/>
      <c r="S76" s="12"/>
      <c r="T76" s="11"/>
      <c r="U76" s="11"/>
      <c r="V76" s="112">
        <f>SUM(V77:V80)</f>
        <v>0</v>
      </c>
      <c r="W76" s="112">
        <f>SUM(W77:W80)</f>
        <v>0</v>
      </c>
    </row>
    <row r="77" spans="1:23" ht="12.75" hidden="1">
      <c r="A77" s="13" t="s">
        <v>114</v>
      </c>
      <c r="B77" s="114"/>
      <c r="C77" s="114"/>
      <c r="D77" s="114"/>
      <c r="E77" s="114">
        <f>SUM(B77:D77)</f>
        <v>0</v>
      </c>
      <c r="F77" s="114"/>
      <c r="G77" s="114"/>
      <c r="H77" s="114"/>
      <c r="I77" s="115"/>
      <c r="J77" s="114"/>
      <c r="K77" s="115"/>
      <c r="L77" s="114"/>
      <c r="M77" s="116"/>
      <c r="N77" s="114"/>
      <c r="O77" s="116"/>
      <c r="P77" s="114"/>
      <c r="Q77" s="116"/>
      <c r="R77" s="14"/>
      <c r="S77" s="15"/>
      <c r="T77" s="14"/>
      <c r="U77" s="14"/>
      <c r="V77" s="114"/>
      <c r="W77" s="114"/>
    </row>
    <row r="78" spans="1:23" ht="12.75" hidden="1">
      <c r="A78" s="13" t="s">
        <v>115</v>
      </c>
      <c r="B78" s="114"/>
      <c r="C78" s="114"/>
      <c r="D78" s="114"/>
      <c r="E78" s="114">
        <f>SUM(B78:D78)</f>
        <v>0</v>
      </c>
      <c r="F78" s="114"/>
      <c r="G78" s="114"/>
      <c r="H78" s="114"/>
      <c r="I78" s="115"/>
      <c r="J78" s="114"/>
      <c r="K78" s="115"/>
      <c r="L78" s="114"/>
      <c r="M78" s="116"/>
      <c r="N78" s="114"/>
      <c r="O78" s="116"/>
      <c r="P78" s="114"/>
      <c r="Q78" s="116"/>
      <c r="R78" s="14"/>
      <c r="S78" s="15"/>
      <c r="T78" s="14"/>
      <c r="U78" s="14"/>
      <c r="V78" s="114"/>
      <c r="W78" s="114"/>
    </row>
    <row r="79" spans="1:23" ht="12.75" hidden="1">
      <c r="A79" s="13" t="s">
        <v>116</v>
      </c>
      <c r="B79" s="114"/>
      <c r="C79" s="114"/>
      <c r="D79" s="114"/>
      <c r="E79" s="114">
        <f>SUM(B79:D79)</f>
        <v>0</v>
      </c>
      <c r="F79" s="114"/>
      <c r="G79" s="114"/>
      <c r="H79" s="114"/>
      <c r="I79" s="115"/>
      <c r="J79" s="114"/>
      <c r="K79" s="115"/>
      <c r="L79" s="114"/>
      <c r="M79" s="116"/>
      <c r="N79" s="114"/>
      <c r="O79" s="116"/>
      <c r="P79" s="114"/>
      <c r="Q79" s="116"/>
      <c r="R79" s="14"/>
      <c r="S79" s="15"/>
      <c r="T79" s="14"/>
      <c r="U79" s="14"/>
      <c r="V79" s="114"/>
      <c r="W79" s="114"/>
    </row>
    <row r="80" spans="1:23" ht="12.75" hidden="1">
      <c r="A80" s="13" t="s">
        <v>117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>
      <c r="A82" s="85" t="s">
        <v>94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8"/>
      <c r="R82" s="86"/>
      <c r="S82" s="86"/>
      <c r="T82" s="87"/>
      <c r="U82" s="88"/>
      <c r="V82" s="117"/>
      <c r="W82" s="117"/>
    </row>
    <row r="83" spans="1:23" ht="12.75">
      <c r="A83" s="89" t="s">
        <v>95</v>
      </c>
      <c r="B83" s="119">
        <v>0</v>
      </c>
      <c r="C83" s="119">
        <v>0</v>
      </c>
      <c r="D83" s="119"/>
      <c r="E83" s="119">
        <f aca="true" t="shared" si="37" ref="E83:E90">$B83+$C83+$D83</f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/>
      <c r="M83" s="119"/>
      <c r="N83" s="119"/>
      <c r="O83" s="119"/>
      <c r="P83" s="119">
        <f aca="true" t="shared" si="38" ref="P83:P90">$H83+$J83+$L83+$N83</f>
        <v>0</v>
      </c>
      <c r="Q83" s="114">
        <f aca="true" t="shared" si="39" ref="Q83:Q90">$I83+$K83+$M83+$O83</f>
        <v>0</v>
      </c>
      <c r="R83" s="90">
        <f aca="true" t="shared" si="40" ref="R83:R90">IF($H83=0,0,(($J83-$H83)/$H83)*100)</f>
        <v>0</v>
      </c>
      <c r="S83" s="91">
        <f aca="true" t="shared" si="41" ref="S83:S90">IF($I83=0,0,(($K83-$I83)/$I83)*100)</f>
        <v>0</v>
      </c>
      <c r="T83" s="90">
        <f aca="true" t="shared" si="42" ref="T83:T90">IF($E83=0,0,($P83/$E83)*100)</f>
        <v>0</v>
      </c>
      <c r="U83" s="91">
        <f aca="true" t="shared" si="43" ref="U83:U90">IF($E83=0,0,($Q83/$E83)*100)</f>
        <v>0</v>
      </c>
      <c r="V83" s="119"/>
      <c r="W83" s="119"/>
    </row>
    <row r="84" spans="1:23" ht="12.75">
      <c r="A84" s="92" t="s">
        <v>96</v>
      </c>
      <c r="B84" s="114">
        <v>0</v>
      </c>
      <c r="C84" s="114">
        <v>0</v>
      </c>
      <c r="D84" s="114"/>
      <c r="E84" s="114">
        <f t="shared" si="37"/>
        <v>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/>
      <c r="M84" s="114"/>
      <c r="N84" s="114"/>
      <c r="O84" s="114"/>
      <c r="P84" s="116">
        <f t="shared" si="38"/>
        <v>0</v>
      </c>
      <c r="Q84" s="116">
        <f t="shared" si="39"/>
        <v>0</v>
      </c>
      <c r="R84" s="90">
        <f t="shared" si="40"/>
        <v>0</v>
      </c>
      <c r="S84" s="91">
        <f t="shared" si="41"/>
        <v>0</v>
      </c>
      <c r="T84" s="90">
        <f t="shared" si="42"/>
        <v>0</v>
      </c>
      <c r="U84" s="91">
        <f t="shared" si="43"/>
        <v>0</v>
      </c>
      <c r="V84" s="114"/>
      <c r="W84" s="114"/>
    </row>
    <row r="85" spans="1:23" ht="12.75">
      <c r="A85" s="92" t="s">
        <v>97</v>
      </c>
      <c r="B85" s="114">
        <v>0</v>
      </c>
      <c r="C85" s="114">
        <v>0</v>
      </c>
      <c r="D85" s="114"/>
      <c r="E85" s="114">
        <f t="shared" si="37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/>
      <c r="M85" s="114"/>
      <c r="N85" s="114"/>
      <c r="O85" s="114"/>
      <c r="P85" s="116">
        <f t="shared" si="38"/>
        <v>0</v>
      </c>
      <c r="Q85" s="116">
        <f t="shared" si="39"/>
        <v>0</v>
      </c>
      <c r="R85" s="90">
        <f t="shared" si="40"/>
        <v>0</v>
      </c>
      <c r="S85" s="91">
        <f t="shared" si="41"/>
        <v>0</v>
      </c>
      <c r="T85" s="90">
        <f t="shared" si="42"/>
        <v>0</v>
      </c>
      <c r="U85" s="91">
        <f t="shared" si="43"/>
        <v>0</v>
      </c>
      <c r="V85" s="114"/>
      <c r="W85" s="114"/>
    </row>
    <row r="86" spans="1:23" ht="12.75">
      <c r="A86" s="92" t="s">
        <v>98</v>
      </c>
      <c r="B86" s="114">
        <v>0</v>
      </c>
      <c r="C86" s="114">
        <v>0</v>
      </c>
      <c r="D86" s="114"/>
      <c r="E86" s="114">
        <f t="shared" si="37"/>
        <v>0</v>
      </c>
      <c r="F86" s="114">
        <v>0</v>
      </c>
      <c r="G86" s="114">
        <v>0</v>
      </c>
      <c r="H86" s="114">
        <v>0</v>
      </c>
      <c r="I86" s="114">
        <v>0</v>
      </c>
      <c r="J86" s="114">
        <v>0</v>
      </c>
      <c r="K86" s="114">
        <v>0</v>
      </c>
      <c r="L86" s="114"/>
      <c r="M86" s="114"/>
      <c r="N86" s="114"/>
      <c r="O86" s="114"/>
      <c r="P86" s="116">
        <f t="shared" si="38"/>
        <v>0</v>
      </c>
      <c r="Q86" s="116">
        <f t="shared" si="39"/>
        <v>0</v>
      </c>
      <c r="R86" s="90">
        <f t="shared" si="40"/>
        <v>0</v>
      </c>
      <c r="S86" s="91">
        <f t="shared" si="41"/>
        <v>0</v>
      </c>
      <c r="T86" s="90">
        <f t="shared" si="42"/>
        <v>0</v>
      </c>
      <c r="U86" s="91">
        <f t="shared" si="43"/>
        <v>0</v>
      </c>
      <c r="V86" s="114"/>
      <c r="W86" s="114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37"/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/>
      <c r="M87" s="114"/>
      <c r="N87" s="114"/>
      <c r="O87" s="114"/>
      <c r="P87" s="116">
        <f t="shared" si="38"/>
        <v>0</v>
      </c>
      <c r="Q87" s="116">
        <f t="shared" si="39"/>
        <v>0</v>
      </c>
      <c r="R87" s="90">
        <f t="shared" si="40"/>
        <v>0</v>
      </c>
      <c r="S87" s="91">
        <f t="shared" si="41"/>
        <v>0</v>
      </c>
      <c r="T87" s="90">
        <f t="shared" si="42"/>
        <v>0</v>
      </c>
      <c r="U87" s="91">
        <f t="shared" si="43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37"/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/>
      <c r="M88" s="114"/>
      <c r="N88" s="114"/>
      <c r="O88" s="114"/>
      <c r="P88" s="116">
        <f t="shared" si="38"/>
        <v>0</v>
      </c>
      <c r="Q88" s="116">
        <f t="shared" si="39"/>
        <v>0</v>
      </c>
      <c r="R88" s="90">
        <f t="shared" si="40"/>
        <v>0</v>
      </c>
      <c r="S88" s="91">
        <f t="shared" si="41"/>
        <v>0</v>
      </c>
      <c r="T88" s="90">
        <f t="shared" si="42"/>
        <v>0</v>
      </c>
      <c r="U88" s="91">
        <f t="shared" si="43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37"/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/>
      <c r="M89" s="114"/>
      <c r="N89" s="114"/>
      <c r="O89" s="114"/>
      <c r="P89" s="116">
        <f t="shared" si="38"/>
        <v>0</v>
      </c>
      <c r="Q89" s="116">
        <f t="shared" si="39"/>
        <v>0</v>
      </c>
      <c r="R89" s="90">
        <f t="shared" si="40"/>
        <v>0</v>
      </c>
      <c r="S89" s="91">
        <f t="shared" si="41"/>
        <v>0</v>
      </c>
      <c r="T89" s="90">
        <f t="shared" si="42"/>
        <v>0</v>
      </c>
      <c r="U89" s="91">
        <f t="shared" si="43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37"/>
        <v>0</v>
      </c>
      <c r="F90" s="114">
        <v>0</v>
      </c>
      <c r="G90" s="114">
        <v>0</v>
      </c>
      <c r="H90" s="114">
        <v>0</v>
      </c>
      <c r="I90" s="114">
        <v>0</v>
      </c>
      <c r="J90" s="114">
        <v>0</v>
      </c>
      <c r="K90" s="114">
        <v>0</v>
      </c>
      <c r="L90" s="114"/>
      <c r="M90" s="114"/>
      <c r="N90" s="114"/>
      <c r="O90" s="114"/>
      <c r="P90" s="116">
        <f t="shared" si="38"/>
        <v>0</v>
      </c>
      <c r="Q90" s="116">
        <f t="shared" si="39"/>
        <v>0</v>
      </c>
      <c r="R90" s="90">
        <f t="shared" si="40"/>
        <v>0</v>
      </c>
      <c r="S90" s="91">
        <f t="shared" si="41"/>
        <v>0</v>
      </c>
      <c r="T90" s="90">
        <f t="shared" si="42"/>
        <v>0</v>
      </c>
      <c r="U90" s="91">
        <f t="shared" si="43"/>
        <v>0</v>
      </c>
      <c r="V90" s="114"/>
      <c r="W90" s="114"/>
    </row>
    <row r="91" spans="1:23" ht="12.75">
      <c r="A91" s="16" t="s">
        <v>103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1"/>
      <c r="Q91" s="121"/>
      <c r="R91" s="17"/>
      <c r="S91" s="18"/>
      <c r="T91" s="17"/>
      <c r="U91" s="18"/>
      <c r="V91" s="120"/>
      <c r="W91" s="120"/>
    </row>
    <row r="92" spans="1:23" ht="22.5" hidden="1">
      <c r="A92" s="19" t="s">
        <v>118</v>
      </c>
      <c r="B92" s="122">
        <f aca="true" t="shared" si="44" ref="B92:I92">SUM(B93:B107)</f>
        <v>0</v>
      </c>
      <c r="C92" s="122">
        <f t="shared" si="44"/>
        <v>0</v>
      </c>
      <c r="D92" s="122">
        <f t="shared" si="44"/>
        <v>0</v>
      </c>
      <c r="E92" s="122">
        <f t="shared" si="44"/>
        <v>0</v>
      </c>
      <c r="F92" s="122">
        <f t="shared" si="44"/>
        <v>0</v>
      </c>
      <c r="G92" s="122">
        <f t="shared" si="44"/>
        <v>0</v>
      </c>
      <c r="H92" s="122">
        <f t="shared" si="44"/>
        <v>0</v>
      </c>
      <c r="I92" s="122">
        <f t="shared" si="44"/>
        <v>0</v>
      </c>
      <c r="J92" s="122">
        <f>SUM(J93:J107)</f>
        <v>0</v>
      </c>
      <c r="K92" s="122">
        <f>SUM(K93:K107)</f>
        <v>0</v>
      </c>
      <c r="L92" s="122">
        <f>SUM(L93:L107)</f>
        <v>0</v>
      </c>
      <c r="M92" s="123">
        <f>SUM(M93:M107)</f>
        <v>0</v>
      </c>
      <c r="N92" s="122"/>
      <c r="O92" s="123"/>
      <c r="P92" s="122"/>
      <c r="Q92" s="123"/>
      <c r="R92" s="20" t="str">
        <f aca="true" t="shared" si="45" ref="R92:S107">IF(L92=0," ",(N92-L92)/L92)</f>
        <v> </v>
      </c>
      <c r="S92" s="20" t="str">
        <f t="shared" si="45"/>
        <v> </v>
      </c>
      <c r="T92" s="20" t="str">
        <f aca="true" t="shared" si="46" ref="T92:T110">IF(E92=0," ",(P92/E92))</f>
        <v> </v>
      </c>
      <c r="U92" s="21" t="str">
        <f aca="true" t="shared" si="47" ref="U92:U110">IF(E92=0," ",(Q92/E92))</f>
        <v> </v>
      </c>
      <c r="V92" s="122">
        <f>SUM(V93:V107)</f>
        <v>0</v>
      </c>
      <c r="W92" s="122">
        <f>SUM(W93:W107)</f>
        <v>0</v>
      </c>
    </row>
    <row r="93" spans="1:23" ht="12.75" hidden="1">
      <c r="A93" s="22"/>
      <c r="B93" s="124"/>
      <c r="C93" s="124"/>
      <c r="D93" s="124"/>
      <c r="E93" s="125">
        <f>SUM(B93:D93)</f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3" t="str">
        <f t="shared" si="45"/>
        <v> </v>
      </c>
      <c r="S93" s="23" t="str">
        <f t="shared" si="45"/>
        <v> </v>
      </c>
      <c r="T93" s="23" t="str">
        <f t="shared" si="46"/>
        <v> </v>
      </c>
      <c r="U93" s="24" t="str">
        <f t="shared" si="47"/>
        <v> </v>
      </c>
      <c r="V93" s="124"/>
      <c r="W93" s="124"/>
    </row>
    <row r="94" spans="1:23" ht="12.75" hidden="1">
      <c r="A94" s="22"/>
      <c r="B94" s="124"/>
      <c r="C94" s="124"/>
      <c r="D94" s="124"/>
      <c r="E94" s="125">
        <f aca="true" t="shared" si="48" ref="E94:E107">SUM(B94:D94)</f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3" t="str">
        <f t="shared" si="45"/>
        <v> </v>
      </c>
      <c r="S94" s="23" t="str">
        <f t="shared" si="45"/>
        <v> </v>
      </c>
      <c r="T94" s="23" t="str">
        <f t="shared" si="46"/>
        <v> </v>
      </c>
      <c r="U94" s="24" t="str">
        <f t="shared" si="47"/>
        <v> </v>
      </c>
      <c r="V94" s="124"/>
      <c r="W94" s="124"/>
    </row>
    <row r="95" spans="1:23" ht="12.75" hidden="1">
      <c r="A95" s="22"/>
      <c r="B95" s="124"/>
      <c r="C95" s="124"/>
      <c r="D95" s="124"/>
      <c r="E95" s="125">
        <f t="shared" si="48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3" t="str">
        <f t="shared" si="45"/>
        <v> </v>
      </c>
      <c r="S95" s="23" t="str">
        <f t="shared" si="45"/>
        <v> </v>
      </c>
      <c r="T95" s="23" t="str">
        <f t="shared" si="46"/>
        <v> </v>
      </c>
      <c r="U95" s="24" t="str">
        <f t="shared" si="47"/>
        <v> </v>
      </c>
      <c r="V95" s="124"/>
      <c r="W95" s="124"/>
    </row>
    <row r="96" spans="1:23" ht="12.75" hidden="1">
      <c r="A96" s="22"/>
      <c r="B96" s="124"/>
      <c r="C96" s="124"/>
      <c r="D96" s="124"/>
      <c r="E96" s="125">
        <f t="shared" si="48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45"/>
        <v> </v>
      </c>
      <c r="S96" s="23" t="str">
        <f t="shared" si="45"/>
        <v> </v>
      </c>
      <c r="T96" s="23" t="str">
        <f t="shared" si="46"/>
        <v> </v>
      </c>
      <c r="U96" s="24" t="str">
        <f t="shared" si="47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t="shared" si="48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45"/>
        <v> </v>
      </c>
      <c r="S97" s="23" t="str">
        <f t="shared" si="45"/>
        <v> </v>
      </c>
      <c r="T97" s="23" t="str">
        <f t="shared" si="46"/>
        <v> </v>
      </c>
      <c r="U97" s="24" t="str">
        <f t="shared" si="47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48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45"/>
        <v> </v>
      </c>
      <c r="S98" s="23" t="str">
        <f t="shared" si="45"/>
        <v> </v>
      </c>
      <c r="T98" s="23" t="str">
        <f t="shared" si="46"/>
        <v> </v>
      </c>
      <c r="U98" s="24" t="str">
        <f t="shared" si="47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48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45"/>
        <v> </v>
      </c>
      <c r="S99" s="23" t="str">
        <f t="shared" si="45"/>
        <v> </v>
      </c>
      <c r="T99" s="23" t="str">
        <f t="shared" si="46"/>
        <v> </v>
      </c>
      <c r="U99" s="24" t="str">
        <f t="shared" si="47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48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45"/>
        <v> </v>
      </c>
      <c r="S100" s="23" t="str">
        <f t="shared" si="45"/>
        <v> </v>
      </c>
      <c r="T100" s="23" t="str">
        <f t="shared" si="46"/>
        <v> </v>
      </c>
      <c r="U100" s="24" t="str">
        <f t="shared" si="47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48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45"/>
        <v> </v>
      </c>
      <c r="S101" s="23" t="str">
        <f t="shared" si="45"/>
        <v> </v>
      </c>
      <c r="T101" s="23" t="str">
        <f t="shared" si="46"/>
        <v> </v>
      </c>
      <c r="U101" s="24" t="str">
        <f t="shared" si="47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48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45"/>
        <v> </v>
      </c>
      <c r="S102" s="23" t="str">
        <f t="shared" si="45"/>
        <v> </v>
      </c>
      <c r="T102" s="23" t="str">
        <f t="shared" si="46"/>
        <v> </v>
      </c>
      <c r="U102" s="24" t="str">
        <f t="shared" si="47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48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45"/>
        <v> </v>
      </c>
      <c r="S103" s="23" t="str">
        <f t="shared" si="45"/>
        <v> </v>
      </c>
      <c r="T103" s="23" t="str">
        <f t="shared" si="46"/>
        <v> </v>
      </c>
      <c r="U103" s="24" t="str">
        <f t="shared" si="47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48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45"/>
        <v> </v>
      </c>
      <c r="S104" s="23" t="str">
        <f t="shared" si="45"/>
        <v> </v>
      </c>
      <c r="T104" s="23" t="str">
        <f t="shared" si="46"/>
        <v> </v>
      </c>
      <c r="U104" s="24" t="str">
        <f t="shared" si="47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48"/>
        <v>0</v>
      </c>
      <c r="F105" s="124"/>
      <c r="G105" s="124"/>
      <c r="H105" s="126"/>
      <c r="I105" s="124"/>
      <c r="J105" s="126"/>
      <c r="K105" s="124"/>
      <c r="L105" s="126"/>
      <c r="M105" s="126"/>
      <c r="N105" s="126"/>
      <c r="O105" s="126"/>
      <c r="P105" s="126"/>
      <c r="Q105" s="126"/>
      <c r="R105" s="23" t="str">
        <f t="shared" si="45"/>
        <v> </v>
      </c>
      <c r="S105" s="23" t="str">
        <f t="shared" si="45"/>
        <v> </v>
      </c>
      <c r="T105" s="23" t="str">
        <f t="shared" si="46"/>
        <v> </v>
      </c>
      <c r="U105" s="24" t="str">
        <f t="shared" si="47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48"/>
        <v>0</v>
      </c>
      <c r="F106" s="124"/>
      <c r="G106" s="124"/>
      <c r="H106" s="126"/>
      <c r="I106" s="124"/>
      <c r="J106" s="126"/>
      <c r="K106" s="124"/>
      <c r="L106" s="126"/>
      <c r="M106" s="126"/>
      <c r="N106" s="126"/>
      <c r="O106" s="126"/>
      <c r="P106" s="126"/>
      <c r="Q106" s="126"/>
      <c r="R106" s="23" t="str">
        <f t="shared" si="45"/>
        <v> </v>
      </c>
      <c r="S106" s="23" t="str">
        <f t="shared" si="45"/>
        <v> </v>
      </c>
      <c r="T106" s="23" t="str">
        <f t="shared" si="46"/>
        <v> </v>
      </c>
      <c r="U106" s="24" t="str">
        <f t="shared" si="47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48"/>
        <v>0</v>
      </c>
      <c r="F107" s="124"/>
      <c r="G107" s="124"/>
      <c r="H107" s="126"/>
      <c r="I107" s="124"/>
      <c r="J107" s="126"/>
      <c r="K107" s="124"/>
      <c r="L107" s="126"/>
      <c r="M107" s="126"/>
      <c r="N107" s="126"/>
      <c r="O107" s="126"/>
      <c r="P107" s="126"/>
      <c r="Q107" s="126"/>
      <c r="R107" s="23" t="str">
        <f t="shared" si="45"/>
        <v> </v>
      </c>
      <c r="S107" s="23" t="str">
        <f t="shared" si="45"/>
        <v> </v>
      </c>
      <c r="T107" s="23" t="str">
        <f t="shared" si="46"/>
        <v> </v>
      </c>
      <c r="U107" s="24" t="str">
        <f t="shared" si="47"/>
        <v> </v>
      </c>
      <c r="V107" s="124"/>
      <c r="W107" s="124"/>
    </row>
    <row r="108" spans="1:23" ht="12.75" hidden="1">
      <c r="A108" s="25"/>
      <c r="B108" s="127"/>
      <c r="C108" s="128"/>
      <c r="D108" s="128"/>
      <c r="E108" s="128"/>
      <c r="F108" s="127"/>
      <c r="G108" s="128"/>
      <c r="H108" s="127"/>
      <c r="I108" s="128"/>
      <c r="J108" s="127"/>
      <c r="K108" s="128"/>
      <c r="L108" s="127"/>
      <c r="M108" s="127"/>
      <c r="N108" s="127"/>
      <c r="O108" s="127"/>
      <c r="P108" s="127"/>
      <c r="Q108" s="127"/>
      <c r="R108" s="20" t="str">
        <f aca="true" t="shared" si="49" ref="R108:S110">IF(L108=0," ",(N108-L108)/L108)</f>
        <v> </v>
      </c>
      <c r="S108" s="21" t="str">
        <f t="shared" si="49"/>
        <v> </v>
      </c>
      <c r="T108" s="20" t="str">
        <f t="shared" si="46"/>
        <v> </v>
      </c>
      <c r="U108" s="21" t="str">
        <f t="shared" si="47"/>
        <v> </v>
      </c>
      <c r="V108" s="127"/>
      <c r="W108" s="128"/>
    </row>
    <row r="109" spans="1:23" ht="12.75" hidden="1">
      <c r="A109" s="25" t="s">
        <v>81</v>
      </c>
      <c r="B109" s="127">
        <f aca="true" t="shared" si="50" ref="B109:Q109">B92+B82</f>
        <v>0</v>
      </c>
      <c r="C109" s="127">
        <f t="shared" si="50"/>
        <v>0</v>
      </c>
      <c r="D109" s="127">
        <f t="shared" si="50"/>
        <v>0</v>
      </c>
      <c r="E109" s="127">
        <f t="shared" si="50"/>
        <v>0</v>
      </c>
      <c r="F109" s="127">
        <f t="shared" si="50"/>
        <v>0</v>
      </c>
      <c r="G109" s="127">
        <f t="shared" si="50"/>
        <v>0</v>
      </c>
      <c r="H109" s="127">
        <f t="shared" si="50"/>
        <v>0</v>
      </c>
      <c r="I109" s="127">
        <f t="shared" si="50"/>
        <v>0</v>
      </c>
      <c r="J109" s="127">
        <f t="shared" si="50"/>
        <v>0</v>
      </c>
      <c r="K109" s="127">
        <f t="shared" si="50"/>
        <v>0</v>
      </c>
      <c r="L109" s="127">
        <f t="shared" si="50"/>
        <v>0</v>
      </c>
      <c r="M109" s="127">
        <f t="shared" si="50"/>
        <v>0</v>
      </c>
      <c r="N109" s="127">
        <f t="shared" si="50"/>
        <v>0</v>
      </c>
      <c r="O109" s="127">
        <f t="shared" si="50"/>
        <v>0</v>
      </c>
      <c r="P109" s="127">
        <f t="shared" si="50"/>
        <v>0</v>
      </c>
      <c r="Q109" s="127">
        <f t="shared" si="50"/>
        <v>0</v>
      </c>
      <c r="R109" s="20" t="str">
        <f t="shared" si="49"/>
        <v> </v>
      </c>
      <c r="S109" s="21" t="str">
        <f t="shared" si="49"/>
        <v> </v>
      </c>
      <c r="T109" s="20" t="str">
        <f t="shared" si="46"/>
        <v> </v>
      </c>
      <c r="U109" s="21" t="str">
        <f t="shared" si="47"/>
        <v> </v>
      </c>
      <c r="V109" s="127">
        <f>V92+V82</f>
        <v>0</v>
      </c>
      <c r="W109" s="127">
        <f>W92+W82</f>
        <v>0</v>
      </c>
    </row>
    <row r="110" spans="1:23" ht="12.75" hidden="1">
      <c r="A110" s="26" t="s">
        <v>119</v>
      </c>
      <c r="B110" s="129">
        <f>B82</f>
        <v>0</v>
      </c>
      <c r="C110" s="129">
        <f aca="true" t="shared" si="51" ref="C110:Q110">C82</f>
        <v>0</v>
      </c>
      <c r="D110" s="129">
        <f t="shared" si="51"/>
        <v>0</v>
      </c>
      <c r="E110" s="129">
        <f t="shared" si="51"/>
        <v>0</v>
      </c>
      <c r="F110" s="129">
        <f t="shared" si="51"/>
        <v>0</v>
      </c>
      <c r="G110" s="129">
        <f t="shared" si="51"/>
        <v>0</v>
      </c>
      <c r="H110" s="129">
        <f t="shared" si="51"/>
        <v>0</v>
      </c>
      <c r="I110" s="129">
        <f t="shared" si="51"/>
        <v>0</v>
      </c>
      <c r="J110" s="129">
        <f t="shared" si="51"/>
        <v>0</v>
      </c>
      <c r="K110" s="129">
        <f t="shared" si="51"/>
        <v>0</v>
      </c>
      <c r="L110" s="129">
        <f t="shared" si="51"/>
        <v>0</v>
      </c>
      <c r="M110" s="129">
        <f t="shared" si="51"/>
        <v>0</v>
      </c>
      <c r="N110" s="129">
        <f t="shared" si="51"/>
        <v>0</v>
      </c>
      <c r="O110" s="129">
        <f t="shared" si="51"/>
        <v>0</v>
      </c>
      <c r="P110" s="129">
        <f t="shared" si="51"/>
        <v>0</v>
      </c>
      <c r="Q110" s="129">
        <f t="shared" si="51"/>
        <v>0</v>
      </c>
      <c r="R110" s="20" t="str">
        <f t="shared" si="49"/>
        <v> </v>
      </c>
      <c r="S110" s="21" t="str">
        <f t="shared" si="49"/>
        <v> </v>
      </c>
      <c r="T110" s="20" t="str">
        <f t="shared" si="46"/>
        <v> </v>
      </c>
      <c r="U110" s="21" t="str">
        <f t="shared" si="47"/>
        <v> </v>
      </c>
      <c r="V110" s="129">
        <f>V82</f>
        <v>0</v>
      </c>
      <c r="W110" s="129">
        <f>W82</f>
        <v>0</v>
      </c>
    </row>
    <row r="111" spans="1:23" ht="12.75">
      <c r="A111" s="27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28"/>
      <c r="S111" s="28"/>
      <c r="T111" s="28"/>
      <c r="U111" s="28"/>
      <c r="V111" s="130"/>
      <c r="W111" s="130"/>
    </row>
    <row r="112" ht="12.75">
      <c r="A112" s="29" t="s">
        <v>120</v>
      </c>
    </row>
    <row r="113" ht="12.75">
      <c r="A113" s="29" t="s">
        <v>121</v>
      </c>
    </row>
    <row r="114" spans="1:22" ht="12.75">
      <c r="A114" s="29" t="s">
        <v>122</v>
      </c>
      <c r="B114" s="31"/>
      <c r="C114" s="31"/>
      <c r="D114" s="31"/>
      <c r="E114" s="31"/>
      <c r="F114" s="31"/>
      <c r="H114" s="31"/>
      <c r="I114" s="31"/>
      <c r="J114" s="31"/>
      <c r="K114" s="31"/>
      <c r="V114" s="31"/>
    </row>
    <row r="115" spans="1:22" ht="12.75">
      <c r="A115" s="29" t="s">
        <v>123</v>
      </c>
      <c r="B115" s="31"/>
      <c r="C115" s="31"/>
      <c r="D115" s="31"/>
      <c r="E115" s="31"/>
      <c r="F115" s="31"/>
      <c r="H115" s="31"/>
      <c r="I115" s="31"/>
      <c r="J115" s="31"/>
      <c r="K115" s="31"/>
      <c r="V115" s="31"/>
    </row>
    <row r="116" spans="1:22" ht="12.75">
      <c r="A116" s="29" t="s">
        <v>124</v>
      </c>
      <c r="B116" s="31"/>
      <c r="C116" s="31"/>
      <c r="D116" s="31"/>
      <c r="E116" s="31"/>
      <c r="F116" s="31"/>
      <c r="H116" s="31"/>
      <c r="I116" s="31"/>
      <c r="J116" s="31"/>
      <c r="K116" s="31"/>
      <c r="V116" s="31"/>
    </row>
    <row r="117" ht="12.75">
      <c r="A117" s="29" t="s">
        <v>125</v>
      </c>
    </row>
    <row r="120" spans="1:23" ht="12.75">
      <c r="A120" s="31"/>
      <c r="G120" s="31"/>
      <c r="W120" s="31"/>
    </row>
    <row r="121" spans="1:23" ht="12.75">
      <c r="A121" s="31"/>
      <c r="G121" s="31"/>
      <c r="W121" s="31"/>
    </row>
    <row r="122" spans="1:23" ht="12.75">
      <c r="A122" s="31"/>
      <c r="G122" s="31"/>
      <c r="W122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1:Q71"/>
    <mergeCell ref="R71:S71"/>
    <mergeCell ref="T71:U71"/>
    <mergeCell ref="V71:W71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2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52.7109375" style="30" customWidth="1"/>
    <col min="2" max="11" width="13.7109375" style="30" customWidth="1"/>
    <col min="12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107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4</v>
      </c>
      <c r="G6" s="135"/>
      <c r="H6" s="134" t="s">
        <v>5</v>
      </c>
      <c r="I6" s="135"/>
      <c r="J6" s="134" t="s">
        <v>6</v>
      </c>
      <c r="K6" s="135"/>
      <c r="L6" s="134" t="s">
        <v>7</v>
      </c>
      <c r="M6" s="135"/>
      <c r="N6" s="134" t="s">
        <v>8</v>
      </c>
      <c r="O6" s="135"/>
      <c r="P6" s="134" t="s">
        <v>9</v>
      </c>
      <c r="Q6" s="135"/>
      <c r="R6" s="134" t="s">
        <v>10</v>
      </c>
      <c r="S6" s="135"/>
      <c r="T6" s="134" t="s">
        <v>11</v>
      </c>
      <c r="U6" s="135"/>
      <c r="V6" s="134" t="s">
        <v>12</v>
      </c>
      <c r="W6" s="135"/>
    </row>
    <row r="7" spans="1:23" ht="76.5">
      <c r="A7" s="37" t="s">
        <v>13</v>
      </c>
      <c r="B7" s="38" t="s">
        <v>126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IF($H9=0,0,(($J9-$H9)/$H9)*100)</f>
        <v>0</v>
      </c>
      <c r="S9" s="50">
        <f>IF($I9=0,0,(($K9-$I9)/$I9)*100)</f>
        <v>0</v>
      </c>
      <c r="T9" s="49">
        <f>IF($E9=0,0,($P9/$E9)*100)</f>
        <v>0</v>
      </c>
      <c r="U9" s="51">
        <f>IF($E9=0,0,($Q9/$E9)*100)</f>
        <v>0</v>
      </c>
      <c r="V9" s="94"/>
      <c r="W9" s="95"/>
    </row>
    <row r="10" spans="1:23" ht="12.75" customHeight="1">
      <c r="A10" s="48" t="s">
        <v>34</v>
      </c>
      <c r="B10" s="93">
        <v>1050000</v>
      </c>
      <c r="C10" s="93">
        <v>0</v>
      </c>
      <c r="D10" s="93"/>
      <c r="E10" s="93">
        <f aca="true" t="shared" si="0" ref="E10:E15">$B10+$C10+$D10</f>
        <v>1050000</v>
      </c>
      <c r="F10" s="94">
        <v>1050000</v>
      </c>
      <c r="G10" s="95">
        <v>1050000</v>
      </c>
      <c r="H10" s="94">
        <v>108000</v>
      </c>
      <c r="I10" s="95">
        <v>109080</v>
      </c>
      <c r="J10" s="94">
        <v>124000</v>
      </c>
      <c r="K10" s="95">
        <v>124529</v>
      </c>
      <c r="L10" s="94"/>
      <c r="M10" s="95"/>
      <c r="N10" s="94"/>
      <c r="O10" s="95"/>
      <c r="P10" s="94">
        <f aca="true" t="shared" si="1" ref="P10:P15">$H10+$J10+$L10+$N10</f>
        <v>232000</v>
      </c>
      <c r="Q10" s="95">
        <f aca="true" t="shared" si="2" ref="Q10:Q15">$I10+$K10+$M10+$O10</f>
        <v>233609</v>
      </c>
      <c r="R10" s="49">
        <f aca="true" t="shared" si="3" ref="R10:R15">IF($H10=0,0,(($J10-$H10)/$H10)*100)</f>
        <v>14.814814814814813</v>
      </c>
      <c r="S10" s="50">
        <f aca="true" t="shared" si="4" ref="S10:S15">IF($I10=0,0,(($K10-$I10)/$I10)*100)</f>
        <v>14.162999633296664</v>
      </c>
      <c r="T10" s="49">
        <f>IF($E10=0,0,($P10/$E10)*100)</f>
        <v>22.095238095238095</v>
      </c>
      <c r="U10" s="51">
        <f>IF($E10=0,0,($Q10/$E10)*100)</f>
        <v>22.24847619047619</v>
      </c>
      <c r="V10" s="94"/>
      <c r="W10" s="95"/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>
        <v>0</v>
      </c>
      <c r="I11" s="95">
        <v>0</v>
      </c>
      <c r="J11" s="94">
        <v>0</v>
      </c>
      <c r="K11" s="95">
        <v>0</v>
      </c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>IF($E11=0,0,($P11/$E11)*100)</f>
        <v>0</v>
      </c>
      <c r="U11" s="51">
        <f>IF($E11=0,0,($Q11/$E11)*100)</f>
        <v>0</v>
      </c>
      <c r="V11" s="94"/>
      <c r="W11" s="95"/>
    </row>
    <row r="12" spans="1:23" ht="12.75" customHeight="1">
      <c r="A12" s="48" t="s">
        <v>36</v>
      </c>
      <c r="B12" s="93">
        <v>48646000</v>
      </c>
      <c r="C12" s="93">
        <v>0</v>
      </c>
      <c r="D12" s="93"/>
      <c r="E12" s="93">
        <f t="shared" si="0"/>
        <v>48646000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0</v>
      </c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>IF($E12=0,0,($P12/$E12)*100)</f>
        <v>0</v>
      </c>
      <c r="U12" s="51">
        <f>IF($E12=0,0,($Q12/$E12)*100)</f>
        <v>0</v>
      </c>
      <c r="V12" s="94"/>
      <c r="W12" s="95"/>
    </row>
    <row r="13" spans="1:23" ht="12.75" customHeight="1">
      <c r="A13" s="48" t="s">
        <v>37</v>
      </c>
      <c r="B13" s="93">
        <v>82000000</v>
      </c>
      <c r="C13" s="93">
        <v>0</v>
      </c>
      <c r="D13" s="93"/>
      <c r="E13" s="93">
        <f t="shared" si="0"/>
        <v>82000000</v>
      </c>
      <c r="F13" s="94">
        <v>64824000</v>
      </c>
      <c r="G13" s="95">
        <v>64824000</v>
      </c>
      <c r="H13" s="94">
        <v>0</v>
      </c>
      <c r="I13" s="95">
        <v>0</v>
      </c>
      <c r="J13" s="94">
        <v>11593000</v>
      </c>
      <c r="K13" s="95">
        <v>1765364</v>
      </c>
      <c r="L13" s="94"/>
      <c r="M13" s="95"/>
      <c r="N13" s="94"/>
      <c r="O13" s="95"/>
      <c r="P13" s="94">
        <f t="shared" si="1"/>
        <v>11593000</v>
      </c>
      <c r="Q13" s="95">
        <f t="shared" si="2"/>
        <v>1765364</v>
      </c>
      <c r="R13" s="49">
        <f t="shared" si="3"/>
        <v>0</v>
      </c>
      <c r="S13" s="50">
        <f t="shared" si="4"/>
        <v>0</v>
      </c>
      <c r="T13" s="49">
        <f>IF($E13=0,0,($P13/$E13)*100)</f>
        <v>14.13780487804878</v>
      </c>
      <c r="U13" s="51">
        <f>IF($E13=0,0,($Q13/$E13)*100)</f>
        <v>2.1528829268292684</v>
      </c>
      <c r="V13" s="94"/>
      <c r="W13" s="95"/>
    </row>
    <row r="14" spans="1:23" ht="12.75" customHeight="1">
      <c r="A14" s="48" t="s">
        <v>38</v>
      </c>
      <c r="B14" s="93">
        <v>4410000</v>
      </c>
      <c r="C14" s="93">
        <v>0</v>
      </c>
      <c r="D14" s="93"/>
      <c r="E14" s="93">
        <f t="shared" si="0"/>
        <v>4410000</v>
      </c>
      <c r="F14" s="94">
        <v>2620000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>IF($E14=0,0,($P14/$E14)*100)</f>
        <v>0</v>
      </c>
      <c r="U14" s="51">
        <f>IF($E14=0,0,($Q14/$E14)*100)</f>
        <v>0</v>
      </c>
      <c r="V14" s="94"/>
      <c r="W14" s="95"/>
    </row>
    <row r="15" spans="1:23" ht="12.75" customHeight="1">
      <c r="A15" s="52" t="s">
        <v>39</v>
      </c>
      <c r="B15" s="96">
        <f>SUM(B9:B14)</f>
        <v>136106000</v>
      </c>
      <c r="C15" s="96">
        <f>SUM(C9:C14)</f>
        <v>0</v>
      </c>
      <c r="D15" s="96"/>
      <c r="E15" s="96">
        <f t="shared" si="0"/>
        <v>136106000</v>
      </c>
      <c r="F15" s="97">
        <f aca="true" t="shared" si="5" ref="F15:O15">SUM(F9:F14)</f>
        <v>68494000</v>
      </c>
      <c r="G15" s="98">
        <f t="shared" si="5"/>
        <v>65874000</v>
      </c>
      <c r="H15" s="97">
        <f t="shared" si="5"/>
        <v>108000</v>
      </c>
      <c r="I15" s="98">
        <f t="shared" si="5"/>
        <v>109080</v>
      </c>
      <c r="J15" s="97">
        <f t="shared" si="5"/>
        <v>11717000</v>
      </c>
      <c r="K15" s="98">
        <f t="shared" si="5"/>
        <v>1889893</v>
      </c>
      <c r="L15" s="97">
        <f t="shared" si="5"/>
        <v>0</v>
      </c>
      <c r="M15" s="98">
        <f t="shared" si="5"/>
        <v>0</v>
      </c>
      <c r="N15" s="97">
        <f t="shared" si="5"/>
        <v>0</v>
      </c>
      <c r="O15" s="98">
        <f t="shared" si="5"/>
        <v>0</v>
      </c>
      <c r="P15" s="97">
        <f t="shared" si="1"/>
        <v>11825000</v>
      </c>
      <c r="Q15" s="98">
        <f t="shared" si="2"/>
        <v>1998973</v>
      </c>
      <c r="R15" s="53">
        <f t="shared" si="3"/>
        <v>10749.074074074075</v>
      </c>
      <c r="S15" s="54">
        <f t="shared" si="4"/>
        <v>1632.575174184085</v>
      </c>
      <c r="T15" s="53">
        <f>IF(SUM($E9:$E13)=0,0,(P15/SUM($E9:$E13))*100)</f>
        <v>8.979012270683999</v>
      </c>
      <c r="U15" s="55">
        <f>IF(SUM($E9:$E13)=0,0,(Q15/SUM($E9:$E13))*100)</f>
        <v>1.5178691835742923</v>
      </c>
      <c r="V15" s="97">
        <f>SUM(V9:V14)</f>
        <v>0</v>
      </c>
      <c r="W15" s="98">
        <f>SUM(W9:W14)</f>
        <v>0</v>
      </c>
    </row>
    <row r="16" spans="1:23" ht="12.75" customHeight="1">
      <c r="A16" s="41" t="s">
        <v>40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5"/>
      <c r="S16" s="46"/>
      <c r="T16" s="45"/>
      <c r="U16" s="47"/>
      <c r="V16" s="100"/>
      <c r="W16" s="101"/>
    </row>
    <row r="17" spans="1:23" ht="12.75" customHeight="1">
      <c r="A17" s="48" t="s">
        <v>41</v>
      </c>
      <c r="B17" s="93">
        <v>0</v>
      </c>
      <c r="C17" s="93">
        <v>0</v>
      </c>
      <c r="D17" s="93"/>
      <c r="E17" s="93">
        <f aca="true" t="shared" si="6" ref="E17:E23">$B17+$C17+$D17</f>
        <v>0</v>
      </c>
      <c r="F17" s="94">
        <v>0</v>
      </c>
      <c r="G17" s="95">
        <v>0</v>
      </c>
      <c r="H17" s="94">
        <v>0</v>
      </c>
      <c r="I17" s="95">
        <v>0</v>
      </c>
      <c r="J17" s="94">
        <v>0</v>
      </c>
      <c r="K17" s="95">
        <v>0</v>
      </c>
      <c r="L17" s="94"/>
      <c r="M17" s="95"/>
      <c r="N17" s="94"/>
      <c r="O17" s="95"/>
      <c r="P17" s="94">
        <f aca="true" t="shared" si="7" ref="P17:P23">$H17+$J17+$L17+$N17</f>
        <v>0</v>
      </c>
      <c r="Q17" s="95">
        <f aca="true" t="shared" si="8" ref="Q17:Q23">$I17+$K17+$M17+$O17</f>
        <v>0</v>
      </c>
      <c r="R17" s="49">
        <f aca="true" t="shared" si="9" ref="R17:R23">IF($H17=0,0,(($J17-$H17)/$H17)*100)</f>
        <v>0</v>
      </c>
      <c r="S17" s="50">
        <f aca="true" t="shared" si="10" ref="S17:S23">IF($I17=0,0,(($K17-$I17)/$I17)*100)</f>
        <v>0</v>
      </c>
      <c r="T17" s="49">
        <f aca="true" t="shared" si="11" ref="T17:T22">IF($E17=0,0,($P17/$E17)*100)</f>
        <v>0</v>
      </c>
      <c r="U17" s="51">
        <f aca="true" t="shared" si="12" ref="U17:U22">IF($E17=0,0,($Q17/$E17)*100)</f>
        <v>0</v>
      </c>
      <c r="V17" s="94"/>
      <c r="W17" s="95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t="shared" si="6"/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/>
      <c r="M18" s="95"/>
      <c r="N18" s="94"/>
      <c r="O18" s="95"/>
      <c r="P18" s="94">
        <f t="shared" si="7"/>
        <v>0</v>
      </c>
      <c r="Q18" s="95">
        <f t="shared" si="8"/>
        <v>0</v>
      </c>
      <c r="R18" s="49">
        <f t="shared" si="9"/>
        <v>0</v>
      </c>
      <c r="S18" s="50">
        <f t="shared" si="10"/>
        <v>0</v>
      </c>
      <c r="T18" s="49">
        <f t="shared" si="11"/>
        <v>0</v>
      </c>
      <c r="U18" s="51">
        <f t="shared" si="12"/>
        <v>0</v>
      </c>
      <c r="V18" s="94"/>
      <c r="W18" s="95"/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6"/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/>
      <c r="M19" s="95"/>
      <c r="N19" s="94"/>
      <c r="O19" s="95"/>
      <c r="P19" s="94">
        <f t="shared" si="7"/>
        <v>0</v>
      </c>
      <c r="Q19" s="95">
        <f t="shared" si="8"/>
        <v>0</v>
      </c>
      <c r="R19" s="49">
        <f t="shared" si="9"/>
        <v>0</v>
      </c>
      <c r="S19" s="50">
        <f t="shared" si="10"/>
        <v>0</v>
      </c>
      <c r="T19" s="49">
        <f t="shared" si="11"/>
        <v>0</v>
      </c>
      <c r="U19" s="51">
        <f t="shared" si="12"/>
        <v>0</v>
      </c>
      <c r="V19" s="94"/>
      <c r="W19" s="95"/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6"/>
        <v>0</v>
      </c>
      <c r="F20" s="94">
        <v>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/>
      <c r="M20" s="95"/>
      <c r="N20" s="94"/>
      <c r="O20" s="95"/>
      <c r="P20" s="94">
        <f t="shared" si="7"/>
        <v>0</v>
      </c>
      <c r="Q20" s="95">
        <f t="shared" si="8"/>
        <v>0</v>
      </c>
      <c r="R20" s="49">
        <f t="shared" si="9"/>
        <v>0</v>
      </c>
      <c r="S20" s="50">
        <f t="shared" si="10"/>
        <v>0</v>
      </c>
      <c r="T20" s="49">
        <f t="shared" si="11"/>
        <v>0</v>
      </c>
      <c r="U20" s="51">
        <f t="shared" si="12"/>
        <v>0</v>
      </c>
      <c r="V20" s="94"/>
      <c r="W20" s="95"/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6"/>
        <v>0</v>
      </c>
      <c r="F21" s="94">
        <v>0</v>
      </c>
      <c r="G21" s="95">
        <v>0</v>
      </c>
      <c r="H21" s="94">
        <v>0</v>
      </c>
      <c r="I21" s="95">
        <v>0</v>
      </c>
      <c r="J21" s="94">
        <v>0</v>
      </c>
      <c r="K21" s="95">
        <v>0</v>
      </c>
      <c r="L21" s="94"/>
      <c r="M21" s="95"/>
      <c r="N21" s="94"/>
      <c r="O21" s="95"/>
      <c r="P21" s="94">
        <f t="shared" si="7"/>
        <v>0</v>
      </c>
      <c r="Q21" s="95">
        <f t="shared" si="8"/>
        <v>0</v>
      </c>
      <c r="R21" s="49">
        <f t="shared" si="9"/>
        <v>0</v>
      </c>
      <c r="S21" s="50">
        <f t="shared" si="10"/>
        <v>0</v>
      </c>
      <c r="T21" s="49">
        <f t="shared" si="11"/>
        <v>0</v>
      </c>
      <c r="U21" s="51">
        <f t="shared" si="12"/>
        <v>0</v>
      </c>
      <c r="V21" s="94"/>
      <c r="W21" s="95"/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6"/>
        <v>0</v>
      </c>
      <c r="F22" s="94">
        <v>0</v>
      </c>
      <c r="G22" s="95">
        <v>0</v>
      </c>
      <c r="H22" s="94">
        <v>0</v>
      </c>
      <c r="I22" s="95">
        <v>0</v>
      </c>
      <c r="J22" s="94">
        <v>0</v>
      </c>
      <c r="K22" s="95">
        <v>0</v>
      </c>
      <c r="L22" s="94"/>
      <c r="M22" s="95"/>
      <c r="N22" s="94"/>
      <c r="O22" s="95"/>
      <c r="P22" s="94">
        <f t="shared" si="7"/>
        <v>0</v>
      </c>
      <c r="Q22" s="95">
        <f t="shared" si="8"/>
        <v>0</v>
      </c>
      <c r="R22" s="49">
        <f t="shared" si="9"/>
        <v>0</v>
      </c>
      <c r="S22" s="50">
        <f t="shared" si="10"/>
        <v>0</v>
      </c>
      <c r="T22" s="49">
        <f t="shared" si="11"/>
        <v>0</v>
      </c>
      <c r="U22" s="51">
        <f t="shared" si="12"/>
        <v>0</v>
      </c>
      <c r="V22" s="94"/>
      <c r="W22" s="95"/>
    </row>
    <row r="23" spans="1:23" ht="12.75" customHeight="1">
      <c r="A23" s="52" t="s">
        <v>39</v>
      </c>
      <c r="B23" s="96">
        <f>SUM(B17:B22)</f>
        <v>0</v>
      </c>
      <c r="C23" s="96">
        <f>SUM(C17:C22)</f>
        <v>0</v>
      </c>
      <c r="D23" s="96"/>
      <c r="E23" s="96">
        <f t="shared" si="6"/>
        <v>0</v>
      </c>
      <c r="F23" s="97">
        <f aca="true" t="shared" si="13" ref="F23:O23">SUM(F17:F22)</f>
        <v>0</v>
      </c>
      <c r="G23" s="98">
        <f t="shared" si="13"/>
        <v>0</v>
      </c>
      <c r="H23" s="97">
        <f t="shared" si="13"/>
        <v>0</v>
      </c>
      <c r="I23" s="98">
        <f t="shared" si="13"/>
        <v>0</v>
      </c>
      <c r="J23" s="97">
        <f t="shared" si="13"/>
        <v>0</v>
      </c>
      <c r="K23" s="98">
        <f t="shared" si="13"/>
        <v>0</v>
      </c>
      <c r="L23" s="97">
        <f t="shared" si="13"/>
        <v>0</v>
      </c>
      <c r="M23" s="98">
        <f t="shared" si="13"/>
        <v>0</v>
      </c>
      <c r="N23" s="97">
        <f t="shared" si="13"/>
        <v>0</v>
      </c>
      <c r="O23" s="98">
        <f t="shared" si="13"/>
        <v>0</v>
      </c>
      <c r="P23" s="97">
        <f t="shared" si="7"/>
        <v>0</v>
      </c>
      <c r="Q23" s="98">
        <f t="shared" si="8"/>
        <v>0</v>
      </c>
      <c r="R23" s="53">
        <f t="shared" si="9"/>
        <v>0</v>
      </c>
      <c r="S23" s="54">
        <f t="shared" si="10"/>
        <v>0</v>
      </c>
      <c r="T23" s="53">
        <f>IF(($E23-$E18-$E22)=0,0,($P23/($E23-$E18-$E22))*100)</f>
        <v>0</v>
      </c>
      <c r="U23" s="55">
        <f>IF(($E23-$E18-$E22)=0,0,($Q23/($E23-$E18-$E22))*100)</f>
        <v>0</v>
      </c>
      <c r="V23" s="97">
        <f>SUM(V17:V22)</f>
        <v>0</v>
      </c>
      <c r="W23" s="98">
        <f>SUM(W17:W22)</f>
        <v>0</v>
      </c>
    </row>
    <row r="24" spans="1:23" ht="12.75" customHeight="1">
      <c r="A24" s="41" t="s">
        <v>47</v>
      </c>
      <c r="B24" s="99"/>
      <c r="C24" s="99"/>
      <c r="D24" s="99"/>
      <c r="E24" s="99"/>
      <c r="F24" s="100"/>
      <c r="G24" s="101"/>
      <c r="H24" s="100"/>
      <c r="I24" s="101"/>
      <c r="J24" s="100"/>
      <c r="K24" s="101"/>
      <c r="L24" s="100"/>
      <c r="M24" s="101"/>
      <c r="N24" s="100"/>
      <c r="O24" s="101"/>
      <c r="P24" s="100"/>
      <c r="Q24" s="101"/>
      <c r="R24" s="45"/>
      <c r="S24" s="46"/>
      <c r="T24" s="45"/>
      <c r="U24" s="47"/>
      <c r="V24" s="100"/>
      <c r="W24" s="101"/>
    </row>
    <row r="25" spans="1:23" ht="12.75" customHeight="1">
      <c r="A25" s="48" t="s">
        <v>48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/>
      <c r="M25" s="95"/>
      <c r="N25" s="94"/>
      <c r="O25" s="95"/>
      <c r="P25" s="94">
        <f>$H25+$J25+$L25+$N25</f>
        <v>0</v>
      </c>
      <c r="Q25" s="95">
        <f>$I25+$K25+$M25+$O25</f>
        <v>0</v>
      </c>
      <c r="R25" s="49">
        <f>IF($H25=0,0,(($J25-$H25)/$H25)*100)</f>
        <v>0</v>
      </c>
      <c r="S25" s="50">
        <f>IF($I25=0,0,(($K25-$I25)/$I25)*100)</f>
        <v>0</v>
      </c>
      <c r="T25" s="49">
        <f>IF($E25=0,0,($P25/$E25)*100)</f>
        <v>0</v>
      </c>
      <c r="U25" s="51">
        <f>IF($E25=0,0,($Q25/$E25)*100)</f>
        <v>0</v>
      </c>
      <c r="V25" s="94"/>
      <c r="W25" s="95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IF($H26=0,0,(($J26-$H26)/$H26)*100)</f>
        <v>0</v>
      </c>
      <c r="S26" s="50">
        <f>IF($I26=0,0,(($K26-$I26)/$I26)*100)</f>
        <v>0</v>
      </c>
      <c r="T26" s="49">
        <f>IF($E26=0,0,($P26/$E26)*100)</f>
        <v>0</v>
      </c>
      <c r="U26" s="51">
        <f>IF($E26=0,0,($Q26/$E26)*100)</f>
        <v>0</v>
      </c>
      <c r="V26" s="94"/>
      <c r="W26" s="95"/>
    </row>
    <row r="27" spans="1:23" ht="12.75" customHeight="1">
      <c r="A27" s="48" t="s">
        <v>50</v>
      </c>
      <c r="B27" s="93">
        <v>700718000</v>
      </c>
      <c r="C27" s="93">
        <v>0</v>
      </c>
      <c r="D27" s="93"/>
      <c r="E27" s="93">
        <f>$B27+$C27+$D27</f>
        <v>700718000</v>
      </c>
      <c r="F27" s="94">
        <v>350360000</v>
      </c>
      <c r="G27" s="95">
        <v>350360000</v>
      </c>
      <c r="H27" s="94">
        <v>3288000</v>
      </c>
      <c r="I27" s="95">
        <v>19088554</v>
      </c>
      <c r="J27" s="94">
        <v>127080000</v>
      </c>
      <c r="K27" s="95">
        <v>128933457</v>
      </c>
      <c r="L27" s="94"/>
      <c r="M27" s="95"/>
      <c r="N27" s="94"/>
      <c r="O27" s="95"/>
      <c r="P27" s="94">
        <f>$H27+$J27+$L27+$N27</f>
        <v>130368000</v>
      </c>
      <c r="Q27" s="95">
        <f>$I27+$K27+$M27+$O27</f>
        <v>148022011</v>
      </c>
      <c r="R27" s="49">
        <f>IF($H27=0,0,(($J27-$H27)/$H27)*100)</f>
        <v>3764.9635036496347</v>
      </c>
      <c r="S27" s="50">
        <f>IF($I27=0,0,(($K27-$I27)/$I27)*100)</f>
        <v>575.4490518244598</v>
      </c>
      <c r="T27" s="49">
        <f>IF($E27=0,0,($P27/$E27)*100)</f>
        <v>18.60491667118584</v>
      </c>
      <c r="U27" s="51">
        <f>IF($E27=0,0,($Q27/$E27)*100)</f>
        <v>21.12433404022731</v>
      </c>
      <c r="V27" s="94"/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>
        <v>0</v>
      </c>
      <c r="I28" s="95">
        <v>0</v>
      </c>
      <c r="J28" s="94">
        <v>0</v>
      </c>
      <c r="K28" s="95">
        <v>0</v>
      </c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IF($H28=0,0,(($J28-$H28)/$H28)*100)</f>
        <v>0</v>
      </c>
      <c r="S28" s="50">
        <f>IF($I28=0,0,(($K28-$I28)/$I28)*100)</f>
        <v>0</v>
      </c>
      <c r="T28" s="49">
        <f>IF($E28=0,0,($P28/$E28)*100)</f>
        <v>0</v>
      </c>
      <c r="U28" s="51">
        <f>IF($E28=0,0,($Q28/$E28)*100)</f>
        <v>0</v>
      </c>
      <c r="V28" s="94"/>
      <c r="W28" s="95"/>
    </row>
    <row r="29" spans="1:23" ht="12.75" customHeight="1">
      <c r="A29" s="52" t="s">
        <v>39</v>
      </c>
      <c r="B29" s="96">
        <f>SUM(B25:B28)</f>
        <v>700718000</v>
      </c>
      <c r="C29" s="96">
        <f>SUM(C25:C28)</f>
        <v>0</v>
      </c>
      <c r="D29" s="96"/>
      <c r="E29" s="96">
        <f>$B29+$C29+$D29</f>
        <v>700718000</v>
      </c>
      <c r="F29" s="97">
        <f aca="true" t="shared" si="14" ref="F29:O29">SUM(F25:F28)</f>
        <v>350360000</v>
      </c>
      <c r="G29" s="98">
        <f t="shared" si="14"/>
        <v>350360000</v>
      </c>
      <c r="H29" s="97">
        <f t="shared" si="14"/>
        <v>3288000</v>
      </c>
      <c r="I29" s="98">
        <f t="shared" si="14"/>
        <v>19088554</v>
      </c>
      <c r="J29" s="97">
        <f t="shared" si="14"/>
        <v>127080000</v>
      </c>
      <c r="K29" s="98">
        <f t="shared" si="14"/>
        <v>128933457</v>
      </c>
      <c r="L29" s="97">
        <f t="shared" si="14"/>
        <v>0</v>
      </c>
      <c r="M29" s="98">
        <f t="shared" si="14"/>
        <v>0</v>
      </c>
      <c r="N29" s="97">
        <f t="shared" si="14"/>
        <v>0</v>
      </c>
      <c r="O29" s="98">
        <f t="shared" si="14"/>
        <v>0</v>
      </c>
      <c r="P29" s="97">
        <f>$H29+$J29+$L29+$N29</f>
        <v>130368000</v>
      </c>
      <c r="Q29" s="98">
        <f>$I29+$K29+$M29+$O29</f>
        <v>148022011</v>
      </c>
      <c r="R29" s="53">
        <f>IF($H29=0,0,(($J29-$H29)/$H29)*100)</f>
        <v>3764.9635036496347</v>
      </c>
      <c r="S29" s="54">
        <f>IF($I29=0,0,(($K29-$I29)/$I29)*100)</f>
        <v>575.4490518244598</v>
      </c>
      <c r="T29" s="53">
        <f>IF($E29=0,0,($P29/$E29)*100)</f>
        <v>18.60491667118584</v>
      </c>
      <c r="U29" s="55">
        <f>IF($E29=0,0,($Q29/$E29)*100)</f>
        <v>21.12433404022731</v>
      </c>
      <c r="V29" s="97">
        <f>SUM(V25:V28)</f>
        <v>0</v>
      </c>
      <c r="W29" s="98">
        <f>SUM(W25:W28)</f>
        <v>0</v>
      </c>
    </row>
    <row r="30" spans="1:23" ht="12.75" customHeight="1">
      <c r="A30" s="41" t="s">
        <v>52</v>
      </c>
      <c r="B30" s="99"/>
      <c r="C30" s="99"/>
      <c r="D30" s="99"/>
      <c r="E30" s="99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45"/>
      <c r="S30" s="46"/>
      <c r="T30" s="45"/>
      <c r="U30" s="47"/>
      <c r="V30" s="100"/>
      <c r="W30" s="101"/>
    </row>
    <row r="31" spans="1:23" ht="12.75" customHeight="1">
      <c r="A31" s="48" t="s">
        <v>53</v>
      </c>
      <c r="B31" s="93">
        <v>44718000</v>
      </c>
      <c r="C31" s="93">
        <v>0</v>
      </c>
      <c r="D31" s="93"/>
      <c r="E31" s="93">
        <f>$B31+$C31+$D31</f>
        <v>44718000</v>
      </c>
      <c r="F31" s="94">
        <v>31303000</v>
      </c>
      <c r="G31" s="95">
        <v>31303000</v>
      </c>
      <c r="H31" s="94">
        <v>3958000</v>
      </c>
      <c r="I31" s="95">
        <v>6563264</v>
      </c>
      <c r="J31" s="94">
        <v>11532000</v>
      </c>
      <c r="K31" s="95">
        <v>11532213</v>
      </c>
      <c r="L31" s="94"/>
      <c r="M31" s="95"/>
      <c r="N31" s="94"/>
      <c r="O31" s="95"/>
      <c r="P31" s="94">
        <f>$H31+$J31+$L31+$N31</f>
        <v>15490000</v>
      </c>
      <c r="Q31" s="95">
        <f>$I31+$K31+$M31+$O31</f>
        <v>18095477</v>
      </c>
      <c r="R31" s="49">
        <f>IF($H31=0,0,(($J31-$H31)/$H31)*100)</f>
        <v>191.35927235977766</v>
      </c>
      <c r="S31" s="50">
        <f>IF($I31=0,0,(($K31-$I31)/$I31)*100)</f>
        <v>75.70850418328442</v>
      </c>
      <c r="T31" s="49">
        <f>IF($E31=0,0,($P31/$E31)*100)</f>
        <v>34.639295138423</v>
      </c>
      <c r="U31" s="51">
        <f>IF($E31=0,0,($Q31/$E31)*100)</f>
        <v>40.46575651862784</v>
      </c>
      <c r="V31" s="94"/>
      <c r="W31" s="95"/>
    </row>
    <row r="32" spans="1:23" ht="12.75" customHeight="1">
      <c r="A32" s="52" t="s">
        <v>39</v>
      </c>
      <c r="B32" s="96">
        <f>B31</f>
        <v>44718000</v>
      </c>
      <c r="C32" s="96">
        <f>C31</f>
        <v>0</v>
      </c>
      <c r="D32" s="96"/>
      <c r="E32" s="96">
        <f>$B32+$C32+$D32</f>
        <v>44718000</v>
      </c>
      <c r="F32" s="97">
        <f aca="true" t="shared" si="15" ref="F32:O32">F31</f>
        <v>31303000</v>
      </c>
      <c r="G32" s="98">
        <f t="shared" si="15"/>
        <v>31303000</v>
      </c>
      <c r="H32" s="97">
        <f t="shared" si="15"/>
        <v>3958000</v>
      </c>
      <c r="I32" s="98">
        <f t="shared" si="15"/>
        <v>6563264</v>
      </c>
      <c r="J32" s="97">
        <f t="shared" si="15"/>
        <v>11532000</v>
      </c>
      <c r="K32" s="98">
        <f t="shared" si="15"/>
        <v>11532213</v>
      </c>
      <c r="L32" s="97">
        <f t="shared" si="15"/>
        <v>0</v>
      </c>
      <c r="M32" s="98">
        <f t="shared" si="15"/>
        <v>0</v>
      </c>
      <c r="N32" s="97">
        <f t="shared" si="15"/>
        <v>0</v>
      </c>
      <c r="O32" s="98">
        <f t="shared" si="15"/>
        <v>0</v>
      </c>
      <c r="P32" s="97">
        <f>$H32+$J32+$L32+$N32</f>
        <v>15490000</v>
      </c>
      <c r="Q32" s="98">
        <f>$I32+$K32+$M32+$O32</f>
        <v>18095477</v>
      </c>
      <c r="R32" s="53">
        <f>IF($H32=0,0,(($J32-$H32)/$H32)*100)</f>
        <v>191.35927235977766</v>
      </c>
      <c r="S32" s="54">
        <f>IF($I32=0,0,(($K32-$I32)/$I32)*100)</f>
        <v>75.70850418328442</v>
      </c>
      <c r="T32" s="53">
        <f>IF($E32=0,0,($P32/$E32)*100)</f>
        <v>34.639295138423</v>
      </c>
      <c r="U32" s="55">
        <f>IF($E32=0,0,($Q32/$E32)*100)</f>
        <v>40.46575651862784</v>
      </c>
      <c r="V32" s="97">
        <f>V31</f>
        <v>0</v>
      </c>
      <c r="W32" s="98">
        <f>W31</f>
        <v>0</v>
      </c>
    </row>
    <row r="33" spans="1:23" ht="12.75" customHeight="1">
      <c r="A33" s="41" t="s">
        <v>54</v>
      </c>
      <c r="B33" s="99"/>
      <c r="C33" s="99"/>
      <c r="D33" s="99"/>
      <c r="E33" s="99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45"/>
      <c r="S33" s="46"/>
      <c r="T33" s="45"/>
      <c r="U33" s="47"/>
      <c r="V33" s="100"/>
      <c r="W33" s="101"/>
    </row>
    <row r="34" spans="1:23" ht="12.75" customHeight="1">
      <c r="A34" s="48" t="s">
        <v>55</v>
      </c>
      <c r="B34" s="93">
        <v>40000000</v>
      </c>
      <c r="C34" s="93">
        <v>0</v>
      </c>
      <c r="D34" s="93"/>
      <c r="E34" s="93">
        <f aca="true" t="shared" si="16" ref="E34:E39">$B34+$C34+$D34</f>
        <v>40000000</v>
      </c>
      <c r="F34" s="94">
        <v>40000000</v>
      </c>
      <c r="G34" s="95">
        <v>40000000</v>
      </c>
      <c r="H34" s="94">
        <v>36000000</v>
      </c>
      <c r="I34" s="95">
        <v>32310098</v>
      </c>
      <c r="J34" s="94">
        <v>0</v>
      </c>
      <c r="K34" s="95">
        <v>3883710</v>
      </c>
      <c r="L34" s="94"/>
      <c r="M34" s="95"/>
      <c r="N34" s="94"/>
      <c r="O34" s="95"/>
      <c r="P34" s="94">
        <f aca="true" t="shared" si="17" ref="P34:P39">$H34+$J34+$L34+$N34</f>
        <v>36000000</v>
      </c>
      <c r="Q34" s="95">
        <f aca="true" t="shared" si="18" ref="Q34:Q39">$I34+$K34+$M34+$O34</f>
        <v>36193808</v>
      </c>
      <c r="R34" s="49">
        <f aca="true" t="shared" si="19" ref="R34:R39">IF($H34=0,0,(($J34-$H34)/$H34)*100)</f>
        <v>-100</v>
      </c>
      <c r="S34" s="50">
        <f aca="true" t="shared" si="20" ref="S34:S39">IF($I34=0,0,(($K34-$I34)/$I34)*100)</f>
        <v>-87.97988789758546</v>
      </c>
      <c r="T34" s="49">
        <f>IF($E34=0,0,($P34/$E34)*100)</f>
        <v>90</v>
      </c>
      <c r="U34" s="51">
        <f>IF($E34=0,0,($Q34/$E34)*100)</f>
        <v>90.48452</v>
      </c>
      <c r="V34" s="94"/>
      <c r="W34" s="95"/>
    </row>
    <row r="35" spans="1:23" ht="12.75" customHeight="1">
      <c r="A35" s="48" t="s">
        <v>56</v>
      </c>
      <c r="B35" s="93">
        <v>2095000</v>
      </c>
      <c r="C35" s="93">
        <v>0</v>
      </c>
      <c r="D35" s="93"/>
      <c r="E35" s="93">
        <f t="shared" si="16"/>
        <v>2095000</v>
      </c>
      <c r="F35" s="94">
        <v>1885000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/>
      <c r="M35" s="95"/>
      <c r="N35" s="94"/>
      <c r="O35" s="95"/>
      <c r="P35" s="94">
        <f t="shared" si="17"/>
        <v>0</v>
      </c>
      <c r="Q35" s="95">
        <f t="shared" si="18"/>
        <v>0</v>
      </c>
      <c r="R35" s="49">
        <f t="shared" si="19"/>
        <v>0</v>
      </c>
      <c r="S35" s="50">
        <f t="shared" si="20"/>
        <v>0</v>
      </c>
      <c r="T35" s="49">
        <f>IF($E35=0,0,($P35/$E35)*100)</f>
        <v>0</v>
      </c>
      <c r="U35" s="51">
        <f>IF($E35=0,0,($Q35/$E35)*100)</f>
        <v>0</v>
      </c>
      <c r="V35" s="94"/>
      <c r="W35" s="95"/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6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/>
      <c r="M36" s="95"/>
      <c r="N36" s="94"/>
      <c r="O36" s="95"/>
      <c r="P36" s="94">
        <f t="shared" si="17"/>
        <v>0</v>
      </c>
      <c r="Q36" s="95">
        <f t="shared" si="18"/>
        <v>0</v>
      </c>
      <c r="R36" s="49">
        <f t="shared" si="19"/>
        <v>0</v>
      </c>
      <c r="S36" s="50">
        <f t="shared" si="20"/>
        <v>0</v>
      </c>
      <c r="T36" s="49">
        <f>IF($E36=0,0,($P36/$E36)*100)</f>
        <v>0</v>
      </c>
      <c r="U36" s="51">
        <f>IF($E36=0,0,($Q36/$E36)*100)</f>
        <v>0</v>
      </c>
      <c r="V36" s="94"/>
      <c r="W36" s="95"/>
    </row>
    <row r="37" spans="1:23" ht="12.75" customHeight="1">
      <c r="A37" s="48" t="s">
        <v>58</v>
      </c>
      <c r="B37" s="93">
        <v>12000000</v>
      </c>
      <c r="C37" s="93">
        <v>0</v>
      </c>
      <c r="D37" s="93"/>
      <c r="E37" s="93">
        <f t="shared" si="16"/>
        <v>12000000</v>
      </c>
      <c r="F37" s="94">
        <v>0</v>
      </c>
      <c r="G37" s="95">
        <v>4000000</v>
      </c>
      <c r="H37" s="94">
        <v>0</v>
      </c>
      <c r="I37" s="95">
        <v>0</v>
      </c>
      <c r="J37" s="94">
        <v>450000</v>
      </c>
      <c r="K37" s="95">
        <v>1311143</v>
      </c>
      <c r="L37" s="94"/>
      <c r="M37" s="95"/>
      <c r="N37" s="94"/>
      <c r="O37" s="95"/>
      <c r="P37" s="94">
        <f t="shared" si="17"/>
        <v>450000</v>
      </c>
      <c r="Q37" s="95">
        <f t="shared" si="18"/>
        <v>1311143</v>
      </c>
      <c r="R37" s="49">
        <f t="shared" si="19"/>
        <v>0</v>
      </c>
      <c r="S37" s="50">
        <f t="shared" si="20"/>
        <v>0</v>
      </c>
      <c r="T37" s="49">
        <f>IF($E37=0,0,($P37/$E37)*100)</f>
        <v>3.75</v>
      </c>
      <c r="U37" s="51">
        <f>IF($E37=0,0,($Q37/$E37)*100)</f>
        <v>10.926191666666666</v>
      </c>
      <c r="V37" s="94"/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6"/>
        <v>0</v>
      </c>
      <c r="F38" s="94">
        <v>0</v>
      </c>
      <c r="G38" s="95">
        <v>0</v>
      </c>
      <c r="H38" s="94">
        <v>0</v>
      </c>
      <c r="I38" s="95">
        <v>0</v>
      </c>
      <c r="J38" s="94">
        <v>0</v>
      </c>
      <c r="K38" s="95">
        <v>0</v>
      </c>
      <c r="L38" s="94"/>
      <c r="M38" s="95"/>
      <c r="N38" s="94"/>
      <c r="O38" s="95"/>
      <c r="P38" s="94">
        <f t="shared" si="17"/>
        <v>0</v>
      </c>
      <c r="Q38" s="95">
        <f t="shared" si="18"/>
        <v>0</v>
      </c>
      <c r="R38" s="49">
        <f t="shared" si="19"/>
        <v>0</v>
      </c>
      <c r="S38" s="50">
        <f t="shared" si="20"/>
        <v>0</v>
      </c>
      <c r="T38" s="49">
        <f>IF($E38=0,0,($P38/$E38)*100)</f>
        <v>0</v>
      </c>
      <c r="U38" s="51">
        <f>IF($E38=0,0,($Q38/$E38)*100)</f>
        <v>0</v>
      </c>
      <c r="V38" s="94"/>
      <c r="W38" s="95"/>
    </row>
    <row r="39" spans="1:23" ht="12.75" customHeight="1">
      <c r="A39" s="52" t="s">
        <v>39</v>
      </c>
      <c r="B39" s="96">
        <f>SUM(B34:B38)</f>
        <v>54095000</v>
      </c>
      <c r="C39" s="96">
        <f>SUM(C34:C38)</f>
        <v>0</v>
      </c>
      <c r="D39" s="96"/>
      <c r="E39" s="96">
        <f t="shared" si="16"/>
        <v>54095000</v>
      </c>
      <c r="F39" s="97">
        <f aca="true" t="shared" si="21" ref="F39:O39">SUM(F34:F38)</f>
        <v>41885000</v>
      </c>
      <c r="G39" s="98">
        <f t="shared" si="21"/>
        <v>44000000</v>
      </c>
      <c r="H39" s="97">
        <f t="shared" si="21"/>
        <v>36000000</v>
      </c>
      <c r="I39" s="98">
        <f t="shared" si="21"/>
        <v>32310098</v>
      </c>
      <c r="J39" s="97">
        <f t="shared" si="21"/>
        <v>450000</v>
      </c>
      <c r="K39" s="98">
        <f t="shared" si="21"/>
        <v>5194853</v>
      </c>
      <c r="L39" s="97">
        <f t="shared" si="21"/>
        <v>0</v>
      </c>
      <c r="M39" s="98">
        <f t="shared" si="21"/>
        <v>0</v>
      </c>
      <c r="N39" s="97">
        <f t="shared" si="21"/>
        <v>0</v>
      </c>
      <c r="O39" s="98">
        <f t="shared" si="21"/>
        <v>0</v>
      </c>
      <c r="P39" s="97">
        <f t="shared" si="17"/>
        <v>36450000</v>
      </c>
      <c r="Q39" s="98">
        <f t="shared" si="18"/>
        <v>37504951</v>
      </c>
      <c r="R39" s="53">
        <f t="shared" si="19"/>
        <v>-98.75</v>
      </c>
      <c r="S39" s="54">
        <f t="shared" si="20"/>
        <v>-83.92189030191119</v>
      </c>
      <c r="T39" s="53">
        <f>IF((+$E34+$E37)=0,0,(P39/(+$E34+$E37))*100)</f>
        <v>70.09615384615384</v>
      </c>
      <c r="U39" s="55">
        <f>IF((+$E34+$E37)=0,0,(Q39/(+$E34+$E37))*100)</f>
        <v>72.12490576923078</v>
      </c>
      <c r="V39" s="97">
        <f>SUM(V34:V38)</f>
        <v>0</v>
      </c>
      <c r="W39" s="98">
        <f>SUM(W34:W38)</f>
        <v>0</v>
      </c>
    </row>
    <row r="40" spans="1:23" ht="12.75" customHeight="1">
      <c r="A40" s="41" t="s">
        <v>60</v>
      </c>
      <c r="B40" s="99"/>
      <c r="C40" s="99"/>
      <c r="D40" s="99"/>
      <c r="E40" s="99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45"/>
      <c r="S40" s="46"/>
      <c r="T40" s="45"/>
      <c r="U40" s="47"/>
      <c r="V40" s="100"/>
      <c r="W40" s="101"/>
    </row>
    <row r="41" spans="1:23" ht="12.75" customHeight="1">
      <c r="A41" s="48" t="s">
        <v>61</v>
      </c>
      <c r="B41" s="93">
        <v>0</v>
      </c>
      <c r="C41" s="93">
        <v>0</v>
      </c>
      <c r="D41" s="93"/>
      <c r="E41" s="93">
        <f aca="true" t="shared" si="22" ref="E41:E52">$B41+$C41+$D41</f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/>
      <c r="M41" s="95"/>
      <c r="N41" s="94"/>
      <c r="O41" s="95"/>
      <c r="P41" s="94">
        <f aca="true" t="shared" si="23" ref="P41:P52">$H41+$J41+$L41+$N41</f>
        <v>0</v>
      </c>
      <c r="Q41" s="95">
        <f aca="true" t="shared" si="24" ref="Q41:Q52">$I41+$K41+$M41+$O41</f>
        <v>0</v>
      </c>
      <c r="R41" s="49">
        <f aca="true" t="shared" si="25" ref="R41:R52">IF($H41=0,0,(($J41-$H41)/$H41)*100)</f>
        <v>0</v>
      </c>
      <c r="S41" s="50">
        <f aca="true" t="shared" si="26" ref="S41:S52">IF($I41=0,0,(($K41-$I41)/$I41)*100)</f>
        <v>0</v>
      </c>
      <c r="T41" s="49">
        <f aca="true" t="shared" si="27" ref="T41:T51">IF($E41=0,0,($P41/$E41)*100)</f>
        <v>0</v>
      </c>
      <c r="U41" s="51">
        <f aca="true" t="shared" si="28" ref="U41:U51">IF($E41=0,0,($Q41/$E41)*100)</f>
        <v>0</v>
      </c>
      <c r="V41" s="94"/>
      <c r="W41" s="95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t="shared" si="22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/>
      <c r="M42" s="95"/>
      <c r="N42" s="94"/>
      <c r="O42" s="95"/>
      <c r="P42" s="94">
        <f t="shared" si="23"/>
        <v>0</v>
      </c>
      <c r="Q42" s="95">
        <f t="shared" si="24"/>
        <v>0</v>
      </c>
      <c r="R42" s="49">
        <f t="shared" si="25"/>
        <v>0</v>
      </c>
      <c r="S42" s="50">
        <f t="shared" si="26"/>
        <v>0</v>
      </c>
      <c r="T42" s="49">
        <f t="shared" si="27"/>
        <v>0</v>
      </c>
      <c r="U42" s="51">
        <f t="shared" si="28"/>
        <v>0</v>
      </c>
      <c r="V42" s="94"/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2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/>
      <c r="M43" s="95"/>
      <c r="N43" s="94"/>
      <c r="O43" s="95"/>
      <c r="P43" s="94">
        <f t="shared" si="23"/>
        <v>0</v>
      </c>
      <c r="Q43" s="95">
        <f t="shared" si="24"/>
        <v>0</v>
      </c>
      <c r="R43" s="49">
        <f t="shared" si="25"/>
        <v>0</v>
      </c>
      <c r="S43" s="50">
        <f t="shared" si="26"/>
        <v>0</v>
      </c>
      <c r="T43" s="49">
        <f t="shared" si="27"/>
        <v>0</v>
      </c>
      <c r="U43" s="51">
        <f t="shared" si="28"/>
        <v>0</v>
      </c>
      <c r="V43" s="94"/>
      <c r="W43" s="95"/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2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/>
      <c r="M44" s="95"/>
      <c r="N44" s="94"/>
      <c r="O44" s="95"/>
      <c r="P44" s="94">
        <f t="shared" si="23"/>
        <v>0</v>
      </c>
      <c r="Q44" s="95">
        <f t="shared" si="24"/>
        <v>0</v>
      </c>
      <c r="R44" s="49">
        <f t="shared" si="25"/>
        <v>0</v>
      </c>
      <c r="S44" s="50">
        <f t="shared" si="26"/>
        <v>0</v>
      </c>
      <c r="T44" s="49">
        <f t="shared" si="27"/>
        <v>0</v>
      </c>
      <c r="U44" s="51">
        <f t="shared" si="28"/>
        <v>0</v>
      </c>
      <c r="V44" s="94"/>
      <c r="W44" s="95"/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2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/>
      <c r="M45" s="95"/>
      <c r="N45" s="94"/>
      <c r="O45" s="95"/>
      <c r="P45" s="94">
        <f t="shared" si="23"/>
        <v>0</v>
      </c>
      <c r="Q45" s="95">
        <f t="shared" si="24"/>
        <v>0</v>
      </c>
      <c r="R45" s="49">
        <f t="shared" si="25"/>
        <v>0</v>
      </c>
      <c r="S45" s="50">
        <f t="shared" si="26"/>
        <v>0</v>
      </c>
      <c r="T45" s="49">
        <f t="shared" si="27"/>
        <v>0</v>
      </c>
      <c r="U45" s="51">
        <f t="shared" si="28"/>
        <v>0</v>
      </c>
      <c r="V45" s="94"/>
      <c r="W45" s="95"/>
    </row>
    <row r="46" spans="1:23" ht="12.75" customHeight="1" hidden="1">
      <c r="A46" s="48" t="s">
        <v>66</v>
      </c>
      <c r="B46" s="93">
        <v>0</v>
      </c>
      <c r="C46" s="93">
        <v>0</v>
      </c>
      <c r="D46" s="93"/>
      <c r="E46" s="93">
        <f t="shared" si="22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/>
      <c r="M46" s="95"/>
      <c r="N46" s="94"/>
      <c r="O46" s="95"/>
      <c r="P46" s="94">
        <f t="shared" si="23"/>
        <v>0</v>
      </c>
      <c r="Q46" s="95">
        <f t="shared" si="24"/>
        <v>0</v>
      </c>
      <c r="R46" s="49">
        <f t="shared" si="25"/>
        <v>0</v>
      </c>
      <c r="S46" s="50">
        <f t="shared" si="26"/>
        <v>0</v>
      </c>
      <c r="T46" s="49">
        <f t="shared" si="27"/>
        <v>0</v>
      </c>
      <c r="U46" s="51">
        <f t="shared" si="28"/>
        <v>0</v>
      </c>
      <c r="V46" s="94"/>
      <c r="W46" s="95"/>
    </row>
    <row r="47" spans="1:23" ht="12.75" customHeight="1">
      <c r="A47" s="48" t="s">
        <v>67</v>
      </c>
      <c r="B47" s="93">
        <v>0</v>
      </c>
      <c r="C47" s="93">
        <v>0</v>
      </c>
      <c r="D47" s="93"/>
      <c r="E47" s="93">
        <f t="shared" si="22"/>
        <v>0</v>
      </c>
      <c r="F47" s="94">
        <v>0</v>
      </c>
      <c r="G47" s="95">
        <v>0</v>
      </c>
      <c r="H47" s="94">
        <v>0</v>
      </c>
      <c r="I47" s="95">
        <v>0</v>
      </c>
      <c r="J47" s="94">
        <v>0</v>
      </c>
      <c r="K47" s="95">
        <v>0</v>
      </c>
      <c r="L47" s="94"/>
      <c r="M47" s="95"/>
      <c r="N47" s="94"/>
      <c r="O47" s="95"/>
      <c r="P47" s="94">
        <f t="shared" si="23"/>
        <v>0</v>
      </c>
      <c r="Q47" s="95">
        <f t="shared" si="24"/>
        <v>0</v>
      </c>
      <c r="R47" s="49">
        <f t="shared" si="25"/>
        <v>0</v>
      </c>
      <c r="S47" s="50">
        <f t="shared" si="26"/>
        <v>0</v>
      </c>
      <c r="T47" s="49">
        <f t="shared" si="27"/>
        <v>0</v>
      </c>
      <c r="U47" s="51">
        <f t="shared" si="28"/>
        <v>0</v>
      </c>
      <c r="V47" s="94"/>
      <c r="W47" s="95"/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2"/>
        <v>0</v>
      </c>
      <c r="F48" s="94">
        <v>0</v>
      </c>
      <c r="G48" s="95">
        <v>0</v>
      </c>
      <c r="H48" s="94">
        <v>0</v>
      </c>
      <c r="I48" s="95">
        <v>0</v>
      </c>
      <c r="J48" s="94">
        <v>0</v>
      </c>
      <c r="K48" s="95">
        <v>0</v>
      </c>
      <c r="L48" s="94"/>
      <c r="M48" s="95"/>
      <c r="N48" s="94"/>
      <c r="O48" s="95"/>
      <c r="P48" s="94">
        <f t="shared" si="23"/>
        <v>0</v>
      </c>
      <c r="Q48" s="95">
        <f t="shared" si="24"/>
        <v>0</v>
      </c>
      <c r="R48" s="49">
        <f t="shared" si="25"/>
        <v>0</v>
      </c>
      <c r="S48" s="50">
        <f t="shared" si="26"/>
        <v>0</v>
      </c>
      <c r="T48" s="49">
        <f t="shared" si="27"/>
        <v>0</v>
      </c>
      <c r="U48" s="51">
        <f t="shared" si="28"/>
        <v>0</v>
      </c>
      <c r="V48" s="94"/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2"/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/>
      <c r="M49" s="95"/>
      <c r="N49" s="94"/>
      <c r="O49" s="95"/>
      <c r="P49" s="94">
        <f t="shared" si="23"/>
        <v>0</v>
      </c>
      <c r="Q49" s="95">
        <f t="shared" si="24"/>
        <v>0</v>
      </c>
      <c r="R49" s="49">
        <f t="shared" si="25"/>
        <v>0</v>
      </c>
      <c r="S49" s="50">
        <f t="shared" si="26"/>
        <v>0</v>
      </c>
      <c r="T49" s="49">
        <f t="shared" si="27"/>
        <v>0</v>
      </c>
      <c r="U49" s="51">
        <f t="shared" si="28"/>
        <v>0</v>
      </c>
      <c r="V49" s="94"/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2"/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/>
      <c r="M50" s="95"/>
      <c r="N50" s="94"/>
      <c r="O50" s="95"/>
      <c r="P50" s="94">
        <f t="shared" si="23"/>
        <v>0</v>
      </c>
      <c r="Q50" s="95">
        <f t="shared" si="24"/>
        <v>0</v>
      </c>
      <c r="R50" s="49">
        <f t="shared" si="25"/>
        <v>0</v>
      </c>
      <c r="S50" s="50">
        <f t="shared" si="26"/>
        <v>0</v>
      </c>
      <c r="T50" s="49">
        <f t="shared" si="27"/>
        <v>0</v>
      </c>
      <c r="U50" s="51">
        <f t="shared" si="28"/>
        <v>0</v>
      </c>
      <c r="V50" s="94"/>
      <c r="W50" s="95"/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2"/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/>
      <c r="M51" s="95"/>
      <c r="N51" s="94"/>
      <c r="O51" s="95"/>
      <c r="P51" s="94">
        <f t="shared" si="23"/>
        <v>0</v>
      </c>
      <c r="Q51" s="95">
        <f t="shared" si="24"/>
        <v>0</v>
      </c>
      <c r="R51" s="49">
        <f t="shared" si="25"/>
        <v>0</v>
      </c>
      <c r="S51" s="50">
        <f t="shared" si="26"/>
        <v>0</v>
      </c>
      <c r="T51" s="49">
        <f t="shared" si="27"/>
        <v>0</v>
      </c>
      <c r="U51" s="51">
        <f t="shared" si="28"/>
        <v>0</v>
      </c>
      <c r="V51" s="94"/>
      <c r="W51" s="95"/>
    </row>
    <row r="52" spans="1:23" ht="12.75" customHeight="1">
      <c r="A52" s="52" t="s">
        <v>39</v>
      </c>
      <c r="B52" s="96">
        <f>SUM(B41:B51)</f>
        <v>0</v>
      </c>
      <c r="C52" s="96">
        <f>SUM(C41:C51)</f>
        <v>0</v>
      </c>
      <c r="D52" s="96"/>
      <c r="E52" s="96">
        <f t="shared" si="22"/>
        <v>0</v>
      </c>
      <c r="F52" s="97">
        <f aca="true" t="shared" si="29" ref="F52:O52">SUM(F41:F51)</f>
        <v>0</v>
      </c>
      <c r="G52" s="98">
        <f t="shared" si="29"/>
        <v>0</v>
      </c>
      <c r="H52" s="97">
        <f t="shared" si="29"/>
        <v>0</v>
      </c>
      <c r="I52" s="98">
        <f t="shared" si="29"/>
        <v>0</v>
      </c>
      <c r="J52" s="97">
        <f t="shared" si="29"/>
        <v>0</v>
      </c>
      <c r="K52" s="98">
        <f t="shared" si="29"/>
        <v>0</v>
      </c>
      <c r="L52" s="97">
        <f t="shared" si="29"/>
        <v>0</v>
      </c>
      <c r="M52" s="98">
        <f t="shared" si="29"/>
        <v>0</v>
      </c>
      <c r="N52" s="97">
        <f t="shared" si="29"/>
        <v>0</v>
      </c>
      <c r="O52" s="98">
        <f t="shared" si="29"/>
        <v>0</v>
      </c>
      <c r="P52" s="97">
        <f t="shared" si="23"/>
        <v>0</v>
      </c>
      <c r="Q52" s="98">
        <f t="shared" si="24"/>
        <v>0</v>
      </c>
      <c r="R52" s="53">
        <f t="shared" si="25"/>
        <v>0</v>
      </c>
      <c r="S52" s="54">
        <f t="shared" si="26"/>
        <v>0</v>
      </c>
      <c r="T52" s="53">
        <f>IF((+$E42+$E44+$E46+$E47+$E50)=0,0,(P52/(+$E42+$E44+$E46+$E47+$E50))*100)</f>
        <v>0</v>
      </c>
      <c r="U52" s="55">
        <f>IF((+$E42+$E44+$E46+$E47+$E50)=0,0,(Q52/(+$E42+$E44+$E46+$E47+$E50))*100)</f>
        <v>0</v>
      </c>
      <c r="V52" s="97">
        <f>SUM(V41:V51)</f>
        <v>0</v>
      </c>
      <c r="W52" s="98">
        <f>SUM(W41:W51)</f>
        <v>0</v>
      </c>
    </row>
    <row r="53" spans="1:23" ht="12.75" customHeight="1">
      <c r="A53" s="41" t="s">
        <v>72</v>
      </c>
      <c r="B53" s="99"/>
      <c r="C53" s="99"/>
      <c r="D53" s="99"/>
      <c r="E53" s="99"/>
      <c r="F53" s="100"/>
      <c r="G53" s="101"/>
      <c r="H53" s="100"/>
      <c r="I53" s="101"/>
      <c r="J53" s="100"/>
      <c r="K53" s="101"/>
      <c r="L53" s="100"/>
      <c r="M53" s="101"/>
      <c r="N53" s="100"/>
      <c r="O53" s="101"/>
      <c r="P53" s="100"/>
      <c r="Q53" s="101"/>
      <c r="R53" s="45"/>
      <c r="S53" s="46"/>
      <c r="T53" s="45"/>
      <c r="U53" s="47"/>
      <c r="V53" s="100"/>
      <c r="W53" s="101"/>
    </row>
    <row r="54" spans="1:23" ht="12.75" customHeight="1">
      <c r="A54" s="56" t="s">
        <v>73</v>
      </c>
      <c r="B54" s="93">
        <v>0</v>
      </c>
      <c r="C54" s="93">
        <v>0</v>
      </c>
      <c r="D54" s="93"/>
      <c r="E54" s="93">
        <f>$B54+$C54+$D54</f>
        <v>0</v>
      </c>
      <c r="F54" s="94">
        <v>0</v>
      </c>
      <c r="G54" s="95">
        <v>0</v>
      </c>
      <c r="H54" s="94">
        <v>0</v>
      </c>
      <c r="I54" s="95">
        <v>0</v>
      </c>
      <c r="J54" s="94">
        <v>0</v>
      </c>
      <c r="K54" s="95">
        <v>0</v>
      </c>
      <c r="L54" s="94"/>
      <c r="M54" s="95"/>
      <c r="N54" s="94"/>
      <c r="O54" s="95"/>
      <c r="P54" s="94">
        <f>$H54+$J54+$L54+$N54</f>
        <v>0</v>
      </c>
      <c r="Q54" s="95">
        <f>$I54+$K54+$M54+$O54</f>
        <v>0</v>
      </c>
      <c r="R54" s="49">
        <f>IF($H54=0,0,(($J54-$H54)/$H54)*100)</f>
        <v>0</v>
      </c>
      <c r="S54" s="50">
        <f>IF($I54=0,0,(($K54-$I54)/$I54)*100)</f>
        <v>0</v>
      </c>
      <c r="T54" s="49">
        <f>IF($E54=0,0,($P54/$E54)*100)</f>
        <v>0</v>
      </c>
      <c r="U54" s="51">
        <f>IF($E54=0,0,($Q54/$E54)*100)</f>
        <v>0</v>
      </c>
      <c r="V54" s="94"/>
      <c r="W54" s="95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IF($H55=0,0,(($J55-$H55)/$H55)*100)</f>
        <v>0</v>
      </c>
      <c r="S55" s="50">
        <f>IF($I55=0,0,(($K55-$I55)/$I55)*100)</f>
        <v>0</v>
      </c>
      <c r="T55" s="49">
        <f>IF($E55=0,0,($P55/$E55)*100)</f>
        <v>0</v>
      </c>
      <c r="U55" s="51">
        <f>IF($E55=0,0,($Q55/$E55)*100)</f>
        <v>0</v>
      </c>
      <c r="V55" s="94"/>
      <c r="W55" s="95"/>
    </row>
    <row r="56" spans="1:23" ht="12.75" customHeight="1" hidden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IF($H56=0,0,(($J56-$H56)/$H56)*100)</f>
        <v>0</v>
      </c>
      <c r="S56" s="50">
        <f>IF($I56=0,0,(($K56-$I56)/$I56)*100)</f>
        <v>0</v>
      </c>
      <c r="T56" s="49">
        <f>IF($E56=0,0,($P56/$E56)*100)</f>
        <v>0</v>
      </c>
      <c r="U56" s="51">
        <f>IF($E56=0,0,($Q56/$E56)*100)</f>
        <v>0</v>
      </c>
      <c r="V56" s="94"/>
      <c r="W56" s="95"/>
    </row>
    <row r="57" spans="1:23" ht="12.75" customHeight="1" hidden="1">
      <c r="A57" s="48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IF($H57=0,0,(($J57-$H57)/$H57)*100)</f>
        <v>0</v>
      </c>
      <c r="S57" s="50">
        <f>IF($I57=0,0,(($K57-$I57)/$I57)*100)</f>
        <v>0</v>
      </c>
      <c r="T57" s="49">
        <f>IF($E57=0,0,($P57/$E57)*100)</f>
        <v>0</v>
      </c>
      <c r="U57" s="51">
        <f>IF($E57=0,0,($Q57/$E57)*100)</f>
        <v>0</v>
      </c>
      <c r="V57" s="94"/>
      <c r="W57" s="95"/>
    </row>
    <row r="58" spans="1:23" ht="12.75" customHeight="1">
      <c r="A58" s="57" t="s">
        <v>39</v>
      </c>
      <c r="B58" s="102">
        <f>SUM(B54:B57)</f>
        <v>0</v>
      </c>
      <c r="C58" s="102">
        <f>SUM(C54:C57)</f>
        <v>0</v>
      </c>
      <c r="D58" s="102"/>
      <c r="E58" s="102">
        <f>$B58+$C58+$D58</f>
        <v>0</v>
      </c>
      <c r="F58" s="103">
        <f aca="true" t="shared" si="30" ref="F58:O58">SUM(F54:F57)</f>
        <v>0</v>
      </c>
      <c r="G58" s="104">
        <f t="shared" si="30"/>
        <v>0</v>
      </c>
      <c r="H58" s="103">
        <f t="shared" si="30"/>
        <v>0</v>
      </c>
      <c r="I58" s="104">
        <f t="shared" si="30"/>
        <v>0</v>
      </c>
      <c r="J58" s="103">
        <f t="shared" si="30"/>
        <v>0</v>
      </c>
      <c r="K58" s="104">
        <f t="shared" si="30"/>
        <v>0</v>
      </c>
      <c r="L58" s="103">
        <f t="shared" si="30"/>
        <v>0</v>
      </c>
      <c r="M58" s="104">
        <f t="shared" si="30"/>
        <v>0</v>
      </c>
      <c r="N58" s="103">
        <f t="shared" si="30"/>
        <v>0</v>
      </c>
      <c r="O58" s="104">
        <f t="shared" si="30"/>
        <v>0</v>
      </c>
      <c r="P58" s="103">
        <f>$H58+$J58+$L58+$N58</f>
        <v>0</v>
      </c>
      <c r="Q58" s="104">
        <f>$I58+$K58+$M58+$O58</f>
        <v>0</v>
      </c>
      <c r="R58" s="58">
        <f>IF($H58=0,0,(($J58-$H58)/$H58)*100)</f>
        <v>0</v>
      </c>
      <c r="S58" s="59">
        <f>IF($I58=0,0,(($K58-$I58)/$I58)*100)</f>
        <v>0</v>
      </c>
      <c r="T58" s="58">
        <f>IF($E58=0,0,($P58/$E58)*100)</f>
        <v>0</v>
      </c>
      <c r="U58" s="60">
        <f>IF($E58=0,0,($Q58/$E58)*100)</f>
        <v>0</v>
      </c>
      <c r="V58" s="103">
        <f>SUM(V54:V57)</f>
        <v>0</v>
      </c>
      <c r="W58" s="104">
        <f>SUM(W54:W57)</f>
        <v>0</v>
      </c>
    </row>
    <row r="59" spans="1:23" ht="12.75" customHeight="1">
      <c r="A59" s="41" t="s">
        <v>77</v>
      </c>
      <c r="B59" s="99"/>
      <c r="C59" s="99"/>
      <c r="D59" s="99"/>
      <c r="E59" s="99"/>
      <c r="F59" s="100"/>
      <c r="G59" s="101"/>
      <c r="H59" s="100"/>
      <c r="I59" s="101"/>
      <c r="J59" s="100"/>
      <c r="K59" s="101"/>
      <c r="L59" s="100"/>
      <c r="M59" s="101"/>
      <c r="N59" s="100"/>
      <c r="O59" s="101"/>
      <c r="P59" s="100"/>
      <c r="Q59" s="101"/>
      <c r="R59" s="45"/>
      <c r="S59" s="46"/>
      <c r="T59" s="45"/>
      <c r="U59" s="47"/>
      <c r="V59" s="100"/>
      <c r="W59" s="101"/>
    </row>
    <row r="60" spans="1:23" ht="12.75" customHeight="1">
      <c r="A60" s="48" t="s">
        <v>78</v>
      </c>
      <c r="B60" s="93">
        <v>0</v>
      </c>
      <c r="C60" s="93">
        <v>0</v>
      </c>
      <c r="D60" s="93"/>
      <c r="E60" s="93">
        <f>$B60+$C60+$D60</f>
        <v>0</v>
      </c>
      <c r="F60" s="94">
        <v>0</v>
      </c>
      <c r="G60" s="95">
        <v>0</v>
      </c>
      <c r="H60" s="94">
        <v>0</v>
      </c>
      <c r="I60" s="95">
        <v>0</v>
      </c>
      <c r="J60" s="94">
        <v>0</v>
      </c>
      <c r="K60" s="95">
        <v>0</v>
      </c>
      <c r="L60" s="94"/>
      <c r="M60" s="95"/>
      <c r="N60" s="94"/>
      <c r="O60" s="95"/>
      <c r="P60" s="94">
        <f>$H60+$J60+$L60+$N60</f>
        <v>0</v>
      </c>
      <c r="Q60" s="95">
        <f>$I60+$K60+$M60+$O60</f>
        <v>0</v>
      </c>
      <c r="R60" s="49">
        <f>IF($H60=0,0,(($J60-$H60)/$H60)*100)</f>
        <v>0</v>
      </c>
      <c r="S60" s="50">
        <f>IF($I60=0,0,(($K60-$I60)/$I60)*100)</f>
        <v>0</v>
      </c>
      <c r="T60" s="49">
        <f>IF($E60=0,0,($P60/$E60)*100)</f>
        <v>0</v>
      </c>
      <c r="U60" s="51">
        <f>IF($E60=0,0,($Q60/$E60)*100)</f>
        <v>0</v>
      </c>
      <c r="V60" s="94"/>
      <c r="W60" s="95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>$B61+$C61+$D61</f>
        <v>0</v>
      </c>
      <c r="F61" s="94">
        <v>0</v>
      </c>
      <c r="G61" s="95">
        <v>0</v>
      </c>
      <c r="H61" s="94">
        <v>0</v>
      </c>
      <c r="I61" s="95">
        <v>0</v>
      </c>
      <c r="J61" s="94">
        <v>0</v>
      </c>
      <c r="K61" s="95">
        <v>0</v>
      </c>
      <c r="L61" s="94"/>
      <c r="M61" s="95"/>
      <c r="N61" s="94"/>
      <c r="O61" s="95"/>
      <c r="P61" s="94">
        <f>$H61+$J61+$L61+$N61</f>
        <v>0</v>
      </c>
      <c r="Q61" s="95">
        <f>$I61+$K61+$M61+$O61</f>
        <v>0</v>
      </c>
      <c r="R61" s="49">
        <f>IF($H61=0,0,(($J61-$H61)/$H61)*100)</f>
        <v>0</v>
      </c>
      <c r="S61" s="50">
        <f>IF($I61=0,0,(($K61-$I61)/$I61)*100)</f>
        <v>0</v>
      </c>
      <c r="T61" s="49">
        <f>IF($E61=0,0,($P61/$E61)*100)</f>
        <v>0</v>
      </c>
      <c r="U61" s="51">
        <f>IF($E61=0,0,($Q61/$E61)*100)</f>
        <v>0</v>
      </c>
      <c r="V61" s="94"/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>$B62+$C62+$D62</f>
        <v>0</v>
      </c>
      <c r="F62" s="94">
        <v>0</v>
      </c>
      <c r="G62" s="95">
        <v>0</v>
      </c>
      <c r="H62" s="94">
        <v>0</v>
      </c>
      <c r="I62" s="95">
        <v>0</v>
      </c>
      <c r="J62" s="94">
        <v>0</v>
      </c>
      <c r="K62" s="95">
        <v>0</v>
      </c>
      <c r="L62" s="94"/>
      <c r="M62" s="95"/>
      <c r="N62" s="94"/>
      <c r="O62" s="95"/>
      <c r="P62" s="94">
        <f>$H62+$J62+$L62+$N62</f>
        <v>0</v>
      </c>
      <c r="Q62" s="95">
        <f>$I62+$K62+$M62+$O62</f>
        <v>0</v>
      </c>
      <c r="R62" s="49">
        <f>IF($H62=0,0,(($J62-$H62)/$H62)*100)</f>
        <v>0</v>
      </c>
      <c r="S62" s="50">
        <f>IF($I62=0,0,(($K62-$I62)/$I62)*100)</f>
        <v>0</v>
      </c>
      <c r="T62" s="49">
        <f>IF($E62=0,0,($P62/$E62)*100)</f>
        <v>0</v>
      </c>
      <c r="U62" s="51">
        <f>IF($E62=0,0,($Q62/$E62)*100)</f>
        <v>0</v>
      </c>
      <c r="V62" s="94"/>
      <c r="W62" s="95"/>
    </row>
    <row r="63" spans="1:23" ht="12.75" customHeight="1">
      <c r="A63" s="52" t="s">
        <v>39</v>
      </c>
      <c r="B63" s="96">
        <f>SUM(B60:B62)</f>
        <v>0</v>
      </c>
      <c r="C63" s="96">
        <f>SUM(C60:C62)</f>
        <v>0</v>
      </c>
      <c r="D63" s="96"/>
      <c r="E63" s="96">
        <f>$B63+$C63+$D63</f>
        <v>0</v>
      </c>
      <c r="F63" s="97">
        <f aca="true" t="shared" si="31" ref="F63:O63">SUM(F60:F62)</f>
        <v>0</v>
      </c>
      <c r="G63" s="98">
        <f t="shared" si="31"/>
        <v>0</v>
      </c>
      <c r="H63" s="97">
        <f t="shared" si="31"/>
        <v>0</v>
      </c>
      <c r="I63" s="98">
        <f t="shared" si="31"/>
        <v>0</v>
      </c>
      <c r="J63" s="97">
        <f t="shared" si="31"/>
        <v>0</v>
      </c>
      <c r="K63" s="98">
        <f t="shared" si="31"/>
        <v>0</v>
      </c>
      <c r="L63" s="97">
        <f t="shared" si="31"/>
        <v>0</v>
      </c>
      <c r="M63" s="98">
        <f t="shared" si="31"/>
        <v>0</v>
      </c>
      <c r="N63" s="97">
        <f t="shared" si="31"/>
        <v>0</v>
      </c>
      <c r="O63" s="98">
        <f t="shared" si="31"/>
        <v>0</v>
      </c>
      <c r="P63" s="97">
        <f>$H63+$J63+$L63+$N63</f>
        <v>0</v>
      </c>
      <c r="Q63" s="98">
        <f>$I63+$K63+$M63+$O63</f>
        <v>0</v>
      </c>
      <c r="R63" s="53">
        <f>IF($H63=0,0,(($J63-$H63)/$H63)*100)</f>
        <v>0</v>
      </c>
      <c r="S63" s="54">
        <f>IF($I63=0,0,(($K63-$I63)/$I63)*100)</f>
        <v>0</v>
      </c>
      <c r="T63" s="53">
        <f>IF((+$E60+$E62)=0,0,(P63/(+$E60+$E62))*100)</f>
        <v>0</v>
      </c>
      <c r="U63" s="55">
        <f>IF((+$E60+$E62)=0,0,(Q63/(+$E60+$E62))*100)</f>
        <v>0</v>
      </c>
      <c r="V63" s="97">
        <f>SUM(V60:V62)</f>
        <v>0</v>
      </c>
      <c r="W63" s="98">
        <f>SUM(W60:W62)</f>
        <v>0</v>
      </c>
    </row>
    <row r="64" spans="1:23" ht="12.75" customHeight="1">
      <c r="A64" s="61" t="s">
        <v>81</v>
      </c>
      <c r="B64" s="105">
        <f>SUM(B9:B14,B17:B22,B25:B28,B31,B34:B38,B41:B51,B54:B57,B60:B62)</f>
        <v>935637000</v>
      </c>
      <c r="C64" s="105">
        <f>SUM(C9:C14,C17:C22,C25:C28,C31,C34:C38,C41:C51,C54:C57,C60:C62)</f>
        <v>0</v>
      </c>
      <c r="D64" s="105"/>
      <c r="E64" s="105">
        <f>$B64+$C64+$D64</f>
        <v>935637000</v>
      </c>
      <c r="F64" s="106">
        <f aca="true" t="shared" si="32" ref="F64:O64">SUM(F9:F14,F17:F22,F25:F28,F31,F34:F38,F41:F51,F54:F57,F60:F62)</f>
        <v>492042000</v>
      </c>
      <c r="G64" s="107">
        <f t="shared" si="32"/>
        <v>491537000</v>
      </c>
      <c r="H64" s="106">
        <f t="shared" si="32"/>
        <v>43354000</v>
      </c>
      <c r="I64" s="107">
        <f t="shared" si="32"/>
        <v>58070996</v>
      </c>
      <c r="J64" s="106">
        <f t="shared" si="32"/>
        <v>150779000</v>
      </c>
      <c r="K64" s="107">
        <f t="shared" si="32"/>
        <v>147550416</v>
      </c>
      <c r="L64" s="106">
        <f t="shared" si="32"/>
        <v>0</v>
      </c>
      <c r="M64" s="107">
        <f t="shared" si="32"/>
        <v>0</v>
      </c>
      <c r="N64" s="106">
        <f t="shared" si="32"/>
        <v>0</v>
      </c>
      <c r="O64" s="107">
        <f t="shared" si="32"/>
        <v>0</v>
      </c>
      <c r="P64" s="106">
        <f>$H64+$J64+$L64+$N64</f>
        <v>194133000</v>
      </c>
      <c r="Q64" s="107">
        <f>$I64+$K64+$M64+$O64</f>
        <v>205621412</v>
      </c>
      <c r="R64" s="62">
        <f>IF($H64=0,0,(($J64-$H64)/$H64)*100)</f>
        <v>247.78567144900126</v>
      </c>
      <c r="S64" s="63">
        <f>IF($I64=0,0,(($K64-$I64)/$I64)*100)</f>
        <v>154.08624987248368</v>
      </c>
      <c r="T64" s="62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20.894017211763238</v>
      </c>
      <c r="U64" s="62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22.130484366053476</v>
      </c>
      <c r="V64" s="106">
        <f>SUM(V9:V14,V17:V22,V25:V28,V31,V34:V38,V41:V51,V54:V57,V60:V62)</f>
        <v>0</v>
      </c>
      <c r="W64" s="107">
        <f>SUM(W9:W14,W17:W22,W25:W28,W31,W34:W38,W41:W51,W54:W57,W60:W62)</f>
        <v>0</v>
      </c>
    </row>
    <row r="65" spans="1:23" ht="12.75" customHeight="1">
      <c r="A65" s="41" t="s">
        <v>40</v>
      </c>
      <c r="B65" s="99"/>
      <c r="C65" s="99"/>
      <c r="D65" s="99"/>
      <c r="E65" s="99"/>
      <c r="F65" s="100"/>
      <c r="G65" s="101"/>
      <c r="H65" s="100"/>
      <c r="I65" s="101"/>
      <c r="J65" s="100"/>
      <c r="K65" s="101"/>
      <c r="L65" s="100"/>
      <c r="M65" s="101"/>
      <c r="N65" s="100"/>
      <c r="O65" s="101"/>
      <c r="P65" s="100"/>
      <c r="Q65" s="101"/>
      <c r="R65" s="45"/>
      <c r="S65" s="46"/>
      <c r="T65" s="45"/>
      <c r="U65" s="47"/>
      <c r="V65" s="100"/>
      <c r="W65" s="101"/>
    </row>
    <row r="66" spans="1:23" s="65" customFormat="1" ht="12.75" customHeight="1">
      <c r="A66" s="64" t="s">
        <v>82</v>
      </c>
      <c r="B66" s="93">
        <v>0</v>
      </c>
      <c r="C66" s="93">
        <v>0</v>
      </c>
      <c r="D66" s="93"/>
      <c r="E66" s="93">
        <f>$B66+$C66+$D66</f>
        <v>0</v>
      </c>
      <c r="F66" s="94">
        <v>0</v>
      </c>
      <c r="G66" s="95">
        <v>0</v>
      </c>
      <c r="H66" s="94">
        <v>0</v>
      </c>
      <c r="I66" s="95">
        <v>0</v>
      </c>
      <c r="J66" s="94">
        <v>0</v>
      </c>
      <c r="K66" s="95">
        <v>0</v>
      </c>
      <c r="L66" s="94"/>
      <c r="M66" s="95"/>
      <c r="N66" s="94"/>
      <c r="O66" s="95"/>
      <c r="P66" s="94">
        <f>$H66+$J66+$L66+$N66</f>
        <v>0</v>
      </c>
      <c r="Q66" s="95">
        <f>$I66+$K66+$M66+$O66</f>
        <v>0</v>
      </c>
      <c r="R66" s="49">
        <f>IF($H66=0,0,(($J66-$H66)/$H66)*100)</f>
        <v>0</v>
      </c>
      <c r="S66" s="50">
        <f>IF($I66=0,0,(($K66-$I66)/$I66)*100)</f>
        <v>0</v>
      </c>
      <c r="T66" s="49">
        <f>IF($E66=0,0,($P66/$E66)*100)</f>
        <v>0</v>
      </c>
      <c r="U66" s="51">
        <f>IF($E66=0,0,($Q66/$E66)*100)</f>
        <v>0</v>
      </c>
      <c r="V66" s="94"/>
      <c r="W66" s="95"/>
    </row>
    <row r="67" spans="1:23" ht="12.75" customHeight="1">
      <c r="A67" s="57" t="s">
        <v>39</v>
      </c>
      <c r="B67" s="102">
        <f>B66</f>
        <v>0</v>
      </c>
      <c r="C67" s="102">
        <f>C66</f>
        <v>0</v>
      </c>
      <c r="D67" s="102"/>
      <c r="E67" s="102">
        <f>$B67+$C67+$D67</f>
        <v>0</v>
      </c>
      <c r="F67" s="103">
        <f aca="true" t="shared" si="33" ref="F67:O67">F66</f>
        <v>0</v>
      </c>
      <c r="G67" s="104">
        <f t="shared" si="33"/>
        <v>0</v>
      </c>
      <c r="H67" s="103">
        <f t="shared" si="33"/>
        <v>0</v>
      </c>
      <c r="I67" s="104">
        <f t="shared" si="33"/>
        <v>0</v>
      </c>
      <c r="J67" s="103">
        <f t="shared" si="33"/>
        <v>0</v>
      </c>
      <c r="K67" s="104">
        <f t="shared" si="33"/>
        <v>0</v>
      </c>
      <c r="L67" s="103">
        <f t="shared" si="33"/>
        <v>0</v>
      </c>
      <c r="M67" s="104">
        <f t="shared" si="33"/>
        <v>0</v>
      </c>
      <c r="N67" s="103">
        <f t="shared" si="33"/>
        <v>0</v>
      </c>
      <c r="O67" s="104">
        <f t="shared" si="33"/>
        <v>0</v>
      </c>
      <c r="P67" s="103">
        <f>$H67+$J67+$L67+$N67</f>
        <v>0</v>
      </c>
      <c r="Q67" s="104">
        <f>$I67+$K67+$M67+$O67</f>
        <v>0</v>
      </c>
      <c r="R67" s="58">
        <f>IF($H67=0,0,(($J67-$H67)/$H67)*100)</f>
        <v>0</v>
      </c>
      <c r="S67" s="59">
        <f>IF($I67=0,0,(($K67-$I67)/$I67)*100)</f>
        <v>0</v>
      </c>
      <c r="T67" s="58">
        <f>IF($E67=0,0,($P67/$E67)*100)</f>
        <v>0</v>
      </c>
      <c r="U67" s="60">
        <f>IF($E67=0,0,($Q67/$E67)*100)</f>
        <v>0</v>
      </c>
      <c r="V67" s="103">
        <f>V66</f>
        <v>0</v>
      </c>
      <c r="W67" s="104">
        <f>W66</f>
        <v>0</v>
      </c>
    </row>
    <row r="68" spans="1:23" ht="12.75" customHeight="1">
      <c r="A68" s="61" t="s">
        <v>81</v>
      </c>
      <c r="B68" s="105">
        <f>B66</f>
        <v>0</v>
      </c>
      <c r="C68" s="105">
        <f>C66</f>
        <v>0</v>
      </c>
      <c r="D68" s="105"/>
      <c r="E68" s="105">
        <f>$B68+$C68+$D68</f>
        <v>0</v>
      </c>
      <c r="F68" s="106">
        <f aca="true" t="shared" si="34" ref="F68:O68">F66</f>
        <v>0</v>
      </c>
      <c r="G68" s="107">
        <f t="shared" si="34"/>
        <v>0</v>
      </c>
      <c r="H68" s="106">
        <f t="shared" si="34"/>
        <v>0</v>
      </c>
      <c r="I68" s="107">
        <f t="shared" si="34"/>
        <v>0</v>
      </c>
      <c r="J68" s="106">
        <f t="shared" si="34"/>
        <v>0</v>
      </c>
      <c r="K68" s="107">
        <f t="shared" si="34"/>
        <v>0</v>
      </c>
      <c r="L68" s="106">
        <f t="shared" si="34"/>
        <v>0</v>
      </c>
      <c r="M68" s="107">
        <f t="shared" si="34"/>
        <v>0</v>
      </c>
      <c r="N68" s="106">
        <f t="shared" si="34"/>
        <v>0</v>
      </c>
      <c r="O68" s="107">
        <f t="shared" si="34"/>
        <v>0</v>
      </c>
      <c r="P68" s="106">
        <f>$H68+$J68+$L68+$N68</f>
        <v>0</v>
      </c>
      <c r="Q68" s="107">
        <f>$I68+$K68+$M68+$O68</f>
        <v>0</v>
      </c>
      <c r="R68" s="62">
        <f>IF($H68=0,0,(($J68-$H68)/$H68)*100)</f>
        <v>0</v>
      </c>
      <c r="S68" s="63">
        <f>IF($I68=0,0,(($K68-$I68)/$I68)*100)</f>
        <v>0</v>
      </c>
      <c r="T68" s="62">
        <f>IF($E68=0,0,($P68/$E68)*100)</f>
        <v>0</v>
      </c>
      <c r="U68" s="66">
        <f>IF($E68=0,0,($Q68/$E68)*100)</f>
        <v>0</v>
      </c>
      <c r="V68" s="106">
        <f>V66</f>
        <v>0</v>
      </c>
      <c r="W68" s="107">
        <f>W66</f>
        <v>0</v>
      </c>
    </row>
    <row r="69" spans="1:23" ht="12.75" customHeight="1" thickBot="1">
      <c r="A69" s="61" t="s">
        <v>83</v>
      </c>
      <c r="B69" s="105">
        <f>SUM(B9:B14,B17:B22,B25:B28,B31,B34:B38,B41:B51,B54:B57,B60:B62,B66)</f>
        <v>935637000</v>
      </c>
      <c r="C69" s="105">
        <f>SUM(C9:C14,C17:C22,C25:C28,C31,C34:C38,C41:C51,C54:C57,C60:C62,C66)</f>
        <v>0</v>
      </c>
      <c r="D69" s="105"/>
      <c r="E69" s="105">
        <f>$B69+$C69+$D69</f>
        <v>935637000</v>
      </c>
      <c r="F69" s="106">
        <f aca="true" t="shared" si="35" ref="F69:O69">SUM(F9:F14,F17:F22,F25:F28,F31,F34:F38,F41:F51,F54:F57,F60:F62,F66)</f>
        <v>492042000</v>
      </c>
      <c r="G69" s="107">
        <f t="shared" si="35"/>
        <v>491537000</v>
      </c>
      <c r="H69" s="106">
        <f t="shared" si="35"/>
        <v>43354000</v>
      </c>
      <c r="I69" s="107">
        <f t="shared" si="35"/>
        <v>58070996</v>
      </c>
      <c r="J69" s="106">
        <f t="shared" si="35"/>
        <v>150779000</v>
      </c>
      <c r="K69" s="107">
        <f t="shared" si="35"/>
        <v>147550416</v>
      </c>
      <c r="L69" s="106">
        <f t="shared" si="35"/>
        <v>0</v>
      </c>
      <c r="M69" s="107">
        <f t="shared" si="35"/>
        <v>0</v>
      </c>
      <c r="N69" s="106">
        <f t="shared" si="35"/>
        <v>0</v>
      </c>
      <c r="O69" s="107">
        <f t="shared" si="35"/>
        <v>0</v>
      </c>
      <c r="P69" s="106">
        <f>$H69+$J69+$L69+$N69</f>
        <v>194133000</v>
      </c>
      <c r="Q69" s="107">
        <f>$I69+$K69+$M69+$O69</f>
        <v>205621412</v>
      </c>
      <c r="R69" s="62">
        <f>IF($H69=0,0,(($J69-$H69)/$H69)*100)</f>
        <v>247.78567144900126</v>
      </c>
      <c r="S69" s="63">
        <f>IF($I69=0,0,(($K69-$I69)/$I69)*100)</f>
        <v>154.08624987248368</v>
      </c>
      <c r="T69" s="62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20.894017211763238</v>
      </c>
      <c r="U69" s="66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22.130484366053476</v>
      </c>
      <c r="V69" s="106">
        <f>SUM(V9:V14,V17:V22,V25:V28,V31,V34:V38,V41:V51,V54:V57,V60:V62,V66)</f>
        <v>0</v>
      </c>
      <c r="W69" s="107">
        <f>SUM(W9:W14,W17:W22,W25:W28,W31,W34:W38,W41:W51,W54:W57,W60:W62,W66)</f>
        <v>0</v>
      </c>
    </row>
    <row r="70" spans="1:23" ht="13.5" thickTop="1">
      <c r="A70" s="67"/>
      <c r="B70" s="68"/>
      <c r="C70" s="69"/>
      <c r="D70" s="69"/>
      <c r="E70" s="70"/>
      <c r="F70" s="68"/>
      <c r="G70" s="69"/>
      <c r="H70" s="69"/>
      <c r="I70" s="70"/>
      <c r="J70" s="69"/>
      <c r="K70" s="70"/>
      <c r="L70" s="69"/>
      <c r="M70" s="69"/>
      <c r="N70" s="69"/>
      <c r="O70" s="69"/>
      <c r="P70" s="69"/>
      <c r="Q70" s="69"/>
      <c r="R70" s="69"/>
      <c r="S70" s="69"/>
      <c r="T70" s="69"/>
      <c r="U70" s="70"/>
      <c r="V70" s="68"/>
      <c r="W70" s="70"/>
    </row>
    <row r="71" spans="1:23" ht="12.75">
      <c r="A71" s="13"/>
      <c r="B71" s="71"/>
      <c r="C71" s="72"/>
      <c r="D71" s="72"/>
      <c r="E71" s="73"/>
      <c r="F71" s="74" t="s">
        <v>4</v>
      </c>
      <c r="G71" s="75"/>
      <c r="H71" s="74" t="s">
        <v>5</v>
      </c>
      <c r="I71" s="76"/>
      <c r="J71" s="74" t="s">
        <v>6</v>
      </c>
      <c r="K71" s="76"/>
      <c r="L71" s="74" t="s">
        <v>7</v>
      </c>
      <c r="M71" s="74"/>
      <c r="N71" s="77" t="s">
        <v>8</v>
      </c>
      <c r="O71" s="74"/>
      <c r="P71" s="131" t="s">
        <v>9</v>
      </c>
      <c r="Q71" s="132"/>
      <c r="R71" s="133" t="s">
        <v>10</v>
      </c>
      <c r="S71" s="132"/>
      <c r="T71" s="133" t="s">
        <v>11</v>
      </c>
      <c r="U71" s="132"/>
      <c r="V71" s="131"/>
      <c r="W71" s="132"/>
    </row>
    <row r="72" spans="1:23" ht="67.5">
      <c r="A72" s="78" t="s">
        <v>84</v>
      </c>
      <c r="B72" s="79" t="s">
        <v>85</v>
      </c>
      <c r="C72" s="79" t="s">
        <v>86</v>
      </c>
      <c r="D72" s="80" t="s">
        <v>15</v>
      </c>
      <c r="E72" s="79" t="s">
        <v>16</v>
      </c>
      <c r="F72" s="79" t="s">
        <v>17</v>
      </c>
      <c r="G72" s="79" t="s">
        <v>87</v>
      </c>
      <c r="H72" s="79" t="s">
        <v>88</v>
      </c>
      <c r="I72" s="81" t="s">
        <v>20</v>
      </c>
      <c r="J72" s="79" t="s">
        <v>89</v>
      </c>
      <c r="K72" s="81" t="s">
        <v>22</v>
      </c>
      <c r="L72" s="79" t="s">
        <v>90</v>
      </c>
      <c r="M72" s="81" t="s">
        <v>24</v>
      </c>
      <c r="N72" s="79" t="s">
        <v>91</v>
      </c>
      <c r="O72" s="81" t="s">
        <v>26</v>
      </c>
      <c r="P72" s="81" t="s">
        <v>92</v>
      </c>
      <c r="Q72" s="82" t="s">
        <v>28</v>
      </c>
      <c r="R72" s="83" t="s">
        <v>92</v>
      </c>
      <c r="S72" s="84" t="s">
        <v>28</v>
      </c>
      <c r="T72" s="83" t="s">
        <v>93</v>
      </c>
      <c r="U72" s="80" t="s">
        <v>30</v>
      </c>
      <c r="V72" s="79"/>
      <c r="W72" s="81"/>
    </row>
    <row r="73" spans="1:23" ht="12.75">
      <c r="A73" s="1" t="str">
        <f>+A7</f>
        <v>R thousands</v>
      </c>
      <c r="B73" s="2"/>
      <c r="C73" s="2">
        <v>100</v>
      </c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3"/>
      <c r="P73" s="2"/>
      <c r="Q73" s="3"/>
      <c r="R73" s="2"/>
      <c r="S73" s="3"/>
      <c r="T73" s="2"/>
      <c r="U73" s="2"/>
      <c r="V73" s="2"/>
      <c r="W73" s="2"/>
    </row>
    <row r="74" spans="1:23" ht="12.75" hidden="1">
      <c r="A74" s="4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108"/>
      <c r="O74" s="109"/>
      <c r="P74" s="108"/>
      <c r="Q74" s="109"/>
      <c r="R74" s="5"/>
      <c r="S74" s="6"/>
      <c r="T74" s="5"/>
      <c r="U74" s="5"/>
      <c r="V74" s="108"/>
      <c r="W74" s="108"/>
    </row>
    <row r="75" spans="1:23" ht="12.75" hidden="1">
      <c r="A75" s="7" t="s">
        <v>112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1"/>
      <c r="N75" s="110"/>
      <c r="O75" s="111"/>
      <c r="P75" s="110"/>
      <c r="Q75" s="111"/>
      <c r="R75" s="8"/>
      <c r="S75" s="9"/>
      <c r="T75" s="8"/>
      <c r="U75" s="8"/>
      <c r="V75" s="110"/>
      <c r="W75" s="110"/>
    </row>
    <row r="76" spans="1:23" ht="12.75" hidden="1">
      <c r="A76" s="10" t="s">
        <v>113</v>
      </c>
      <c r="B76" s="112">
        <f>SUM(B77:B80)</f>
        <v>0</v>
      </c>
      <c r="C76" s="112">
        <f aca="true" t="shared" si="36" ref="C76:I76">SUM(C77:C80)</f>
        <v>0</v>
      </c>
      <c r="D76" s="112">
        <f t="shared" si="36"/>
        <v>0</v>
      </c>
      <c r="E76" s="112">
        <f t="shared" si="36"/>
        <v>0</v>
      </c>
      <c r="F76" s="112">
        <f t="shared" si="36"/>
        <v>0</v>
      </c>
      <c r="G76" s="112">
        <f t="shared" si="36"/>
        <v>0</v>
      </c>
      <c r="H76" s="112">
        <f t="shared" si="36"/>
        <v>0</v>
      </c>
      <c r="I76" s="112">
        <f t="shared" si="36"/>
        <v>0</v>
      </c>
      <c r="J76" s="112">
        <f>SUM(J77:J80)</f>
        <v>0</v>
      </c>
      <c r="K76" s="112">
        <f>SUM(K77:K80)</f>
        <v>0</v>
      </c>
      <c r="L76" s="112">
        <f>SUM(L77:L80)</f>
        <v>0</v>
      </c>
      <c r="M76" s="113">
        <f>SUM(M77:M80)</f>
        <v>0</v>
      </c>
      <c r="N76" s="112"/>
      <c r="O76" s="113"/>
      <c r="P76" s="112"/>
      <c r="Q76" s="113"/>
      <c r="R76" s="11"/>
      <c r="S76" s="12"/>
      <c r="T76" s="11"/>
      <c r="U76" s="11"/>
      <c r="V76" s="112">
        <f>SUM(V77:V80)</f>
        <v>0</v>
      </c>
      <c r="W76" s="112">
        <f>SUM(W77:W80)</f>
        <v>0</v>
      </c>
    </row>
    <row r="77" spans="1:23" ht="12.75" hidden="1">
      <c r="A77" s="13" t="s">
        <v>114</v>
      </c>
      <c r="B77" s="114"/>
      <c r="C77" s="114"/>
      <c r="D77" s="114"/>
      <c r="E77" s="114">
        <f>SUM(B77:D77)</f>
        <v>0</v>
      </c>
      <c r="F77" s="114"/>
      <c r="G77" s="114"/>
      <c r="H77" s="114"/>
      <c r="I77" s="115"/>
      <c r="J77" s="114"/>
      <c r="K77" s="115"/>
      <c r="L77" s="114"/>
      <c r="M77" s="116"/>
      <c r="N77" s="114"/>
      <c r="O77" s="116"/>
      <c r="P77" s="114"/>
      <c r="Q77" s="116"/>
      <c r="R77" s="14"/>
      <c r="S77" s="15"/>
      <c r="T77" s="14"/>
      <c r="U77" s="14"/>
      <c r="V77" s="114"/>
      <c r="W77" s="114"/>
    </row>
    <row r="78" spans="1:23" ht="12.75" hidden="1">
      <c r="A78" s="13" t="s">
        <v>115</v>
      </c>
      <c r="B78" s="114"/>
      <c r="C78" s="114"/>
      <c r="D78" s="114"/>
      <c r="E78" s="114">
        <f>SUM(B78:D78)</f>
        <v>0</v>
      </c>
      <c r="F78" s="114"/>
      <c r="G78" s="114"/>
      <c r="H78" s="114"/>
      <c r="I78" s="115"/>
      <c r="J78" s="114"/>
      <c r="K78" s="115"/>
      <c r="L78" s="114"/>
      <c r="M78" s="116"/>
      <c r="N78" s="114"/>
      <c r="O78" s="116"/>
      <c r="P78" s="114"/>
      <c r="Q78" s="116"/>
      <c r="R78" s="14"/>
      <c r="S78" s="15"/>
      <c r="T78" s="14"/>
      <c r="U78" s="14"/>
      <c r="V78" s="114"/>
      <c r="W78" s="114"/>
    </row>
    <row r="79" spans="1:23" ht="12.75" hidden="1">
      <c r="A79" s="13" t="s">
        <v>116</v>
      </c>
      <c r="B79" s="114"/>
      <c r="C79" s="114"/>
      <c r="D79" s="114"/>
      <c r="E79" s="114">
        <f>SUM(B79:D79)</f>
        <v>0</v>
      </c>
      <c r="F79" s="114"/>
      <c r="G79" s="114"/>
      <c r="H79" s="114"/>
      <c r="I79" s="115"/>
      <c r="J79" s="114"/>
      <c r="K79" s="115"/>
      <c r="L79" s="114"/>
      <c r="M79" s="116"/>
      <c r="N79" s="114"/>
      <c r="O79" s="116"/>
      <c r="P79" s="114"/>
      <c r="Q79" s="116"/>
      <c r="R79" s="14"/>
      <c r="S79" s="15"/>
      <c r="T79" s="14"/>
      <c r="U79" s="14"/>
      <c r="V79" s="114"/>
      <c r="W79" s="114"/>
    </row>
    <row r="80" spans="1:23" ht="12.75" hidden="1">
      <c r="A80" s="13" t="s">
        <v>117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>
      <c r="A82" s="85" t="s">
        <v>94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8"/>
      <c r="R82" s="86"/>
      <c r="S82" s="86"/>
      <c r="T82" s="87"/>
      <c r="U82" s="88"/>
      <c r="V82" s="117"/>
      <c r="W82" s="117"/>
    </row>
    <row r="83" spans="1:23" ht="12.75">
      <c r="A83" s="89" t="s">
        <v>95</v>
      </c>
      <c r="B83" s="119">
        <v>0</v>
      </c>
      <c r="C83" s="119">
        <v>0</v>
      </c>
      <c r="D83" s="119"/>
      <c r="E83" s="119">
        <f aca="true" t="shared" si="37" ref="E83:E90">$B83+$C83+$D83</f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/>
      <c r="M83" s="119"/>
      <c r="N83" s="119"/>
      <c r="O83" s="119"/>
      <c r="P83" s="119">
        <f aca="true" t="shared" si="38" ref="P83:P90">$H83+$J83+$L83+$N83</f>
        <v>0</v>
      </c>
      <c r="Q83" s="114">
        <f aca="true" t="shared" si="39" ref="Q83:Q90">$I83+$K83+$M83+$O83</f>
        <v>0</v>
      </c>
      <c r="R83" s="90">
        <f aca="true" t="shared" si="40" ref="R83:R90">IF($H83=0,0,(($J83-$H83)/$H83)*100)</f>
        <v>0</v>
      </c>
      <c r="S83" s="91">
        <f aca="true" t="shared" si="41" ref="S83:S90">IF($I83=0,0,(($K83-$I83)/$I83)*100)</f>
        <v>0</v>
      </c>
      <c r="T83" s="90">
        <f aca="true" t="shared" si="42" ref="T83:T90">IF($E83=0,0,($P83/$E83)*100)</f>
        <v>0</v>
      </c>
      <c r="U83" s="91">
        <f aca="true" t="shared" si="43" ref="U83:U90">IF($E83=0,0,($Q83/$E83)*100)</f>
        <v>0</v>
      </c>
      <c r="V83" s="119"/>
      <c r="W83" s="119"/>
    </row>
    <row r="84" spans="1:23" ht="12.75">
      <c r="A84" s="92" t="s">
        <v>96</v>
      </c>
      <c r="B84" s="114">
        <v>0</v>
      </c>
      <c r="C84" s="114">
        <v>0</v>
      </c>
      <c r="D84" s="114"/>
      <c r="E84" s="114">
        <f t="shared" si="37"/>
        <v>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/>
      <c r="M84" s="114"/>
      <c r="N84" s="114"/>
      <c r="O84" s="114"/>
      <c r="P84" s="116">
        <f t="shared" si="38"/>
        <v>0</v>
      </c>
      <c r="Q84" s="116">
        <f t="shared" si="39"/>
        <v>0</v>
      </c>
      <c r="R84" s="90">
        <f t="shared" si="40"/>
        <v>0</v>
      </c>
      <c r="S84" s="91">
        <f t="shared" si="41"/>
        <v>0</v>
      </c>
      <c r="T84" s="90">
        <f t="shared" si="42"/>
        <v>0</v>
      </c>
      <c r="U84" s="91">
        <f t="shared" si="43"/>
        <v>0</v>
      </c>
      <c r="V84" s="114"/>
      <c r="W84" s="114"/>
    </row>
    <row r="85" spans="1:23" ht="12.75">
      <c r="A85" s="92" t="s">
        <v>97</v>
      </c>
      <c r="B85" s="114">
        <v>0</v>
      </c>
      <c r="C85" s="114">
        <v>0</v>
      </c>
      <c r="D85" s="114"/>
      <c r="E85" s="114">
        <f t="shared" si="37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/>
      <c r="M85" s="114"/>
      <c r="N85" s="114"/>
      <c r="O85" s="114"/>
      <c r="P85" s="116">
        <f t="shared" si="38"/>
        <v>0</v>
      </c>
      <c r="Q85" s="116">
        <f t="shared" si="39"/>
        <v>0</v>
      </c>
      <c r="R85" s="90">
        <f t="shared" si="40"/>
        <v>0</v>
      </c>
      <c r="S85" s="91">
        <f t="shared" si="41"/>
        <v>0</v>
      </c>
      <c r="T85" s="90">
        <f t="shared" si="42"/>
        <v>0</v>
      </c>
      <c r="U85" s="91">
        <f t="shared" si="43"/>
        <v>0</v>
      </c>
      <c r="V85" s="114"/>
      <c r="W85" s="114"/>
    </row>
    <row r="86" spans="1:23" ht="12.75">
      <c r="A86" s="92" t="s">
        <v>98</v>
      </c>
      <c r="B86" s="114">
        <v>0</v>
      </c>
      <c r="C86" s="114">
        <v>0</v>
      </c>
      <c r="D86" s="114"/>
      <c r="E86" s="114">
        <f t="shared" si="37"/>
        <v>0</v>
      </c>
      <c r="F86" s="114">
        <v>0</v>
      </c>
      <c r="G86" s="114">
        <v>0</v>
      </c>
      <c r="H86" s="114">
        <v>0</v>
      </c>
      <c r="I86" s="114">
        <v>0</v>
      </c>
      <c r="J86" s="114">
        <v>0</v>
      </c>
      <c r="K86" s="114">
        <v>0</v>
      </c>
      <c r="L86" s="114"/>
      <c r="M86" s="114"/>
      <c r="N86" s="114"/>
      <c r="O86" s="114"/>
      <c r="P86" s="116">
        <f t="shared" si="38"/>
        <v>0</v>
      </c>
      <c r="Q86" s="116">
        <f t="shared" si="39"/>
        <v>0</v>
      </c>
      <c r="R86" s="90">
        <f t="shared" si="40"/>
        <v>0</v>
      </c>
      <c r="S86" s="91">
        <f t="shared" si="41"/>
        <v>0</v>
      </c>
      <c r="T86" s="90">
        <f t="shared" si="42"/>
        <v>0</v>
      </c>
      <c r="U86" s="91">
        <f t="shared" si="43"/>
        <v>0</v>
      </c>
      <c r="V86" s="114"/>
      <c r="W86" s="114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37"/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/>
      <c r="M87" s="114"/>
      <c r="N87" s="114"/>
      <c r="O87" s="114"/>
      <c r="P87" s="116">
        <f t="shared" si="38"/>
        <v>0</v>
      </c>
      <c r="Q87" s="116">
        <f t="shared" si="39"/>
        <v>0</v>
      </c>
      <c r="R87" s="90">
        <f t="shared" si="40"/>
        <v>0</v>
      </c>
      <c r="S87" s="91">
        <f t="shared" si="41"/>
        <v>0</v>
      </c>
      <c r="T87" s="90">
        <f t="shared" si="42"/>
        <v>0</v>
      </c>
      <c r="U87" s="91">
        <f t="shared" si="43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37"/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/>
      <c r="M88" s="114"/>
      <c r="N88" s="114"/>
      <c r="O88" s="114"/>
      <c r="P88" s="116">
        <f t="shared" si="38"/>
        <v>0</v>
      </c>
      <c r="Q88" s="116">
        <f t="shared" si="39"/>
        <v>0</v>
      </c>
      <c r="R88" s="90">
        <f t="shared" si="40"/>
        <v>0</v>
      </c>
      <c r="S88" s="91">
        <f t="shared" si="41"/>
        <v>0</v>
      </c>
      <c r="T88" s="90">
        <f t="shared" si="42"/>
        <v>0</v>
      </c>
      <c r="U88" s="91">
        <f t="shared" si="43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37"/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/>
      <c r="M89" s="114"/>
      <c r="N89" s="114"/>
      <c r="O89" s="114"/>
      <c r="P89" s="116">
        <f t="shared" si="38"/>
        <v>0</v>
      </c>
      <c r="Q89" s="116">
        <f t="shared" si="39"/>
        <v>0</v>
      </c>
      <c r="R89" s="90">
        <f t="shared" si="40"/>
        <v>0</v>
      </c>
      <c r="S89" s="91">
        <f t="shared" si="41"/>
        <v>0</v>
      </c>
      <c r="T89" s="90">
        <f t="shared" si="42"/>
        <v>0</v>
      </c>
      <c r="U89" s="91">
        <f t="shared" si="43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37"/>
        <v>0</v>
      </c>
      <c r="F90" s="114">
        <v>0</v>
      </c>
      <c r="G90" s="114">
        <v>0</v>
      </c>
      <c r="H90" s="114">
        <v>0</v>
      </c>
      <c r="I90" s="114">
        <v>0</v>
      </c>
      <c r="J90" s="114">
        <v>0</v>
      </c>
      <c r="K90" s="114">
        <v>0</v>
      </c>
      <c r="L90" s="114"/>
      <c r="M90" s="114"/>
      <c r="N90" s="114"/>
      <c r="O90" s="114"/>
      <c r="P90" s="116">
        <f t="shared" si="38"/>
        <v>0</v>
      </c>
      <c r="Q90" s="116">
        <f t="shared" si="39"/>
        <v>0</v>
      </c>
      <c r="R90" s="90">
        <f t="shared" si="40"/>
        <v>0</v>
      </c>
      <c r="S90" s="91">
        <f t="shared" si="41"/>
        <v>0</v>
      </c>
      <c r="T90" s="90">
        <f t="shared" si="42"/>
        <v>0</v>
      </c>
      <c r="U90" s="91">
        <f t="shared" si="43"/>
        <v>0</v>
      </c>
      <c r="V90" s="114"/>
      <c r="W90" s="114"/>
    </row>
    <row r="91" spans="1:23" ht="12.75">
      <c r="A91" s="16" t="s">
        <v>103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1"/>
      <c r="Q91" s="121"/>
      <c r="R91" s="17"/>
      <c r="S91" s="18"/>
      <c r="T91" s="17"/>
      <c r="U91" s="18"/>
      <c r="V91" s="120"/>
      <c r="W91" s="120"/>
    </row>
    <row r="92" spans="1:23" ht="22.5" hidden="1">
      <c r="A92" s="19" t="s">
        <v>118</v>
      </c>
      <c r="B92" s="122">
        <f aca="true" t="shared" si="44" ref="B92:I92">SUM(B93:B107)</f>
        <v>0</v>
      </c>
      <c r="C92" s="122">
        <f t="shared" si="44"/>
        <v>0</v>
      </c>
      <c r="D92" s="122">
        <f t="shared" si="44"/>
        <v>0</v>
      </c>
      <c r="E92" s="122">
        <f t="shared" si="44"/>
        <v>0</v>
      </c>
      <c r="F92" s="122">
        <f t="shared" si="44"/>
        <v>0</v>
      </c>
      <c r="G92" s="122">
        <f t="shared" si="44"/>
        <v>0</v>
      </c>
      <c r="H92" s="122">
        <f t="shared" si="44"/>
        <v>0</v>
      </c>
      <c r="I92" s="122">
        <f t="shared" si="44"/>
        <v>0</v>
      </c>
      <c r="J92" s="122">
        <f>SUM(J93:J107)</f>
        <v>0</v>
      </c>
      <c r="K92" s="122">
        <f>SUM(K93:K107)</f>
        <v>0</v>
      </c>
      <c r="L92" s="122">
        <f>SUM(L93:L107)</f>
        <v>0</v>
      </c>
      <c r="M92" s="123">
        <f>SUM(M93:M107)</f>
        <v>0</v>
      </c>
      <c r="N92" s="122"/>
      <c r="O92" s="123"/>
      <c r="P92" s="122"/>
      <c r="Q92" s="123"/>
      <c r="R92" s="20" t="str">
        <f aca="true" t="shared" si="45" ref="R92:S107">IF(L92=0," ",(N92-L92)/L92)</f>
        <v> </v>
      </c>
      <c r="S92" s="20" t="str">
        <f t="shared" si="45"/>
        <v> </v>
      </c>
      <c r="T92" s="20" t="str">
        <f aca="true" t="shared" si="46" ref="T92:T110">IF(E92=0," ",(P92/E92))</f>
        <v> </v>
      </c>
      <c r="U92" s="21" t="str">
        <f aca="true" t="shared" si="47" ref="U92:U110">IF(E92=0," ",(Q92/E92))</f>
        <v> </v>
      </c>
      <c r="V92" s="122">
        <f>SUM(V93:V107)</f>
        <v>0</v>
      </c>
      <c r="W92" s="122">
        <f>SUM(W93:W107)</f>
        <v>0</v>
      </c>
    </row>
    <row r="93" spans="1:23" ht="12.75" hidden="1">
      <c r="A93" s="22"/>
      <c r="B93" s="124"/>
      <c r="C93" s="124"/>
      <c r="D93" s="124"/>
      <c r="E93" s="125">
        <f>SUM(B93:D93)</f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3" t="str">
        <f t="shared" si="45"/>
        <v> </v>
      </c>
      <c r="S93" s="23" t="str">
        <f t="shared" si="45"/>
        <v> </v>
      </c>
      <c r="T93" s="23" t="str">
        <f t="shared" si="46"/>
        <v> </v>
      </c>
      <c r="U93" s="24" t="str">
        <f t="shared" si="47"/>
        <v> </v>
      </c>
      <c r="V93" s="124"/>
      <c r="W93" s="124"/>
    </row>
    <row r="94" spans="1:23" ht="12.75" hidden="1">
      <c r="A94" s="22"/>
      <c r="B94" s="124"/>
      <c r="C94" s="124"/>
      <c r="D94" s="124"/>
      <c r="E94" s="125">
        <f aca="true" t="shared" si="48" ref="E94:E107">SUM(B94:D94)</f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3" t="str">
        <f t="shared" si="45"/>
        <v> </v>
      </c>
      <c r="S94" s="23" t="str">
        <f t="shared" si="45"/>
        <v> </v>
      </c>
      <c r="T94" s="23" t="str">
        <f t="shared" si="46"/>
        <v> </v>
      </c>
      <c r="U94" s="24" t="str">
        <f t="shared" si="47"/>
        <v> </v>
      </c>
      <c r="V94" s="124"/>
      <c r="W94" s="124"/>
    </row>
    <row r="95" spans="1:23" ht="12.75" hidden="1">
      <c r="A95" s="22"/>
      <c r="B95" s="124"/>
      <c r="C95" s="124"/>
      <c r="D95" s="124"/>
      <c r="E95" s="125">
        <f t="shared" si="48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3" t="str">
        <f t="shared" si="45"/>
        <v> </v>
      </c>
      <c r="S95" s="23" t="str">
        <f t="shared" si="45"/>
        <v> </v>
      </c>
      <c r="T95" s="23" t="str">
        <f t="shared" si="46"/>
        <v> </v>
      </c>
      <c r="U95" s="24" t="str">
        <f t="shared" si="47"/>
        <v> </v>
      </c>
      <c r="V95" s="124"/>
      <c r="W95" s="124"/>
    </row>
    <row r="96" spans="1:23" ht="12.75" hidden="1">
      <c r="A96" s="22"/>
      <c r="B96" s="124"/>
      <c r="C96" s="124"/>
      <c r="D96" s="124"/>
      <c r="E96" s="125">
        <f t="shared" si="48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45"/>
        <v> </v>
      </c>
      <c r="S96" s="23" t="str">
        <f t="shared" si="45"/>
        <v> </v>
      </c>
      <c r="T96" s="23" t="str">
        <f t="shared" si="46"/>
        <v> </v>
      </c>
      <c r="U96" s="24" t="str">
        <f t="shared" si="47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t="shared" si="48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45"/>
        <v> </v>
      </c>
      <c r="S97" s="23" t="str">
        <f t="shared" si="45"/>
        <v> </v>
      </c>
      <c r="T97" s="23" t="str">
        <f t="shared" si="46"/>
        <v> </v>
      </c>
      <c r="U97" s="24" t="str">
        <f t="shared" si="47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48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45"/>
        <v> </v>
      </c>
      <c r="S98" s="23" t="str">
        <f t="shared" si="45"/>
        <v> </v>
      </c>
      <c r="T98" s="23" t="str">
        <f t="shared" si="46"/>
        <v> </v>
      </c>
      <c r="U98" s="24" t="str">
        <f t="shared" si="47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48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45"/>
        <v> </v>
      </c>
      <c r="S99" s="23" t="str">
        <f t="shared" si="45"/>
        <v> </v>
      </c>
      <c r="T99" s="23" t="str">
        <f t="shared" si="46"/>
        <v> </v>
      </c>
      <c r="U99" s="24" t="str">
        <f t="shared" si="47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48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45"/>
        <v> </v>
      </c>
      <c r="S100" s="23" t="str">
        <f t="shared" si="45"/>
        <v> </v>
      </c>
      <c r="T100" s="23" t="str">
        <f t="shared" si="46"/>
        <v> </v>
      </c>
      <c r="U100" s="24" t="str">
        <f t="shared" si="47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48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45"/>
        <v> </v>
      </c>
      <c r="S101" s="23" t="str">
        <f t="shared" si="45"/>
        <v> </v>
      </c>
      <c r="T101" s="23" t="str">
        <f t="shared" si="46"/>
        <v> </v>
      </c>
      <c r="U101" s="24" t="str">
        <f t="shared" si="47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48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45"/>
        <v> </v>
      </c>
      <c r="S102" s="23" t="str">
        <f t="shared" si="45"/>
        <v> </v>
      </c>
      <c r="T102" s="23" t="str">
        <f t="shared" si="46"/>
        <v> </v>
      </c>
      <c r="U102" s="24" t="str">
        <f t="shared" si="47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48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45"/>
        <v> </v>
      </c>
      <c r="S103" s="23" t="str">
        <f t="shared" si="45"/>
        <v> </v>
      </c>
      <c r="T103" s="23" t="str">
        <f t="shared" si="46"/>
        <v> </v>
      </c>
      <c r="U103" s="24" t="str">
        <f t="shared" si="47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48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45"/>
        <v> </v>
      </c>
      <c r="S104" s="23" t="str">
        <f t="shared" si="45"/>
        <v> </v>
      </c>
      <c r="T104" s="23" t="str">
        <f t="shared" si="46"/>
        <v> </v>
      </c>
      <c r="U104" s="24" t="str">
        <f t="shared" si="47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48"/>
        <v>0</v>
      </c>
      <c r="F105" s="124"/>
      <c r="G105" s="124"/>
      <c r="H105" s="126"/>
      <c r="I105" s="124"/>
      <c r="J105" s="126"/>
      <c r="K105" s="124"/>
      <c r="L105" s="126"/>
      <c r="M105" s="126"/>
      <c r="N105" s="126"/>
      <c r="O105" s="126"/>
      <c r="P105" s="126"/>
      <c r="Q105" s="126"/>
      <c r="R105" s="23" t="str">
        <f t="shared" si="45"/>
        <v> </v>
      </c>
      <c r="S105" s="23" t="str">
        <f t="shared" si="45"/>
        <v> </v>
      </c>
      <c r="T105" s="23" t="str">
        <f t="shared" si="46"/>
        <v> </v>
      </c>
      <c r="U105" s="24" t="str">
        <f t="shared" si="47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48"/>
        <v>0</v>
      </c>
      <c r="F106" s="124"/>
      <c r="G106" s="124"/>
      <c r="H106" s="126"/>
      <c r="I106" s="124"/>
      <c r="J106" s="126"/>
      <c r="K106" s="124"/>
      <c r="L106" s="126"/>
      <c r="M106" s="126"/>
      <c r="N106" s="126"/>
      <c r="O106" s="126"/>
      <c r="P106" s="126"/>
      <c r="Q106" s="126"/>
      <c r="R106" s="23" t="str">
        <f t="shared" si="45"/>
        <v> </v>
      </c>
      <c r="S106" s="23" t="str">
        <f t="shared" si="45"/>
        <v> </v>
      </c>
      <c r="T106" s="23" t="str">
        <f t="shared" si="46"/>
        <v> </v>
      </c>
      <c r="U106" s="24" t="str">
        <f t="shared" si="47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48"/>
        <v>0</v>
      </c>
      <c r="F107" s="124"/>
      <c r="G107" s="124"/>
      <c r="H107" s="126"/>
      <c r="I107" s="124"/>
      <c r="J107" s="126"/>
      <c r="K107" s="124"/>
      <c r="L107" s="126"/>
      <c r="M107" s="126"/>
      <c r="N107" s="126"/>
      <c r="O107" s="126"/>
      <c r="P107" s="126"/>
      <c r="Q107" s="126"/>
      <c r="R107" s="23" t="str">
        <f t="shared" si="45"/>
        <v> </v>
      </c>
      <c r="S107" s="23" t="str">
        <f t="shared" si="45"/>
        <v> </v>
      </c>
      <c r="T107" s="23" t="str">
        <f t="shared" si="46"/>
        <v> </v>
      </c>
      <c r="U107" s="24" t="str">
        <f t="shared" si="47"/>
        <v> </v>
      </c>
      <c r="V107" s="124"/>
      <c r="W107" s="124"/>
    </row>
    <row r="108" spans="1:23" ht="12.75" hidden="1">
      <c r="A108" s="25"/>
      <c r="B108" s="127"/>
      <c r="C108" s="128"/>
      <c r="D108" s="128"/>
      <c r="E108" s="128"/>
      <c r="F108" s="127"/>
      <c r="G108" s="128"/>
      <c r="H108" s="127"/>
      <c r="I108" s="128"/>
      <c r="J108" s="127"/>
      <c r="K108" s="128"/>
      <c r="L108" s="127"/>
      <c r="M108" s="127"/>
      <c r="N108" s="127"/>
      <c r="O108" s="127"/>
      <c r="P108" s="127"/>
      <c r="Q108" s="127"/>
      <c r="R108" s="20" t="str">
        <f aca="true" t="shared" si="49" ref="R108:S110">IF(L108=0," ",(N108-L108)/L108)</f>
        <v> </v>
      </c>
      <c r="S108" s="21" t="str">
        <f t="shared" si="49"/>
        <v> </v>
      </c>
      <c r="T108" s="20" t="str">
        <f t="shared" si="46"/>
        <v> </v>
      </c>
      <c r="U108" s="21" t="str">
        <f t="shared" si="47"/>
        <v> </v>
      </c>
      <c r="V108" s="127"/>
      <c r="W108" s="128"/>
    </row>
    <row r="109" spans="1:23" ht="12.75" hidden="1">
      <c r="A109" s="25" t="s">
        <v>81</v>
      </c>
      <c r="B109" s="127">
        <f aca="true" t="shared" si="50" ref="B109:Q109">B92+B82</f>
        <v>0</v>
      </c>
      <c r="C109" s="127">
        <f t="shared" si="50"/>
        <v>0</v>
      </c>
      <c r="D109" s="127">
        <f t="shared" si="50"/>
        <v>0</v>
      </c>
      <c r="E109" s="127">
        <f t="shared" si="50"/>
        <v>0</v>
      </c>
      <c r="F109" s="127">
        <f t="shared" si="50"/>
        <v>0</v>
      </c>
      <c r="G109" s="127">
        <f t="shared" si="50"/>
        <v>0</v>
      </c>
      <c r="H109" s="127">
        <f t="shared" si="50"/>
        <v>0</v>
      </c>
      <c r="I109" s="127">
        <f t="shared" si="50"/>
        <v>0</v>
      </c>
      <c r="J109" s="127">
        <f t="shared" si="50"/>
        <v>0</v>
      </c>
      <c r="K109" s="127">
        <f t="shared" si="50"/>
        <v>0</v>
      </c>
      <c r="L109" s="127">
        <f t="shared" si="50"/>
        <v>0</v>
      </c>
      <c r="M109" s="127">
        <f t="shared" si="50"/>
        <v>0</v>
      </c>
      <c r="N109" s="127">
        <f t="shared" si="50"/>
        <v>0</v>
      </c>
      <c r="O109" s="127">
        <f t="shared" si="50"/>
        <v>0</v>
      </c>
      <c r="P109" s="127">
        <f t="shared" si="50"/>
        <v>0</v>
      </c>
      <c r="Q109" s="127">
        <f t="shared" si="50"/>
        <v>0</v>
      </c>
      <c r="R109" s="20" t="str">
        <f t="shared" si="49"/>
        <v> </v>
      </c>
      <c r="S109" s="21" t="str">
        <f t="shared" si="49"/>
        <v> </v>
      </c>
      <c r="T109" s="20" t="str">
        <f t="shared" si="46"/>
        <v> </v>
      </c>
      <c r="U109" s="21" t="str">
        <f t="shared" si="47"/>
        <v> </v>
      </c>
      <c r="V109" s="127">
        <f>V92+V82</f>
        <v>0</v>
      </c>
      <c r="W109" s="127">
        <f>W92+W82</f>
        <v>0</v>
      </c>
    </row>
    <row r="110" spans="1:23" ht="12.75" hidden="1">
      <c r="A110" s="26" t="s">
        <v>119</v>
      </c>
      <c r="B110" s="129">
        <f>B82</f>
        <v>0</v>
      </c>
      <c r="C110" s="129">
        <f aca="true" t="shared" si="51" ref="C110:Q110">C82</f>
        <v>0</v>
      </c>
      <c r="D110" s="129">
        <f t="shared" si="51"/>
        <v>0</v>
      </c>
      <c r="E110" s="129">
        <f t="shared" si="51"/>
        <v>0</v>
      </c>
      <c r="F110" s="129">
        <f t="shared" si="51"/>
        <v>0</v>
      </c>
      <c r="G110" s="129">
        <f t="shared" si="51"/>
        <v>0</v>
      </c>
      <c r="H110" s="129">
        <f t="shared" si="51"/>
        <v>0</v>
      </c>
      <c r="I110" s="129">
        <f t="shared" si="51"/>
        <v>0</v>
      </c>
      <c r="J110" s="129">
        <f t="shared" si="51"/>
        <v>0</v>
      </c>
      <c r="K110" s="129">
        <f t="shared" si="51"/>
        <v>0</v>
      </c>
      <c r="L110" s="129">
        <f t="shared" si="51"/>
        <v>0</v>
      </c>
      <c r="M110" s="129">
        <f t="shared" si="51"/>
        <v>0</v>
      </c>
      <c r="N110" s="129">
        <f t="shared" si="51"/>
        <v>0</v>
      </c>
      <c r="O110" s="129">
        <f t="shared" si="51"/>
        <v>0</v>
      </c>
      <c r="P110" s="129">
        <f t="shared" si="51"/>
        <v>0</v>
      </c>
      <c r="Q110" s="129">
        <f t="shared" si="51"/>
        <v>0</v>
      </c>
      <c r="R110" s="20" t="str">
        <f t="shared" si="49"/>
        <v> </v>
      </c>
      <c r="S110" s="21" t="str">
        <f t="shared" si="49"/>
        <v> </v>
      </c>
      <c r="T110" s="20" t="str">
        <f t="shared" si="46"/>
        <v> </v>
      </c>
      <c r="U110" s="21" t="str">
        <f t="shared" si="47"/>
        <v> </v>
      </c>
      <c r="V110" s="129">
        <f>V82</f>
        <v>0</v>
      </c>
      <c r="W110" s="129">
        <f>W82</f>
        <v>0</v>
      </c>
    </row>
    <row r="111" spans="1:23" ht="12.75">
      <c r="A111" s="27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28"/>
      <c r="S111" s="28"/>
      <c r="T111" s="28"/>
      <c r="U111" s="28"/>
      <c r="V111" s="130"/>
      <c r="W111" s="130"/>
    </row>
    <row r="112" ht="12.75">
      <c r="A112" s="29" t="s">
        <v>120</v>
      </c>
    </row>
    <row r="113" ht="12.75">
      <c r="A113" s="29" t="s">
        <v>121</v>
      </c>
    </row>
    <row r="114" spans="1:22" ht="12.75">
      <c r="A114" s="29" t="s">
        <v>122</v>
      </c>
      <c r="B114" s="31"/>
      <c r="C114" s="31"/>
      <c r="D114" s="31"/>
      <c r="E114" s="31"/>
      <c r="F114" s="31"/>
      <c r="H114" s="31"/>
      <c r="I114" s="31"/>
      <c r="J114" s="31"/>
      <c r="K114" s="31"/>
      <c r="V114" s="31"/>
    </row>
    <row r="115" spans="1:22" ht="12.75">
      <c r="A115" s="29" t="s">
        <v>123</v>
      </c>
      <c r="B115" s="31"/>
      <c r="C115" s="31"/>
      <c r="D115" s="31"/>
      <c r="E115" s="31"/>
      <c r="F115" s="31"/>
      <c r="H115" s="31"/>
      <c r="I115" s="31"/>
      <c r="J115" s="31"/>
      <c r="K115" s="31"/>
      <c r="V115" s="31"/>
    </row>
    <row r="116" spans="1:22" ht="12.75">
      <c r="A116" s="29" t="s">
        <v>124</v>
      </c>
      <c r="B116" s="31"/>
      <c r="C116" s="31"/>
      <c r="D116" s="31"/>
      <c r="E116" s="31"/>
      <c r="F116" s="31"/>
      <c r="H116" s="31"/>
      <c r="I116" s="31"/>
      <c r="J116" s="31"/>
      <c r="K116" s="31"/>
      <c r="V116" s="31"/>
    </row>
    <row r="117" ht="12.75">
      <c r="A117" s="29" t="s">
        <v>125</v>
      </c>
    </row>
    <row r="120" spans="1:23" ht="12.75">
      <c r="A120" s="31"/>
      <c r="G120" s="31"/>
      <c r="W120" s="31"/>
    </row>
    <row r="121" spans="1:23" ht="12.75">
      <c r="A121" s="31"/>
      <c r="G121" s="31"/>
      <c r="W121" s="31"/>
    </row>
    <row r="122" spans="1:23" ht="12.75">
      <c r="A122" s="31"/>
      <c r="G122" s="31"/>
      <c r="W122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1:Q71"/>
    <mergeCell ref="R71:S71"/>
    <mergeCell ref="T71:U71"/>
    <mergeCell ref="V71:W71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2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52.7109375" style="30" customWidth="1"/>
    <col min="2" max="11" width="13.7109375" style="30" customWidth="1"/>
    <col min="12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108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4</v>
      </c>
      <c r="G6" s="135"/>
      <c r="H6" s="134" t="s">
        <v>5</v>
      </c>
      <c r="I6" s="135"/>
      <c r="J6" s="134" t="s">
        <v>6</v>
      </c>
      <c r="K6" s="135"/>
      <c r="L6" s="134" t="s">
        <v>7</v>
      </c>
      <c r="M6" s="135"/>
      <c r="N6" s="134" t="s">
        <v>8</v>
      </c>
      <c r="O6" s="135"/>
      <c r="P6" s="134" t="s">
        <v>9</v>
      </c>
      <c r="Q6" s="135"/>
      <c r="R6" s="134" t="s">
        <v>10</v>
      </c>
      <c r="S6" s="135"/>
      <c r="T6" s="134" t="s">
        <v>11</v>
      </c>
      <c r="U6" s="135"/>
      <c r="V6" s="134" t="s">
        <v>12</v>
      </c>
      <c r="W6" s="135"/>
    </row>
    <row r="7" spans="1:23" ht="76.5">
      <c r="A7" s="37" t="s">
        <v>13</v>
      </c>
      <c r="B7" s="38" t="s">
        <v>126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IF($H9=0,0,(($J9-$H9)/$H9)*100)</f>
        <v>0</v>
      </c>
      <c r="S9" s="50">
        <f>IF($I9=0,0,(($K9-$I9)/$I9)*100)</f>
        <v>0</v>
      </c>
      <c r="T9" s="49">
        <f>IF($E9=0,0,($P9/$E9)*100)</f>
        <v>0</v>
      </c>
      <c r="U9" s="51">
        <f>IF($E9=0,0,($Q9/$E9)*100)</f>
        <v>0</v>
      </c>
      <c r="V9" s="94"/>
      <c r="W9" s="95"/>
    </row>
    <row r="10" spans="1:23" ht="12.75" customHeight="1">
      <c r="A10" s="48" t="s">
        <v>34</v>
      </c>
      <c r="B10" s="93">
        <v>1050000</v>
      </c>
      <c r="C10" s="93">
        <v>0</v>
      </c>
      <c r="D10" s="93"/>
      <c r="E10" s="93">
        <f aca="true" t="shared" si="0" ref="E10:E15">$B10+$C10+$D10</f>
        <v>1050000</v>
      </c>
      <c r="F10" s="94">
        <v>1050000</v>
      </c>
      <c r="G10" s="95">
        <v>1050000</v>
      </c>
      <c r="H10" s="94">
        <v>264000</v>
      </c>
      <c r="I10" s="95">
        <v>262500</v>
      </c>
      <c r="J10" s="94">
        <v>264000</v>
      </c>
      <c r="K10" s="95">
        <v>262500</v>
      </c>
      <c r="L10" s="94"/>
      <c r="M10" s="95"/>
      <c r="N10" s="94"/>
      <c r="O10" s="95"/>
      <c r="P10" s="94">
        <f aca="true" t="shared" si="1" ref="P10:P15">$H10+$J10+$L10+$N10</f>
        <v>528000</v>
      </c>
      <c r="Q10" s="95">
        <f aca="true" t="shared" si="2" ref="Q10:Q15">$I10+$K10+$M10+$O10</f>
        <v>525000</v>
      </c>
      <c r="R10" s="49">
        <f aca="true" t="shared" si="3" ref="R10:R15">IF($H10=0,0,(($J10-$H10)/$H10)*100)</f>
        <v>0</v>
      </c>
      <c r="S10" s="50">
        <f aca="true" t="shared" si="4" ref="S10:S15">IF($I10=0,0,(($K10-$I10)/$I10)*100)</f>
        <v>0</v>
      </c>
      <c r="T10" s="49">
        <f>IF($E10=0,0,($P10/$E10)*100)</f>
        <v>50.28571428571429</v>
      </c>
      <c r="U10" s="51">
        <f>IF($E10=0,0,($Q10/$E10)*100)</f>
        <v>50</v>
      </c>
      <c r="V10" s="94"/>
      <c r="W10" s="95"/>
    </row>
    <row r="11" spans="1:23" ht="12.75" customHeight="1">
      <c r="A11" s="48" t="s">
        <v>35</v>
      </c>
      <c r="B11" s="93">
        <v>8760000</v>
      </c>
      <c r="C11" s="93">
        <v>0</v>
      </c>
      <c r="D11" s="93"/>
      <c r="E11" s="93">
        <f t="shared" si="0"/>
        <v>8760000</v>
      </c>
      <c r="F11" s="94">
        <v>3500000</v>
      </c>
      <c r="G11" s="95">
        <v>3500000</v>
      </c>
      <c r="H11" s="94">
        <v>1909000</v>
      </c>
      <c r="I11" s="95">
        <v>1908209</v>
      </c>
      <c r="J11" s="94">
        <v>1317000</v>
      </c>
      <c r="K11" s="95">
        <v>1719022</v>
      </c>
      <c r="L11" s="94"/>
      <c r="M11" s="95"/>
      <c r="N11" s="94"/>
      <c r="O11" s="95"/>
      <c r="P11" s="94">
        <f t="shared" si="1"/>
        <v>3226000</v>
      </c>
      <c r="Q11" s="95">
        <f t="shared" si="2"/>
        <v>3627231</v>
      </c>
      <c r="R11" s="49">
        <f t="shared" si="3"/>
        <v>-31.01100052383447</v>
      </c>
      <c r="S11" s="50">
        <f t="shared" si="4"/>
        <v>-9.914375207327918</v>
      </c>
      <c r="T11" s="49">
        <f>IF($E11=0,0,($P11/$E11)*100)</f>
        <v>36.826484018264836</v>
      </c>
      <c r="U11" s="51">
        <f>IF($E11=0,0,($Q11/$E11)*100)</f>
        <v>41.40674657534247</v>
      </c>
      <c r="V11" s="94"/>
      <c r="W11" s="95"/>
    </row>
    <row r="12" spans="1:23" ht="12.75" customHeight="1">
      <c r="A12" s="48" t="s">
        <v>36</v>
      </c>
      <c r="B12" s="93">
        <v>82182000</v>
      </c>
      <c r="C12" s="93">
        <v>0</v>
      </c>
      <c r="D12" s="93"/>
      <c r="E12" s="93">
        <f t="shared" si="0"/>
        <v>82182000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8450376</v>
      </c>
      <c r="L12" s="94"/>
      <c r="M12" s="95"/>
      <c r="N12" s="94"/>
      <c r="O12" s="95"/>
      <c r="P12" s="94">
        <f t="shared" si="1"/>
        <v>0</v>
      </c>
      <c r="Q12" s="95">
        <f t="shared" si="2"/>
        <v>8450376</v>
      </c>
      <c r="R12" s="49">
        <f t="shared" si="3"/>
        <v>0</v>
      </c>
      <c r="S12" s="50">
        <f t="shared" si="4"/>
        <v>0</v>
      </c>
      <c r="T12" s="49">
        <f>IF($E12=0,0,($P12/$E12)*100)</f>
        <v>0</v>
      </c>
      <c r="U12" s="51">
        <f>IF($E12=0,0,($Q12/$E12)*100)</f>
        <v>10.282514419215886</v>
      </c>
      <c r="V12" s="94"/>
      <c r="W12" s="95"/>
    </row>
    <row r="13" spans="1:23" ht="12.75" customHeight="1">
      <c r="A13" s="48" t="s">
        <v>37</v>
      </c>
      <c r="B13" s="93">
        <v>79523000</v>
      </c>
      <c r="C13" s="93">
        <v>0</v>
      </c>
      <c r="D13" s="93"/>
      <c r="E13" s="93">
        <f t="shared" si="0"/>
        <v>79523000</v>
      </c>
      <c r="F13" s="94">
        <v>17500000</v>
      </c>
      <c r="G13" s="95">
        <v>17500000</v>
      </c>
      <c r="H13" s="94">
        <v>0</v>
      </c>
      <c r="I13" s="95">
        <v>0</v>
      </c>
      <c r="J13" s="94">
        <v>8447000</v>
      </c>
      <c r="K13" s="95">
        <v>26893480</v>
      </c>
      <c r="L13" s="94"/>
      <c r="M13" s="95"/>
      <c r="N13" s="94"/>
      <c r="O13" s="95"/>
      <c r="P13" s="94">
        <f t="shared" si="1"/>
        <v>8447000</v>
      </c>
      <c r="Q13" s="95">
        <f t="shared" si="2"/>
        <v>26893480</v>
      </c>
      <c r="R13" s="49">
        <f t="shared" si="3"/>
        <v>0</v>
      </c>
      <c r="S13" s="50">
        <f t="shared" si="4"/>
        <v>0</v>
      </c>
      <c r="T13" s="49">
        <f>IF($E13=0,0,($P13/$E13)*100)</f>
        <v>10.622084176904794</v>
      </c>
      <c r="U13" s="51">
        <f>IF($E13=0,0,($Q13/$E13)*100)</f>
        <v>33.81849276309998</v>
      </c>
      <c r="V13" s="94"/>
      <c r="W13" s="95"/>
    </row>
    <row r="14" spans="1:23" ht="12.75" customHeight="1">
      <c r="A14" s="48" t="s">
        <v>38</v>
      </c>
      <c r="B14" s="93">
        <v>1000000</v>
      </c>
      <c r="C14" s="93">
        <v>0</v>
      </c>
      <c r="D14" s="93"/>
      <c r="E14" s="93">
        <f t="shared" si="0"/>
        <v>1000000</v>
      </c>
      <c r="F14" s="94">
        <v>843000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>IF($E14=0,0,($P14/$E14)*100)</f>
        <v>0</v>
      </c>
      <c r="U14" s="51">
        <f>IF($E14=0,0,($Q14/$E14)*100)</f>
        <v>0</v>
      </c>
      <c r="V14" s="94"/>
      <c r="W14" s="95"/>
    </row>
    <row r="15" spans="1:23" ht="12.75" customHeight="1">
      <c r="A15" s="52" t="s">
        <v>39</v>
      </c>
      <c r="B15" s="96">
        <f>SUM(B9:B14)</f>
        <v>172515000</v>
      </c>
      <c r="C15" s="96">
        <f>SUM(C9:C14)</f>
        <v>0</v>
      </c>
      <c r="D15" s="96"/>
      <c r="E15" s="96">
        <f t="shared" si="0"/>
        <v>172515000</v>
      </c>
      <c r="F15" s="97">
        <f aca="true" t="shared" si="5" ref="F15:O15">SUM(F9:F14)</f>
        <v>22893000</v>
      </c>
      <c r="G15" s="98">
        <f t="shared" si="5"/>
        <v>22050000</v>
      </c>
      <c r="H15" s="97">
        <f t="shared" si="5"/>
        <v>2173000</v>
      </c>
      <c r="I15" s="98">
        <f t="shared" si="5"/>
        <v>2170709</v>
      </c>
      <c r="J15" s="97">
        <f t="shared" si="5"/>
        <v>10028000</v>
      </c>
      <c r="K15" s="98">
        <f t="shared" si="5"/>
        <v>37325378</v>
      </c>
      <c r="L15" s="97">
        <f t="shared" si="5"/>
        <v>0</v>
      </c>
      <c r="M15" s="98">
        <f t="shared" si="5"/>
        <v>0</v>
      </c>
      <c r="N15" s="97">
        <f t="shared" si="5"/>
        <v>0</v>
      </c>
      <c r="O15" s="98">
        <f t="shared" si="5"/>
        <v>0</v>
      </c>
      <c r="P15" s="97">
        <f t="shared" si="1"/>
        <v>12201000</v>
      </c>
      <c r="Q15" s="98">
        <f t="shared" si="2"/>
        <v>39496087</v>
      </c>
      <c r="R15" s="53">
        <f t="shared" si="3"/>
        <v>361.48182236539344</v>
      </c>
      <c r="S15" s="54">
        <f t="shared" si="4"/>
        <v>1619.5016927648985</v>
      </c>
      <c r="T15" s="53">
        <f>IF(SUM($E9:$E13)=0,0,(P15/SUM($E9:$E13))*100)</f>
        <v>7.1136635279713145</v>
      </c>
      <c r="U15" s="55">
        <f>IF(SUM($E9:$E13)=0,0,(Q15/SUM($E9:$E13))*100)</f>
        <v>23.027774247150397</v>
      </c>
      <c r="V15" s="97">
        <f>SUM(V9:V14)</f>
        <v>0</v>
      </c>
      <c r="W15" s="98">
        <f>SUM(W9:W14)</f>
        <v>0</v>
      </c>
    </row>
    <row r="16" spans="1:23" ht="12.75" customHeight="1">
      <c r="A16" s="41" t="s">
        <v>40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5"/>
      <c r="S16" s="46"/>
      <c r="T16" s="45"/>
      <c r="U16" s="47"/>
      <c r="V16" s="100"/>
      <c r="W16" s="101"/>
    </row>
    <row r="17" spans="1:23" ht="12.75" customHeight="1">
      <c r="A17" s="48" t="s">
        <v>41</v>
      </c>
      <c r="B17" s="93">
        <v>0</v>
      </c>
      <c r="C17" s="93">
        <v>0</v>
      </c>
      <c r="D17" s="93"/>
      <c r="E17" s="93">
        <f aca="true" t="shared" si="6" ref="E17:E23">$B17+$C17+$D17</f>
        <v>0</v>
      </c>
      <c r="F17" s="94">
        <v>0</v>
      </c>
      <c r="G17" s="95">
        <v>0</v>
      </c>
      <c r="H17" s="94">
        <v>0</v>
      </c>
      <c r="I17" s="95">
        <v>0</v>
      </c>
      <c r="J17" s="94">
        <v>0</v>
      </c>
      <c r="K17" s="95">
        <v>0</v>
      </c>
      <c r="L17" s="94"/>
      <c r="M17" s="95"/>
      <c r="N17" s="94"/>
      <c r="O17" s="95"/>
      <c r="P17" s="94">
        <f aca="true" t="shared" si="7" ref="P17:P23">$H17+$J17+$L17+$N17</f>
        <v>0</v>
      </c>
      <c r="Q17" s="95">
        <f aca="true" t="shared" si="8" ref="Q17:Q23">$I17+$K17+$M17+$O17</f>
        <v>0</v>
      </c>
      <c r="R17" s="49">
        <f aca="true" t="shared" si="9" ref="R17:R23">IF($H17=0,0,(($J17-$H17)/$H17)*100)</f>
        <v>0</v>
      </c>
      <c r="S17" s="50">
        <f aca="true" t="shared" si="10" ref="S17:S23">IF($I17=0,0,(($K17-$I17)/$I17)*100)</f>
        <v>0</v>
      </c>
      <c r="T17" s="49">
        <f aca="true" t="shared" si="11" ref="T17:T22">IF($E17=0,0,($P17/$E17)*100)</f>
        <v>0</v>
      </c>
      <c r="U17" s="51">
        <f aca="true" t="shared" si="12" ref="U17:U22">IF($E17=0,0,($Q17/$E17)*100)</f>
        <v>0</v>
      </c>
      <c r="V17" s="94"/>
      <c r="W17" s="95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t="shared" si="6"/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/>
      <c r="M18" s="95"/>
      <c r="N18" s="94"/>
      <c r="O18" s="95"/>
      <c r="P18" s="94">
        <f t="shared" si="7"/>
        <v>0</v>
      </c>
      <c r="Q18" s="95">
        <f t="shared" si="8"/>
        <v>0</v>
      </c>
      <c r="R18" s="49">
        <f t="shared" si="9"/>
        <v>0</v>
      </c>
      <c r="S18" s="50">
        <f t="shared" si="10"/>
        <v>0</v>
      </c>
      <c r="T18" s="49">
        <f t="shared" si="11"/>
        <v>0</v>
      </c>
      <c r="U18" s="51">
        <f t="shared" si="12"/>
        <v>0</v>
      </c>
      <c r="V18" s="94"/>
      <c r="W18" s="95"/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6"/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/>
      <c r="M19" s="95"/>
      <c r="N19" s="94"/>
      <c r="O19" s="95"/>
      <c r="P19" s="94">
        <f t="shared" si="7"/>
        <v>0</v>
      </c>
      <c r="Q19" s="95">
        <f t="shared" si="8"/>
        <v>0</v>
      </c>
      <c r="R19" s="49">
        <f t="shared" si="9"/>
        <v>0</v>
      </c>
      <c r="S19" s="50">
        <f t="shared" si="10"/>
        <v>0</v>
      </c>
      <c r="T19" s="49">
        <f t="shared" si="11"/>
        <v>0</v>
      </c>
      <c r="U19" s="51">
        <f t="shared" si="12"/>
        <v>0</v>
      </c>
      <c r="V19" s="94"/>
      <c r="W19" s="95"/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6"/>
        <v>0</v>
      </c>
      <c r="F20" s="94">
        <v>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/>
      <c r="M20" s="95"/>
      <c r="N20" s="94"/>
      <c r="O20" s="95"/>
      <c r="P20" s="94">
        <f t="shared" si="7"/>
        <v>0</v>
      </c>
      <c r="Q20" s="95">
        <f t="shared" si="8"/>
        <v>0</v>
      </c>
      <c r="R20" s="49">
        <f t="shared" si="9"/>
        <v>0</v>
      </c>
      <c r="S20" s="50">
        <f t="shared" si="10"/>
        <v>0</v>
      </c>
      <c r="T20" s="49">
        <f t="shared" si="11"/>
        <v>0</v>
      </c>
      <c r="U20" s="51">
        <f t="shared" si="12"/>
        <v>0</v>
      </c>
      <c r="V20" s="94"/>
      <c r="W20" s="95"/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6"/>
        <v>0</v>
      </c>
      <c r="F21" s="94">
        <v>0</v>
      </c>
      <c r="G21" s="95">
        <v>0</v>
      </c>
      <c r="H21" s="94">
        <v>0</v>
      </c>
      <c r="I21" s="95">
        <v>0</v>
      </c>
      <c r="J21" s="94">
        <v>0</v>
      </c>
      <c r="K21" s="95">
        <v>0</v>
      </c>
      <c r="L21" s="94"/>
      <c r="M21" s="95"/>
      <c r="N21" s="94"/>
      <c r="O21" s="95"/>
      <c r="P21" s="94">
        <f t="shared" si="7"/>
        <v>0</v>
      </c>
      <c r="Q21" s="95">
        <f t="shared" si="8"/>
        <v>0</v>
      </c>
      <c r="R21" s="49">
        <f t="shared" si="9"/>
        <v>0</v>
      </c>
      <c r="S21" s="50">
        <f t="shared" si="10"/>
        <v>0</v>
      </c>
      <c r="T21" s="49">
        <f t="shared" si="11"/>
        <v>0</v>
      </c>
      <c r="U21" s="51">
        <f t="shared" si="12"/>
        <v>0</v>
      </c>
      <c r="V21" s="94"/>
      <c r="W21" s="95"/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6"/>
        <v>0</v>
      </c>
      <c r="F22" s="94">
        <v>0</v>
      </c>
      <c r="G22" s="95">
        <v>0</v>
      </c>
      <c r="H22" s="94">
        <v>0</v>
      </c>
      <c r="I22" s="95">
        <v>0</v>
      </c>
      <c r="J22" s="94">
        <v>0</v>
      </c>
      <c r="K22" s="95">
        <v>0</v>
      </c>
      <c r="L22" s="94"/>
      <c r="M22" s="95"/>
      <c r="N22" s="94"/>
      <c r="O22" s="95"/>
      <c r="P22" s="94">
        <f t="shared" si="7"/>
        <v>0</v>
      </c>
      <c r="Q22" s="95">
        <f t="shared" si="8"/>
        <v>0</v>
      </c>
      <c r="R22" s="49">
        <f t="shared" si="9"/>
        <v>0</v>
      </c>
      <c r="S22" s="50">
        <f t="shared" si="10"/>
        <v>0</v>
      </c>
      <c r="T22" s="49">
        <f t="shared" si="11"/>
        <v>0</v>
      </c>
      <c r="U22" s="51">
        <f t="shared" si="12"/>
        <v>0</v>
      </c>
      <c r="V22" s="94"/>
      <c r="W22" s="95"/>
    </row>
    <row r="23" spans="1:23" ht="12.75" customHeight="1">
      <c r="A23" s="52" t="s">
        <v>39</v>
      </c>
      <c r="B23" s="96">
        <f>SUM(B17:B22)</f>
        <v>0</v>
      </c>
      <c r="C23" s="96">
        <f>SUM(C17:C22)</f>
        <v>0</v>
      </c>
      <c r="D23" s="96"/>
      <c r="E23" s="96">
        <f t="shared" si="6"/>
        <v>0</v>
      </c>
      <c r="F23" s="97">
        <f aca="true" t="shared" si="13" ref="F23:O23">SUM(F17:F22)</f>
        <v>0</v>
      </c>
      <c r="G23" s="98">
        <f t="shared" si="13"/>
        <v>0</v>
      </c>
      <c r="H23" s="97">
        <f t="shared" si="13"/>
        <v>0</v>
      </c>
      <c r="I23" s="98">
        <f t="shared" si="13"/>
        <v>0</v>
      </c>
      <c r="J23" s="97">
        <f t="shared" si="13"/>
        <v>0</v>
      </c>
      <c r="K23" s="98">
        <f t="shared" si="13"/>
        <v>0</v>
      </c>
      <c r="L23" s="97">
        <f t="shared" si="13"/>
        <v>0</v>
      </c>
      <c r="M23" s="98">
        <f t="shared" si="13"/>
        <v>0</v>
      </c>
      <c r="N23" s="97">
        <f t="shared" si="13"/>
        <v>0</v>
      </c>
      <c r="O23" s="98">
        <f t="shared" si="13"/>
        <v>0</v>
      </c>
      <c r="P23" s="97">
        <f t="shared" si="7"/>
        <v>0</v>
      </c>
      <c r="Q23" s="98">
        <f t="shared" si="8"/>
        <v>0</v>
      </c>
      <c r="R23" s="53">
        <f t="shared" si="9"/>
        <v>0</v>
      </c>
      <c r="S23" s="54">
        <f t="shared" si="10"/>
        <v>0</v>
      </c>
      <c r="T23" s="53">
        <f>IF(($E23-$E18-$E22)=0,0,($P23/($E23-$E18-$E22))*100)</f>
        <v>0</v>
      </c>
      <c r="U23" s="55">
        <f>IF(($E23-$E18-$E22)=0,0,($Q23/($E23-$E18-$E22))*100)</f>
        <v>0</v>
      </c>
      <c r="V23" s="97">
        <f>SUM(V17:V22)</f>
        <v>0</v>
      </c>
      <c r="W23" s="98">
        <f>SUM(W17:W22)</f>
        <v>0</v>
      </c>
    </row>
    <row r="24" spans="1:23" ht="12.75" customHeight="1">
      <c r="A24" s="41" t="s">
        <v>47</v>
      </c>
      <c r="B24" s="99"/>
      <c r="C24" s="99"/>
      <c r="D24" s="99"/>
      <c r="E24" s="99"/>
      <c r="F24" s="100"/>
      <c r="G24" s="101"/>
      <c r="H24" s="100"/>
      <c r="I24" s="101"/>
      <c r="J24" s="100"/>
      <c r="K24" s="101"/>
      <c r="L24" s="100"/>
      <c r="M24" s="101"/>
      <c r="N24" s="100"/>
      <c r="O24" s="101"/>
      <c r="P24" s="100"/>
      <c r="Q24" s="101"/>
      <c r="R24" s="45"/>
      <c r="S24" s="46"/>
      <c r="T24" s="45"/>
      <c r="U24" s="47"/>
      <c r="V24" s="100"/>
      <c r="W24" s="101"/>
    </row>
    <row r="25" spans="1:23" ht="12.75" customHeight="1">
      <c r="A25" s="48" t="s">
        <v>48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/>
      <c r="M25" s="95"/>
      <c r="N25" s="94"/>
      <c r="O25" s="95"/>
      <c r="P25" s="94">
        <f>$H25+$J25+$L25+$N25</f>
        <v>0</v>
      </c>
      <c r="Q25" s="95">
        <f>$I25+$K25+$M25+$O25</f>
        <v>0</v>
      </c>
      <c r="R25" s="49">
        <f>IF($H25=0,0,(($J25-$H25)/$H25)*100)</f>
        <v>0</v>
      </c>
      <c r="S25" s="50">
        <f>IF($I25=0,0,(($K25-$I25)/$I25)*100)</f>
        <v>0</v>
      </c>
      <c r="T25" s="49">
        <f>IF($E25=0,0,($P25/$E25)*100)</f>
        <v>0</v>
      </c>
      <c r="U25" s="51">
        <f>IF($E25=0,0,($Q25/$E25)*100)</f>
        <v>0</v>
      </c>
      <c r="V25" s="94"/>
      <c r="W25" s="95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IF($H26=0,0,(($J26-$H26)/$H26)*100)</f>
        <v>0</v>
      </c>
      <c r="S26" s="50">
        <f>IF($I26=0,0,(($K26-$I26)/$I26)*100)</f>
        <v>0</v>
      </c>
      <c r="T26" s="49">
        <f>IF($E26=0,0,($P26/$E26)*100)</f>
        <v>0</v>
      </c>
      <c r="U26" s="51">
        <f>IF($E26=0,0,($Q26/$E26)*100)</f>
        <v>0</v>
      </c>
      <c r="V26" s="94"/>
      <c r="W26" s="95"/>
    </row>
    <row r="27" spans="1:23" ht="12.75" customHeight="1">
      <c r="A27" s="48" t="s">
        <v>50</v>
      </c>
      <c r="B27" s="93">
        <v>918187000</v>
      </c>
      <c r="C27" s="93">
        <v>0</v>
      </c>
      <c r="D27" s="93"/>
      <c r="E27" s="93">
        <f>$B27+$C27+$D27</f>
        <v>918187000</v>
      </c>
      <c r="F27" s="94">
        <v>459094000</v>
      </c>
      <c r="G27" s="95">
        <v>459094000</v>
      </c>
      <c r="H27" s="94">
        <v>8446000</v>
      </c>
      <c r="I27" s="95">
        <v>14466030</v>
      </c>
      <c r="J27" s="94">
        <v>241072000</v>
      </c>
      <c r="K27" s="95">
        <v>240772761</v>
      </c>
      <c r="L27" s="94"/>
      <c r="M27" s="95"/>
      <c r="N27" s="94"/>
      <c r="O27" s="95"/>
      <c r="P27" s="94">
        <f>$H27+$J27+$L27+$N27</f>
        <v>249518000</v>
      </c>
      <c r="Q27" s="95">
        <f>$I27+$K27+$M27+$O27</f>
        <v>255238791</v>
      </c>
      <c r="R27" s="49">
        <f>IF($H27=0,0,(($J27-$H27)/$H27)*100)</f>
        <v>2754.2742126450394</v>
      </c>
      <c r="S27" s="50">
        <f>IF($I27=0,0,(($K27-$I27)/$I27)*100)</f>
        <v>1564.4010900018873</v>
      </c>
      <c r="T27" s="49">
        <f>IF($E27=0,0,($P27/$E27)*100)</f>
        <v>27.175074358491248</v>
      </c>
      <c r="U27" s="51">
        <f>IF($E27=0,0,($Q27/$E27)*100)</f>
        <v>27.798127287796493</v>
      </c>
      <c r="V27" s="94"/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>
        <v>0</v>
      </c>
      <c r="I28" s="95">
        <v>0</v>
      </c>
      <c r="J28" s="94">
        <v>0</v>
      </c>
      <c r="K28" s="95">
        <v>0</v>
      </c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IF($H28=0,0,(($J28-$H28)/$H28)*100)</f>
        <v>0</v>
      </c>
      <c r="S28" s="50">
        <f>IF($I28=0,0,(($K28-$I28)/$I28)*100)</f>
        <v>0</v>
      </c>
      <c r="T28" s="49">
        <f>IF($E28=0,0,($P28/$E28)*100)</f>
        <v>0</v>
      </c>
      <c r="U28" s="51">
        <f>IF($E28=0,0,($Q28/$E28)*100)</f>
        <v>0</v>
      </c>
      <c r="V28" s="94"/>
      <c r="W28" s="95"/>
    </row>
    <row r="29" spans="1:23" ht="12.75" customHeight="1">
      <c r="A29" s="52" t="s">
        <v>39</v>
      </c>
      <c r="B29" s="96">
        <f>SUM(B25:B28)</f>
        <v>918187000</v>
      </c>
      <c r="C29" s="96">
        <f>SUM(C25:C28)</f>
        <v>0</v>
      </c>
      <c r="D29" s="96"/>
      <c r="E29" s="96">
        <f>$B29+$C29+$D29</f>
        <v>918187000</v>
      </c>
      <c r="F29" s="97">
        <f aca="true" t="shared" si="14" ref="F29:O29">SUM(F25:F28)</f>
        <v>459094000</v>
      </c>
      <c r="G29" s="98">
        <f t="shared" si="14"/>
        <v>459094000</v>
      </c>
      <c r="H29" s="97">
        <f t="shared" si="14"/>
        <v>8446000</v>
      </c>
      <c r="I29" s="98">
        <f t="shared" si="14"/>
        <v>14466030</v>
      </c>
      <c r="J29" s="97">
        <f t="shared" si="14"/>
        <v>241072000</v>
      </c>
      <c r="K29" s="98">
        <f t="shared" si="14"/>
        <v>240772761</v>
      </c>
      <c r="L29" s="97">
        <f t="shared" si="14"/>
        <v>0</v>
      </c>
      <c r="M29" s="98">
        <f t="shared" si="14"/>
        <v>0</v>
      </c>
      <c r="N29" s="97">
        <f t="shared" si="14"/>
        <v>0</v>
      </c>
      <c r="O29" s="98">
        <f t="shared" si="14"/>
        <v>0</v>
      </c>
      <c r="P29" s="97">
        <f>$H29+$J29+$L29+$N29</f>
        <v>249518000</v>
      </c>
      <c r="Q29" s="98">
        <f>$I29+$K29+$M29+$O29</f>
        <v>255238791</v>
      </c>
      <c r="R29" s="53">
        <f>IF($H29=0,0,(($J29-$H29)/$H29)*100)</f>
        <v>2754.2742126450394</v>
      </c>
      <c r="S29" s="54">
        <f>IF($I29=0,0,(($K29-$I29)/$I29)*100)</f>
        <v>1564.4010900018873</v>
      </c>
      <c r="T29" s="53">
        <f>IF($E29=0,0,($P29/$E29)*100)</f>
        <v>27.175074358491248</v>
      </c>
      <c r="U29" s="55">
        <f>IF($E29=0,0,($Q29/$E29)*100)</f>
        <v>27.798127287796493</v>
      </c>
      <c r="V29" s="97">
        <f>SUM(V25:V28)</f>
        <v>0</v>
      </c>
      <c r="W29" s="98">
        <f>SUM(W25:W28)</f>
        <v>0</v>
      </c>
    </row>
    <row r="30" spans="1:23" ht="12.75" customHeight="1">
      <c r="A30" s="41" t="s">
        <v>52</v>
      </c>
      <c r="B30" s="99"/>
      <c r="C30" s="99"/>
      <c r="D30" s="99"/>
      <c r="E30" s="99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45"/>
      <c r="S30" s="46"/>
      <c r="T30" s="45"/>
      <c r="U30" s="47"/>
      <c r="V30" s="100"/>
      <c r="W30" s="101"/>
    </row>
    <row r="31" spans="1:23" ht="12.75" customHeight="1">
      <c r="A31" s="48" t="s">
        <v>53</v>
      </c>
      <c r="B31" s="93">
        <v>17421000</v>
      </c>
      <c r="C31" s="93">
        <v>0</v>
      </c>
      <c r="D31" s="93"/>
      <c r="E31" s="93">
        <f>$B31+$C31+$D31</f>
        <v>17421000</v>
      </c>
      <c r="F31" s="94">
        <v>12195000</v>
      </c>
      <c r="G31" s="95">
        <v>4356000</v>
      </c>
      <c r="H31" s="94">
        <v>1152000</v>
      </c>
      <c r="I31" s="95">
        <v>2555000</v>
      </c>
      <c r="J31" s="94">
        <v>1931000</v>
      </c>
      <c r="K31" s="95">
        <v>1931000</v>
      </c>
      <c r="L31" s="94"/>
      <c r="M31" s="95"/>
      <c r="N31" s="94"/>
      <c r="O31" s="95"/>
      <c r="P31" s="94">
        <f>$H31+$J31+$L31+$N31</f>
        <v>3083000</v>
      </c>
      <c r="Q31" s="95">
        <f>$I31+$K31+$M31+$O31</f>
        <v>4486000</v>
      </c>
      <c r="R31" s="49">
        <f>IF($H31=0,0,(($J31-$H31)/$H31)*100)</f>
        <v>67.62152777777779</v>
      </c>
      <c r="S31" s="50">
        <f>IF($I31=0,0,(($K31-$I31)/$I31)*100)</f>
        <v>-24.422700587084147</v>
      </c>
      <c r="T31" s="49">
        <f>IF($E31=0,0,($P31/$E31)*100)</f>
        <v>17.69703231731818</v>
      </c>
      <c r="U31" s="51">
        <f>IF($E31=0,0,($Q31/$E31)*100)</f>
        <v>25.750530968371503</v>
      </c>
      <c r="V31" s="94"/>
      <c r="W31" s="95"/>
    </row>
    <row r="32" spans="1:23" ht="12.75" customHeight="1">
      <c r="A32" s="52" t="s">
        <v>39</v>
      </c>
      <c r="B32" s="96">
        <f>B31</f>
        <v>17421000</v>
      </c>
      <c r="C32" s="96">
        <f>C31</f>
        <v>0</v>
      </c>
      <c r="D32" s="96"/>
      <c r="E32" s="96">
        <f>$B32+$C32+$D32</f>
        <v>17421000</v>
      </c>
      <c r="F32" s="97">
        <f aca="true" t="shared" si="15" ref="F32:O32">F31</f>
        <v>12195000</v>
      </c>
      <c r="G32" s="98">
        <f t="shared" si="15"/>
        <v>4356000</v>
      </c>
      <c r="H32" s="97">
        <f t="shared" si="15"/>
        <v>1152000</v>
      </c>
      <c r="I32" s="98">
        <f t="shared" si="15"/>
        <v>2555000</v>
      </c>
      <c r="J32" s="97">
        <f t="shared" si="15"/>
        <v>1931000</v>
      </c>
      <c r="K32" s="98">
        <f t="shared" si="15"/>
        <v>1931000</v>
      </c>
      <c r="L32" s="97">
        <f t="shared" si="15"/>
        <v>0</v>
      </c>
      <c r="M32" s="98">
        <f t="shared" si="15"/>
        <v>0</v>
      </c>
      <c r="N32" s="97">
        <f t="shared" si="15"/>
        <v>0</v>
      </c>
      <c r="O32" s="98">
        <f t="shared" si="15"/>
        <v>0</v>
      </c>
      <c r="P32" s="97">
        <f>$H32+$J32+$L32+$N32</f>
        <v>3083000</v>
      </c>
      <c r="Q32" s="98">
        <f>$I32+$K32+$M32+$O32</f>
        <v>4486000</v>
      </c>
      <c r="R32" s="53">
        <f>IF($H32=0,0,(($J32-$H32)/$H32)*100)</f>
        <v>67.62152777777779</v>
      </c>
      <c r="S32" s="54">
        <f>IF($I32=0,0,(($K32-$I32)/$I32)*100)</f>
        <v>-24.422700587084147</v>
      </c>
      <c r="T32" s="53">
        <f>IF($E32=0,0,($P32/$E32)*100)</f>
        <v>17.69703231731818</v>
      </c>
      <c r="U32" s="55">
        <f>IF($E32=0,0,($Q32/$E32)*100)</f>
        <v>25.750530968371503</v>
      </c>
      <c r="V32" s="97">
        <f>V31</f>
        <v>0</v>
      </c>
      <c r="W32" s="98">
        <f>W31</f>
        <v>0</v>
      </c>
    </row>
    <row r="33" spans="1:23" ht="12.75" customHeight="1">
      <c r="A33" s="41" t="s">
        <v>54</v>
      </c>
      <c r="B33" s="99"/>
      <c r="C33" s="99"/>
      <c r="D33" s="99"/>
      <c r="E33" s="99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45"/>
      <c r="S33" s="46"/>
      <c r="T33" s="45"/>
      <c r="U33" s="47"/>
      <c r="V33" s="100"/>
      <c r="W33" s="101"/>
    </row>
    <row r="34" spans="1:23" ht="12.75" customHeight="1">
      <c r="A34" s="48" t="s">
        <v>55</v>
      </c>
      <c r="B34" s="93">
        <v>40000000</v>
      </c>
      <c r="C34" s="93">
        <v>0</v>
      </c>
      <c r="D34" s="93"/>
      <c r="E34" s="93">
        <f aca="true" t="shared" si="16" ref="E34:E39">$B34+$C34+$D34</f>
        <v>40000000</v>
      </c>
      <c r="F34" s="94">
        <v>40000000</v>
      </c>
      <c r="G34" s="95">
        <v>40000000</v>
      </c>
      <c r="H34" s="94">
        <v>22999000</v>
      </c>
      <c r="I34" s="95">
        <v>0</v>
      </c>
      <c r="J34" s="94">
        <v>0</v>
      </c>
      <c r="K34" s="95">
        <v>13878280</v>
      </c>
      <c r="L34" s="94"/>
      <c r="M34" s="95"/>
      <c r="N34" s="94"/>
      <c r="O34" s="95"/>
      <c r="P34" s="94">
        <f aca="true" t="shared" si="17" ref="P34:P39">$H34+$J34+$L34+$N34</f>
        <v>22999000</v>
      </c>
      <c r="Q34" s="95">
        <f aca="true" t="shared" si="18" ref="Q34:Q39">$I34+$K34+$M34+$O34</f>
        <v>13878280</v>
      </c>
      <c r="R34" s="49">
        <f aca="true" t="shared" si="19" ref="R34:R39">IF($H34=0,0,(($J34-$H34)/$H34)*100)</f>
        <v>-100</v>
      </c>
      <c r="S34" s="50">
        <f aca="true" t="shared" si="20" ref="S34:S39">IF($I34=0,0,(($K34-$I34)/$I34)*100)</f>
        <v>0</v>
      </c>
      <c r="T34" s="49">
        <f>IF($E34=0,0,($P34/$E34)*100)</f>
        <v>57.4975</v>
      </c>
      <c r="U34" s="51">
        <f>IF($E34=0,0,($Q34/$E34)*100)</f>
        <v>34.6957</v>
      </c>
      <c r="V34" s="94"/>
      <c r="W34" s="95"/>
    </row>
    <row r="35" spans="1:23" ht="12.75" customHeight="1">
      <c r="A35" s="48" t="s">
        <v>56</v>
      </c>
      <c r="B35" s="93">
        <v>35068000</v>
      </c>
      <c r="C35" s="93">
        <v>0</v>
      </c>
      <c r="D35" s="93"/>
      <c r="E35" s="93">
        <f t="shared" si="16"/>
        <v>35068000</v>
      </c>
      <c r="F35" s="94">
        <v>31561000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/>
      <c r="M35" s="95"/>
      <c r="N35" s="94"/>
      <c r="O35" s="95"/>
      <c r="P35" s="94">
        <f t="shared" si="17"/>
        <v>0</v>
      </c>
      <c r="Q35" s="95">
        <f t="shared" si="18"/>
        <v>0</v>
      </c>
      <c r="R35" s="49">
        <f t="shared" si="19"/>
        <v>0</v>
      </c>
      <c r="S35" s="50">
        <f t="shared" si="20"/>
        <v>0</v>
      </c>
      <c r="T35" s="49">
        <f>IF($E35=0,0,($P35/$E35)*100)</f>
        <v>0</v>
      </c>
      <c r="U35" s="51">
        <f>IF($E35=0,0,($Q35/$E35)*100)</f>
        <v>0</v>
      </c>
      <c r="V35" s="94"/>
      <c r="W35" s="95"/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6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/>
      <c r="M36" s="95"/>
      <c r="N36" s="94"/>
      <c r="O36" s="95"/>
      <c r="P36" s="94">
        <f t="shared" si="17"/>
        <v>0</v>
      </c>
      <c r="Q36" s="95">
        <f t="shared" si="18"/>
        <v>0</v>
      </c>
      <c r="R36" s="49">
        <f t="shared" si="19"/>
        <v>0</v>
      </c>
      <c r="S36" s="50">
        <f t="shared" si="20"/>
        <v>0</v>
      </c>
      <c r="T36" s="49">
        <f>IF($E36=0,0,($P36/$E36)*100)</f>
        <v>0</v>
      </c>
      <c r="U36" s="51">
        <f>IF($E36=0,0,($Q36/$E36)*100)</f>
        <v>0</v>
      </c>
      <c r="V36" s="94"/>
      <c r="W36" s="95"/>
    </row>
    <row r="37" spans="1:23" ht="12.75" customHeight="1">
      <c r="A37" s="48" t="s">
        <v>58</v>
      </c>
      <c r="B37" s="93">
        <v>15000000</v>
      </c>
      <c r="C37" s="93">
        <v>0</v>
      </c>
      <c r="D37" s="93"/>
      <c r="E37" s="93">
        <f t="shared" si="16"/>
        <v>15000000</v>
      </c>
      <c r="F37" s="94">
        <v>8000000</v>
      </c>
      <c r="G37" s="95">
        <v>5000000</v>
      </c>
      <c r="H37" s="94">
        <v>0</v>
      </c>
      <c r="I37" s="95">
        <v>0</v>
      </c>
      <c r="J37" s="94">
        <v>0</v>
      </c>
      <c r="K37" s="95">
        <v>0</v>
      </c>
      <c r="L37" s="94"/>
      <c r="M37" s="95"/>
      <c r="N37" s="94"/>
      <c r="O37" s="95"/>
      <c r="P37" s="94">
        <f t="shared" si="17"/>
        <v>0</v>
      </c>
      <c r="Q37" s="95">
        <f t="shared" si="18"/>
        <v>0</v>
      </c>
      <c r="R37" s="49">
        <f t="shared" si="19"/>
        <v>0</v>
      </c>
      <c r="S37" s="50">
        <f t="shared" si="20"/>
        <v>0</v>
      </c>
      <c r="T37" s="49">
        <f>IF($E37=0,0,($P37/$E37)*100)</f>
        <v>0</v>
      </c>
      <c r="U37" s="51">
        <f>IF($E37=0,0,($Q37/$E37)*100)</f>
        <v>0</v>
      </c>
      <c r="V37" s="94"/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6"/>
        <v>0</v>
      </c>
      <c r="F38" s="94">
        <v>0</v>
      </c>
      <c r="G38" s="95">
        <v>0</v>
      </c>
      <c r="H38" s="94">
        <v>0</v>
      </c>
      <c r="I38" s="95">
        <v>0</v>
      </c>
      <c r="J38" s="94">
        <v>0</v>
      </c>
      <c r="K38" s="95">
        <v>0</v>
      </c>
      <c r="L38" s="94"/>
      <c r="M38" s="95"/>
      <c r="N38" s="94"/>
      <c r="O38" s="95"/>
      <c r="P38" s="94">
        <f t="shared" si="17"/>
        <v>0</v>
      </c>
      <c r="Q38" s="95">
        <f t="shared" si="18"/>
        <v>0</v>
      </c>
      <c r="R38" s="49">
        <f t="shared" si="19"/>
        <v>0</v>
      </c>
      <c r="S38" s="50">
        <f t="shared" si="20"/>
        <v>0</v>
      </c>
      <c r="T38" s="49">
        <f>IF($E38=0,0,($P38/$E38)*100)</f>
        <v>0</v>
      </c>
      <c r="U38" s="51">
        <f>IF($E38=0,0,($Q38/$E38)*100)</f>
        <v>0</v>
      </c>
      <c r="V38" s="94"/>
      <c r="W38" s="95"/>
    </row>
    <row r="39" spans="1:23" ht="12.75" customHeight="1">
      <c r="A39" s="52" t="s">
        <v>39</v>
      </c>
      <c r="B39" s="96">
        <f>SUM(B34:B38)</f>
        <v>90068000</v>
      </c>
      <c r="C39" s="96">
        <f>SUM(C34:C38)</f>
        <v>0</v>
      </c>
      <c r="D39" s="96"/>
      <c r="E39" s="96">
        <f t="shared" si="16"/>
        <v>90068000</v>
      </c>
      <c r="F39" s="97">
        <f aca="true" t="shared" si="21" ref="F39:O39">SUM(F34:F38)</f>
        <v>79561000</v>
      </c>
      <c r="G39" s="98">
        <f t="shared" si="21"/>
        <v>45000000</v>
      </c>
      <c r="H39" s="97">
        <f t="shared" si="21"/>
        <v>22999000</v>
      </c>
      <c r="I39" s="98">
        <f t="shared" si="21"/>
        <v>0</v>
      </c>
      <c r="J39" s="97">
        <f t="shared" si="21"/>
        <v>0</v>
      </c>
      <c r="K39" s="98">
        <f t="shared" si="21"/>
        <v>13878280</v>
      </c>
      <c r="L39" s="97">
        <f t="shared" si="21"/>
        <v>0</v>
      </c>
      <c r="M39" s="98">
        <f t="shared" si="21"/>
        <v>0</v>
      </c>
      <c r="N39" s="97">
        <f t="shared" si="21"/>
        <v>0</v>
      </c>
      <c r="O39" s="98">
        <f t="shared" si="21"/>
        <v>0</v>
      </c>
      <c r="P39" s="97">
        <f t="shared" si="17"/>
        <v>22999000</v>
      </c>
      <c r="Q39" s="98">
        <f t="shared" si="18"/>
        <v>13878280</v>
      </c>
      <c r="R39" s="53">
        <f t="shared" si="19"/>
        <v>-100</v>
      </c>
      <c r="S39" s="54">
        <f t="shared" si="20"/>
        <v>0</v>
      </c>
      <c r="T39" s="53">
        <f>IF((+$E34+$E37)=0,0,(P39/(+$E34+$E37))*100)</f>
        <v>41.81636363636363</v>
      </c>
      <c r="U39" s="55">
        <f>IF((+$E34+$E37)=0,0,(Q39/(+$E34+$E37))*100)</f>
        <v>25.23323636363636</v>
      </c>
      <c r="V39" s="97">
        <f>SUM(V34:V38)</f>
        <v>0</v>
      </c>
      <c r="W39" s="98">
        <f>SUM(W34:W38)</f>
        <v>0</v>
      </c>
    </row>
    <row r="40" spans="1:23" ht="12.75" customHeight="1">
      <c r="A40" s="41" t="s">
        <v>60</v>
      </c>
      <c r="B40" s="99"/>
      <c r="C40" s="99"/>
      <c r="D40" s="99"/>
      <c r="E40" s="99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45"/>
      <c r="S40" s="46"/>
      <c r="T40" s="45"/>
      <c r="U40" s="47"/>
      <c r="V40" s="100"/>
      <c r="W40" s="101"/>
    </row>
    <row r="41" spans="1:23" ht="12.75" customHeight="1">
      <c r="A41" s="48" t="s">
        <v>61</v>
      </c>
      <c r="B41" s="93">
        <v>0</v>
      </c>
      <c r="C41" s="93">
        <v>0</v>
      </c>
      <c r="D41" s="93"/>
      <c r="E41" s="93">
        <f aca="true" t="shared" si="22" ref="E41:E52">$B41+$C41+$D41</f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/>
      <c r="M41" s="95"/>
      <c r="N41" s="94"/>
      <c r="O41" s="95"/>
      <c r="P41" s="94">
        <f aca="true" t="shared" si="23" ref="P41:P52">$H41+$J41+$L41+$N41</f>
        <v>0</v>
      </c>
      <c r="Q41" s="95">
        <f aca="true" t="shared" si="24" ref="Q41:Q52">$I41+$K41+$M41+$O41</f>
        <v>0</v>
      </c>
      <c r="R41" s="49">
        <f aca="true" t="shared" si="25" ref="R41:R52">IF($H41=0,0,(($J41-$H41)/$H41)*100)</f>
        <v>0</v>
      </c>
      <c r="S41" s="50">
        <f aca="true" t="shared" si="26" ref="S41:S52">IF($I41=0,0,(($K41-$I41)/$I41)*100)</f>
        <v>0</v>
      </c>
      <c r="T41" s="49">
        <f aca="true" t="shared" si="27" ref="T41:T51">IF($E41=0,0,($P41/$E41)*100)</f>
        <v>0</v>
      </c>
      <c r="U41" s="51">
        <f aca="true" t="shared" si="28" ref="U41:U51">IF($E41=0,0,($Q41/$E41)*100)</f>
        <v>0</v>
      </c>
      <c r="V41" s="94"/>
      <c r="W41" s="95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t="shared" si="22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/>
      <c r="M42" s="95"/>
      <c r="N42" s="94"/>
      <c r="O42" s="95"/>
      <c r="P42" s="94">
        <f t="shared" si="23"/>
        <v>0</v>
      </c>
      <c r="Q42" s="95">
        <f t="shared" si="24"/>
        <v>0</v>
      </c>
      <c r="R42" s="49">
        <f t="shared" si="25"/>
        <v>0</v>
      </c>
      <c r="S42" s="50">
        <f t="shared" si="26"/>
        <v>0</v>
      </c>
      <c r="T42" s="49">
        <f t="shared" si="27"/>
        <v>0</v>
      </c>
      <c r="U42" s="51">
        <f t="shared" si="28"/>
        <v>0</v>
      </c>
      <c r="V42" s="94"/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2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/>
      <c r="M43" s="95"/>
      <c r="N43" s="94"/>
      <c r="O43" s="95"/>
      <c r="P43" s="94">
        <f t="shared" si="23"/>
        <v>0</v>
      </c>
      <c r="Q43" s="95">
        <f t="shared" si="24"/>
        <v>0</v>
      </c>
      <c r="R43" s="49">
        <f t="shared" si="25"/>
        <v>0</v>
      </c>
      <c r="S43" s="50">
        <f t="shared" si="26"/>
        <v>0</v>
      </c>
      <c r="T43" s="49">
        <f t="shared" si="27"/>
        <v>0</v>
      </c>
      <c r="U43" s="51">
        <f t="shared" si="28"/>
        <v>0</v>
      </c>
      <c r="V43" s="94"/>
      <c r="W43" s="95"/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2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/>
      <c r="M44" s="95"/>
      <c r="N44" s="94"/>
      <c r="O44" s="95"/>
      <c r="P44" s="94">
        <f t="shared" si="23"/>
        <v>0</v>
      </c>
      <c r="Q44" s="95">
        <f t="shared" si="24"/>
        <v>0</v>
      </c>
      <c r="R44" s="49">
        <f t="shared" si="25"/>
        <v>0</v>
      </c>
      <c r="S44" s="50">
        <f t="shared" si="26"/>
        <v>0</v>
      </c>
      <c r="T44" s="49">
        <f t="shared" si="27"/>
        <v>0</v>
      </c>
      <c r="U44" s="51">
        <f t="shared" si="28"/>
        <v>0</v>
      </c>
      <c r="V44" s="94"/>
      <c r="W44" s="95"/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2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/>
      <c r="M45" s="95"/>
      <c r="N45" s="94"/>
      <c r="O45" s="95"/>
      <c r="P45" s="94">
        <f t="shared" si="23"/>
        <v>0</v>
      </c>
      <c r="Q45" s="95">
        <f t="shared" si="24"/>
        <v>0</v>
      </c>
      <c r="R45" s="49">
        <f t="shared" si="25"/>
        <v>0</v>
      </c>
      <c r="S45" s="50">
        <f t="shared" si="26"/>
        <v>0</v>
      </c>
      <c r="T45" s="49">
        <f t="shared" si="27"/>
        <v>0</v>
      </c>
      <c r="U45" s="51">
        <f t="shared" si="28"/>
        <v>0</v>
      </c>
      <c r="V45" s="94"/>
      <c r="W45" s="95"/>
    </row>
    <row r="46" spans="1:23" ht="12.75" customHeight="1" hidden="1">
      <c r="A46" s="48" t="s">
        <v>66</v>
      </c>
      <c r="B46" s="93">
        <v>0</v>
      </c>
      <c r="C46" s="93">
        <v>0</v>
      </c>
      <c r="D46" s="93"/>
      <c r="E46" s="93">
        <f t="shared" si="22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/>
      <c r="M46" s="95"/>
      <c r="N46" s="94"/>
      <c r="O46" s="95"/>
      <c r="P46" s="94">
        <f t="shared" si="23"/>
        <v>0</v>
      </c>
      <c r="Q46" s="95">
        <f t="shared" si="24"/>
        <v>0</v>
      </c>
      <c r="R46" s="49">
        <f t="shared" si="25"/>
        <v>0</v>
      </c>
      <c r="S46" s="50">
        <f t="shared" si="26"/>
        <v>0</v>
      </c>
      <c r="T46" s="49">
        <f t="shared" si="27"/>
        <v>0</v>
      </c>
      <c r="U46" s="51">
        <f t="shared" si="28"/>
        <v>0</v>
      </c>
      <c r="V46" s="94"/>
      <c r="W46" s="95"/>
    </row>
    <row r="47" spans="1:23" ht="12.75" customHeight="1">
      <c r="A47" s="48" t="s">
        <v>67</v>
      </c>
      <c r="B47" s="93">
        <v>0</v>
      </c>
      <c r="C47" s="93">
        <v>0</v>
      </c>
      <c r="D47" s="93"/>
      <c r="E47" s="93">
        <f t="shared" si="22"/>
        <v>0</v>
      </c>
      <c r="F47" s="94">
        <v>0</v>
      </c>
      <c r="G47" s="95">
        <v>0</v>
      </c>
      <c r="H47" s="94">
        <v>0</v>
      </c>
      <c r="I47" s="95">
        <v>0</v>
      </c>
      <c r="J47" s="94">
        <v>0</v>
      </c>
      <c r="K47" s="95">
        <v>0</v>
      </c>
      <c r="L47" s="94"/>
      <c r="M47" s="95"/>
      <c r="N47" s="94"/>
      <c r="O47" s="95"/>
      <c r="P47" s="94">
        <f t="shared" si="23"/>
        <v>0</v>
      </c>
      <c r="Q47" s="95">
        <f t="shared" si="24"/>
        <v>0</v>
      </c>
      <c r="R47" s="49">
        <f t="shared" si="25"/>
        <v>0</v>
      </c>
      <c r="S47" s="50">
        <f t="shared" si="26"/>
        <v>0</v>
      </c>
      <c r="T47" s="49">
        <f t="shared" si="27"/>
        <v>0</v>
      </c>
      <c r="U47" s="51">
        <f t="shared" si="28"/>
        <v>0</v>
      </c>
      <c r="V47" s="94"/>
      <c r="W47" s="95"/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2"/>
        <v>0</v>
      </c>
      <c r="F48" s="94">
        <v>0</v>
      </c>
      <c r="G48" s="95">
        <v>0</v>
      </c>
      <c r="H48" s="94">
        <v>0</v>
      </c>
      <c r="I48" s="95">
        <v>0</v>
      </c>
      <c r="J48" s="94">
        <v>0</v>
      </c>
      <c r="K48" s="95">
        <v>0</v>
      </c>
      <c r="L48" s="94"/>
      <c r="M48" s="95"/>
      <c r="N48" s="94"/>
      <c r="O48" s="95"/>
      <c r="P48" s="94">
        <f t="shared" si="23"/>
        <v>0</v>
      </c>
      <c r="Q48" s="95">
        <f t="shared" si="24"/>
        <v>0</v>
      </c>
      <c r="R48" s="49">
        <f t="shared" si="25"/>
        <v>0</v>
      </c>
      <c r="S48" s="50">
        <f t="shared" si="26"/>
        <v>0</v>
      </c>
      <c r="T48" s="49">
        <f t="shared" si="27"/>
        <v>0</v>
      </c>
      <c r="U48" s="51">
        <f t="shared" si="28"/>
        <v>0</v>
      </c>
      <c r="V48" s="94"/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2"/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/>
      <c r="M49" s="95"/>
      <c r="N49" s="94"/>
      <c r="O49" s="95"/>
      <c r="P49" s="94">
        <f t="shared" si="23"/>
        <v>0</v>
      </c>
      <c r="Q49" s="95">
        <f t="shared" si="24"/>
        <v>0</v>
      </c>
      <c r="R49" s="49">
        <f t="shared" si="25"/>
        <v>0</v>
      </c>
      <c r="S49" s="50">
        <f t="shared" si="26"/>
        <v>0</v>
      </c>
      <c r="T49" s="49">
        <f t="shared" si="27"/>
        <v>0</v>
      </c>
      <c r="U49" s="51">
        <f t="shared" si="28"/>
        <v>0</v>
      </c>
      <c r="V49" s="94"/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2"/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/>
      <c r="M50" s="95"/>
      <c r="N50" s="94"/>
      <c r="O50" s="95"/>
      <c r="P50" s="94">
        <f t="shared" si="23"/>
        <v>0</v>
      </c>
      <c r="Q50" s="95">
        <f t="shared" si="24"/>
        <v>0</v>
      </c>
      <c r="R50" s="49">
        <f t="shared" si="25"/>
        <v>0</v>
      </c>
      <c r="S50" s="50">
        <f t="shared" si="26"/>
        <v>0</v>
      </c>
      <c r="T50" s="49">
        <f t="shared" si="27"/>
        <v>0</v>
      </c>
      <c r="U50" s="51">
        <f t="shared" si="28"/>
        <v>0</v>
      </c>
      <c r="V50" s="94"/>
      <c r="W50" s="95"/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2"/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/>
      <c r="M51" s="95"/>
      <c r="N51" s="94"/>
      <c r="O51" s="95"/>
      <c r="P51" s="94">
        <f t="shared" si="23"/>
        <v>0</v>
      </c>
      <c r="Q51" s="95">
        <f t="shared" si="24"/>
        <v>0</v>
      </c>
      <c r="R51" s="49">
        <f t="shared" si="25"/>
        <v>0</v>
      </c>
      <c r="S51" s="50">
        <f t="shared" si="26"/>
        <v>0</v>
      </c>
      <c r="T51" s="49">
        <f t="shared" si="27"/>
        <v>0</v>
      </c>
      <c r="U51" s="51">
        <f t="shared" si="28"/>
        <v>0</v>
      </c>
      <c r="V51" s="94"/>
      <c r="W51" s="95"/>
    </row>
    <row r="52" spans="1:23" ht="12.75" customHeight="1">
      <c r="A52" s="52" t="s">
        <v>39</v>
      </c>
      <c r="B52" s="96">
        <f>SUM(B41:B51)</f>
        <v>0</v>
      </c>
      <c r="C52" s="96">
        <f>SUM(C41:C51)</f>
        <v>0</v>
      </c>
      <c r="D52" s="96"/>
      <c r="E52" s="96">
        <f t="shared" si="22"/>
        <v>0</v>
      </c>
      <c r="F52" s="97">
        <f aca="true" t="shared" si="29" ref="F52:O52">SUM(F41:F51)</f>
        <v>0</v>
      </c>
      <c r="G52" s="98">
        <f t="shared" si="29"/>
        <v>0</v>
      </c>
      <c r="H52" s="97">
        <f t="shared" si="29"/>
        <v>0</v>
      </c>
      <c r="I52" s="98">
        <f t="shared" si="29"/>
        <v>0</v>
      </c>
      <c r="J52" s="97">
        <f t="shared" si="29"/>
        <v>0</v>
      </c>
      <c r="K52" s="98">
        <f t="shared" si="29"/>
        <v>0</v>
      </c>
      <c r="L52" s="97">
        <f t="shared" si="29"/>
        <v>0</v>
      </c>
      <c r="M52" s="98">
        <f t="shared" si="29"/>
        <v>0</v>
      </c>
      <c r="N52" s="97">
        <f t="shared" si="29"/>
        <v>0</v>
      </c>
      <c r="O52" s="98">
        <f t="shared" si="29"/>
        <v>0</v>
      </c>
      <c r="P52" s="97">
        <f t="shared" si="23"/>
        <v>0</v>
      </c>
      <c r="Q52" s="98">
        <f t="shared" si="24"/>
        <v>0</v>
      </c>
      <c r="R52" s="53">
        <f t="shared" si="25"/>
        <v>0</v>
      </c>
      <c r="S52" s="54">
        <f t="shared" si="26"/>
        <v>0</v>
      </c>
      <c r="T52" s="53">
        <f>IF((+$E42+$E44+$E46+$E47+$E50)=0,0,(P52/(+$E42+$E44+$E46+$E47+$E50))*100)</f>
        <v>0</v>
      </c>
      <c r="U52" s="55">
        <f>IF((+$E42+$E44+$E46+$E47+$E50)=0,0,(Q52/(+$E42+$E44+$E46+$E47+$E50))*100)</f>
        <v>0</v>
      </c>
      <c r="V52" s="97">
        <f>SUM(V41:V51)</f>
        <v>0</v>
      </c>
      <c r="W52" s="98">
        <f>SUM(W41:W51)</f>
        <v>0</v>
      </c>
    </row>
    <row r="53" spans="1:23" ht="12.75" customHeight="1">
      <c r="A53" s="41" t="s">
        <v>72</v>
      </c>
      <c r="B53" s="99"/>
      <c r="C53" s="99"/>
      <c r="D53" s="99"/>
      <c r="E53" s="99"/>
      <c r="F53" s="100"/>
      <c r="G53" s="101"/>
      <c r="H53" s="100"/>
      <c r="I53" s="101"/>
      <c r="J53" s="100"/>
      <c r="K53" s="101"/>
      <c r="L53" s="100"/>
      <c r="M53" s="101"/>
      <c r="N53" s="100"/>
      <c r="O53" s="101"/>
      <c r="P53" s="100"/>
      <c r="Q53" s="101"/>
      <c r="R53" s="45"/>
      <c r="S53" s="46"/>
      <c r="T53" s="45"/>
      <c r="U53" s="47"/>
      <c r="V53" s="100"/>
      <c r="W53" s="101"/>
    </row>
    <row r="54" spans="1:23" ht="12.75" customHeight="1">
      <c r="A54" s="56" t="s">
        <v>73</v>
      </c>
      <c r="B54" s="93">
        <v>0</v>
      </c>
      <c r="C54" s="93">
        <v>0</v>
      </c>
      <c r="D54" s="93"/>
      <c r="E54" s="93">
        <f>$B54+$C54+$D54</f>
        <v>0</v>
      </c>
      <c r="F54" s="94">
        <v>0</v>
      </c>
      <c r="G54" s="95">
        <v>0</v>
      </c>
      <c r="H54" s="94">
        <v>0</v>
      </c>
      <c r="I54" s="95">
        <v>0</v>
      </c>
      <c r="J54" s="94">
        <v>0</v>
      </c>
      <c r="K54" s="95">
        <v>0</v>
      </c>
      <c r="L54" s="94"/>
      <c r="M54" s="95"/>
      <c r="N54" s="94"/>
      <c r="O54" s="95"/>
      <c r="P54" s="94">
        <f>$H54+$J54+$L54+$N54</f>
        <v>0</v>
      </c>
      <c r="Q54" s="95">
        <f>$I54+$K54+$M54+$O54</f>
        <v>0</v>
      </c>
      <c r="R54" s="49">
        <f>IF($H54=0,0,(($J54-$H54)/$H54)*100)</f>
        <v>0</v>
      </c>
      <c r="S54" s="50">
        <f>IF($I54=0,0,(($K54-$I54)/$I54)*100)</f>
        <v>0</v>
      </c>
      <c r="T54" s="49">
        <f>IF($E54=0,0,($P54/$E54)*100)</f>
        <v>0</v>
      </c>
      <c r="U54" s="51">
        <f>IF($E54=0,0,($Q54/$E54)*100)</f>
        <v>0</v>
      </c>
      <c r="V54" s="94"/>
      <c r="W54" s="95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IF($H55=0,0,(($J55-$H55)/$H55)*100)</f>
        <v>0</v>
      </c>
      <c r="S55" s="50">
        <f>IF($I55=0,0,(($K55-$I55)/$I55)*100)</f>
        <v>0</v>
      </c>
      <c r="T55" s="49">
        <f>IF($E55=0,0,($P55/$E55)*100)</f>
        <v>0</v>
      </c>
      <c r="U55" s="51">
        <f>IF($E55=0,0,($Q55/$E55)*100)</f>
        <v>0</v>
      </c>
      <c r="V55" s="94"/>
      <c r="W55" s="95"/>
    </row>
    <row r="56" spans="1:23" ht="12.75" customHeight="1" hidden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IF($H56=0,0,(($J56-$H56)/$H56)*100)</f>
        <v>0</v>
      </c>
      <c r="S56" s="50">
        <f>IF($I56=0,0,(($K56-$I56)/$I56)*100)</f>
        <v>0</v>
      </c>
      <c r="T56" s="49">
        <f>IF($E56=0,0,($P56/$E56)*100)</f>
        <v>0</v>
      </c>
      <c r="U56" s="51">
        <f>IF($E56=0,0,($Q56/$E56)*100)</f>
        <v>0</v>
      </c>
      <c r="V56" s="94"/>
      <c r="W56" s="95"/>
    </row>
    <row r="57" spans="1:23" ht="12.75" customHeight="1" hidden="1">
      <c r="A57" s="48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IF($H57=0,0,(($J57-$H57)/$H57)*100)</f>
        <v>0</v>
      </c>
      <c r="S57" s="50">
        <f>IF($I57=0,0,(($K57-$I57)/$I57)*100)</f>
        <v>0</v>
      </c>
      <c r="T57" s="49">
        <f>IF($E57=0,0,($P57/$E57)*100)</f>
        <v>0</v>
      </c>
      <c r="U57" s="51">
        <f>IF($E57=0,0,($Q57/$E57)*100)</f>
        <v>0</v>
      </c>
      <c r="V57" s="94"/>
      <c r="W57" s="95"/>
    </row>
    <row r="58" spans="1:23" ht="12.75" customHeight="1">
      <c r="A58" s="57" t="s">
        <v>39</v>
      </c>
      <c r="B58" s="102">
        <f>SUM(B54:B57)</f>
        <v>0</v>
      </c>
      <c r="C58" s="102">
        <f>SUM(C54:C57)</f>
        <v>0</v>
      </c>
      <c r="D58" s="102"/>
      <c r="E58" s="102">
        <f>$B58+$C58+$D58</f>
        <v>0</v>
      </c>
      <c r="F58" s="103">
        <f aca="true" t="shared" si="30" ref="F58:O58">SUM(F54:F57)</f>
        <v>0</v>
      </c>
      <c r="G58" s="104">
        <f t="shared" si="30"/>
        <v>0</v>
      </c>
      <c r="H58" s="103">
        <f t="shared" si="30"/>
        <v>0</v>
      </c>
      <c r="I58" s="104">
        <f t="shared" si="30"/>
        <v>0</v>
      </c>
      <c r="J58" s="103">
        <f t="shared" si="30"/>
        <v>0</v>
      </c>
      <c r="K58" s="104">
        <f t="shared" si="30"/>
        <v>0</v>
      </c>
      <c r="L58" s="103">
        <f t="shared" si="30"/>
        <v>0</v>
      </c>
      <c r="M58" s="104">
        <f t="shared" si="30"/>
        <v>0</v>
      </c>
      <c r="N58" s="103">
        <f t="shared" si="30"/>
        <v>0</v>
      </c>
      <c r="O58" s="104">
        <f t="shared" si="30"/>
        <v>0</v>
      </c>
      <c r="P58" s="103">
        <f>$H58+$J58+$L58+$N58</f>
        <v>0</v>
      </c>
      <c r="Q58" s="104">
        <f>$I58+$K58+$M58+$O58</f>
        <v>0</v>
      </c>
      <c r="R58" s="58">
        <f>IF($H58=0,0,(($J58-$H58)/$H58)*100)</f>
        <v>0</v>
      </c>
      <c r="S58" s="59">
        <f>IF($I58=0,0,(($K58-$I58)/$I58)*100)</f>
        <v>0</v>
      </c>
      <c r="T58" s="58">
        <f>IF($E58=0,0,($P58/$E58)*100)</f>
        <v>0</v>
      </c>
      <c r="U58" s="60">
        <f>IF($E58=0,0,($Q58/$E58)*100)</f>
        <v>0</v>
      </c>
      <c r="V58" s="103">
        <f>SUM(V54:V57)</f>
        <v>0</v>
      </c>
      <c r="W58" s="104">
        <f>SUM(W54:W57)</f>
        <v>0</v>
      </c>
    </row>
    <row r="59" spans="1:23" ht="12.75" customHeight="1">
      <c r="A59" s="41" t="s">
        <v>77</v>
      </c>
      <c r="B59" s="99"/>
      <c r="C59" s="99"/>
      <c r="D59" s="99"/>
      <c r="E59" s="99"/>
      <c r="F59" s="100"/>
      <c r="G59" s="101"/>
      <c r="H59" s="100"/>
      <c r="I59" s="101"/>
      <c r="J59" s="100"/>
      <c r="K59" s="101"/>
      <c r="L59" s="100"/>
      <c r="M59" s="101"/>
      <c r="N59" s="100"/>
      <c r="O59" s="101"/>
      <c r="P59" s="100"/>
      <c r="Q59" s="101"/>
      <c r="R59" s="45"/>
      <c r="S59" s="46"/>
      <c r="T59" s="45"/>
      <c r="U59" s="47"/>
      <c r="V59" s="100"/>
      <c r="W59" s="101"/>
    </row>
    <row r="60" spans="1:23" ht="12.75" customHeight="1">
      <c r="A60" s="48" t="s">
        <v>78</v>
      </c>
      <c r="B60" s="93">
        <v>0</v>
      </c>
      <c r="C60" s="93">
        <v>0</v>
      </c>
      <c r="D60" s="93"/>
      <c r="E60" s="93">
        <f>$B60+$C60+$D60</f>
        <v>0</v>
      </c>
      <c r="F60" s="94">
        <v>0</v>
      </c>
      <c r="G60" s="95">
        <v>0</v>
      </c>
      <c r="H60" s="94">
        <v>0</v>
      </c>
      <c r="I60" s="95">
        <v>0</v>
      </c>
      <c r="J60" s="94">
        <v>0</v>
      </c>
      <c r="K60" s="95">
        <v>0</v>
      </c>
      <c r="L60" s="94"/>
      <c r="M60" s="95"/>
      <c r="N60" s="94"/>
      <c r="O60" s="95"/>
      <c r="P60" s="94">
        <f>$H60+$J60+$L60+$N60</f>
        <v>0</v>
      </c>
      <c r="Q60" s="95">
        <f>$I60+$K60+$M60+$O60</f>
        <v>0</v>
      </c>
      <c r="R60" s="49">
        <f>IF($H60=0,0,(($J60-$H60)/$H60)*100)</f>
        <v>0</v>
      </c>
      <c r="S60" s="50">
        <f>IF($I60=0,0,(($K60-$I60)/$I60)*100)</f>
        <v>0</v>
      </c>
      <c r="T60" s="49">
        <f>IF($E60=0,0,($P60/$E60)*100)</f>
        <v>0</v>
      </c>
      <c r="U60" s="51">
        <f>IF($E60=0,0,($Q60/$E60)*100)</f>
        <v>0</v>
      </c>
      <c r="V60" s="94"/>
      <c r="W60" s="95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>$B61+$C61+$D61</f>
        <v>0</v>
      </c>
      <c r="F61" s="94">
        <v>0</v>
      </c>
      <c r="G61" s="95">
        <v>0</v>
      </c>
      <c r="H61" s="94">
        <v>0</v>
      </c>
      <c r="I61" s="95">
        <v>0</v>
      </c>
      <c r="J61" s="94">
        <v>0</v>
      </c>
      <c r="K61" s="95">
        <v>0</v>
      </c>
      <c r="L61" s="94"/>
      <c r="M61" s="95"/>
      <c r="N61" s="94"/>
      <c r="O61" s="95"/>
      <c r="P61" s="94">
        <f>$H61+$J61+$L61+$N61</f>
        <v>0</v>
      </c>
      <c r="Q61" s="95">
        <f>$I61+$K61+$M61+$O61</f>
        <v>0</v>
      </c>
      <c r="R61" s="49">
        <f>IF($H61=0,0,(($J61-$H61)/$H61)*100)</f>
        <v>0</v>
      </c>
      <c r="S61" s="50">
        <f>IF($I61=0,0,(($K61-$I61)/$I61)*100)</f>
        <v>0</v>
      </c>
      <c r="T61" s="49">
        <f>IF($E61=0,0,($P61/$E61)*100)</f>
        <v>0</v>
      </c>
      <c r="U61" s="51">
        <f>IF($E61=0,0,($Q61/$E61)*100)</f>
        <v>0</v>
      </c>
      <c r="V61" s="94"/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>$B62+$C62+$D62</f>
        <v>0</v>
      </c>
      <c r="F62" s="94">
        <v>0</v>
      </c>
      <c r="G62" s="95">
        <v>0</v>
      </c>
      <c r="H62" s="94">
        <v>0</v>
      </c>
      <c r="I62" s="95">
        <v>0</v>
      </c>
      <c r="J62" s="94">
        <v>0</v>
      </c>
      <c r="K62" s="95">
        <v>0</v>
      </c>
      <c r="L62" s="94"/>
      <c r="M62" s="95"/>
      <c r="N62" s="94"/>
      <c r="O62" s="95"/>
      <c r="P62" s="94">
        <f>$H62+$J62+$L62+$N62</f>
        <v>0</v>
      </c>
      <c r="Q62" s="95">
        <f>$I62+$K62+$M62+$O62</f>
        <v>0</v>
      </c>
      <c r="R62" s="49">
        <f>IF($H62=0,0,(($J62-$H62)/$H62)*100)</f>
        <v>0</v>
      </c>
      <c r="S62" s="50">
        <f>IF($I62=0,0,(($K62-$I62)/$I62)*100)</f>
        <v>0</v>
      </c>
      <c r="T62" s="49">
        <f>IF($E62=0,0,($P62/$E62)*100)</f>
        <v>0</v>
      </c>
      <c r="U62" s="51">
        <f>IF($E62=0,0,($Q62/$E62)*100)</f>
        <v>0</v>
      </c>
      <c r="V62" s="94"/>
      <c r="W62" s="95"/>
    </row>
    <row r="63" spans="1:23" ht="12.75" customHeight="1">
      <c r="A63" s="52" t="s">
        <v>39</v>
      </c>
      <c r="B63" s="96">
        <f>SUM(B60:B62)</f>
        <v>0</v>
      </c>
      <c r="C63" s="96">
        <f>SUM(C60:C62)</f>
        <v>0</v>
      </c>
      <c r="D63" s="96"/>
      <c r="E63" s="96">
        <f>$B63+$C63+$D63</f>
        <v>0</v>
      </c>
      <c r="F63" s="97">
        <f aca="true" t="shared" si="31" ref="F63:O63">SUM(F60:F62)</f>
        <v>0</v>
      </c>
      <c r="G63" s="98">
        <f t="shared" si="31"/>
        <v>0</v>
      </c>
      <c r="H63" s="97">
        <f t="shared" si="31"/>
        <v>0</v>
      </c>
      <c r="I63" s="98">
        <f t="shared" si="31"/>
        <v>0</v>
      </c>
      <c r="J63" s="97">
        <f t="shared" si="31"/>
        <v>0</v>
      </c>
      <c r="K63" s="98">
        <f t="shared" si="31"/>
        <v>0</v>
      </c>
      <c r="L63" s="97">
        <f t="shared" si="31"/>
        <v>0</v>
      </c>
      <c r="M63" s="98">
        <f t="shared" si="31"/>
        <v>0</v>
      </c>
      <c r="N63" s="97">
        <f t="shared" si="31"/>
        <v>0</v>
      </c>
      <c r="O63" s="98">
        <f t="shared" si="31"/>
        <v>0</v>
      </c>
      <c r="P63" s="97">
        <f>$H63+$J63+$L63+$N63</f>
        <v>0</v>
      </c>
      <c r="Q63" s="98">
        <f>$I63+$K63+$M63+$O63</f>
        <v>0</v>
      </c>
      <c r="R63" s="53">
        <f>IF($H63=0,0,(($J63-$H63)/$H63)*100)</f>
        <v>0</v>
      </c>
      <c r="S63" s="54">
        <f>IF($I63=0,0,(($K63-$I63)/$I63)*100)</f>
        <v>0</v>
      </c>
      <c r="T63" s="53">
        <f>IF((+$E60+$E62)=0,0,(P63/(+$E60+$E62))*100)</f>
        <v>0</v>
      </c>
      <c r="U63" s="55">
        <f>IF((+$E60+$E62)=0,0,(Q63/(+$E60+$E62))*100)</f>
        <v>0</v>
      </c>
      <c r="V63" s="97">
        <f>SUM(V60:V62)</f>
        <v>0</v>
      </c>
      <c r="W63" s="98">
        <f>SUM(W60:W62)</f>
        <v>0</v>
      </c>
    </row>
    <row r="64" spans="1:23" ht="12.75" customHeight="1">
      <c r="A64" s="61" t="s">
        <v>81</v>
      </c>
      <c r="B64" s="105">
        <f>SUM(B9:B14,B17:B22,B25:B28,B31,B34:B38,B41:B51,B54:B57,B60:B62)</f>
        <v>1198191000</v>
      </c>
      <c r="C64" s="105">
        <f>SUM(C9:C14,C17:C22,C25:C28,C31,C34:C38,C41:C51,C54:C57,C60:C62)</f>
        <v>0</v>
      </c>
      <c r="D64" s="105"/>
      <c r="E64" s="105">
        <f>$B64+$C64+$D64</f>
        <v>1198191000</v>
      </c>
      <c r="F64" s="106">
        <f aca="true" t="shared" si="32" ref="F64:O64">SUM(F9:F14,F17:F22,F25:F28,F31,F34:F38,F41:F51,F54:F57,F60:F62)</f>
        <v>573743000</v>
      </c>
      <c r="G64" s="107">
        <f t="shared" si="32"/>
        <v>530500000</v>
      </c>
      <c r="H64" s="106">
        <f t="shared" si="32"/>
        <v>34770000</v>
      </c>
      <c r="I64" s="107">
        <f t="shared" si="32"/>
        <v>19191739</v>
      </c>
      <c r="J64" s="106">
        <f t="shared" si="32"/>
        <v>253031000</v>
      </c>
      <c r="K64" s="107">
        <f t="shared" si="32"/>
        <v>293907419</v>
      </c>
      <c r="L64" s="106">
        <f t="shared" si="32"/>
        <v>0</v>
      </c>
      <c r="M64" s="107">
        <f t="shared" si="32"/>
        <v>0</v>
      </c>
      <c r="N64" s="106">
        <f t="shared" si="32"/>
        <v>0</v>
      </c>
      <c r="O64" s="107">
        <f t="shared" si="32"/>
        <v>0</v>
      </c>
      <c r="P64" s="106">
        <f>$H64+$J64+$L64+$N64</f>
        <v>287801000</v>
      </c>
      <c r="Q64" s="107">
        <f>$I64+$K64+$M64+$O64</f>
        <v>313099158</v>
      </c>
      <c r="R64" s="62">
        <f>IF($H64=0,0,(($J64-$H64)/$H64)*100)</f>
        <v>627.7279263733103</v>
      </c>
      <c r="S64" s="63">
        <f>IF($I64=0,0,(($K64-$I64)/$I64)*100)</f>
        <v>1431.4267195901318</v>
      </c>
      <c r="T64" s="62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24.76510661952306</v>
      </c>
      <c r="U64" s="62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26.94199822221916</v>
      </c>
      <c r="V64" s="106">
        <f>SUM(V9:V14,V17:V22,V25:V28,V31,V34:V38,V41:V51,V54:V57,V60:V62)</f>
        <v>0</v>
      </c>
      <c r="W64" s="107">
        <f>SUM(W9:W14,W17:W22,W25:W28,W31,W34:W38,W41:W51,W54:W57,W60:W62)</f>
        <v>0</v>
      </c>
    </row>
    <row r="65" spans="1:23" ht="12.75" customHeight="1">
      <c r="A65" s="41" t="s">
        <v>40</v>
      </c>
      <c r="B65" s="99"/>
      <c r="C65" s="99"/>
      <c r="D65" s="99"/>
      <c r="E65" s="99"/>
      <c r="F65" s="100"/>
      <c r="G65" s="101"/>
      <c r="H65" s="100"/>
      <c r="I65" s="101"/>
      <c r="J65" s="100"/>
      <c r="K65" s="101"/>
      <c r="L65" s="100"/>
      <c r="M65" s="101"/>
      <c r="N65" s="100"/>
      <c r="O65" s="101"/>
      <c r="P65" s="100"/>
      <c r="Q65" s="101"/>
      <c r="R65" s="45"/>
      <c r="S65" s="46"/>
      <c r="T65" s="45"/>
      <c r="U65" s="47"/>
      <c r="V65" s="100"/>
      <c r="W65" s="101"/>
    </row>
    <row r="66" spans="1:23" s="65" customFormat="1" ht="12.75" customHeight="1">
      <c r="A66" s="64" t="s">
        <v>82</v>
      </c>
      <c r="B66" s="93">
        <v>0</v>
      </c>
      <c r="C66" s="93">
        <v>0</v>
      </c>
      <c r="D66" s="93"/>
      <c r="E66" s="93">
        <f>$B66+$C66+$D66</f>
        <v>0</v>
      </c>
      <c r="F66" s="94">
        <v>0</v>
      </c>
      <c r="G66" s="95">
        <v>0</v>
      </c>
      <c r="H66" s="94">
        <v>0</v>
      </c>
      <c r="I66" s="95">
        <v>0</v>
      </c>
      <c r="J66" s="94">
        <v>0</v>
      </c>
      <c r="K66" s="95">
        <v>0</v>
      </c>
      <c r="L66" s="94"/>
      <c r="M66" s="95"/>
      <c r="N66" s="94"/>
      <c r="O66" s="95"/>
      <c r="P66" s="94">
        <f>$H66+$J66+$L66+$N66</f>
        <v>0</v>
      </c>
      <c r="Q66" s="95">
        <f>$I66+$K66+$M66+$O66</f>
        <v>0</v>
      </c>
      <c r="R66" s="49">
        <f>IF($H66=0,0,(($J66-$H66)/$H66)*100)</f>
        <v>0</v>
      </c>
      <c r="S66" s="50">
        <f>IF($I66=0,0,(($K66-$I66)/$I66)*100)</f>
        <v>0</v>
      </c>
      <c r="T66" s="49">
        <f>IF($E66=0,0,($P66/$E66)*100)</f>
        <v>0</v>
      </c>
      <c r="U66" s="51">
        <f>IF($E66=0,0,($Q66/$E66)*100)</f>
        <v>0</v>
      </c>
      <c r="V66" s="94"/>
      <c r="W66" s="95"/>
    </row>
    <row r="67" spans="1:23" ht="12.75" customHeight="1">
      <c r="A67" s="57" t="s">
        <v>39</v>
      </c>
      <c r="B67" s="102">
        <f>B66</f>
        <v>0</v>
      </c>
      <c r="C67" s="102">
        <f>C66</f>
        <v>0</v>
      </c>
      <c r="D67" s="102"/>
      <c r="E67" s="102">
        <f>$B67+$C67+$D67</f>
        <v>0</v>
      </c>
      <c r="F67" s="103">
        <f aca="true" t="shared" si="33" ref="F67:O67">F66</f>
        <v>0</v>
      </c>
      <c r="G67" s="104">
        <f t="shared" si="33"/>
        <v>0</v>
      </c>
      <c r="H67" s="103">
        <f t="shared" si="33"/>
        <v>0</v>
      </c>
      <c r="I67" s="104">
        <f t="shared" si="33"/>
        <v>0</v>
      </c>
      <c r="J67" s="103">
        <f t="shared" si="33"/>
        <v>0</v>
      </c>
      <c r="K67" s="104">
        <f t="shared" si="33"/>
        <v>0</v>
      </c>
      <c r="L67" s="103">
        <f t="shared" si="33"/>
        <v>0</v>
      </c>
      <c r="M67" s="104">
        <f t="shared" si="33"/>
        <v>0</v>
      </c>
      <c r="N67" s="103">
        <f t="shared" si="33"/>
        <v>0</v>
      </c>
      <c r="O67" s="104">
        <f t="shared" si="33"/>
        <v>0</v>
      </c>
      <c r="P67" s="103">
        <f>$H67+$J67+$L67+$N67</f>
        <v>0</v>
      </c>
      <c r="Q67" s="104">
        <f>$I67+$K67+$M67+$O67</f>
        <v>0</v>
      </c>
      <c r="R67" s="58">
        <f>IF($H67=0,0,(($J67-$H67)/$H67)*100)</f>
        <v>0</v>
      </c>
      <c r="S67" s="59">
        <f>IF($I67=0,0,(($K67-$I67)/$I67)*100)</f>
        <v>0</v>
      </c>
      <c r="T67" s="58">
        <f>IF($E67=0,0,($P67/$E67)*100)</f>
        <v>0</v>
      </c>
      <c r="U67" s="60">
        <f>IF($E67=0,0,($Q67/$E67)*100)</f>
        <v>0</v>
      </c>
      <c r="V67" s="103">
        <f>V66</f>
        <v>0</v>
      </c>
      <c r="W67" s="104">
        <f>W66</f>
        <v>0</v>
      </c>
    </row>
    <row r="68" spans="1:23" ht="12.75" customHeight="1">
      <c r="A68" s="61" t="s">
        <v>81</v>
      </c>
      <c r="B68" s="105">
        <f>B66</f>
        <v>0</v>
      </c>
      <c r="C68" s="105">
        <f>C66</f>
        <v>0</v>
      </c>
      <c r="D68" s="105"/>
      <c r="E68" s="105">
        <f>$B68+$C68+$D68</f>
        <v>0</v>
      </c>
      <c r="F68" s="106">
        <f aca="true" t="shared" si="34" ref="F68:O68">F66</f>
        <v>0</v>
      </c>
      <c r="G68" s="107">
        <f t="shared" si="34"/>
        <v>0</v>
      </c>
      <c r="H68" s="106">
        <f t="shared" si="34"/>
        <v>0</v>
      </c>
      <c r="I68" s="107">
        <f t="shared" si="34"/>
        <v>0</v>
      </c>
      <c r="J68" s="106">
        <f t="shared" si="34"/>
        <v>0</v>
      </c>
      <c r="K68" s="107">
        <f t="shared" si="34"/>
        <v>0</v>
      </c>
      <c r="L68" s="106">
        <f t="shared" si="34"/>
        <v>0</v>
      </c>
      <c r="M68" s="107">
        <f t="shared" si="34"/>
        <v>0</v>
      </c>
      <c r="N68" s="106">
        <f t="shared" si="34"/>
        <v>0</v>
      </c>
      <c r="O68" s="107">
        <f t="shared" si="34"/>
        <v>0</v>
      </c>
      <c r="P68" s="106">
        <f>$H68+$J68+$L68+$N68</f>
        <v>0</v>
      </c>
      <c r="Q68" s="107">
        <f>$I68+$K68+$M68+$O68</f>
        <v>0</v>
      </c>
      <c r="R68" s="62">
        <f>IF($H68=0,0,(($J68-$H68)/$H68)*100)</f>
        <v>0</v>
      </c>
      <c r="S68" s="63">
        <f>IF($I68=0,0,(($K68-$I68)/$I68)*100)</f>
        <v>0</v>
      </c>
      <c r="T68" s="62">
        <f>IF($E68=0,0,($P68/$E68)*100)</f>
        <v>0</v>
      </c>
      <c r="U68" s="66">
        <f>IF($E68=0,0,($Q68/$E68)*100)</f>
        <v>0</v>
      </c>
      <c r="V68" s="106">
        <f>V66</f>
        <v>0</v>
      </c>
      <c r="W68" s="107">
        <f>W66</f>
        <v>0</v>
      </c>
    </row>
    <row r="69" spans="1:23" ht="12.75" customHeight="1" thickBot="1">
      <c r="A69" s="61" t="s">
        <v>83</v>
      </c>
      <c r="B69" s="105">
        <f>SUM(B9:B14,B17:B22,B25:B28,B31,B34:B38,B41:B51,B54:B57,B60:B62,B66)</f>
        <v>1198191000</v>
      </c>
      <c r="C69" s="105">
        <f>SUM(C9:C14,C17:C22,C25:C28,C31,C34:C38,C41:C51,C54:C57,C60:C62,C66)</f>
        <v>0</v>
      </c>
      <c r="D69" s="105"/>
      <c r="E69" s="105">
        <f>$B69+$C69+$D69</f>
        <v>1198191000</v>
      </c>
      <c r="F69" s="106">
        <f aca="true" t="shared" si="35" ref="F69:O69">SUM(F9:F14,F17:F22,F25:F28,F31,F34:F38,F41:F51,F54:F57,F60:F62,F66)</f>
        <v>573743000</v>
      </c>
      <c r="G69" s="107">
        <f t="shared" si="35"/>
        <v>530500000</v>
      </c>
      <c r="H69" s="106">
        <f t="shared" si="35"/>
        <v>34770000</v>
      </c>
      <c r="I69" s="107">
        <f t="shared" si="35"/>
        <v>19191739</v>
      </c>
      <c r="J69" s="106">
        <f t="shared" si="35"/>
        <v>253031000</v>
      </c>
      <c r="K69" s="107">
        <f t="shared" si="35"/>
        <v>293907419</v>
      </c>
      <c r="L69" s="106">
        <f t="shared" si="35"/>
        <v>0</v>
      </c>
      <c r="M69" s="107">
        <f t="shared" si="35"/>
        <v>0</v>
      </c>
      <c r="N69" s="106">
        <f t="shared" si="35"/>
        <v>0</v>
      </c>
      <c r="O69" s="107">
        <f t="shared" si="35"/>
        <v>0</v>
      </c>
      <c r="P69" s="106">
        <f>$H69+$J69+$L69+$N69</f>
        <v>287801000</v>
      </c>
      <c r="Q69" s="107">
        <f>$I69+$K69+$M69+$O69</f>
        <v>313099158</v>
      </c>
      <c r="R69" s="62">
        <f>IF($H69=0,0,(($J69-$H69)/$H69)*100)</f>
        <v>627.7279263733103</v>
      </c>
      <c r="S69" s="63">
        <f>IF($I69=0,0,(($K69-$I69)/$I69)*100)</f>
        <v>1431.4267195901318</v>
      </c>
      <c r="T69" s="62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24.76510661952306</v>
      </c>
      <c r="U69" s="66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26.94199822221916</v>
      </c>
      <c r="V69" s="106">
        <f>SUM(V9:V14,V17:V22,V25:V28,V31,V34:V38,V41:V51,V54:V57,V60:V62,V66)</f>
        <v>0</v>
      </c>
      <c r="W69" s="107">
        <f>SUM(W9:W14,W17:W22,W25:W28,W31,W34:W38,W41:W51,W54:W57,W60:W62,W66)</f>
        <v>0</v>
      </c>
    </row>
    <row r="70" spans="1:23" ht="13.5" thickTop="1">
      <c r="A70" s="67"/>
      <c r="B70" s="68"/>
      <c r="C70" s="69"/>
      <c r="D70" s="69"/>
      <c r="E70" s="70"/>
      <c r="F70" s="68"/>
      <c r="G70" s="69"/>
      <c r="H70" s="69"/>
      <c r="I70" s="70"/>
      <c r="J70" s="69"/>
      <c r="K70" s="70"/>
      <c r="L70" s="69"/>
      <c r="M70" s="69"/>
      <c r="N70" s="69"/>
      <c r="O70" s="69"/>
      <c r="P70" s="69"/>
      <c r="Q70" s="69"/>
      <c r="R70" s="69"/>
      <c r="S70" s="69"/>
      <c r="T70" s="69"/>
      <c r="U70" s="70"/>
      <c r="V70" s="68"/>
      <c r="W70" s="70"/>
    </row>
    <row r="71" spans="1:23" ht="12.75">
      <c r="A71" s="13"/>
      <c r="B71" s="71"/>
      <c r="C71" s="72"/>
      <c r="D71" s="72"/>
      <c r="E71" s="73"/>
      <c r="F71" s="74" t="s">
        <v>4</v>
      </c>
      <c r="G71" s="75"/>
      <c r="H71" s="74" t="s">
        <v>5</v>
      </c>
      <c r="I71" s="76"/>
      <c r="J71" s="74" t="s">
        <v>6</v>
      </c>
      <c r="K71" s="76"/>
      <c r="L71" s="74" t="s">
        <v>7</v>
      </c>
      <c r="M71" s="74"/>
      <c r="N71" s="77" t="s">
        <v>8</v>
      </c>
      <c r="O71" s="74"/>
      <c r="P71" s="131" t="s">
        <v>9</v>
      </c>
      <c r="Q71" s="132"/>
      <c r="R71" s="133" t="s">
        <v>10</v>
      </c>
      <c r="S71" s="132"/>
      <c r="T71" s="133" t="s">
        <v>11</v>
      </c>
      <c r="U71" s="132"/>
      <c r="V71" s="131"/>
      <c r="W71" s="132"/>
    </row>
    <row r="72" spans="1:23" ht="67.5">
      <c r="A72" s="78" t="s">
        <v>84</v>
      </c>
      <c r="B72" s="79" t="s">
        <v>85</v>
      </c>
      <c r="C72" s="79" t="s">
        <v>86</v>
      </c>
      <c r="D72" s="80" t="s">
        <v>15</v>
      </c>
      <c r="E72" s="79" t="s">
        <v>16</v>
      </c>
      <c r="F72" s="79" t="s">
        <v>17</v>
      </c>
      <c r="G72" s="79" t="s">
        <v>87</v>
      </c>
      <c r="H72" s="79" t="s">
        <v>88</v>
      </c>
      <c r="I72" s="81" t="s">
        <v>20</v>
      </c>
      <c r="J72" s="79" t="s">
        <v>89</v>
      </c>
      <c r="K72" s="81" t="s">
        <v>22</v>
      </c>
      <c r="L72" s="79" t="s">
        <v>90</v>
      </c>
      <c r="M72" s="81" t="s">
        <v>24</v>
      </c>
      <c r="N72" s="79" t="s">
        <v>91</v>
      </c>
      <c r="O72" s="81" t="s">
        <v>26</v>
      </c>
      <c r="P72" s="81" t="s">
        <v>92</v>
      </c>
      <c r="Q72" s="82" t="s">
        <v>28</v>
      </c>
      <c r="R72" s="83" t="s">
        <v>92</v>
      </c>
      <c r="S72" s="84" t="s">
        <v>28</v>
      </c>
      <c r="T72" s="83" t="s">
        <v>93</v>
      </c>
      <c r="U72" s="80" t="s">
        <v>30</v>
      </c>
      <c r="V72" s="79"/>
      <c r="W72" s="81"/>
    </row>
    <row r="73" spans="1:23" ht="12.75">
      <c r="A73" s="1" t="str">
        <f>+A7</f>
        <v>R thousands</v>
      </c>
      <c r="B73" s="2"/>
      <c r="C73" s="2">
        <v>100</v>
      </c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3"/>
      <c r="P73" s="2"/>
      <c r="Q73" s="3"/>
      <c r="R73" s="2"/>
      <c r="S73" s="3"/>
      <c r="T73" s="2"/>
      <c r="U73" s="2"/>
      <c r="V73" s="2"/>
      <c r="W73" s="2"/>
    </row>
    <row r="74" spans="1:23" ht="12.75" hidden="1">
      <c r="A74" s="4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108"/>
      <c r="O74" s="109"/>
      <c r="P74" s="108"/>
      <c r="Q74" s="109"/>
      <c r="R74" s="5"/>
      <c r="S74" s="6"/>
      <c r="T74" s="5"/>
      <c r="U74" s="5"/>
      <c r="V74" s="108"/>
      <c r="W74" s="108"/>
    </row>
    <row r="75" spans="1:23" ht="12.75" hidden="1">
      <c r="A75" s="7" t="s">
        <v>112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1"/>
      <c r="N75" s="110"/>
      <c r="O75" s="111"/>
      <c r="P75" s="110"/>
      <c r="Q75" s="111"/>
      <c r="R75" s="8"/>
      <c r="S75" s="9"/>
      <c r="T75" s="8"/>
      <c r="U75" s="8"/>
      <c r="V75" s="110"/>
      <c r="W75" s="110"/>
    </row>
    <row r="76" spans="1:23" ht="12.75" hidden="1">
      <c r="A76" s="10" t="s">
        <v>113</v>
      </c>
      <c r="B76" s="112">
        <f>SUM(B77:B80)</f>
        <v>0</v>
      </c>
      <c r="C76" s="112">
        <f aca="true" t="shared" si="36" ref="C76:I76">SUM(C77:C80)</f>
        <v>0</v>
      </c>
      <c r="D76" s="112">
        <f t="shared" si="36"/>
        <v>0</v>
      </c>
      <c r="E76" s="112">
        <f t="shared" si="36"/>
        <v>0</v>
      </c>
      <c r="F76" s="112">
        <f t="shared" si="36"/>
        <v>0</v>
      </c>
      <c r="G76" s="112">
        <f t="shared" si="36"/>
        <v>0</v>
      </c>
      <c r="H76" s="112">
        <f t="shared" si="36"/>
        <v>0</v>
      </c>
      <c r="I76" s="112">
        <f t="shared" si="36"/>
        <v>0</v>
      </c>
      <c r="J76" s="112">
        <f>SUM(J77:J80)</f>
        <v>0</v>
      </c>
      <c r="K76" s="112">
        <f>SUM(K77:K80)</f>
        <v>0</v>
      </c>
      <c r="L76" s="112">
        <f>SUM(L77:L80)</f>
        <v>0</v>
      </c>
      <c r="M76" s="113">
        <f>SUM(M77:M80)</f>
        <v>0</v>
      </c>
      <c r="N76" s="112"/>
      <c r="O76" s="113"/>
      <c r="P76" s="112"/>
      <c r="Q76" s="113"/>
      <c r="R76" s="11"/>
      <c r="S76" s="12"/>
      <c r="T76" s="11"/>
      <c r="U76" s="11"/>
      <c r="V76" s="112">
        <f>SUM(V77:V80)</f>
        <v>0</v>
      </c>
      <c r="W76" s="112">
        <f>SUM(W77:W80)</f>
        <v>0</v>
      </c>
    </row>
    <row r="77" spans="1:23" ht="12.75" hidden="1">
      <c r="A77" s="13" t="s">
        <v>114</v>
      </c>
      <c r="B77" s="114"/>
      <c r="C77" s="114"/>
      <c r="D77" s="114"/>
      <c r="E77" s="114">
        <f>SUM(B77:D77)</f>
        <v>0</v>
      </c>
      <c r="F77" s="114"/>
      <c r="G77" s="114"/>
      <c r="H77" s="114"/>
      <c r="I77" s="115"/>
      <c r="J77" s="114"/>
      <c r="K77" s="115"/>
      <c r="L77" s="114"/>
      <c r="M77" s="116"/>
      <c r="N77" s="114"/>
      <c r="O77" s="116"/>
      <c r="P77" s="114"/>
      <c r="Q77" s="116"/>
      <c r="R77" s="14"/>
      <c r="S77" s="15"/>
      <c r="T77" s="14"/>
      <c r="U77" s="14"/>
      <c r="V77" s="114"/>
      <c r="W77" s="114"/>
    </row>
    <row r="78" spans="1:23" ht="12.75" hidden="1">
      <c r="A78" s="13" t="s">
        <v>115</v>
      </c>
      <c r="B78" s="114"/>
      <c r="C78" s="114"/>
      <c r="D78" s="114"/>
      <c r="E78" s="114">
        <f>SUM(B78:D78)</f>
        <v>0</v>
      </c>
      <c r="F78" s="114"/>
      <c r="G78" s="114"/>
      <c r="H78" s="114"/>
      <c r="I78" s="115"/>
      <c r="J78" s="114"/>
      <c r="K78" s="115"/>
      <c r="L78" s="114"/>
      <c r="M78" s="116"/>
      <c r="N78" s="114"/>
      <c r="O78" s="116"/>
      <c r="P78" s="114"/>
      <c r="Q78" s="116"/>
      <c r="R78" s="14"/>
      <c r="S78" s="15"/>
      <c r="T78" s="14"/>
      <c r="U78" s="14"/>
      <c r="V78" s="114"/>
      <c r="W78" s="114"/>
    </row>
    <row r="79" spans="1:23" ht="12.75" hidden="1">
      <c r="A79" s="13" t="s">
        <v>116</v>
      </c>
      <c r="B79" s="114"/>
      <c r="C79" s="114"/>
      <c r="D79" s="114"/>
      <c r="E79" s="114">
        <f>SUM(B79:D79)</f>
        <v>0</v>
      </c>
      <c r="F79" s="114"/>
      <c r="G79" s="114"/>
      <c r="H79" s="114"/>
      <c r="I79" s="115"/>
      <c r="J79" s="114"/>
      <c r="K79" s="115"/>
      <c r="L79" s="114"/>
      <c r="M79" s="116"/>
      <c r="N79" s="114"/>
      <c r="O79" s="116"/>
      <c r="P79" s="114"/>
      <c r="Q79" s="116"/>
      <c r="R79" s="14"/>
      <c r="S79" s="15"/>
      <c r="T79" s="14"/>
      <c r="U79" s="14"/>
      <c r="V79" s="114"/>
      <c r="W79" s="114"/>
    </row>
    <row r="80" spans="1:23" ht="12.75" hidden="1">
      <c r="A80" s="13" t="s">
        <v>117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>
      <c r="A82" s="85" t="s">
        <v>94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8"/>
      <c r="R82" s="86"/>
      <c r="S82" s="86"/>
      <c r="T82" s="87"/>
      <c r="U82" s="88"/>
      <c r="V82" s="117"/>
      <c r="W82" s="117"/>
    </row>
    <row r="83" spans="1:23" ht="12.75">
      <c r="A83" s="89" t="s">
        <v>95</v>
      </c>
      <c r="B83" s="119">
        <v>0</v>
      </c>
      <c r="C83" s="119">
        <v>0</v>
      </c>
      <c r="D83" s="119"/>
      <c r="E83" s="119">
        <f aca="true" t="shared" si="37" ref="E83:E90">$B83+$C83+$D83</f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/>
      <c r="M83" s="119"/>
      <c r="N83" s="119"/>
      <c r="O83" s="119"/>
      <c r="P83" s="119">
        <f aca="true" t="shared" si="38" ref="P83:P90">$H83+$J83+$L83+$N83</f>
        <v>0</v>
      </c>
      <c r="Q83" s="114">
        <f aca="true" t="shared" si="39" ref="Q83:Q90">$I83+$K83+$M83+$O83</f>
        <v>0</v>
      </c>
      <c r="R83" s="90">
        <f aca="true" t="shared" si="40" ref="R83:R90">IF($H83=0,0,(($J83-$H83)/$H83)*100)</f>
        <v>0</v>
      </c>
      <c r="S83" s="91">
        <f aca="true" t="shared" si="41" ref="S83:S90">IF($I83=0,0,(($K83-$I83)/$I83)*100)</f>
        <v>0</v>
      </c>
      <c r="T83" s="90">
        <f aca="true" t="shared" si="42" ref="T83:T90">IF($E83=0,0,($P83/$E83)*100)</f>
        <v>0</v>
      </c>
      <c r="U83" s="91">
        <f aca="true" t="shared" si="43" ref="U83:U90">IF($E83=0,0,($Q83/$E83)*100)</f>
        <v>0</v>
      </c>
      <c r="V83" s="119"/>
      <c r="W83" s="119"/>
    </row>
    <row r="84" spans="1:23" ht="12.75">
      <c r="A84" s="92" t="s">
        <v>96</v>
      </c>
      <c r="B84" s="114">
        <v>0</v>
      </c>
      <c r="C84" s="114">
        <v>0</v>
      </c>
      <c r="D84" s="114"/>
      <c r="E84" s="114">
        <f t="shared" si="37"/>
        <v>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/>
      <c r="M84" s="114"/>
      <c r="N84" s="114"/>
      <c r="O84" s="114"/>
      <c r="P84" s="116">
        <f t="shared" si="38"/>
        <v>0</v>
      </c>
      <c r="Q84" s="116">
        <f t="shared" si="39"/>
        <v>0</v>
      </c>
      <c r="R84" s="90">
        <f t="shared" si="40"/>
        <v>0</v>
      </c>
      <c r="S84" s="91">
        <f t="shared" si="41"/>
        <v>0</v>
      </c>
      <c r="T84" s="90">
        <f t="shared" si="42"/>
        <v>0</v>
      </c>
      <c r="U84" s="91">
        <f t="shared" si="43"/>
        <v>0</v>
      </c>
      <c r="V84" s="114"/>
      <c r="W84" s="114"/>
    </row>
    <row r="85" spans="1:23" ht="12.75">
      <c r="A85" s="92" t="s">
        <v>97</v>
      </c>
      <c r="B85" s="114">
        <v>0</v>
      </c>
      <c r="C85" s="114">
        <v>0</v>
      </c>
      <c r="D85" s="114"/>
      <c r="E85" s="114">
        <f t="shared" si="37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/>
      <c r="M85" s="114"/>
      <c r="N85" s="114"/>
      <c r="O85" s="114"/>
      <c r="P85" s="116">
        <f t="shared" si="38"/>
        <v>0</v>
      </c>
      <c r="Q85" s="116">
        <f t="shared" si="39"/>
        <v>0</v>
      </c>
      <c r="R85" s="90">
        <f t="shared" si="40"/>
        <v>0</v>
      </c>
      <c r="S85" s="91">
        <f t="shared" si="41"/>
        <v>0</v>
      </c>
      <c r="T85" s="90">
        <f t="shared" si="42"/>
        <v>0</v>
      </c>
      <c r="U85" s="91">
        <f t="shared" si="43"/>
        <v>0</v>
      </c>
      <c r="V85" s="114"/>
      <c r="W85" s="114"/>
    </row>
    <row r="86" spans="1:23" ht="12.75">
      <c r="A86" s="92" t="s">
        <v>98</v>
      </c>
      <c r="B86" s="114">
        <v>0</v>
      </c>
      <c r="C86" s="114">
        <v>0</v>
      </c>
      <c r="D86" s="114"/>
      <c r="E86" s="114">
        <f t="shared" si="37"/>
        <v>0</v>
      </c>
      <c r="F86" s="114">
        <v>0</v>
      </c>
      <c r="G86" s="114">
        <v>0</v>
      </c>
      <c r="H86" s="114">
        <v>0</v>
      </c>
      <c r="I86" s="114">
        <v>0</v>
      </c>
      <c r="J86" s="114">
        <v>0</v>
      </c>
      <c r="K86" s="114">
        <v>0</v>
      </c>
      <c r="L86" s="114"/>
      <c r="M86" s="114"/>
      <c r="N86" s="114"/>
      <c r="O86" s="114"/>
      <c r="P86" s="116">
        <f t="shared" si="38"/>
        <v>0</v>
      </c>
      <c r="Q86" s="116">
        <f t="shared" si="39"/>
        <v>0</v>
      </c>
      <c r="R86" s="90">
        <f t="shared" si="40"/>
        <v>0</v>
      </c>
      <c r="S86" s="91">
        <f t="shared" si="41"/>
        <v>0</v>
      </c>
      <c r="T86" s="90">
        <f t="shared" si="42"/>
        <v>0</v>
      </c>
      <c r="U86" s="91">
        <f t="shared" si="43"/>
        <v>0</v>
      </c>
      <c r="V86" s="114"/>
      <c r="W86" s="114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37"/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/>
      <c r="M87" s="114"/>
      <c r="N87" s="114"/>
      <c r="O87" s="114"/>
      <c r="P87" s="116">
        <f t="shared" si="38"/>
        <v>0</v>
      </c>
      <c r="Q87" s="116">
        <f t="shared" si="39"/>
        <v>0</v>
      </c>
      <c r="R87" s="90">
        <f t="shared" si="40"/>
        <v>0</v>
      </c>
      <c r="S87" s="91">
        <f t="shared" si="41"/>
        <v>0</v>
      </c>
      <c r="T87" s="90">
        <f t="shared" si="42"/>
        <v>0</v>
      </c>
      <c r="U87" s="91">
        <f t="shared" si="43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37"/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/>
      <c r="M88" s="114"/>
      <c r="N88" s="114"/>
      <c r="O88" s="114"/>
      <c r="P88" s="116">
        <f t="shared" si="38"/>
        <v>0</v>
      </c>
      <c r="Q88" s="116">
        <f t="shared" si="39"/>
        <v>0</v>
      </c>
      <c r="R88" s="90">
        <f t="shared" si="40"/>
        <v>0</v>
      </c>
      <c r="S88" s="91">
        <f t="shared" si="41"/>
        <v>0</v>
      </c>
      <c r="T88" s="90">
        <f t="shared" si="42"/>
        <v>0</v>
      </c>
      <c r="U88" s="91">
        <f t="shared" si="43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37"/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/>
      <c r="M89" s="114"/>
      <c r="N89" s="114"/>
      <c r="O89" s="114"/>
      <c r="P89" s="116">
        <f t="shared" si="38"/>
        <v>0</v>
      </c>
      <c r="Q89" s="116">
        <f t="shared" si="39"/>
        <v>0</v>
      </c>
      <c r="R89" s="90">
        <f t="shared" si="40"/>
        <v>0</v>
      </c>
      <c r="S89" s="91">
        <f t="shared" si="41"/>
        <v>0</v>
      </c>
      <c r="T89" s="90">
        <f t="shared" si="42"/>
        <v>0</v>
      </c>
      <c r="U89" s="91">
        <f t="shared" si="43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37"/>
        <v>0</v>
      </c>
      <c r="F90" s="114">
        <v>0</v>
      </c>
      <c r="G90" s="114">
        <v>0</v>
      </c>
      <c r="H90" s="114">
        <v>0</v>
      </c>
      <c r="I90" s="114">
        <v>0</v>
      </c>
      <c r="J90" s="114">
        <v>0</v>
      </c>
      <c r="K90" s="114">
        <v>0</v>
      </c>
      <c r="L90" s="114"/>
      <c r="M90" s="114"/>
      <c r="N90" s="114"/>
      <c r="O90" s="114"/>
      <c r="P90" s="116">
        <f t="shared" si="38"/>
        <v>0</v>
      </c>
      <c r="Q90" s="116">
        <f t="shared" si="39"/>
        <v>0</v>
      </c>
      <c r="R90" s="90">
        <f t="shared" si="40"/>
        <v>0</v>
      </c>
      <c r="S90" s="91">
        <f t="shared" si="41"/>
        <v>0</v>
      </c>
      <c r="T90" s="90">
        <f t="shared" si="42"/>
        <v>0</v>
      </c>
      <c r="U90" s="91">
        <f t="shared" si="43"/>
        <v>0</v>
      </c>
      <c r="V90" s="114"/>
      <c r="W90" s="114"/>
    </row>
    <row r="91" spans="1:23" ht="12.75">
      <c r="A91" s="16" t="s">
        <v>103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1"/>
      <c r="Q91" s="121"/>
      <c r="R91" s="17"/>
      <c r="S91" s="18"/>
      <c r="T91" s="17"/>
      <c r="U91" s="18"/>
      <c r="V91" s="120"/>
      <c r="W91" s="120"/>
    </row>
    <row r="92" spans="1:23" ht="22.5" hidden="1">
      <c r="A92" s="19" t="s">
        <v>118</v>
      </c>
      <c r="B92" s="122">
        <f aca="true" t="shared" si="44" ref="B92:I92">SUM(B93:B107)</f>
        <v>0</v>
      </c>
      <c r="C92" s="122">
        <f t="shared" si="44"/>
        <v>0</v>
      </c>
      <c r="D92" s="122">
        <f t="shared" si="44"/>
        <v>0</v>
      </c>
      <c r="E92" s="122">
        <f t="shared" si="44"/>
        <v>0</v>
      </c>
      <c r="F92" s="122">
        <f t="shared" si="44"/>
        <v>0</v>
      </c>
      <c r="G92" s="122">
        <f t="shared" si="44"/>
        <v>0</v>
      </c>
      <c r="H92" s="122">
        <f t="shared" si="44"/>
        <v>0</v>
      </c>
      <c r="I92" s="122">
        <f t="shared" si="44"/>
        <v>0</v>
      </c>
      <c r="J92" s="122">
        <f>SUM(J93:J107)</f>
        <v>0</v>
      </c>
      <c r="K92" s="122">
        <f>SUM(K93:K107)</f>
        <v>0</v>
      </c>
      <c r="L92" s="122">
        <f>SUM(L93:L107)</f>
        <v>0</v>
      </c>
      <c r="M92" s="123">
        <f>SUM(M93:M107)</f>
        <v>0</v>
      </c>
      <c r="N92" s="122"/>
      <c r="O92" s="123"/>
      <c r="P92" s="122"/>
      <c r="Q92" s="123"/>
      <c r="R92" s="20" t="str">
        <f aca="true" t="shared" si="45" ref="R92:S107">IF(L92=0," ",(N92-L92)/L92)</f>
        <v> </v>
      </c>
      <c r="S92" s="20" t="str">
        <f t="shared" si="45"/>
        <v> </v>
      </c>
      <c r="T92" s="20" t="str">
        <f aca="true" t="shared" si="46" ref="T92:T110">IF(E92=0," ",(P92/E92))</f>
        <v> </v>
      </c>
      <c r="U92" s="21" t="str">
        <f aca="true" t="shared" si="47" ref="U92:U110">IF(E92=0," ",(Q92/E92))</f>
        <v> </v>
      </c>
      <c r="V92" s="122">
        <f>SUM(V93:V107)</f>
        <v>0</v>
      </c>
      <c r="W92" s="122">
        <f>SUM(W93:W107)</f>
        <v>0</v>
      </c>
    </row>
    <row r="93" spans="1:23" ht="12.75" hidden="1">
      <c r="A93" s="22"/>
      <c r="B93" s="124"/>
      <c r="C93" s="124"/>
      <c r="D93" s="124"/>
      <c r="E93" s="125">
        <f>SUM(B93:D93)</f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3" t="str">
        <f t="shared" si="45"/>
        <v> </v>
      </c>
      <c r="S93" s="23" t="str">
        <f t="shared" si="45"/>
        <v> </v>
      </c>
      <c r="T93" s="23" t="str">
        <f t="shared" si="46"/>
        <v> </v>
      </c>
      <c r="U93" s="24" t="str">
        <f t="shared" si="47"/>
        <v> </v>
      </c>
      <c r="V93" s="124"/>
      <c r="W93" s="124"/>
    </row>
    <row r="94" spans="1:23" ht="12.75" hidden="1">
      <c r="A94" s="22"/>
      <c r="B94" s="124"/>
      <c r="C94" s="124"/>
      <c r="D94" s="124"/>
      <c r="E94" s="125">
        <f aca="true" t="shared" si="48" ref="E94:E107">SUM(B94:D94)</f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3" t="str">
        <f t="shared" si="45"/>
        <v> </v>
      </c>
      <c r="S94" s="23" t="str">
        <f t="shared" si="45"/>
        <v> </v>
      </c>
      <c r="T94" s="23" t="str">
        <f t="shared" si="46"/>
        <v> </v>
      </c>
      <c r="U94" s="24" t="str">
        <f t="shared" si="47"/>
        <v> </v>
      </c>
      <c r="V94" s="124"/>
      <c r="W94" s="124"/>
    </row>
    <row r="95" spans="1:23" ht="12.75" hidden="1">
      <c r="A95" s="22"/>
      <c r="B95" s="124"/>
      <c r="C95" s="124"/>
      <c r="D95" s="124"/>
      <c r="E95" s="125">
        <f t="shared" si="48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3" t="str">
        <f t="shared" si="45"/>
        <v> </v>
      </c>
      <c r="S95" s="23" t="str">
        <f t="shared" si="45"/>
        <v> </v>
      </c>
      <c r="T95" s="23" t="str">
        <f t="shared" si="46"/>
        <v> </v>
      </c>
      <c r="U95" s="24" t="str">
        <f t="shared" si="47"/>
        <v> </v>
      </c>
      <c r="V95" s="124"/>
      <c r="W95" s="124"/>
    </row>
    <row r="96" spans="1:23" ht="12.75" hidden="1">
      <c r="A96" s="22"/>
      <c r="B96" s="124"/>
      <c r="C96" s="124"/>
      <c r="D96" s="124"/>
      <c r="E96" s="125">
        <f t="shared" si="48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45"/>
        <v> </v>
      </c>
      <c r="S96" s="23" t="str">
        <f t="shared" si="45"/>
        <v> </v>
      </c>
      <c r="T96" s="23" t="str">
        <f t="shared" si="46"/>
        <v> </v>
      </c>
      <c r="U96" s="24" t="str">
        <f t="shared" si="47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t="shared" si="48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45"/>
        <v> </v>
      </c>
      <c r="S97" s="23" t="str">
        <f t="shared" si="45"/>
        <v> </v>
      </c>
      <c r="T97" s="23" t="str">
        <f t="shared" si="46"/>
        <v> </v>
      </c>
      <c r="U97" s="24" t="str">
        <f t="shared" si="47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48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45"/>
        <v> </v>
      </c>
      <c r="S98" s="23" t="str">
        <f t="shared" si="45"/>
        <v> </v>
      </c>
      <c r="T98" s="23" t="str">
        <f t="shared" si="46"/>
        <v> </v>
      </c>
      <c r="U98" s="24" t="str">
        <f t="shared" si="47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48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45"/>
        <v> </v>
      </c>
      <c r="S99" s="23" t="str">
        <f t="shared" si="45"/>
        <v> </v>
      </c>
      <c r="T99" s="23" t="str">
        <f t="shared" si="46"/>
        <v> </v>
      </c>
      <c r="U99" s="24" t="str">
        <f t="shared" si="47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48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45"/>
        <v> </v>
      </c>
      <c r="S100" s="23" t="str">
        <f t="shared" si="45"/>
        <v> </v>
      </c>
      <c r="T100" s="23" t="str">
        <f t="shared" si="46"/>
        <v> </v>
      </c>
      <c r="U100" s="24" t="str">
        <f t="shared" si="47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48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45"/>
        <v> </v>
      </c>
      <c r="S101" s="23" t="str">
        <f t="shared" si="45"/>
        <v> </v>
      </c>
      <c r="T101" s="23" t="str">
        <f t="shared" si="46"/>
        <v> </v>
      </c>
      <c r="U101" s="24" t="str">
        <f t="shared" si="47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48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45"/>
        <v> </v>
      </c>
      <c r="S102" s="23" t="str">
        <f t="shared" si="45"/>
        <v> </v>
      </c>
      <c r="T102" s="23" t="str">
        <f t="shared" si="46"/>
        <v> </v>
      </c>
      <c r="U102" s="24" t="str">
        <f t="shared" si="47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48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45"/>
        <v> </v>
      </c>
      <c r="S103" s="23" t="str">
        <f t="shared" si="45"/>
        <v> </v>
      </c>
      <c r="T103" s="23" t="str">
        <f t="shared" si="46"/>
        <v> </v>
      </c>
      <c r="U103" s="24" t="str">
        <f t="shared" si="47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48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45"/>
        <v> </v>
      </c>
      <c r="S104" s="23" t="str">
        <f t="shared" si="45"/>
        <v> </v>
      </c>
      <c r="T104" s="23" t="str">
        <f t="shared" si="46"/>
        <v> </v>
      </c>
      <c r="U104" s="24" t="str">
        <f t="shared" si="47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48"/>
        <v>0</v>
      </c>
      <c r="F105" s="124"/>
      <c r="G105" s="124"/>
      <c r="H105" s="126"/>
      <c r="I105" s="124"/>
      <c r="J105" s="126"/>
      <c r="K105" s="124"/>
      <c r="L105" s="126"/>
      <c r="M105" s="126"/>
      <c r="N105" s="126"/>
      <c r="O105" s="126"/>
      <c r="P105" s="126"/>
      <c r="Q105" s="126"/>
      <c r="R105" s="23" t="str">
        <f t="shared" si="45"/>
        <v> </v>
      </c>
      <c r="S105" s="23" t="str">
        <f t="shared" si="45"/>
        <v> </v>
      </c>
      <c r="T105" s="23" t="str">
        <f t="shared" si="46"/>
        <v> </v>
      </c>
      <c r="U105" s="24" t="str">
        <f t="shared" si="47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48"/>
        <v>0</v>
      </c>
      <c r="F106" s="124"/>
      <c r="G106" s="124"/>
      <c r="H106" s="126"/>
      <c r="I106" s="124"/>
      <c r="J106" s="126"/>
      <c r="K106" s="124"/>
      <c r="L106" s="126"/>
      <c r="M106" s="126"/>
      <c r="N106" s="126"/>
      <c r="O106" s="126"/>
      <c r="P106" s="126"/>
      <c r="Q106" s="126"/>
      <c r="R106" s="23" t="str">
        <f t="shared" si="45"/>
        <v> </v>
      </c>
      <c r="S106" s="23" t="str">
        <f t="shared" si="45"/>
        <v> </v>
      </c>
      <c r="T106" s="23" t="str">
        <f t="shared" si="46"/>
        <v> </v>
      </c>
      <c r="U106" s="24" t="str">
        <f t="shared" si="47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48"/>
        <v>0</v>
      </c>
      <c r="F107" s="124"/>
      <c r="G107" s="124"/>
      <c r="H107" s="126"/>
      <c r="I107" s="124"/>
      <c r="J107" s="126"/>
      <c r="K107" s="124"/>
      <c r="L107" s="126"/>
      <c r="M107" s="126"/>
      <c r="N107" s="126"/>
      <c r="O107" s="126"/>
      <c r="P107" s="126"/>
      <c r="Q107" s="126"/>
      <c r="R107" s="23" t="str">
        <f t="shared" si="45"/>
        <v> </v>
      </c>
      <c r="S107" s="23" t="str">
        <f t="shared" si="45"/>
        <v> </v>
      </c>
      <c r="T107" s="23" t="str">
        <f t="shared" si="46"/>
        <v> </v>
      </c>
      <c r="U107" s="24" t="str">
        <f t="shared" si="47"/>
        <v> </v>
      </c>
      <c r="V107" s="124"/>
      <c r="W107" s="124"/>
    </row>
    <row r="108" spans="1:23" ht="12.75" hidden="1">
      <c r="A108" s="25"/>
      <c r="B108" s="127"/>
      <c r="C108" s="128"/>
      <c r="D108" s="128"/>
      <c r="E108" s="128"/>
      <c r="F108" s="127"/>
      <c r="G108" s="128"/>
      <c r="H108" s="127"/>
      <c r="I108" s="128"/>
      <c r="J108" s="127"/>
      <c r="K108" s="128"/>
      <c r="L108" s="127"/>
      <c r="M108" s="127"/>
      <c r="N108" s="127"/>
      <c r="O108" s="127"/>
      <c r="P108" s="127"/>
      <c r="Q108" s="127"/>
      <c r="R108" s="20" t="str">
        <f aca="true" t="shared" si="49" ref="R108:S110">IF(L108=0," ",(N108-L108)/L108)</f>
        <v> </v>
      </c>
      <c r="S108" s="21" t="str">
        <f t="shared" si="49"/>
        <v> </v>
      </c>
      <c r="T108" s="20" t="str">
        <f t="shared" si="46"/>
        <v> </v>
      </c>
      <c r="U108" s="21" t="str">
        <f t="shared" si="47"/>
        <v> </v>
      </c>
      <c r="V108" s="127"/>
      <c r="W108" s="128"/>
    </row>
    <row r="109" spans="1:23" ht="12.75" hidden="1">
      <c r="A109" s="25" t="s">
        <v>81</v>
      </c>
      <c r="B109" s="127">
        <f aca="true" t="shared" si="50" ref="B109:Q109">B92+B82</f>
        <v>0</v>
      </c>
      <c r="C109" s="127">
        <f t="shared" si="50"/>
        <v>0</v>
      </c>
      <c r="D109" s="127">
        <f t="shared" si="50"/>
        <v>0</v>
      </c>
      <c r="E109" s="127">
        <f t="shared" si="50"/>
        <v>0</v>
      </c>
      <c r="F109" s="127">
        <f t="shared" si="50"/>
        <v>0</v>
      </c>
      <c r="G109" s="127">
        <f t="shared" si="50"/>
        <v>0</v>
      </c>
      <c r="H109" s="127">
        <f t="shared" si="50"/>
        <v>0</v>
      </c>
      <c r="I109" s="127">
        <f t="shared" si="50"/>
        <v>0</v>
      </c>
      <c r="J109" s="127">
        <f t="shared" si="50"/>
        <v>0</v>
      </c>
      <c r="K109" s="127">
        <f t="shared" si="50"/>
        <v>0</v>
      </c>
      <c r="L109" s="127">
        <f t="shared" si="50"/>
        <v>0</v>
      </c>
      <c r="M109" s="127">
        <f t="shared" si="50"/>
        <v>0</v>
      </c>
      <c r="N109" s="127">
        <f t="shared" si="50"/>
        <v>0</v>
      </c>
      <c r="O109" s="127">
        <f t="shared" si="50"/>
        <v>0</v>
      </c>
      <c r="P109" s="127">
        <f t="shared" si="50"/>
        <v>0</v>
      </c>
      <c r="Q109" s="127">
        <f t="shared" si="50"/>
        <v>0</v>
      </c>
      <c r="R109" s="20" t="str">
        <f t="shared" si="49"/>
        <v> </v>
      </c>
      <c r="S109" s="21" t="str">
        <f t="shared" si="49"/>
        <v> </v>
      </c>
      <c r="T109" s="20" t="str">
        <f t="shared" si="46"/>
        <v> </v>
      </c>
      <c r="U109" s="21" t="str">
        <f t="shared" si="47"/>
        <v> </v>
      </c>
      <c r="V109" s="127">
        <f>V92+V82</f>
        <v>0</v>
      </c>
      <c r="W109" s="127">
        <f>W92+W82</f>
        <v>0</v>
      </c>
    </row>
    <row r="110" spans="1:23" ht="12.75" hidden="1">
      <c r="A110" s="26" t="s">
        <v>119</v>
      </c>
      <c r="B110" s="129">
        <f>B82</f>
        <v>0</v>
      </c>
      <c r="C110" s="129">
        <f aca="true" t="shared" si="51" ref="C110:Q110">C82</f>
        <v>0</v>
      </c>
      <c r="D110" s="129">
        <f t="shared" si="51"/>
        <v>0</v>
      </c>
      <c r="E110" s="129">
        <f t="shared" si="51"/>
        <v>0</v>
      </c>
      <c r="F110" s="129">
        <f t="shared" si="51"/>
        <v>0</v>
      </c>
      <c r="G110" s="129">
        <f t="shared" si="51"/>
        <v>0</v>
      </c>
      <c r="H110" s="129">
        <f t="shared" si="51"/>
        <v>0</v>
      </c>
      <c r="I110" s="129">
        <f t="shared" si="51"/>
        <v>0</v>
      </c>
      <c r="J110" s="129">
        <f t="shared" si="51"/>
        <v>0</v>
      </c>
      <c r="K110" s="129">
        <f t="shared" si="51"/>
        <v>0</v>
      </c>
      <c r="L110" s="129">
        <f t="shared" si="51"/>
        <v>0</v>
      </c>
      <c r="M110" s="129">
        <f t="shared" si="51"/>
        <v>0</v>
      </c>
      <c r="N110" s="129">
        <f t="shared" si="51"/>
        <v>0</v>
      </c>
      <c r="O110" s="129">
        <f t="shared" si="51"/>
        <v>0</v>
      </c>
      <c r="P110" s="129">
        <f t="shared" si="51"/>
        <v>0</v>
      </c>
      <c r="Q110" s="129">
        <f t="shared" si="51"/>
        <v>0</v>
      </c>
      <c r="R110" s="20" t="str">
        <f t="shared" si="49"/>
        <v> </v>
      </c>
      <c r="S110" s="21" t="str">
        <f t="shared" si="49"/>
        <v> </v>
      </c>
      <c r="T110" s="20" t="str">
        <f t="shared" si="46"/>
        <v> </v>
      </c>
      <c r="U110" s="21" t="str">
        <f t="shared" si="47"/>
        <v> </v>
      </c>
      <c r="V110" s="129">
        <f>V82</f>
        <v>0</v>
      </c>
      <c r="W110" s="129">
        <f>W82</f>
        <v>0</v>
      </c>
    </row>
    <row r="111" spans="1:23" ht="12.75">
      <c r="A111" s="27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28"/>
      <c r="S111" s="28"/>
      <c r="T111" s="28"/>
      <c r="U111" s="28"/>
      <c r="V111" s="130"/>
      <c r="W111" s="130"/>
    </row>
    <row r="112" ht="12.75">
      <c r="A112" s="29" t="s">
        <v>120</v>
      </c>
    </row>
    <row r="113" ht="12.75">
      <c r="A113" s="29" t="s">
        <v>121</v>
      </c>
    </row>
    <row r="114" spans="1:22" ht="12.75">
      <c r="A114" s="29" t="s">
        <v>122</v>
      </c>
      <c r="B114" s="31"/>
      <c r="C114" s="31"/>
      <c r="D114" s="31"/>
      <c r="E114" s="31"/>
      <c r="F114" s="31"/>
      <c r="H114" s="31"/>
      <c r="I114" s="31"/>
      <c r="J114" s="31"/>
      <c r="K114" s="31"/>
      <c r="V114" s="31"/>
    </row>
    <row r="115" spans="1:22" ht="12.75">
      <c r="A115" s="29" t="s">
        <v>123</v>
      </c>
      <c r="B115" s="31"/>
      <c r="C115" s="31"/>
      <c r="D115" s="31"/>
      <c r="E115" s="31"/>
      <c r="F115" s="31"/>
      <c r="H115" s="31"/>
      <c r="I115" s="31"/>
      <c r="J115" s="31"/>
      <c r="K115" s="31"/>
      <c r="V115" s="31"/>
    </row>
    <row r="116" spans="1:22" ht="12.75">
      <c r="A116" s="29" t="s">
        <v>124</v>
      </c>
      <c r="B116" s="31"/>
      <c r="C116" s="31"/>
      <c r="D116" s="31"/>
      <c r="E116" s="31"/>
      <c r="F116" s="31"/>
      <c r="H116" s="31"/>
      <c r="I116" s="31"/>
      <c r="J116" s="31"/>
      <c r="K116" s="31"/>
      <c r="V116" s="31"/>
    </row>
    <row r="117" ht="12.75">
      <c r="A117" s="29" t="s">
        <v>125</v>
      </c>
    </row>
    <row r="120" spans="1:23" ht="12.75">
      <c r="A120" s="31"/>
      <c r="G120" s="31"/>
      <c r="W120" s="31"/>
    </row>
    <row r="121" spans="1:23" ht="12.75">
      <c r="A121" s="31"/>
      <c r="G121" s="31"/>
      <c r="W121" s="31"/>
    </row>
    <row r="122" spans="1:23" ht="12.75">
      <c r="A122" s="31"/>
      <c r="G122" s="31"/>
      <c r="W122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1:Q71"/>
    <mergeCell ref="R71:S71"/>
    <mergeCell ref="T71:U71"/>
    <mergeCell ref="V71:W71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2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52.7109375" style="30" customWidth="1"/>
    <col min="2" max="11" width="13.7109375" style="30" customWidth="1"/>
    <col min="12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109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4</v>
      </c>
      <c r="G6" s="135"/>
      <c r="H6" s="134" t="s">
        <v>5</v>
      </c>
      <c r="I6" s="135"/>
      <c r="J6" s="134" t="s">
        <v>6</v>
      </c>
      <c r="K6" s="135"/>
      <c r="L6" s="134" t="s">
        <v>7</v>
      </c>
      <c r="M6" s="135"/>
      <c r="N6" s="134" t="s">
        <v>8</v>
      </c>
      <c r="O6" s="135"/>
      <c r="P6" s="134" t="s">
        <v>9</v>
      </c>
      <c r="Q6" s="135"/>
      <c r="R6" s="134" t="s">
        <v>10</v>
      </c>
      <c r="S6" s="135"/>
      <c r="T6" s="134" t="s">
        <v>11</v>
      </c>
      <c r="U6" s="135"/>
      <c r="V6" s="134" t="s">
        <v>12</v>
      </c>
      <c r="W6" s="135"/>
    </row>
    <row r="7" spans="1:23" ht="76.5">
      <c r="A7" s="37" t="s">
        <v>13</v>
      </c>
      <c r="B7" s="38" t="s">
        <v>126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IF($H9=0,0,(($J9-$H9)/$H9)*100)</f>
        <v>0</v>
      </c>
      <c r="S9" s="50">
        <f>IF($I9=0,0,(($K9-$I9)/$I9)*100)</f>
        <v>0</v>
      </c>
      <c r="T9" s="49">
        <f>IF($E9=0,0,($P9/$E9)*100)</f>
        <v>0</v>
      </c>
      <c r="U9" s="51">
        <f>IF($E9=0,0,($Q9/$E9)*100)</f>
        <v>0</v>
      </c>
      <c r="V9" s="94"/>
      <c r="W9" s="95"/>
    </row>
    <row r="10" spans="1:23" ht="12.75" customHeight="1">
      <c r="A10" s="48" t="s">
        <v>34</v>
      </c>
      <c r="B10" s="93">
        <v>2650000</v>
      </c>
      <c r="C10" s="93">
        <v>0</v>
      </c>
      <c r="D10" s="93"/>
      <c r="E10" s="93">
        <f aca="true" t="shared" si="0" ref="E10:E15">$B10+$C10+$D10</f>
        <v>2650000</v>
      </c>
      <c r="F10" s="94">
        <v>2650000</v>
      </c>
      <c r="G10" s="95">
        <v>2650000</v>
      </c>
      <c r="H10" s="94">
        <v>999000</v>
      </c>
      <c r="I10" s="95">
        <v>999065</v>
      </c>
      <c r="J10" s="94">
        <v>976000</v>
      </c>
      <c r="K10" s="95">
        <v>976041</v>
      </c>
      <c r="L10" s="94"/>
      <c r="M10" s="95"/>
      <c r="N10" s="94"/>
      <c r="O10" s="95"/>
      <c r="P10" s="94">
        <f aca="true" t="shared" si="1" ref="P10:P15">$H10+$J10+$L10+$N10</f>
        <v>1975000</v>
      </c>
      <c r="Q10" s="95">
        <f aca="true" t="shared" si="2" ref="Q10:Q15">$I10+$K10+$M10+$O10</f>
        <v>1975106</v>
      </c>
      <c r="R10" s="49">
        <f aca="true" t="shared" si="3" ref="R10:R15">IF($H10=0,0,(($J10-$H10)/$H10)*100)</f>
        <v>-2.3023023023023024</v>
      </c>
      <c r="S10" s="50">
        <f aca="true" t="shared" si="4" ref="S10:S15">IF($I10=0,0,(($K10-$I10)/$I10)*100)</f>
        <v>-2.3045547586993838</v>
      </c>
      <c r="T10" s="49">
        <f>IF($E10=0,0,($P10/$E10)*100)</f>
        <v>74.52830188679245</v>
      </c>
      <c r="U10" s="51">
        <f>IF($E10=0,0,($Q10/$E10)*100)</f>
        <v>74.53230188679245</v>
      </c>
      <c r="V10" s="94"/>
      <c r="W10" s="95"/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>
        <v>0</v>
      </c>
      <c r="I11" s="95">
        <v>0</v>
      </c>
      <c r="J11" s="94">
        <v>0</v>
      </c>
      <c r="K11" s="95">
        <v>0</v>
      </c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>IF($E11=0,0,($P11/$E11)*100)</f>
        <v>0</v>
      </c>
      <c r="U11" s="51">
        <f>IF($E11=0,0,($Q11/$E11)*100)</f>
        <v>0</v>
      </c>
      <c r="V11" s="94"/>
      <c r="W11" s="95"/>
    </row>
    <row r="12" spans="1:23" ht="12.75" customHeight="1">
      <c r="A12" s="48" t="s">
        <v>36</v>
      </c>
      <c r="B12" s="93">
        <v>38429000</v>
      </c>
      <c r="C12" s="93">
        <v>0</v>
      </c>
      <c r="D12" s="93"/>
      <c r="E12" s="93">
        <f t="shared" si="0"/>
        <v>38429000</v>
      </c>
      <c r="F12" s="94">
        <v>0</v>
      </c>
      <c r="G12" s="95">
        <v>0</v>
      </c>
      <c r="H12" s="94">
        <v>0</v>
      </c>
      <c r="I12" s="95">
        <v>1197318</v>
      </c>
      <c r="J12" s="94">
        <v>0</v>
      </c>
      <c r="K12" s="95">
        <v>1205098</v>
      </c>
      <c r="L12" s="94"/>
      <c r="M12" s="95"/>
      <c r="N12" s="94"/>
      <c r="O12" s="95"/>
      <c r="P12" s="94">
        <f t="shared" si="1"/>
        <v>0</v>
      </c>
      <c r="Q12" s="95">
        <f t="shared" si="2"/>
        <v>2402416</v>
      </c>
      <c r="R12" s="49">
        <f t="shared" si="3"/>
        <v>0</v>
      </c>
      <c r="S12" s="50">
        <f t="shared" si="4"/>
        <v>0.6497856041586278</v>
      </c>
      <c r="T12" s="49">
        <f>IF($E12=0,0,($P12/$E12)*100)</f>
        <v>0</v>
      </c>
      <c r="U12" s="51">
        <f>IF($E12=0,0,($Q12/$E12)*100)</f>
        <v>6.251570428582581</v>
      </c>
      <c r="V12" s="94"/>
      <c r="W12" s="95"/>
    </row>
    <row r="13" spans="1:23" ht="12.75" customHeight="1">
      <c r="A13" s="48" t="s">
        <v>37</v>
      </c>
      <c r="B13" s="93">
        <v>20000000</v>
      </c>
      <c r="C13" s="93">
        <v>0</v>
      </c>
      <c r="D13" s="93"/>
      <c r="E13" s="93">
        <f t="shared" si="0"/>
        <v>20000000</v>
      </c>
      <c r="F13" s="94">
        <v>20000000</v>
      </c>
      <c r="G13" s="95">
        <v>20000000</v>
      </c>
      <c r="H13" s="94">
        <v>0</v>
      </c>
      <c r="I13" s="95">
        <v>497622</v>
      </c>
      <c r="J13" s="94">
        <v>0</v>
      </c>
      <c r="K13" s="95">
        <v>0</v>
      </c>
      <c r="L13" s="94"/>
      <c r="M13" s="95"/>
      <c r="N13" s="94"/>
      <c r="O13" s="95"/>
      <c r="P13" s="94">
        <f t="shared" si="1"/>
        <v>0</v>
      </c>
      <c r="Q13" s="95">
        <f t="shared" si="2"/>
        <v>497622</v>
      </c>
      <c r="R13" s="49">
        <f t="shared" si="3"/>
        <v>0</v>
      </c>
      <c r="S13" s="50">
        <f t="shared" si="4"/>
        <v>-100</v>
      </c>
      <c r="T13" s="49">
        <f>IF($E13=0,0,($P13/$E13)*100)</f>
        <v>0</v>
      </c>
      <c r="U13" s="51">
        <f>IF($E13=0,0,($Q13/$E13)*100)</f>
        <v>2.48811</v>
      </c>
      <c r="V13" s="94"/>
      <c r="W13" s="95"/>
    </row>
    <row r="14" spans="1:23" ht="12.75" customHeight="1">
      <c r="A14" s="48" t="s">
        <v>38</v>
      </c>
      <c r="B14" s="93">
        <v>2410000</v>
      </c>
      <c r="C14" s="93">
        <v>0</v>
      </c>
      <c r="D14" s="93"/>
      <c r="E14" s="93">
        <f t="shared" si="0"/>
        <v>2410000</v>
      </c>
      <c r="F14" s="94">
        <v>2351000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>IF($E14=0,0,($P14/$E14)*100)</f>
        <v>0</v>
      </c>
      <c r="U14" s="51">
        <f>IF($E14=0,0,($Q14/$E14)*100)</f>
        <v>0</v>
      </c>
      <c r="V14" s="94"/>
      <c r="W14" s="95"/>
    </row>
    <row r="15" spans="1:23" ht="12.75" customHeight="1">
      <c r="A15" s="52" t="s">
        <v>39</v>
      </c>
      <c r="B15" s="96">
        <f>SUM(B9:B14)</f>
        <v>63489000</v>
      </c>
      <c r="C15" s="96">
        <f>SUM(C9:C14)</f>
        <v>0</v>
      </c>
      <c r="D15" s="96"/>
      <c r="E15" s="96">
        <f t="shared" si="0"/>
        <v>63489000</v>
      </c>
      <c r="F15" s="97">
        <f aca="true" t="shared" si="5" ref="F15:O15">SUM(F9:F14)</f>
        <v>25001000</v>
      </c>
      <c r="G15" s="98">
        <f t="shared" si="5"/>
        <v>22650000</v>
      </c>
      <c r="H15" s="97">
        <f t="shared" si="5"/>
        <v>999000</v>
      </c>
      <c r="I15" s="98">
        <f t="shared" si="5"/>
        <v>2694005</v>
      </c>
      <c r="J15" s="97">
        <f t="shared" si="5"/>
        <v>976000</v>
      </c>
      <c r="K15" s="98">
        <f t="shared" si="5"/>
        <v>2181139</v>
      </c>
      <c r="L15" s="97">
        <f t="shared" si="5"/>
        <v>0</v>
      </c>
      <c r="M15" s="98">
        <f t="shared" si="5"/>
        <v>0</v>
      </c>
      <c r="N15" s="97">
        <f t="shared" si="5"/>
        <v>0</v>
      </c>
      <c r="O15" s="98">
        <f t="shared" si="5"/>
        <v>0</v>
      </c>
      <c r="P15" s="97">
        <f t="shared" si="1"/>
        <v>1975000</v>
      </c>
      <c r="Q15" s="98">
        <f t="shared" si="2"/>
        <v>4875144</v>
      </c>
      <c r="R15" s="53">
        <f t="shared" si="3"/>
        <v>-2.3023023023023024</v>
      </c>
      <c r="S15" s="54">
        <f t="shared" si="4"/>
        <v>-19.03730690922994</v>
      </c>
      <c r="T15" s="53">
        <f>IF(SUM($E9:$E13)=0,0,(P15/SUM($E9:$E13))*100)</f>
        <v>3.23351724815403</v>
      </c>
      <c r="U15" s="55">
        <f>IF(SUM($E9:$E13)=0,0,(Q15/SUM($E9:$E13))*100)</f>
        <v>7.9817023854352565</v>
      </c>
      <c r="V15" s="97">
        <f>SUM(V9:V14)</f>
        <v>0</v>
      </c>
      <c r="W15" s="98">
        <f>SUM(W9:W14)</f>
        <v>0</v>
      </c>
    </row>
    <row r="16" spans="1:23" ht="12.75" customHeight="1">
      <c r="A16" s="41" t="s">
        <v>40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5"/>
      <c r="S16" s="46"/>
      <c r="T16" s="45"/>
      <c r="U16" s="47"/>
      <c r="V16" s="100"/>
      <c r="W16" s="101"/>
    </row>
    <row r="17" spans="1:23" ht="12.75" customHeight="1">
      <c r="A17" s="48" t="s">
        <v>41</v>
      </c>
      <c r="B17" s="93">
        <v>0</v>
      </c>
      <c r="C17" s="93">
        <v>0</v>
      </c>
      <c r="D17" s="93"/>
      <c r="E17" s="93">
        <f aca="true" t="shared" si="6" ref="E17:E23">$B17+$C17+$D17</f>
        <v>0</v>
      </c>
      <c r="F17" s="94">
        <v>0</v>
      </c>
      <c r="G17" s="95">
        <v>0</v>
      </c>
      <c r="H17" s="94">
        <v>0</v>
      </c>
      <c r="I17" s="95">
        <v>0</v>
      </c>
      <c r="J17" s="94">
        <v>0</v>
      </c>
      <c r="K17" s="95">
        <v>0</v>
      </c>
      <c r="L17" s="94"/>
      <c r="M17" s="95"/>
      <c r="N17" s="94"/>
      <c r="O17" s="95"/>
      <c r="P17" s="94">
        <f aca="true" t="shared" si="7" ref="P17:P23">$H17+$J17+$L17+$N17</f>
        <v>0</v>
      </c>
      <c r="Q17" s="95">
        <f aca="true" t="shared" si="8" ref="Q17:Q23">$I17+$K17+$M17+$O17</f>
        <v>0</v>
      </c>
      <c r="R17" s="49">
        <f aca="true" t="shared" si="9" ref="R17:R23">IF($H17=0,0,(($J17-$H17)/$H17)*100)</f>
        <v>0</v>
      </c>
      <c r="S17" s="50">
        <f aca="true" t="shared" si="10" ref="S17:S23">IF($I17=0,0,(($K17-$I17)/$I17)*100)</f>
        <v>0</v>
      </c>
      <c r="T17" s="49">
        <f aca="true" t="shared" si="11" ref="T17:T22">IF($E17=0,0,($P17/$E17)*100)</f>
        <v>0</v>
      </c>
      <c r="U17" s="51">
        <f aca="true" t="shared" si="12" ref="U17:U22">IF($E17=0,0,($Q17/$E17)*100)</f>
        <v>0</v>
      </c>
      <c r="V17" s="94"/>
      <c r="W17" s="95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t="shared" si="6"/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/>
      <c r="M18" s="95"/>
      <c r="N18" s="94"/>
      <c r="O18" s="95"/>
      <c r="P18" s="94">
        <f t="shared" si="7"/>
        <v>0</v>
      </c>
      <c r="Q18" s="95">
        <f t="shared" si="8"/>
        <v>0</v>
      </c>
      <c r="R18" s="49">
        <f t="shared" si="9"/>
        <v>0</v>
      </c>
      <c r="S18" s="50">
        <f t="shared" si="10"/>
        <v>0</v>
      </c>
      <c r="T18" s="49">
        <f t="shared" si="11"/>
        <v>0</v>
      </c>
      <c r="U18" s="51">
        <f t="shared" si="12"/>
        <v>0</v>
      </c>
      <c r="V18" s="94"/>
      <c r="W18" s="95"/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6"/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/>
      <c r="M19" s="95"/>
      <c r="N19" s="94"/>
      <c r="O19" s="95"/>
      <c r="P19" s="94">
        <f t="shared" si="7"/>
        <v>0</v>
      </c>
      <c r="Q19" s="95">
        <f t="shared" si="8"/>
        <v>0</v>
      </c>
      <c r="R19" s="49">
        <f t="shared" si="9"/>
        <v>0</v>
      </c>
      <c r="S19" s="50">
        <f t="shared" si="10"/>
        <v>0</v>
      </c>
      <c r="T19" s="49">
        <f t="shared" si="11"/>
        <v>0</v>
      </c>
      <c r="U19" s="51">
        <f t="shared" si="12"/>
        <v>0</v>
      </c>
      <c r="V19" s="94"/>
      <c r="W19" s="95"/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6"/>
        <v>0</v>
      </c>
      <c r="F20" s="94">
        <v>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/>
      <c r="M20" s="95"/>
      <c r="N20" s="94"/>
      <c r="O20" s="95"/>
      <c r="P20" s="94">
        <f t="shared" si="7"/>
        <v>0</v>
      </c>
      <c r="Q20" s="95">
        <f t="shared" si="8"/>
        <v>0</v>
      </c>
      <c r="R20" s="49">
        <f t="shared" si="9"/>
        <v>0</v>
      </c>
      <c r="S20" s="50">
        <f t="shared" si="10"/>
        <v>0</v>
      </c>
      <c r="T20" s="49">
        <f t="shared" si="11"/>
        <v>0</v>
      </c>
      <c r="U20" s="51">
        <f t="shared" si="12"/>
        <v>0</v>
      </c>
      <c r="V20" s="94"/>
      <c r="W20" s="95"/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6"/>
        <v>0</v>
      </c>
      <c r="F21" s="94">
        <v>0</v>
      </c>
      <c r="G21" s="95">
        <v>0</v>
      </c>
      <c r="H21" s="94">
        <v>0</v>
      </c>
      <c r="I21" s="95">
        <v>0</v>
      </c>
      <c r="J21" s="94">
        <v>0</v>
      </c>
      <c r="K21" s="95">
        <v>0</v>
      </c>
      <c r="L21" s="94"/>
      <c r="M21" s="95"/>
      <c r="N21" s="94"/>
      <c r="O21" s="95"/>
      <c r="P21" s="94">
        <f t="shared" si="7"/>
        <v>0</v>
      </c>
      <c r="Q21" s="95">
        <f t="shared" si="8"/>
        <v>0</v>
      </c>
      <c r="R21" s="49">
        <f t="shared" si="9"/>
        <v>0</v>
      </c>
      <c r="S21" s="50">
        <f t="shared" si="10"/>
        <v>0</v>
      </c>
      <c r="T21" s="49">
        <f t="shared" si="11"/>
        <v>0</v>
      </c>
      <c r="U21" s="51">
        <f t="shared" si="12"/>
        <v>0</v>
      </c>
      <c r="V21" s="94"/>
      <c r="W21" s="95"/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6"/>
        <v>0</v>
      </c>
      <c r="F22" s="94">
        <v>0</v>
      </c>
      <c r="G22" s="95">
        <v>0</v>
      </c>
      <c r="H22" s="94">
        <v>0</v>
      </c>
      <c r="I22" s="95">
        <v>0</v>
      </c>
      <c r="J22" s="94">
        <v>0</v>
      </c>
      <c r="K22" s="95">
        <v>0</v>
      </c>
      <c r="L22" s="94"/>
      <c r="M22" s="95"/>
      <c r="N22" s="94"/>
      <c r="O22" s="95"/>
      <c r="P22" s="94">
        <f t="shared" si="7"/>
        <v>0</v>
      </c>
      <c r="Q22" s="95">
        <f t="shared" si="8"/>
        <v>0</v>
      </c>
      <c r="R22" s="49">
        <f t="shared" si="9"/>
        <v>0</v>
      </c>
      <c r="S22" s="50">
        <f t="shared" si="10"/>
        <v>0</v>
      </c>
      <c r="T22" s="49">
        <f t="shared" si="11"/>
        <v>0</v>
      </c>
      <c r="U22" s="51">
        <f t="shared" si="12"/>
        <v>0</v>
      </c>
      <c r="V22" s="94"/>
      <c r="W22" s="95"/>
    </row>
    <row r="23" spans="1:23" ht="12.75" customHeight="1">
      <c r="A23" s="52" t="s">
        <v>39</v>
      </c>
      <c r="B23" s="96">
        <f>SUM(B17:B22)</f>
        <v>0</v>
      </c>
      <c r="C23" s="96">
        <f>SUM(C17:C22)</f>
        <v>0</v>
      </c>
      <c r="D23" s="96"/>
      <c r="E23" s="96">
        <f t="shared" si="6"/>
        <v>0</v>
      </c>
      <c r="F23" s="97">
        <f aca="true" t="shared" si="13" ref="F23:O23">SUM(F17:F22)</f>
        <v>0</v>
      </c>
      <c r="G23" s="98">
        <f t="shared" si="13"/>
        <v>0</v>
      </c>
      <c r="H23" s="97">
        <f t="shared" si="13"/>
        <v>0</v>
      </c>
      <c r="I23" s="98">
        <f t="shared" si="13"/>
        <v>0</v>
      </c>
      <c r="J23" s="97">
        <f t="shared" si="13"/>
        <v>0</v>
      </c>
      <c r="K23" s="98">
        <f t="shared" si="13"/>
        <v>0</v>
      </c>
      <c r="L23" s="97">
        <f t="shared" si="13"/>
        <v>0</v>
      </c>
      <c r="M23" s="98">
        <f t="shared" si="13"/>
        <v>0</v>
      </c>
      <c r="N23" s="97">
        <f t="shared" si="13"/>
        <v>0</v>
      </c>
      <c r="O23" s="98">
        <f t="shared" si="13"/>
        <v>0</v>
      </c>
      <c r="P23" s="97">
        <f t="shared" si="7"/>
        <v>0</v>
      </c>
      <c r="Q23" s="98">
        <f t="shared" si="8"/>
        <v>0</v>
      </c>
      <c r="R23" s="53">
        <f t="shared" si="9"/>
        <v>0</v>
      </c>
      <c r="S23" s="54">
        <f t="shared" si="10"/>
        <v>0</v>
      </c>
      <c r="T23" s="53">
        <f>IF(($E23-$E18-$E22)=0,0,($P23/($E23-$E18-$E22))*100)</f>
        <v>0</v>
      </c>
      <c r="U23" s="55">
        <f>IF(($E23-$E18-$E22)=0,0,($Q23/($E23-$E18-$E22))*100)</f>
        <v>0</v>
      </c>
      <c r="V23" s="97">
        <f>SUM(V17:V22)</f>
        <v>0</v>
      </c>
      <c r="W23" s="98">
        <f>SUM(W17:W22)</f>
        <v>0</v>
      </c>
    </row>
    <row r="24" spans="1:23" ht="12.75" customHeight="1">
      <c r="A24" s="41" t="s">
        <v>47</v>
      </c>
      <c r="B24" s="99"/>
      <c r="C24" s="99"/>
      <c r="D24" s="99"/>
      <c r="E24" s="99"/>
      <c r="F24" s="100"/>
      <c r="G24" s="101"/>
      <c r="H24" s="100"/>
      <c r="I24" s="101"/>
      <c r="J24" s="100"/>
      <c r="K24" s="101"/>
      <c r="L24" s="100"/>
      <c r="M24" s="101"/>
      <c r="N24" s="100"/>
      <c r="O24" s="101"/>
      <c r="P24" s="100"/>
      <c r="Q24" s="101"/>
      <c r="R24" s="45"/>
      <c r="S24" s="46"/>
      <c r="T24" s="45"/>
      <c r="U24" s="47"/>
      <c r="V24" s="100"/>
      <c r="W24" s="101"/>
    </row>
    <row r="25" spans="1:23" ht="12.75" customHeight="1">
      <c r="A25" s="48" t="s">
        <v>48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/>
      <c r="M25" s="95"/>
      <c r="N25" s="94"/>
      <c r="O25" s="95"/>
      <c r="P25" s="94">
        <f>$H25+$J25+$L25+$N25</f>
        <v>0</v>
      </c>
      <c r="Q25" s="95">
        <f>$I25+$K25+$M25+$O25</f>
        <v>0</v>
      </c>
      <c r="R25" s="49">
        <f>IF($H25=0,0,(($J25-$H25)/$H25)*100)</f>
        <v>0</v>
      </c>
      <c r="S25" s="50">
        <f>IF($I25=0,0,(($K25-$I25)/$I25)*100)</f>
        <v>0</v>
      </c>
      <c r="T25" s="49">
        <f>IF($E25=0,0,($P25/$E25)*100)</f>
        <v>0</v>
      </c>
      <c r="U25" s="51">
        <f>IF($E25=0,0,($Q25/$E25)*100)</f>
        <v>0</v>
      </c>
      <c r="V25" s="94"/>
      <c r="W25" s="95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IF($H26=0,0,(($J26-$H26)/$H26)*100)</f>
        <v>0</v>
      </c>
      <c r="S26" s="50">
        <f>IF($I26=0,0,(($K26-$I26)/$I26)*100)</f>
        <v>0</v>
      </c>
      <c r="T26" s="49">
        <f>IF($E26=0,0,($P26/$E26)*100)</f>
        <v>0</v>
      </c>
      <c r="U26" s="51">
        <f>IF($E26=0,0,($Q26/$E26)*100)</f>
        <v>0</v>
      </c>
      <c r="V26" s="94"/>
      <c r="W26" s="95"/>
    </row>
    <row r="27" spans="1:23" ht="12.75" customHeight="1">
      <c r="A27" s="48" t="s">
        <v>50</v>
      </c>
      <c r="B27" s="93">
        <v>900239000</v>
      </c>
      <c r="C27" s="93">
        <v>0</v>
      </c>
      <c r="D27" s="93"/>
      <c r="E27" s="93">
        <f>$B27+$C27+$D27</f>
        <v>900239000</v>
      </c>
      <c r="F27" s="94">
        <v>450120000</v>
      </c>
      <c r="G27" s="95">
        <v>450120000</v>
      </c>
      <c r="H27" s="94">
        <v>91523000</v>
      </c>
      <c r="I27" s="95">
        <v>112679645</v>
      </c>
      <c r="J27" s="94">
        <v>206925000</v>
      </c>
      <c r="K27" s="95">
        <v>341828650</v>
      </c>
      <c r="L27" s="94"/>
      <c r="M27" s="95"/>
      <c r="N27" s="94"/>
      <c r="O27" s="95"/>
      <c r="P27" s="94">
        <f>$H27+$J27+$L27+$N27</f>
        <v>298448000</v>
      </c>
      <c r="Q27" s="95">
        <f>$I27+$K27+$M27+$O27</f>
        <v>454508295</v>
      </c>
      <c r="R27" s="49">
        <f>IF($H27=0,0,(($J27-$H27)/$H27)*100)</f>
        <v>126.09070943915737</v>
      </c>
      <c r="S27" s="50">
        <f>IF($I27=0,0,(($K27-$I27)/$I27)*100)</f>
        <v>203.36326494461355</v>
      </c>
      <c r="T27" s="49">
        <f>IF($E27=0,0,($P27/$E27)*100)</f>
        <v>33.152085168494146</v>
      </c>
      <c r="U27" s="51">
        <f>IF($E27=0,0,($Q27/$E27)*100)</f>
        <v>50.48751442672446</v>
      </c>
      <c r="V27" s="94"/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>
        <v>0</v>
      </c>
      <c r="I28" s="95">
        <v>0</v>
      </c>
      <c r="J28" s="94">
        <v>0</v>
      </c>
      <c r="K28" s="95">
        <v>0</v>
      </c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IF($H28=0,0,(($J28-$H28)/$H28)*100)</f>
        <v>0</v>
      </c>
      <c r="S28" s="50">
        <f>IF($I28=0,0,(($K28-$I28)/$I28)*100)</f>
        <v>0</v>
      </c>
      <c r="T28" s="49">
        <f>IF($E28=0,0,($P28/$E28)*100)</f>
        <v>0</v>
      </c>
      <c r="U28" s="51">
        <f>IF($E28=0,0,($Q28/$E28)*100)</f>
        <v>0</v>
      </c>
      <c r="V28" s="94"/>
      <c r="W28" s="95"/>
    </row>
    <row r="29" spans="1:23" ht="12.75" customHeight="1">
      <c r="A29" s="52" t="s">
        <v>39</v>
      </c>
      <c r="B29" s="96">
        <f>SUM(B25:B28)</f>
        <v>900239000</v>
      </c>
      <c r="C29" s="96">
        <f>SUM(C25:C28)</f>
        <v>0</v>
      </c>
      <c r="D29" s="96"/>
      <c r="E29" s="96">
        <f>$B29+$C29+$D29</f>
        <v>900239000</v>
      </c>
      <c r="F29" s="97">
        <f aca="true" t="shared" si="14" ref="F29:O29">SUM(F25:F28)</f>
        <v>450120000</v>
      </c>
      <c r="G29" s="98">
        <f t="shared" si="14"/>
        <v>450120000</v>
      </c>
      <c r="H29" s="97">
        <f t="shared" si="14"/>
        <v>91523000</v>
      </c>
      <c r="I29" s="98">
        <f t="shared" si="14"/>
        <v>112679645</v>
      </c>
      <c r="J29" s="97">
        <f t="shared" si="14"/>
        <v>206925000</v>
      </c>
      <c r="K29" s="98">
        <f t="shared" si="14"/>
        <v>341828650</v>
      </c>
      <c r="L29" s="97">
        <f t="shared" si="14"/>
        <v>0</v>
      </c>
      <c r="M29" s="98">
        <f t="shared" si="14"/>
        <v>0</v>
      </c>
      <c r="N29" s="97">
        <f t="shared" si="14"/>
        <v>0</v>
      </c>
      <c r="O29" s="98">
        <f t="shared" si="14"/>
        <v>0</v>
      </c>
      <c r="P29" s="97">
        <f>$H29+$J29+$L29+$N29</f>
        <v>298448000</v>
      </c>
      <c r="Q29" s="98">
        <f>$I29+$K29+$M29+$O29</f>
        <v>454508295</v>
      </c>
      <c r="R29" s="53">
        <f>IF($H29=0,0,(($J29-$H29)/$H29)*100)</f>
        <v>126.09070943915737</v>
      </c>
      <c r="S29" s="54">
        <f>IF($I29=0,0,(($K29-$I29)/$I29)*100)</f>
        <v>203.36326494461355</v>
      </c>
      <c r="T29" s="53">
        <f>IF($E29=0,0,($P29/$E29)*100)</f>
        <v>33.152085168494146</v>
      </c>
      <c r="U29" s="55">
        <f>IF($E29=0,0,($Q29/$E29)*100)</f>
        <v>50.48751442672446</v>
      </c>
      <c r="V29" s="97">
        <f>SUM(V25:V28)</f>
        <v>0</v>
      </c>
      <c r="W29" s="98">
        <f>SUM(W25:W28)</f>
        <v>0</v>
      </c>
    </row>
    <row r="30" spans="1:23" ht="12.75" customHeight="1">
      <c r="A30" s="41" t="s">
        <v>52</v>
      </c>
      <c r="B30" s="99"/>
      <c r="C30" s="99"/>
      <c r="D30" s="99"/>
      <c r="E30" s="99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45"/>
      <c r="S30" s="46"/>
      <c r="T30" s="45"/>
      <c r="U30" s="47"/>
      <c r="V30" s="100"/>
      <c r="W30" s="101"/>
    </row>
    <row r="31" spans="1:23" ht="12.75" customHeight="1">
      <c r="A31" s="48" t="s">
        <v>53</v>
      </c>
      <c r="B31" s="93">
        <v>20451000</v>
      </c>
      <c r="C31" s="93">
        <v>0</v>
      </c>
      <c r="D31" s="93"/>
      <c r="E31" s="93">
        <f>$B31+$C31+$D31</f>
        <v>20451000</v>
      </c>
      <c r="F31" s="94">
        <v>14315000</v>
      </c>
      <c r="G31" s="95">
        <v>14315000</v>
      </c>
      <c r="H31" s="94">
        <v>5113000</v>
      </c>
      <c r="I31" s="95">
        <v>0</v>
      </c>
      <c r="J31" s="94">
        <v>9202000</v>
      </c>
      <c r="K31" s="95">
        <v>14315000</v>
      </c>
      <c r="L31" s="94"/>
      <c r="M31" s="95"/>
      <c r="N31" s="94"/>
      <c r="O31" s="95"/>
      <c r="P31" s="94">
        <f>$H31+$J31+$L31+$N31</f>
        <v>14315000</v>
      </c>
      <c r="Q31" s="95">
        <f>$I31+$K31+$M31+$O31</f>
        <v>14315000</v>
      </c>
      <c r="R31" s="49">
        <f>IF($H31=0,0,(($J31-$H31)/$H31)*100)</f>
        <v>79.97261881478585</v>
      </c>
      <c r="S31" s="50">
        <f>IF($I31=0,0,(($K31-$I31)/$I31)*100)</f>
        <v>0</v>
      </c>
      <c r="T31" s="49">
        <f>IF($E31=0,0,($P31/$E31)*100)</f>
        <v>69.99657718448977</v>
      </c>
      <c r="U31" s="51">
        <f>IF($E31=0,0,($Q31/$E31)*100)</f>
        <v>69.99657718448977</v>
      </c>
      <c r="V31" s="94"/>
      <c r="W31" s="95"/>
    </row>
    <row r="32" spans="1:23" ht="12.75" customHeight="1">
      <c r="A32" s="52" t="s">
        <v>39</v>
      </c>
      <c r="B32" s="96">
        <f>B31</f>
        <v>20451000</v>
      </c>
      <c r="C32" s="96">
        <f>C31</f>
        <v>0</v>
      </c>
      <c r="D32" s="96"/>
      <c r="E32" s="96">
        <f>$B32+$C32+$D32</f>
        <v>20451000</v>
      </c>
      <c r="F32" s="97">
        <f aca="true" t="shared" si="15" ref="F32:O32">F31</f>
        <v>14315000</v>
      </c>
      <c r="G32" s="98">
        <f t="shared" si="15"/>
        <v>14315000</v>
      </c>
      <c r="H32" s="97">
        <f t="shared" si="15"/>
        <v>5113000</v>
      </c>
      <c r="I32" s="98">
        <f t="shared" si="15"/>
        <v>0</v>
      </c>
      <c r="J32" s="97">
        <f t="shared" si="15"/>
        <v>9202000</v>
      </c>
      <c r="K32" s="98">
        <f t="shared" si="15"/>
        <v>14315000</v>
      </c>
      <c r="L32" s="97">
        <f t="shared" si="15"/>
        <v>0</v>
      </c>
      <c r="M32" s="98">
        <f t="shared" si="15"/>
        <v>0</v>
      </c>
      <c r="N32" s="97">
        <f t="shared" si="15"/>
        <v>0</v>
      </c>
      <c r="O32" s="98">
        <f t="shared" si="15"/>
        <v>0</v>
      </c>
      <c r="P32" s="97">
        <f>$H32+$J32+$L32+$N32</f>
        <v>14315000</v>
      </c>
      <c r="Q32" s="98">
        <f>$I32+$K32+$M32+$O32</f>
        <v>14315000</v>
      </c>
      <c r="R32" s="53">
        <f>IF($H32=0,0,(($J32-$H32)/$H32)*100)</f>
        <v>79.97261881478585</v>
      </c>
      <c r="S32" s="54">
        <f>IF($I32=0,0,(($K32-$I32)/$I32)*100)</f>
        <v>0</v>
      </c>
      <c r="T32" s="53">
        <f>IF($E32=0,0,($P32/$E32)*100)</f>
        <v>69.99657718448977</v>
      </c>
      <c r="U32" s="55">
        <f>IF($E32=0,0,($Q32/$E32)*100)</f>
        <v>69.99657718448977</v>
      </c>
      <c r="V32" s="97">
        <f>V31</f>
        <v>0</v>
      </c>
      <c r="W32" s="98">
        <f>W31</f>
        <v>0</v>
      </c>
    </row>
    <row r="33" spans="1:23" ht="12.75" customHeight="1">
      <c r="A33" s="41" t="s">
        <v>54</v>
      </c>
      <c r="B33" s="99"/>
      <c r="C33" s="99"/>
      <c r="D33" s="99"/>
      <c r="E33" s="99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45"/>
      <c r="S33" s="46"/>
      <c r="T33" s="45"/>
      <c r="U33" s="47"/>
      <c r="V33" s="100"/>
      <c r="W33" s="101"/>
    </row>
    <row r="34" spans="1:23" ht="12.75" customHeight="1">
      <c r="A34" s="48" t="s">
        <v>55</v>
      </c>
      <c r="B34" s="93">
        <v>30000000</v>
      </c>
      <c r="C34" s="93">
        <v>0</v>
      </c>
      <c r="D34" s="93"/>
      <c r="E34" s="93">
        <f aca="true" t="shared" si="16" ref="E34:E39">$B34+$C34+$D34</f>
        <v>30000000</v>
      </c>
      <c r="F34" s="94">
        <v>11500000</v>
      </c>
      <c r="G34" s="95">
        <v>11500000</v>
      </c>
      <c r="H34" s="94">
        <v>0</v>
      </c>
      <c r="I34" s="95">
        <v>0</v>
      </c>
      <c r="J34" s="94">
        <v>13373000</v>
      </c>
      <c r="K34" s="95">
        <v>16365858</v>
      </c>
      <c r="L34" s="94"/>
      <c r="M34" s="95"/>
      <c r="N34" s="94"/>
      <c r="O34" s="95"/>
      <c r="P34" s="94">
        <f aca="true" t="shared" si="17" ref="P34:P39">$H34+$J34+$L34+$N34</f>
        <v>13373000</v>
      </c>
      <c r="Q34" s="95">
        <f aca="true" t="shared" si="18" ref="Q34:Q39">$I34+$K34+$M34+$O34</f>
        <v>16365858</v>
      </c>
      <c r="R34" s="49">
        <f aca="true" t="shared" si="19" ref="R34:R39">IF($H34=0,0,(($J34-$H34)/$H34)*100)</f>
        <v>0</v>
      </c>
      <c r="S34" s="50">
        <f aca="true" t="shared" si="20" ref="S34:S39">IF($I34=0,0,(($K34-$I34)/$I34)*100)</f>
        <v>0</v>
      </c>
      <c r="T34" s="49">
        <f>IF($E34=0,0,($P34/$E34)*100)</f>
        <v>44.57666666666667</v>
      </c>
      <c r="U34" s="51">
        <f>IF($E34=0,0,($Q34/$E34)*100)</f>
        <v>54.55286</v>
      </c>
      <c r="V34" s="94"/>
      <c r="W34" s="95"/>
    </row>
    <row r="35" spans="1:23" ht="12.75" customHeight="1">
      <c r="A35" s="48" t="s">
        <v>56</v>
      </c>
      <c r="B35" s="93">
        <v>15912000</v>
      </c>
      <c r="C35" s="93">
        <v>0</v>
      </c>
      <c r="D35" s="93"/>
      <c r="E35" s="93">
        <f t="shared" si="16"/>
        <v>15912000</v>
      </c>
      <c r="F35" s="94">
        <v>14322000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/>
      <c r="M35" s="95"/>
      <c r="N35" s="94"/>
      <c r="O35" s="95"/>
      <c r="P35" s="94">
        <f t="shared" si="17"/>
        <v>0</v>
      </c>
      <c r="Q35" s="95">
        <f t="shared" si="18"/>
        <v>0</v>
      </c>
      <c r="R35" s="49">
        <f t="shared" si="19"/>
        <v>0</v>
      </c>
      <c r="S35" s="50">
        <f t="shared" si="20"/>
        <v>0</v>
      </c>
      <c r="T35" s="49">
        <f>IF($E35=0,0,($P35/$E35)*100)</f>
        <v>0</v>
      </c>
      <c r="U35" s="51">
        <f>IF($E35=0,0,($Q35/$E35)*100)</f>
        <v>0</v>
      </c>
      <c r="V35" s="94"/>
      <c r="W35" s="95"/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6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/>
      <c r="M36" s="95"/>
      <c r="N36" s="94"/>
      <c r="O36" s="95"/>
      <c r="P36" s="94">
        <f t="shared" si="17"/>
        <v>0</v>
      </c>
      <c r="Q36" s="95">
        <f t="shared" si="18"/>
        <v>0</v>
      </c>
      <c r="R36" s="49">
        <f t="shared" si="19"/>
        <v>0</v>
      </c>
      <c r="S36" s="50">
        <f t="shared" si="20"/>
        <v>0</v>
      </c>
      <c r="T36" s="49">
        <f>IF($E36=0,0,($P36/$E36)*100)</f>
        <v>0</v>
      </c>
      <c r="U36" s="51">
        <f>IF($E36=0,0,($Q36/$E36)*100)</f>
        <v>0</v>
      </c>
      <c r="V36" s="94"/>
      <c r="W36" s="95"/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6"/>
        <v>0</v>
      </c>
      <c r="F37" s="94">
        <v>10000000</v>
      </c>
      <c r="G37" s="95">
        <v>0</v>
      </c>
      <c r="H37" s="94">
        <v>0</v>
      </c>
      <c r="I37" s="95">
        <v>0</v>
      </c>
      <c r="J37" s="94">
        <v>0</v>
      </c>
      <c r="K37" s="95">
        <v>0</v>
      </c>
      <c r="L37" s="94"/>
      <c r="M37" s="95"/>
      <c r="N37" s="94"/>
      <c r="O37" s="95"/>
      <c r="P37" s="94">
        <f t="shared" si="17"/>
        <v>0</v>
      </c>
      <c r="Q37" s="95">
        <f t="shared" si="18"/>
        <v>0</v>
      </c>
      <c r="R37" s="49">
        <f t="shared" si="19"/>
        <v>0</v>
      </c>
      <c r="S37" s="50">
        <f t="shared" si="20"/>
        <v>0</v>
      </c>
      <c r="T37" s="49">
        <f>IF($E37=0,0,($P37/$E37)*100)</f>
        <v>0</v>
      </c>
      <c r="U37" s="51">
        <f>IF($E37=0,0,($Q37/$E37)*100)</f>
        <v>0</v>
      </c>
      <c r="V37" s="94"/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6"/>
        <v>0</v>
      </c>
      <c r="F38" s="94">
        <v>0</v>
      </c>
      <c r="G38" s="95">
        <v>0</v>
      </c>
      <c r="H38" s="94">
        <v>0</v>
      </c>
      <c r="I38" s="95">
        <v>0</v>
      </c>
      <c r="J38" s="94">
        <v>0</v>
      </c>
      <c r="K38" s="95">
        <v>0</v>
      </c>
      <c r="L38" s="94"/>
      <c r="M38" s="95"/>
      <c r="N38" s="94"/>
      <c r="O38" s="95"/>
      <c r="P38" s="94">
        <f t="shared" si="17"/>
        <v>0</v>
      </c>
      <c r="Q38" s="95">
        <f t="shared" si="18"/>
        <v>0</v>
      </c>
      <c r="R38" s="49">
        <f t="shared" si="19"/>
        <v>0</v>
      </c>
      <c r="S38" s="50">
        <f t="shared" si="20"/>
        <v>0</v>
      </c>
      <c r="T38" s="49">
        <f>IF($E38=0,0,($P38/$E38)*100)</f>
        <v>0</v>
      </c>
      <c r="U38" s="51">
        <f>IF($E38=0,0,($Q38/$E38)*100)</f>
        <v>0</v>
      </c>
      <c r="V38" s="94"/>
      <c r="W38" s="95"/>
    </row>
    <row r="39" spans="1:23" ht="12.75" customHeight="1">
      <c r="A39" s="52" t="s">
        <v>39</v>
      </c>
      <c r="B39" s="96">
        <f>SUM(B34:B38)</f>
        <v>45912000</v>
      </c>
      <c r="C39" s="96">
        <f>SUM(C34:C38)</f>
        <v>0</v>
      </c>
      <c r="D39" s="96"/>
      <c r="E39" s="96">
        <f t="shared" si="16"/>
        <v>45912000</v>
      </c>
      <c r="F39" s="97">
        <f aca="true" t="shared" si="21" ref="F39:O39">SUM(F34:F38)</f>
        <v>35822000</v>
      </c>
      <c r="G39" s="98">
        <f t="shared" si="21"/>
        <v>11500000</v>
      </c>
      <c r="H39" s="97">
        <f t="shared" si="21"/>
        <v>0</v>
      </c>
      <c r="I39" s="98">
        <f t="shared" si="21"/>
        <v>0</v>
      </c>
      <c r="J39" s="97">
        <f t="shared" si="21"/>
        <v>13373000</v>
      </c>
      <c r="K39" s="98">
        <f t="shared" si="21"/>
        <v>16365858</v>
      </c>
      <c r="L39" s="97">
        <f t="shared" si="21"/>
        <v>0</v>
      </c>
      <c r="M39" s="98">
        <f t="shared" si="21"/>
        <v>0</v>
      </c>
      <c r="N39" s="97">
        <f t="shared" si="21"/>
        <v>0</v>
      </c>
      <c r="O39" s="98">
        <f t="shared" si="21"/>
        <v>0</v>
      </c>
      <c r="P39" s="97">
        <f t="shared" si="17"/>
        <v>13373000</v>
      </c>
      <c r="Q39" s="98">
        <f t="shared" si="18"/>
        <v>16365858</v>
      </c>
      <c r="R39" s="53">
        <f t="shared" si="19"/>
        <v>0</v>
      </c>
      <c r="S39" s="54">
        <f t="shared" si="20"/>
        <v>0</v>
      </c>
      <c r="T39" s="53">
        <f>IF((+$E34+$E37)=0,0,(P39/(+$E34+$E37))*100)</f>
        <v>44.57666666666667</v>
      </c>
      <c r="U39" s="55">
        <f>IF((+$E34+$E37)=0,0,(Q39/(+$E34+$E37))*100)</f>
        <v>54.55286</v>
      </c>
      <c r="V39" s="97">
        <f>SUM(V34:V38)</f>
        <v>0</v>
      </c>
      <c r="W39" s="98">
        <f>SUM(W34:W38)</f>
        <v>0</v>
      </c>
    </row>
    <row r="40" spans="1:23" ht="12.75" customHeight="1">
      <c r="A40" s="41" t="s">
        <v>60</v>
      </c>
      <c r="B40" s="99"/>
      <c r="C40" s="99"/>
      <c r="D40" s="99"/>
      <c r="E40" s="99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45"/>
      <c r="S40" s="46"/>
      <c r="T40" s="45"/>
      <c r="U40" s="47"/>
      <c r="V40" s="100"/>
      <c r="W40" s="101"/>
    </row>
    <row r="41" spans="1:23" ht="12.75" customHeight="1">
      <c r="A41" s="48" t="s">
        <v>61</v>
      </c>
      <c r="B41" s="93">
        <v>0</v>
      </c>
      <c r="C41" s="93">
        <v>0</v>
      </c>
      <c r="D41" s="93"/>
      <c r="E41" s="93">
        <f aca="true" t="shared" si="22" ref="E41:E52">$B41+$C41+$D41</f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/>
      <c r="M41" s="95"/>
      <c r="N41" s="94"/>
      <c r="O41" s="95"/>
      <c r="P41" s="94">
        <f aca="true" t="shared" si="23" ref="P41:P52">$H41+$J41+$L41+$N41</f>
        <v>0</v>
      </c>
      <c r="Q41" s="95">
        <f aca="true" t="shared" si="24" ref="Q41:Q52">$I41+$K41+$M41+$O41</f>
        <v>0</v>
      </c>
      <c r="R41" s="49">
        <f aca="true" t="shared" si="25" ref="R41:R52">IF($H41=0,0,(($J41-$H41)/$H41)*100)</f>
        <v>0</v>
      </c>
      <c r="S41" s="50">
        <f aca="true" t="shared" si="26" ref="S41:S52">IF($I41=0,0,(($K41-$I41)/$I41)*100)</f>
        <v>0</v>
      </c>
      <c r="T41" s="49">
        <f aca="true" t="shared" si="27" ref="T41:T51">IF($E41=0,0,($P41/$E41)*100)</f>
        <v>0</v>
      </c>
      <c r="U41" s="51">
        <f aca="true" t="shared" si="28" ref="U41:U51">IF($E41=0,0,($Q41/$E41)*100)</f>
        <v>0</v>
      </c>
      <c r="V41" s="94"/>
      <c r="W41" s="95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t="shared" si="22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/>
      <c r="M42" s="95"/>
      <c r="N42" s="94"/>
      <c r="O42" s="95"/>
      <c r="P42" s="94">
        <f t="shared" si="23"/>
        <v>0</v>
      </c>
      <c r="Q42" s="95">
        <f t="shared" si="24"/>
        <v>0</v>
      </c>
      <c r="R42" s="49">
        <f t="shared" si="25"/>
        <v>0</v>
      </c>
      <c r="S42" s="50">
        <f t="shared" si="26"/>
        <v>0</v>
      </c>
      <c r="T42" s="49">
        <f t="shared" si="27"/>
        <v>0</v>
      </c>
      <c r="U42" s="51">
        <f t="shared" si="28"/>
        <v>0</v>
      </c>
      <c r="V42" s="94"/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2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/>
      <c r="M43" s="95"/>
      <c r="N43" s="94"/>
      <c r="O43" s="95"/>
      <c r="P43" s="94">
        <f t="shared" si="23"/>
        <v>0</v>
      </c>
      <c r="Q43" s="95">
        <f t="shared" si="24"/>
        <v>0</v>
      </c>
      <c r="R43" s="49">
        <f t="shared" si="25"/>
        <v>0</v>
      </c>
      <c r="S43" s="50">
        <f t="shared" si="26"/>
        <v>0</v>
      </c>
      <c r="T43" s="49">
        <f t="shared" si="27"/>
        <v>0</v>
      </c>
      <c r="U43" s="51">
        <f t="shared" si="28"/>
        <v>0</v>
      </c>
      <c r="V43" s="94"/>
      <c r="W43" s="95"/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2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/>
      <c r="M44" s="95"/>
      <c r="N44" s="94"/>
      <c r="O44" s="95"/>
      <c r="P44" s="94">
        <f t="shared" si="23"/>
        <v>0</v>
      </c>
      <c r="Q44" s="95">
        <f t="shared" si="24"/>
        <v>0</v>
      </c>
      <c r="R44" s="49">
        <f t="shared" si="25"/>
        <v>0</v>
      </c>
      <c r="S44" s="50">
        <f t="shared" si="26"/>
        <v>0</v>
      </c>
      <c r="T44" s="49">
        <f t="shared" si="27"/>
        <v>0</v>
      </c>
      <c r="U44" s="51">
        <f t="shared" si="28"/>
        <v>0</v>
      </c>
      <c r="V44" s="94"/>
      <c r="W44" s="95"/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2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/>
      <c r="M45" s="95"/>
      <c r="N45" s="94"/>
      <c r="O45" s="95"/>
      <c r="P45" s="94">
        <f t="shared" si="23"/>
        <v>0</v>
      </c>
      <c r="Q45" s="95">
        <f t="shared" si="24"/>
        <v>0</v>
      </c>
      <c r="R45" s="49">
        <f t="shared" si="25"/>
        <v>0</v>
      </c>
      <c r="S45" s="50">
        <f t="shared" si="26"/>
        <v>0</v>
      </c>
      <c r="T45" s="49">
        <f t="shared" si="27"/>
        <v>0</v>
      </c>
      <c r="U45" s="51">
        <f t="shared" si="28"/>
        <v>0</v>
      </c>
      <c r="V45" s="94"/>
      <c r="W45" s="95"/>
    </row>
    <row r="46" spans="1:23" ht="12.75" customHeight="1" hidden="1">
      <c r="A46" s="48" t="s">
        <v>66</v>
      </c>
      <c r="B46" s="93">
        <v>0</v>
      </c>
      <c r="C46" s="93">
        <v>0</v>
      </c>
      <c r="D46" s="93"/>
      <c r="E46" s="93">
        <f t="shared" si="22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/>
      <c r="M46" s="95"/>
      <c r="N46" s="94"/>
      <c r="O46" s="95"/>
      <c r="P46" s="94">
        <f t="shared" si="23"/>
        <v>0</v>
      </c>
      <c r="Q46" s="95">
        <f t="shared" si="24"/>
        <v>0</v>
      </c>
      <c r="R46" s="49">
        <f t="shared" si="25"/>
        <v>0</v>
      </c>
      <c r="S46" s="50">
        <f t="shared" si="26"/>
        <v>0</v>
      </c>
      <c r="T46" s="49">
        <f t="shared" si="27"/>
        <v>0</v>
      </c>
      <c r="U46" s="51">
        <f t="shared" si="28"/>
        <v>0</v>
      </c>
      <c r="V46" s="94"/>
      <c r="W46" s="95"/>
    </row>
    <row r="47" spans="1:23" ht="12.75" customHeight="1">
      <c r="A47" s="48" t="s">
        <v>67</v>
      </c>
      <c r="B47" s="93">
        <v>0</v>
      </c>
      <c r="C47" s="93">
        <v>0</v>
      </c>
      <c r="D47" s="93"/>
      <c r="E47" s="93">
        <f t="shared" si="22"/>
        <v>0</v>
      </c>
      <c r="F47" s="94">
        <v>0</v>
      </c>
      <c r="G47" s="95">
        <v>0</v>
      </c>
      <c r="H47" s="94">
        <v>0</v>
      </c>
      <c r="I47" s="95">
        <v>0</v>
      </c>
      <c r="J47" s="94">
        <v>0</v>
      </c>
      <c r="K47" s="95">
        <v>0</v>
      </c>
      <c r="L47" s="94"/>
      <c r="M47" s="95"/>
      <c r="N47" s="94"/>
      <c r="O47" s="95"/>
      <c r="P47" s="94">
        <f t="shared" si="23"/>
        <v>0</v>
      </c>
      <c r="Q47" s="95">
        <f t="shared" si="24"/>
        <v>0</v>
      </c>
      <c r="R47" s="49">
        <f t="shared" si="25"/>
        <v>0</v>
      </c>
      <c r="S47" s="50">
        <f t="shared" si="26"/>
        <v>0</v>
      </c>
      <c r="T47" s="49">
        <f t="shared" si="27"/>
        <v>0</v>
      </c>
      <c r="U47" s="51">
        <f t="shared" si="28"/>
        <v>0</v>
      </c>
      <c r="V47" s="94"/>
      <c r="W47" s="95"/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2"/>
        <v>0</v>
      </c>
      <c r="F48" s="94">
        <v>0</v>
      </c>
      <c r="G48" s="95">
        <v>0</v>
      </c>
      <c r="H48" s="94">
        <v>0</v>
      </c>
      <c r="I48" s="95">
        <v>0</v>
      </c>
      <c r="J48" s="94">
        <v>0</v>
      </c>
      <c r="K48" s="95">
        <v>0</v>
      </c>
      <c r="L48" s="94"/>
      <c r="M48" s="95"/>
      <c r="N48" s="94"/>
      <c r="O48" s="95"/>
      <c r="P48" s="94">
        <f t="shared" si="23"/>
        <v>0</v>
      </c>
      <c r="Q48" s="95">
        <f t="shared" si="24"/>
        <v>0</v>
      </c>
      <c r="R48" s="49">
        <f t="shared" si="25"/>
        <v>0</v>
      </c>
      <c r="S48" s="50">
        <f t="shared" si="26"/>
        <v>0</v>
      </c>
      <c r="T48" s="49">
        <f t="shared" si="27"/>
        <v>0</v>
      </c>
      <c r="U48" s="51">
        <f t="shared" si="28"/>
        <v>0</v>
      </c>
      <c r="V48" s="94"/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2"/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/>
      <c r="M49" s="95"/>
      <c r="N49" s="94"/>
      <c r="O49" s="95"/>
      <c r="P49" s="94">
        <f t="shared" si="23"/>
        <v>0</v>
      </c>
      <c r="Q49" s="95">
        <f t="shared" si="24"/>
        <v>0</v>
      </c>
      <c r="R49" s="49">
        <f t="shared" si="25"/>
        <v>0</v>
      </c>
      <c r="S49" s="50">
        <f t="shared" si="26"/>
        <v>0</v>
      </c>
      <c r="T49" s="49">
        <f t="shared" si="27"/>
        <v>0</v>
      </c>
      <c r="U49" s="51">
        <f t="shared" si="28"/>
        <v>0</v>
      </c>
      <c r="V49" s="94"/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2"/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/>
      <c r="M50" s="95"/>
      <c r="N50" s="94"/>
      <c r="O50" s="95"/>
      <c r="P50" s="94">
        <f t="shared" si="23"/>
        <v>0</v>
      </c>
      <c r="Q50" s="95">
        <f t="shared" si="24"/>
        <v>0</v>
      </c>
      <c r="R50" s="49">
        <f t="shared" si="25"/>
        <v>0</v>
      </c>
      <c r="S50" s="50">
        <f t="shared" si="26"/>
        <v>0</v>
      </c>
      <c r="T50" s="49">
        <f t="shared" si="27"/>
        <v>0</v>
      </c>
      <c r="U50" s="51">
        <f t="shared" si="28"/>
        <v>0</v>
      </c>
      <c r="V50" s="94"/>
      <c r="W50" s="95"/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2"/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/>
      <c r="M51" s="95"/>
      <c r="N51" s="94"/>
      <c r="O51" s="95"/>
      <c r="P51" s="94">
        <f t="shared" si="23"/>
        <v>0</v>
      </c>
      <c r="Q51" s="95">
        <f t="shared" si="24"/>
        <v>0</v>
      </c>
      <c r="R51" s="49">
        <f t="shared" si="25"/>
        <v>0</v>
      </c>
      <c r="S51" s="50">
        <f t="shared" si="26"/>
        <v>0</v>
      </c>
      <c r="T51" s="49">
        <f t="shared" si="27"/>
        <v>0</v>
      </c>
      <c r="U51" s="51">
        <f t="shared" si="28"/>
        <v>0</v>
      </c>
      <c r="V51" s="94"/>
      <c r="W51" s="95"/>
    </row>
    <row r="52" spans="1:23" ht="12.75" customHeight="1">
      <c r="A52" s="52" t="s">
        <v>39</v>
      </c>
      <c r="B52" s="96">
        <f>SUM(B41:B51)</f>
        <v>0</v>
      </c>
      <c r="C52" s="96">
        <f>SUM(C41:C51)</f>
        <v>0</v>
      </c>
      <c r="D52" s="96"/>
      <c r="E52" s="96">
        <f t="shared" si="22"/>
        <v>0</v>
      </c>
      <c r="F52" s="97">
        <f aca="true" t="shared" si="29" ref="F52:O52">SUM(F41:F51)</f>
        <v>0</v>
      </c>
      <c r="G52" s="98">
        <f t="shared" si="29"/>
        <v>0</v>
      </c>
      <c r="H52" s="97">
        <f t="shared" si="29"/>
        <v>0</v>
      </c>
      <c r="I52" s="98">
        <f t="shared" si="29"/>
        <v>0</v>
      </c>
      <c r="J52" s="97">
        <f t="shared" si="29"/>
        <v>0</v>
      </c>
      <c r="K52" s="98">
        <f t="shared" si="29"/>
        <v>0</v>
      </c>
      <c r="L52" s="97">
        <f t="shared" si="29"/>
        <v>0</v>
      </c>
      <c r="M52" s="98">
        <f t="shared" si="29"/>
        <v>0</v>
      </c>
      <c r="N52" s="97">
        <f t="shared" si="29"/>
        <v>0</v>
      </c>
      <c r="O52" s="98">
        <f t="shared" si="29"/>
        <v>0</v>
      </c>
      <c r="P52" s="97">
        <f t="shared" si="23"/>
        <v>0</v>
      </c>
      <c r="Q52" s="98">
        <f t="shared" si="24"/>
        <v>0</v>
      </c>
      <c r="R52" s="53">
        <f t="shared" si="25"/>
        <v>0</v>
      </c>
      <c r="S52" s="54">
        <f t="shared" si="26"/>
        <v>0</v>
      </c>
      <c r="T52" s="53">
        <f>IF((+$E42+$E44+$E46+$E47+$E50)=0,0,(P52/(+$E42+$E44+$E46+$E47+$E50))*100)</f>
        <v>0</v>
      </c>
      <c r="U52" s="55">
        <f>IF((+$E42+$E44+$E46+$E47+$E50)=0,0,(Q52/(+$E42+$E44+$E46+$E47+$E50))*100)</f>
        <v>0</v>
      </c>
      <c r="V52" s="97">
        <f>SUM(V41:V51)</f>
        <v>0</v>
      </c>
      <c r="W52" s="98">
        <f>SUM(W41:W51)</f>
        <v>0</v>
      </c>
    </row>
    <row r="53" spans="1:23" ht="12.75" customHeight="1">
      <c r="A53" s="41" t="s">
        <v>72</v>
      </c>
      <c r="B53" s="99"/>
      <c r="C53" s="99"/>
      <c r="D53" s="99"/>
      <c r="E53" s="99"/>
      <c r="F53" s="100"/>
      <c r="G53" s="101"/>
      <c r="H53" s="100"/>
      <c r="I53" s="101"/>
      <c r="J53" s="100"/>
      <c r="K53" s="101"/>
      <c r="L53" s="100"/>
      <c r="M53" s="101"/>
      <c r="N53" s="100"/>
      <c r="O53" s="101"/>
      <c r="P53" s="100"/>
      <c r="Q53" s="101"/>
      <c r="R53" s="45"/>
      <c r="S53" s="46"/>
      <c r="T53" s="45"/>
      <c r="U53" s="47"/>
      <c r="V53" s="100"/>
      <c r="W53" s="101"/>
    </row>
    <row r="54" spans="1:23" ht="12.75" customHeight="1">
      <c r="A54" s="56" t="s">
        <v>73</v>
      </c>
      <c r="B54" s="93">
        <v>0</v>
      </c>
      <c r="C54" s="93">
        <v>0</v>
      </c>
      <c r="D54" s="93"/>
      <c r="E54" s="93">
        <f>$B54+$C54+$D54</f>
        <v>0</v>
      </c>
      <c r="F54" s="94">
        <v>0</v>
      </c>
      <c r="G54" s="95">
        <v>0</v>
      </c>
      <c r="H54" s="94">
        <v>0</v>
      </c>
      <c r="I54" s="95">
        <v>0</v>
      </c>
      <c r="J54" s="94">
        <v>0</v>
      </c>
      <c r="K54" s="95">
        <v>0</v>
      </c>
      <c r="L54" s="94"/>
      <c r="M54" s="95"/>
      <c r="N54" s="94"/>
      <c r="O54" s="95"/>
      <c r="P54" s="94">
        <f>$H54+$J54+$L54+$N54</f>
        <v>0</v>
      </c>
      <c r="Q54" s="95">
        <f>$I54+$K54+$M54+$O54</f>
        <v>0</v>
      </c>
      <c r="R54" s="49">
        <f>IF($H54=0,0,(($J54-$H54)/$H54)*100)</f>
        <v>0</v>
      </c>
      <c r="S54" s="50">
        <f>IF($I54=0,0,(($K54-$I54)/$I54)*100)</f>
        <v>0</v>
      </c>
      <c r="T54" s="49">
        <f>IF($E54=0,0,($P54/$E54)*100)</f>
        <v>0</v>
      </c>
      <c r="U54" s="51">
        <f>IF($E54=0,0,($Q54/$E54)*100)</f>
        <v>0</v>
      </c>
      <c r="V54" s="94"/>
      <c r="W54" s="95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IF($H55=0,0,(($J55-$H55)/$H55)*100)</f>
        <v>0</v>
      </c>
      <c r="S55" s="50">
        <f>IF($I55=0,0,(($K55-$I55)/$I55)*100)</f>
        <v>0</v>
      </c>
      <c r="T55" s="49">
        <f>IF($E55=0,0,($P55/$E55)*100)</f>
        <v>0</v>
      </c>
      <c r="U55" s="51">
        <f>IF($E55=0,0,($Q55/$E55)*100)</f>
        <v>0</v>
      </c>
      <c r="V55" s="94"/>
      <c r="W55" s="95"/>
    </row>
    <row r="56" spans="1:23" ht="12.75" customHeight="1" hidden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IF($H56=0,0,(($J56-$H56)/$H56)*100)</f>
        <v>0</v>
      </c>
      <c r="S56" s="50">
        <f>IF($I56=0,0,(($K56-$I56)/$I56)*100)</f>
        <v>0</v>
      </c>
      <c r="T56" s="49">
        <f>IF($E56=0,0,($P56/$E56)*100)</f>
        <v>0</v>
      </c>
      <c r="U56" s="51">
        <f>IF($E56=0,0,($Q56/$E56)*100)</f>
        <v>0</v>
      </c>
      <c r="V56" s="94"/>
      <c r="W56" s="95"/>
    </row>
    <row r="57" spans="1:23" ht="12.75" customHeight="1" hidden="1">
      <c r="A57" s="48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IF($H57=0,0,(($J57-$H57)/$H57)*100)</f>
        <v>0</v>
      </c>
      <c r="S57" s="50">
        <f>IF($I57=0,0,(($K57-$I57)/$I57)*100)</f>
        <v>0</v>
      </c>
      <c r="T57" s="49">
        <f>IF($E57=0,0,($P57/$E57)*100)</f>
        <v>0</v>
      </c>
      <c r="U57" s="51">
        <f>IF($E57=0,0,($Q57/$E57)*100)</f>
        <v>0</v>
      </c>
      <c r="V57" s="94"/>
      <c r="W57" s="95"/>
    </row>
    <row r="58" spans="1:23" ht="12.75" customHeight="1">
      <c r="A58" s="57" t="s">
        <v>39</v>
      </c>
      <c r="B58" s="102">
        <f>SUM(B54:B57)</f>
        <v>0</v>
      </c>
      <c r="C58" s="102">
        <f>SUM(C54:C57)</f>
        <v>0</v>
      </c>
      <c r="D58" s="102"/>
      <c r="E58" s="102">
        <f>$B58+$C58+$D58</f>
        <v>0</v>
      </c>
      <c r="F58" s="103">
        <f aca="true" t="shared" si="30" ref="F58:O58">SUM(F54:F57)</f>
        <v>0</v>
      </c>
      <c r="G58" s="104">
        <f t="shared" si="30"/>
        <v>0</v>
      </c>
      <c r="H58" s="103">
        <f t="shared" si="30"/>
        <v>0</v>
      </c>
      <c r="I58" s="104">
        <f t="shared" si="30"/>
        <v>0</v>
      </c>
      <c r="J58" s="103">
        <f t="shared" si="30"/>
        <v>0</v>
      </c>
      <c r="K58" s="104">
        <f t="shared" si="30"/>
        <v>0</v>
      </c>
      <c r="L58" s="103">
        <f t="shared" si="30"/>
        <v>0</v>
      </c>
      <c r="M58" s="104">
        <f t="shared" si="30"/>
        <v>0</v>
      </c>
      <c r="N58" s="103">
        <f t="shared" si="30"/>
        <v>0</v>
      </c>
      <c r="O58" s="104">
        <f t="shared" si="30"/>
        <v>0</v>
      </c>
      <c r="P58" s="103">
        <f>$H58+$J58+$L58+$N58</f>
        <v>0</v>
      </c>
      <c r="Q58" s="104">
        <f>$I58+$K58+$M58+$O58</f>
        <v>0</v>
      </c>
      <c r="R58" s="58">
        <f>IF($H58=0,0,(($J58-$H58)/$H58)*100)</f>
        <v>0</v>
      </c>
      <c r="S58" s="59">
        <f>IF($I58=0,0,(($K58-$I58)/$I58)*100)</f>
        <v>0</v>
      </c>
      <c r="T58" s="58">
        <f>IF($E58=0,0,($P58/$E58)*100)</f>
        <v>0</v>
      </c>
      <c r="U58" s="60">
        <f>IF($E58=0,0,($Q58/$E58)*100)</f>
        <v>0</v>
      </c>
      <c r="V58" s="103">
        <f>SUM(V54:V57)</f>
        <v>0</v>
      </c>
      <c r="W58" s="104">
        <f>SUM(W54:W57)</f>
        <v>0</v>
      </c>
    </row>
    <row r="59" spans="1:23" ht="12.75" customHeight="1">
      <c r="A59" s="41" t="s">
        <v>77</v>
      </c>
      <c r="B59" s="99"/>
      <c r="C59" s="99"/>
      <c r="D59" s="99"/>
      <c r="E59" s="99"/>
      <c r="F59" s="100"/>
      <c r="G59" s="101"/>
      <c r="H59" s="100"/>
      <c r="I59" s="101"/>
      <c r="J59" s="100"/>
      <c r="K59" s="101"/>
      <c r="L59" s="100"/>
      <c r="M59" s="101"/>
      <c r="N59" s="100"/>
      <c r="O59" s="101"/>
      <c r="P59" s="100"/>
      <c r="Q59" s="101"/>
      <c r="R59" s="45"/>
      <c r="S59" s="46"/>
      <c r="T59" s="45"/>
      <c r="U59" s="47"/>
      <c r="V59" s="100"/>
      <c r="W59" s="101"/>
    </row>
    <row r="60" spans="1:23" ht="12.75" customHeight="1">
      <c r="A60" s="48" t="s">
        <v>78</v>
      </c>
      <c r="B60" s="93">
        <v>0</v>
      </c>
      <c r="C60" s="93">
        <v>0</v>
      </c>
      <c r="D60" s="93"/>
      <c r="E60" s="93">
        <f>$B60+$C60+$D60</f>
        <v>0</v>
      </c>
      <c r="F60" s="94">
        <v>0</v>
      </c>
      <c r="G60" s="95">
        <v>0</v>
      </c>
      <c r="H60" s="94">
        <v>0</v>
      </c>
      <c r="I60" s="95">
        <v>0</v>
      </c>
      <c r="J60" s="94">
        <v>0</v>
      </c>
      <c r="K60" s="95">
        <v>0</v>
      </c>
      <c r="L60" s="94"/>
      <c r="M60" s="95"/>
      <c r="N60" s="94"/>
      <c r="O60" s="95"/>
      <c r="P60" s="94">
        <f>$H60+$J60+$L60+$N60</f>
        <v>0</v>
      </c>
      <c r="Q60" s="95">
        <f>$I60+$K60+$M60+$O60</f>
        <v>0</v>
      </c>
      <c r="R60" s="49">
        <f>IF($H60=0,0,(($J60-$H60)/$H60)*100)</f>
        <v>0</v>
      </c>
      <c r="S60" s="50">
        <f>IF($I60=0,0,(($K60-$I60)/$I60)*100)</f>
        <v>0</v>
      </c>
      <c r="T60" s="49">
        <f>IF($E60=0,0,($P60/$E60)*100)</f>
        <v>0</v>
      </c>
      <c r="U60" s="51">
        <f>IF($E60=0,0,($Q60/$E60)*100)</f>
        <v>0</v>
      </c>
      <c r="V60" s="94"/>
      <c r="W60" s="95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>$B61+$C61+$D61</f>
        <v>0</v>
      </c>
      <c r="F61" s="94">
        <v>0</v>
      </c>
      <c r="G61" s="95">
        <v>0</v>
      </c>
      <c r="H61" s="94">
        <v>0</v>
      </c>
      <c r="I61" s="95">
        <v>0</v>
      </c>
      <c r="J61" s="94">
        <v>0</v>
      </c>
      <c r="K61" s="95">
        <v>0</v>
      </c>
      <c r="L61" s="94"/>
      <c r="M61" s="95"/>
      <c r="N61" s="94"/>
      <c r="O61" s="95"/>
      <c r="P61" s="94">
        <f>$H61+$J61+$L61+$N61</f>
        <v>0</v>
      </c>
      <c r="Q61" s="95">
        <f>$I61+$K61+$M61+$O61</f>
        <v>0</v>
      </c>
      <c r="R61" s="49">
        <f>IF($H61=0,0,(($J61-$H61)/$H61)*100)</f>
        <v>0</v>
      </c>
      <c r="S61" s="50">
        <f>IF($I61=0,0,(($K61-$I61)/$I61)*100)</f>
        <v>0</v>
      </c>
      <c r="T61" s="49">
        <f>IF($E61=0,0,($P61/$E61)*100)</f>
        <v>0</v>
      </c>
      <c r="U61" s="51">
        <f>IF($E61=0,0,($Q61/$E61)*100)</f>
        <v>0</v>
      </c>
      <c r="V61" s="94"/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>$B62+$C62+$D62</f>
        <v>0</v>
      </c>
      <c r="F62" s="94">
        <v>0</v>
      </c>
      <c r="G62" s="95">
        <v>0</v>
      </c>
      <c r="H62" s="94">
        <v>0</v>
      </c>
      <c r="I62" s="95">
        <v>0</v>
      </c>
      <c r="J62" s="94">
        <v>0</v>
      </c>
      <c r="K62" s="95">
        <v>0</v>
      </c>
      <c r="L62" s="94"/>
      <c r="M62" s="95"/>
      <c r="N62" s="94"/>
      <c r="O62" s="95"/>
      <c r="P62" s="94">
        <f>$H62+$J62+$L62+$N62</f>
        <v>0</v>
      </c>
      <c r="Q62" s="95">
        <f>$I62+$K62+$M62+$O62</f>
        <v>0</v>
      </c>
      <c r="R62" s="49">
        <f>IF($H62=0,0,(($J62-$H62)/$H62)*100)</f>
        <v>0</v>
      </c>
      <c r="S62" s="50">
        <f>IF($I62=0,0,(($K62-$I62)/$I62)*100)</f>
        <v>0</v>
      </c>
      <c r="T62" s="49">
        <f>IF($E62=0,0,($P62/$E62)*100)</f>
        <v>0</v>
      </c>
      <c r="U62" s="51">
        <f>IF($E62=0,0,($Q62/$E62)*100)</f>
        <v>0</v>
      </c>
      <c r="V62" s="94"/>
      <c r="W62" s="95"/>
    </row>
    <row r="63" spans="1:23" ht="12.75" customHeight="1">
      <c r="A63" s="52" t="s">
        <v>39</v>
      </c>
      <c r="B63" s="96">
        <f>SUM(B60:B62)</f>
        <v>0</v>
      </c>
      <c r="C63" s="96">
        <f>SUM(C60:C62)</f>
        <v>0</v>
      </c>
      <c r="D63" s="96"/>
      <c r="E63" s="96">
        <f>$B63+$C63+$D63</f>
        <v>0</v>
      </c>
      <c r="F63" s="97">
        <f aca="true" t="shared" si="31" ref="F63:O63">SUM(F60:F62)</f>
        <v>0</v>
      </c>
      <c r="G63" s="98">
        <f t="shared" si="31"/>
        <v>0</v>
      </c>
      <c r="H63" s="97">
        <f t="shared" si="31"/>
        <v>0</v>
      </c>
      <c r="I63" s="98">
        <f t="shared" si="31"/>
        <v>0</v>
      </c>
      <c r="J63" s="97">
        <f t="shared" si="31"/>
        <v>0</v>
      </c>
      <c r="K63" s="98">
        <f t="shared" si="31"/>
        <v>0</v>
      </c>
      <c r="L63" s="97">
        <f t="shared" si="31"/>
        <v>0</v>
      </c>
      <c r="M63" s="98">
        <f t="shared" si="31"/>
        <v>0</v>
      </c>
      <c r="N63" s="97">
        <f t="shared" si="31"/>
        <v>0</v>
      </c>
      <c r="O63" s="98">
        <f t="shared" si="31"/>
        <v>0</v>
      </c>
      <c r="P63" s="97">
        <f>$H63+$J63+$L63+$N63</f>
        <v>0</v>
      </c>
      <c r="Q63" s="98">
        <f>$I63+$K63+$M63+$O63</f>
        <v>0</v>
      </c>
      <c r="R63" s="53">
        <f>IF($H63=0,0,(($J63-$H63)/$H63)*100)</f>
        <v>0</v>
      </c>
      <c r="S63" s="54">
        <f>IF($I63=0,0,(($K63-$I63)/$I63)*100)</f>
        <v>0</v>
      </c>
      <c r="T63" s="53">
        <f>IF((+$E60+$E62)=0,0,(P63/(+$E60+$E62))*100)</f>
        <v>0</v>
      </c>
      <c r="U63" s="55">
        <f>IF((+$E60+$E62)=0,0,(Q63/(+$E60+$E62))*100)</f>
        <v>0</v>
      </c>
      <c r="V63" s="97">
        <f>SUM(V60:V62)</f>
        <v>0</v>
      </c>
      <c r="W63" s="98">
        <f>SUM(W60:W62)</f>
        <v>0</v>
      </c>
    </row>
    <row r="64" spans="1:23" ht="12.75" customHeight="1">
      <c r="A64" s="61" t="s">
        <v>81</v>
      </c>
      <c r="B64" s="105">
        <f>SUM(B9:B14,B17:B22,B25:B28,B31,B34:B38,B41:B51,B54:B57,B60:B62)</f>
        <v>1030091000</v>
      </c>
      <c r="C64" s="105">
        <f>SUM(C9:C14,C17:C22,C25:C28,C31,C34:C38,C41:C51,C54:C57,C60:C62)</f>
        <v>0</v>
      </c>
      <c r="D64" s="105"/>
      <c r="E64" s="105">
        <f>$B64+$C64+$D64</f>
        <v>1030091000</v>
      </c>
      <c r="F64" s="106">
        <f aca="true" t="shared" si="32" ref="F64:O64">SUM(F9:F14,F17:F22,F25:F28,F31,F34:F38,F41:F51,F54:F57,F60:F62)</f>
        <v>525258000</v>
      </c>
      <c r="G64" s="107">
        <f t="shared" si="32"/>
        <v>498585000</v>
      </c>
      <c r="H64" s="106">
        <f t="shared" si="32"/>
        <v>97635000</v>
      </c>
      <c r="I64" s="107">
        <f t="shared" si="32"/>
        <v>115373650</v>
      </c>
      <c r="J64" s="106">
        <f t="shared" si="32"/>
        <v>230476000</v>
      </c>
      <c r="K64" s="107">
        <f t="shared" si="32"/>
        <v>374690647</v>
      </c>
      <c r="L64" s="106">
        <f t="shared" si="32"/>
        <v>0</v>
      </c>
      <c r="M64" s="107">
        <f t="shared" si="32"/>
        <v>0</v>
      </c>
      <c r="N64" s="106">
        <f t="shared" si="32"/>
        <v>0</v>
      </c>
      <c r="O64" s="107">
        <f t="shared" si="32"/>
        <v>0</v>
      </c>
      <c r="P64" s="106">
        <f>$H64+$J64+$L64+$N64</f>
        <v>328111000</v>
      </c>
      <c r="Q64" s="107">
        <f>$I64+$K64+$M64+$O64</f>
        <v>490064297</v>
      </c>
      <c r="R64" s="62">
        <f>IF($H64=0,0,(($J64-$H64)/$H64)*100)</f>
        <v>136.05879039278946</v>
      </c>
      <c r="S64" s="63">
        <f>IF($I64=0,0,(($K64-$I64)/$I64)*100)</f>
        <v>224.76275735404053</v>
      </c>
      <c r="T64" s="62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32.42943794482733</v>
      </c>
      <c r="U64" s="62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48.436381921169755</v>
      </c>
      <c r="V64" s="106">
        <f>SUM(V9:V14,V17:V22,V25:V28,V31,V34:V38,V41:V51,V54:V57,V60:V62)</f>
        <v>0</v>
      </c>
      <c r="W64" s="107">
        <f>SUM(W9:W14,W17:W22,W25:W28,W31,W34:W38,W41:W51,W54:W57,W60:W62)</f>
        <v>0</v>
      </c>
    </row>
    <row r="65" spans="1:23" ht="12.75" customHeight="1">
      <c r="A65" s="41" t="s">
        <v>40</v>
      </c>
      <c r="B65" s="99"/>
      <c r="C65" s="99"/>
      <c r="D65" s="99"/>
      <c r="E65" s="99"/>
      <c r="F65" s="100"/>
      <c r="G65" s="101"/>
      <c r="H65" s="100"/>
      <c r="I65" s="101"/>
      <c r="J65" s="100"/>
      <c r="K65" s="101"/>
      <c r="L65" s="100"/>
      <c r="M65" s="101"/>
      <c r="N65" s="100"/>
      <c r="O65" s="101"/>
      <c r="P65" s="100"/>
      <c r="Q65" s="101"/>
      <c r="R65" s="45"/>
      <c r="S65" s="46"/>
      <c r="T65" s="45"/>
      <c r="U65" s="47"/>
      <c r="V65" s="100"/>
      <c r="W65" s="101"/>
    </row>
    <row r="66" spans="1:23" s="65" customFormat="1" ht="12.75" customHeight="1">
      <c r="A66" s="64" t="s">
        <v>82</v>
      </c>
      <c r="B66" s="93">
        <v>0</v>
      </c>
      <c r="C66" s="93">
        <v>0</v>
      </c>
      <c r="D66" s="93"/>
      <c r="E66" s="93">
        <f>$B66+$C66+$D66</f>
        <v>0</v>
      </c>
      <c r="F66" s="94">
        <v>0</v>
      </c>
      <c r="G66" s="95">
        <v>0</v>
      </c>
      <c r="H66" s="94">
        <v>0</v>
      </c>
      <c r="I66" s="95">
        <v>0</v>
      </c>
      <c r="J66" s="94">
        <v>0</v>
      </c>
      <c r="K66" s="95">
        <v>0</v>
      </c>
      <c r="L66" s="94"/>
      <c r="M66" s="95"/>
      <c r="N66" s="94"/>
      <c r="O66" s="95"/>
      <c r="P66" s="94">
        <f>$H66+$J66+$L66+$N66</f>
        <v>0</v>
      </c>
      <c r="Q66" s="95">
        <f>$I66+$K66+$M66+$O66</f>
        <v>0</v>
      </c>
      <c r="R66" s="49">
        <f>IF($H66=0,0,(($J66-$H66)/$H66)*100)</f>
        <v>0</v>
      </c>
      <c r="S66" s="50">
        <f>IF($I66=0,0,(($K66-$I66)/$I66)*100)</f>
        <v>0</v>
      </c>
      <c r="T66" s="49">
        <f>IF($E66=0,0,($P66/$E66)*100)</f>
        <v>0</v>
      </c>
      <c r="U66" s="51">
        <f>IF($E66=0,0,($Q66/$E66)*100)</f>
        <v>0</v>
      </c>
      <c r="V66" s="94"/>
      <c r="W66" s="95"/>
    </row>
    <row r="67" spans="1:23" ht="12.75" customHeight="1">
      <c r="A67" s="57" t="s">
        <v>39</v>
      </c>
      <c r="B67" s="102">
        <f>B66</f>
        <v>0</v>
      </c>
      <c r="C67" s="102">
        <f>C66</f>
        <v>0</v>
      </c>
      <c r="D67" s="102"/>
      <c r="E67" s="102">
        <f>$B67+$C67+$D67</f>
        <v>0</v>
      </c>
      <c r="F67" s="103">
        <f aca="true" t="shared" si="33" ref="F67:O67">F66</f>
        <v>0</v>
      </c>
      <c r="G67" s="104">
        <f t="shared" si="33"/>
        <v>0</v>
      </c>
      <c r="H67" s="103">
        <f t="shared" si="33"/>
        <v>0</v>
      </c>
      <c r="I67" s="104">
        <f t="shared" si="33"/>
        <v>0</v>
      </c>
      <c r="J67" s="103">
        <f t="shared" si="33"/>
        <v>0</v>
      </c>
      <c r="K67" s="104">
        <f t="shared" si="33"/>
        <v>0</v>
      </c>
      <c r="L67" s="103">
        <f t="shared" si="33"/>
        <v>0</v>
      </c>
      <c r="M67" s="104">
        <f t="shared" si="33"/>
        <v>0</v>
      </c>
      <c r="N67" s="103">
        <f t="shared" si="33"/>
        <v>0</v>
      </c>
      <c r="O67" s="104">
        <f t="shared" si="33"/>
        <v>0</v>
      </c>
      <c r="P67" s="103">
        <f>$H67+$J67+$L67+$N67</f>
        <v>0</v>
      </c>
      <c r="Q67" s="104">
        <f>$I67+$K67+$M67+$O67</f>
        <v>0</v>
      </c>
      <c r="R67" s="58">
        <f>IF($H67=0,0,(($J67-$H67)/$H67)*100)</f>
        <v>0</v>
      </c>
      <c r="S67" s="59">
        <f>IF($I67=0,0,(($K67-$I67)/$I67)*100)</f>
        <v>0</v>
      </c>
      <c r="T67" s="58">
        <f>IF($E67=0,0,($P67/$E67)*100)</f>
        <v>0</v>
      </c>
      <c r="U67" s="60">
        <f>IF($E67=0,0,($Q67/$E67)*100)</f>
        <v>0</v>
      </c>
      <c r="V67" s="103">
        <f>V66</f>
        <v>0</v>
      </c>
      <c r="W67" s="104">
        <f>W66</f>
        <v>0</v>
      </c>
    </row>
    <row r="68" spans="1:23" ht="12.75" customHeight="1">
      <c r="A68" s="61" t="s">
        <v>81</v>
      </c>
      <c r="B68" s="105">
        <f>B66</f>
        <v>0</v>
      </c>
      <c r="C68" s="105">
        <f>C66</f>
        <v>0</v>
      </c>
      <c r="D68" s="105"/>
      <c r="E68" s="105">
        <f>$B68+$C68+$D68</f>
        <v>0</v>
      </c>
      <c r="F68" s="106">
        <f aca="true" t="shared" si="34" ref="F68:O68">F66</f>
        <v>0</v>
      </c>
      <c r="G68" s="107">
        <f t="shared" si="34"/>
        <v>0</v>
      </c>
      <c r="H68" s="106">
        <f t="shared" si="34"/>
        <v>0</v>
      </c>
      <c r="I68" s="107">
        <f t="shared" si="34"/>
        <v>0</v>
      </c>
      <c r="J68" s="106">
        <f t="shared" si="34"/>
        <v>0</v>
      </c>
      <c r="K68" s="107">
        <f t="shared" si="34"/>
        <v>0</v>
      </c>
      <c r="L68" s="106">
        <f t="shared" si="34"/>
        <v>0</v>
      </c>
      <c r="M68" s="107">
        <f t="shared" si="34"/>
        <v>0</v>
      </c>
      <c r="N68" s="106">
        <f t="shared" si="34"/>
        <v>0</v>
      </c>
      <c r="O68" s="107">
        <f t="shared" si="34"/>
        <v>0</v>
      </c>
      <c r="P68" s="106">
        <f>$H68+$J68+$L68+$N68</f>
        <v>0</v>
      </c>
      <c r="Q68" s="107">
        <f>$I68+$K68+$M68+$O68</f>
        <v>0</v>
      </c>
      <c r="R68" s="62">
        <f>IF($H68=0,0,(($J68-$H68)/$H68)*100)</f>
        <v>0</v>
      </c>
      <c r="S68" s="63">
        <f>IF($I68=0,0,(($K68-$I68)/$I68)*100)</f>
        <v>0</v>
      </c>
      <c r="T68" s="62">
        <f>IF($E68=0,0,($P68/$E68)*100)</f>
        <v>0</v>
      </c>
      <c r="U68" s="66">
        <f>IF($E68=0,0,($Q68/$E68)*100)</f>
        <v>0</v>
      </c>
      <c r="V68" s="106">
        <f>V66</f>
        <v>0</v>
      </c>
      <c r="W68" s="107">
        <f>W66</f>
        <v>0</v>
      </c>
    </row>
    <row r="69" spans="1:23" ht="12.75" customHeight="1" thickBot="1">
      <c r="A69" s="61" t="s">
        <v>83</v>
      </c>
      <c r="B69" s="105">
        <f>SUM(B9:B14,B17:B22,B25:B28,B31,B34:B38,B41:B51,B54:B57,B60:B62,B66)</f>
        <v>1030091000</v>
      </c>
      <c r="C69" s="105">
        <f>SUM(C9:C14,C17:C22,C25:C28,C31,C34:C38,C41:C51,C54:C57,C60:C62,C66)</f>
        <v>0</v>
      </c>
      <c r="D69" s="105"/>
      <c r="E69" s="105">
        <f>$B69+$C69+$D69</f>
        <v>1030091000</v>
      </c>
      <c r="F69" s="106">
        <f aca="true" t="shared" si="35" ref="F69:O69">SUM(F9:F14,F17:F22,F25:F28,F31,F34:F38,F41:F51,F54:F57,F60:F62,F66)</f>
        <v>525258000</v>
      </c>
      <c r="G69" s="107">
        <f t="shared" si="35"/>
        <v>498585000</v>
      </c>
      <c r="H69" s="106">
        <f t="shared" si="35"/>
        <v>97635000</v>
      </c>
      <c r="I69" s="107">
        <f t="shared" si="35"/>
        <v>115373650</v>
      </c>
      <c r="J69" s="106">
        <f t="shared" si="35"/>
        <v>230476000</v>
      </c>
      <c r="K69" s="107">
        <f t="shared" si="35"/>
        <v>374690647</v>
      </c>
      <c r="L69" s="106">
        <f t="shared" si="35"/>
        <v>0</v>
      </c>
      <c r="M69" s="107">
        <f t="shared" si="35"/>
        <v>0</v>
      </c>
      <c r="N69" s="106">
        <f t="shared" si="35"/>
        <v>0</v>
      </c>
      <c r="O69" s="107">
        <f t="shared" si="35"/>
        <v>0</v>
      </c>
      <c r="P69" s="106">
        <f>$H69+$J69+$L69+$N69</f>
        <v>328111000</v>
      </c>
      <c r="Q69" s="107">
        <f>$I69+$K69+$M69+$O69</f>
        <v>490064297</v>
      </c>
      <c r="R69" s="62">
        <f>IF($H69=0,0,(($J69-$H69)/$H69)*100)</f>
        <v>136.05879039278946</v>
      </c>
      <c r="S69" s="63">
        <f>IF($I69=0,0,(($K69-$I69)/$I69)*100)</f>
        <v>224.76275735404053</v>
      </c>
      <c r="T69" s="62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32.42943794482733</v>
      </c>
      <c r="U69" s="66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48.436381921169755</v>
      </c>
      <c r="V69" s="106">
        <f>SUM(V9:V14,V17:V22,V25:V28,V31,V34:V38,V41:V51,V54:V57,V60:V62,V66)</f>
        <v>0</v>
      </c>
      <c r="W69" s="107">
        <f>SUM(W9:W14,W17:W22,W25:W28,W31,W34:W38,W41:W51,W54:W57,W60:W62,W66)</f>
        <v>0</v>
      </c>
    </row>
    <row r="70" spans="1:23" ht="13.5" thickTop="1">
      <c r="A70" s="67"/>
      <c r="B70" s="68"/>
      <c r="C70" s="69"/>
      <c r="D70" s="69"/>
      <c r="E70" s="70"/>
      <c r="F70" s="68"/>
      <c r="G70" s="69"/>
      <c r="H70" s="69"/>
      <c r="I70" s="70"/>
      <c r="J70" s="69"/>
      <c r="K70" s="70"/>
      <c r="L70" s="69"/>
      <c r="M70" s="69"/>
      <c r="N70" s="69"/>
      <c r="O70" s="69"/>
      <c r="P70" s="69"/>
      <c r="Q70" s="69"/>
      <c r="R70" s="69"/>
      <c r="S70" s="69"/>
      <c r="T70" s="69"/>
      <c r="U70" s="70"/>
      <c r="V70" s="68"/>
      <c r="W70" s="70"/>
    </row>
    <row r="71" spans="1:23" ht="12.75">
      <c r="A71" s="13"/>
      <c r="B71" s="71"/>
      <c r="C71" s="72"/>
      <c r="D71" s="72"/>
      <c r="E71" s="73"/>
      <c r="F71" s="74" t="s">
        <v>4</v>
      </c>
      <c r="G71" s="75"/>
      <c r="H71" s="74" t="s">
        <v>5</v>
      </c>
      <c r="I71" s="76"/>
      <c r="J71" s="74" t="s">
        <v>6</v>
      </c>
      <c r="K71" s="76"/>
      <c r="L71" s="74" t="s">
        <v>7</v>
      </c>
      <c r="M71" s="74"/>
      <c r="N71" s="77" t="s">
        <v>8</v>
      </c>
      <c r="O71" s="74"/>
      <c r="P71" s="131" t="s">
        <v>9</v>
      </c>
      <c r="Q71" s="132"/>
      <c r="R71" s="133" t="s">
        <v>10</v>
      </c>
      <c r="S71" s="132"/>
      <c r="T71" s="133" t="s">
        <v>11</v>
      </c>
      <c r="U71" s="132"/>
      <c r="V71" s="131"/>
      <c r="W71" s="132"/>
    </row>
    <row r="72" spans="1:23" ht="67.5">
      <c r="A72" s="78" t="s">
        <v>84</v>
      </c>
      <c r="B72" s="79" t="s">
        <v>85</v>
      </c>
      <c r="C72" s="79" t="s">
        <v>86</v>
      </c>
      <c r="D72" s="80" t="s">
        <v>15</v>
      </c>
      <c r="E72" s="79" t="s">
        <v>16</v>
      </c>
      <c r="F72" s="79" t="s">
        <v>17</v>
      </c>
      <c r="G72" s="79" t="s">
        <v>87</v>
      </c>
      <c r="H72" s="79" t="s">
        <v>88</v>
      </c>
      <c r="I72" s="81" t="s">
        <v>20</v>
      </c>
      <c r="J72" s="79" t="s">
        <v>89</v>
      </c>
      <c r="K72" s="81" t="s">
        <v>22</v>
      </c>
      <c r="L72" s="79" t="s">
        <v>90</v>
      </c>
      <c r="M72" s="81" t="s">
        <v>24</v>
      </c>
      <c r="N72" s="79" t="s">
        <v>91</v>
      </c>
      <c r="O72" s="81" t="s">
        <v>26</v>
      </c>
      <c r="P72" s="81" t="s">
        <v>92</v>
      </c>
      <c r="Q72" s="82" t="s">
        <v>28</v>
      </c>
      <c r="R72" s="83" t="s">
        <v>92</v>
      </c>
      <c r="S72" s="84" t="s">
        <v>28</v>
      </c>
      <c r="T72" s="83" t="s">
        <v>93</v>
      </c>
      <c r="U72" s="80" t="s">
        <v>30</v>
      </c>
      <c r="V72" s="79"/>
      <c r="W72" s="81"/>
    </row>
    <row r="73" spans="1:23" ht="12.75">
      <c r="A73" s="1" t="str">
        <f>+A7</f>
        <v>R thousands</v>
      </c>
      <c r="B73" s="2"/>
      <c r="C73" s="2">
        <v>100</v>
      </c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3"/>
      <c r="P73" s="2"/>
      <c r="Q73" s="3"/>
      <c r="R73" s="2"/>
      <c r="S73" s="3"/>
      <c r="T73" s="2"/>
      <c r="U73" s="2"/>
      <c r="V73" s="2"/>
      <c r="W73" s="2"/>
    </row>
    <row r="74" spans="1:23" ht="12.75" hidden="1">
      <c r="A74" s="4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108"/>
      <c r="O74" s="109"/>
      <c r="P74" s="108"/>
      <c r="Q74" s="109"/>
      <c r="R74" s="5"/>
      <c r="S74" s="6"/>
      <c r="T74" s="5"/>
      <c r="U74" s="5"/>
      <c r="V74" s="108"/>
      <c r="W74" s="108"/>
    </row>
    <row r="75" spans="1:23" ht="12.75" hidden="1">
      <c r="A75" s="7" t="s">
        <v>112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1"/>
      <c r="N75" s="110"/>
      <c r="O75" s="111"/>
      <c r="P75" s="110"/>
      <c r="Q75" s="111"/>
      <c r="R75" s="8"/>
      <c r="S75" s="9"/>
      <c r="T75" s="8"/>
      <c r="U75" s="8"/>
      <c r="V75" s="110"/>
      <c r="W75" s="110"/>
    </row>
    <row r="76" spans="1:23" ht="12.75" hidden="1">
      <c r="A76" s="10" t="s">
        <v>113</v>
      </c>
      <c r="B76" s="112">
        <f>SUM(B77:B80)</f>
        <v>0</v>
      </c>
      <c r="C76" s="112">
        <f aca="true" t="shared" si="36" ref="C76:I76">SUM(C77:C80)</f>
        <v>0</v>
      </c>
      <c r="D76" s="112">
        <f t="shared" si="36"/>
        <v>0</v>
      </c>
      <c r="E76" s="112">
        <f t="shared" si="36"/>
        <v>0</v>
      </c>
      <c r="F76" s="112">
        <f t="shared" si="36"/>
        <v>0</v>
      </c>
      <c r="G76" s="112">
        <f t="shared" si="36"/>
        <v>0</v>
      </c>
      <c r="H76" s="112">
        <f t="shared" si="36"/>
        <v>0</v>
      </c>
      <c r="I76" s="112">
        <f t="shared" si="36"/>
        <v>0</v>
      </c>
      <c r="J76" s="112">
        <f>SUM(J77:J80)</f>
        <v>0</v>
      </c>
      <c r="K76" s="112">
        <f>SUM(K77:K80)</f>
        <v>0</v>
      </c>
      <c r="L76" s="112">
        <f>SUM(L77:L80)</f>
        <v>0</v>
      </c>
      <c r="M76" s="113">
        <f>SUM(M77:M80)</f>
        <v>0</v>
      </c>
      <c r="N76" s="112"/>
      <c r="O76" s="113"/>
      <c r="P76" s="112"/>
      <c r="Q76" s="113"/>
      <c r="R76" s="11"/>
      <c r="S76" s="12"/>
      <c r="T76" s="11"/>
      <c r="U76" s="11"/>
      <c r="V76" s="112">
        <f>SUM(V77:V80)</f>
        <v>0</v>
      </c>
      <c r="W76" s="112">
        <f>SUM(W77:W80)</f>
        <v>0</v>
      </c>
    </row>
    <row r="77" spans="1:23" ht="12.75" hidden="1">
      <c r="A77" s="13" t="s">
        <v>114</v>
      </c>
      <c r="B77" s="114"/>
      <c r="C77" s="114"/>
      <c r="D77" s="114"/>
      <c r="E77" s="114">
        <f>SUM(B77:D77)</f>
        <v>0</v>
      </c>
      <c r="F77" s="114"/>
      <c r="G77" s="114"/>
      <c r="H77" s="114"/>
      <c r="I77" s="115"/>
      <c r="J77" s="114"/>
      <c r="K77" s="115"/>
      <c r="L77" s="114"/>
      <c r="M77" s="116"/>
      <c r="N77" s="114"/>
      <c r="O77" s="116"/>
      <c r="P77" s="114"/>
      <c r="Q77" s="116"/>
      <c r="R77" s="14"/>
      <c r="S77" s="15"/>
      <c r="T77" s="14"/>
      <c r="U77" s="14"/>
      <c r="V77" s="114"/>
      <c r="W77" s="114"/>
    </row>
    <row r="78" spans="1:23" ht="12.75" hidden="1">
      <c r="A78" s="13" t="s">
        <v>115</v>
      </c>
      <c r="B78" s="114"/>
      <c r="C78" s="114"/>
      <c r="D78" s="114"/>
      <c r="E78" s="114">
        <f>SUM(B78:D78)</f>
        <v>0</v>
      </c>
      <c r="F78" s="114"/>
      <c r="G78" s="114"/>
      <c r="H78" s="114"/>
      <c r="I78" s="115"/>
      <c r="J78" s="114"/>
      <c r="K78" s="115"/>
      <c r="L78" s="114"/>
      <c r="M78" s="116"/>
      <c r="N78" s="114"/>
      <c r="O78" s="116"/>
      <c r="P78" s="114"/>
      <c r="Q78" s="116"/>
      <c r="R78" s="14"/>
      <c r="S78" s="15"/>
      <c r="T78" s="14"/>
      <c r="U78" s="14"/>
      <c r="V78" s="114"/>
      <c r="W78" s="114"/>
    </row>
    <row r="79" spans="1:23" ht="12.75" hidden="1">
      <c r="A79" s="13" t="s">
        <v>116</v>
      </c>
      <c r="B79" s="114"/>
      <c r="C79" s="114"/>
      <c r="D79" s="114"/>
      <c r="E79" s="114">
        <f>SUM(B79:D79)</f>
        <v>0</v>
      </c>
      <c r="F79" s="114"/>
      <c r="G79" s="114"/>
      <c r="H79" s="114"/>
      <c r="I79" s="115"/>
      <c r="J79" s="114"/>
      <c r="K79" s="115"/>
      <c r="L79" s="114"/>
      <c r="M79" s="116"/>
      <c r="N79" s="114"/>
      <c r="O79" s="116"/>
      <c r="P79" s="114"/>
      <c r="Q79" s="116"/>
      <c r="R79" s="14"/>
      <c r="S79" s="15"/>
      <c r="T79" s="14"/>
      <c r="U79" s="14"/>
      <c r="V79" s="114"/>
      <c r="W79" s="114"/>
    </row>
    <row r="80" spans="1:23" ht="12.75" hidden="1">
      <c r="A80" s="13" t="s">
        <v>117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>
      <c r="A82" s="85" t="s">
        <v>94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8"/>
      <c r="R82" s="86"/>
      <c r="S82" s="86"/>
      <c r="T82" s="87"/>
      <c r="U82" s="88"/>
      <c r="V82" s="117"/>
      <c r="W82" s="117"/>
    </row>
    <row r="83" spans="1:23" ht="12.75">
      <c r="A83" s="89" t="s">
        <v>95</v>
      </c>
      <c r="B83" s="119">
        <v>0</v>
      </c>
      <c r="C83" s="119">
        <v>0</v>
      </c>
      <c r="D83" s="119"/>
      <c r="E83" s="119">
        <f aca="true" t="shared" si="37" ref="E83:E90">$B83+$C83+$D83</f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/>
      <c r="M83" s="119"/>
      <c r="N83" s="119"/>
      <c r="O83" s="119"/>
      <c r="P83" s="119">
        <f aca="true" t="shared" si="38" ref="P83:P90">$H83+$J83+$L83+$N83</f>
        <v>0</v>
      </c>
      <c r="Q83" s="114">
        <f aca="true" t="shared" si="39" ref="Q83:Q90">$I83+$K83+$M83+$O83</f>
        <v>0</v>
      </c>
      <c r="R83" s="90">
        <f aca="true" t="shared" si="40" ref="R83:R90">IF($H83=0,0,(($J83-$H83)/$H83)*100)</f>
        <v>0</v>
      </c>
      <c r="S83" s="91">
        <f aca="true" t="shared" si="41" ref="S83:S90">IF($I83=0,0,(($K83-$I83)/$I83)*100)</f>
        <v>0</v>
      </c>
      <c r="T83" s="90">
        <f aca="true" t="shared" si="42" ref="T83:T90">IF($E83=0,0,($P83/$E83)*100)</f>
        <v>0</v>
      </c>
      <c r="U83" s="91">
        <f aca="true" t="shared" si="43" ref="U83:U90">IF($E83=0,0,($Q83/$E83)*100)</f>
        <v>0</v>
      </c>
      <c r="V83" s="119"/>
      <c r="W83" s="119"/>
    </row>
    <row r="84" spans="1:23" ht="12.75">
      <c r="A84" s="92" t="s">
        <v>96</v>
      </c>
      <c r="B84" s="114">
        <v>0</v>
      </c>
      <c r="C84" s="114">
        <v>0</v>
      </c>
      <c r="D84" s="114"/>
      <c r="E84" s="114">
        <f t="shared" si="37"/>
        <v>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/>
      <c r="M84" s="114"/>
      <c r="N84" s="114"/>
      <c r="O84" s="114"/>
      <c r="P84" s="116">
        <f t="shared" si="38"/>
        <v>0</v>
      </c>
      <c r="Q84" s="116">
        <f t="shared" si="39"/>
        <v>0</v>
      </c>
      <c r="R84" s="90">
        <f t="shared" si="40"/>
        <v>0</v>
      </c>
      <c r="S84" s="91">
        <f t="shared" si="41"/>
        <v>0</v>
      </c>
      <c r="T84" s="90">
        <f t="shared" si="42"/>
        <v>0</v>
      </c>
      <c r="U84" s="91">
        <f t="shared" si="43"/>
        <v>0</v>
      </c>
      <c r="V84" s="114"/>
      <c r="W84" s="114"/>
    </row>
    <row r="85" spans="1:23" ht="12.75">
      <c r="A85" s="92" t="s">
        <v>97</v>
      </c>
      <c r="B85" s="114">
        <v>0</v>
      </c>
      <c r="C85" s="114">
        <v>0</v>
      </c>
      <c r="D85" s="114"/>
      <c r="E85" s="114">
        <f t="shared" si="37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/>
      <c r="M85" s="114"/>
      <c r="N85" s="114"/>
      <c r="O85" s="114"/>
      <c r="P85" s="116">
        <f t="shared" si="38"/>
        <v>0</v>
      </c>
      <c r="Q85" s="116">
        <f t="shared" si="39"/>
        <v>0</v>
      </c>
      <c r="R85" s="90">
        <f t="shared" si="40"/>
        <v>0</v>
      </c>
      <c r="S85" s="91">
        <f t="shared" si="41"/>
        <v>0</v>
      </c>
      <c r="T85" s="90">
        <f t="shared" si="42"/>
        <v>0</v>
      </c>
      <c r="U85" s="91">
        <f t="shared" si="43"/>
        <v>0</v>
      </c>
      <c r="V85" s="114"/>
      <c r="W85" s="114"/>
    </row>
    <row r="86" spans="1:23" ht="12.75">
      <c r="A86" s="92" t="s">
        <v>98</v>
      </c>
      <c r="B86" s="114">
        <v>0</v>
      </c>
      <c r="C86" s="114">
        <v>0</v>
      </c>
      <c r="D86" s="114"/>
      <c r="E86" s="114">
        <f t="shared" si="37"/>
        <v>0</v>
      </c>
      <c r="F86" s="114">
        <v>0</v>
      </c>
      <c r="G86" s="114">
        <v>0</v>
      </c>
      <c r="H86" s="114">
        <v>0</v>
      </c>
      <c r="I86" s="114">
        <v>0</v>
      </c>
      <c r="J86" s="114">
        <v>0</v>
      </c>
      <c r="K86" s="114">
        <v>0</v>
      </c>
      <c r="L86" s="114"/>
      <c r="M86" s="114"/>
      <c r="N86" s="114"/>
      <c r="O86" s="114"/>
      <c r="P86" s="116">
        <f t="shared" si="38"/>
        <v>0</v>
      </c>
      <c r="Q86" s="116">
        <f t="shared" si="39"/>
        <v>0</v>
      </c>
      <c r="R86" s="90">
        <f t="shared" si="40"/>
        <v>0</v>
      </c>
      <c r="S86" s="91">
        <f t="shared" si="41"/>
        <v>0</v>
      </c>
      <c r="T86" s="90">
        <f t="shared" si="42"/>
        <v>0</v>
      </c>
      <c r="U86" s="91">
        <f t="shared" si="43"/>
        <v>0</v>
      </c>
      <c r="V86" s="114"/>
      <c r="W86" s="114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37"/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/>
      <c r="M87" s="114"/>
      <c r="N87" s="114"/>
      <c r="O87" s="114"/>
      <c r="P87" s="116">
        <f t="shared" si="38"/>
        <v>0</v>
      </c>
      <c r="Q87" s="116">
        <f t="shared" si="39"/>
        <v>0</v>
      </c>
      <c r="R87" s="90">
        <f t="shared" si="40"/>
        <v>0</v>
      </c>
      <c r="S87" s="91">
        <f t="shared" si="41"/>
        <v>0</v>
      </c>
      <c r="T87" s="90">
        <f t="shared" si="42"/>
        <v>0</v>
      </c>
      <c r="U87" s="91">
        <f t="shared" si="43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37"/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/>
      <c r="M88" s="114"/>
      <c r="N88" s="114"/>
      <c r="O88" s="114"/>
      <c r="P88" s="116">
        <f t="shared" si="38"/>
        <v>0</v>
      </c>
      <c r="Q88" s="116">
        <f t="shared" si="39"/>
        <v>0</v>
      </c>
      <c r="R88" s="90">
        <f t="shared" si="40"/>
        <v>0</v>
      </c>
      <c r="S88" s="91">
        <f t="shared" si="41"/>
        <v>0</v>
      </c>
      <c r="T88" s="90">
        <f t="shared" si="42"/>
        <v>0</v>
      </c>
      <c r="U88" s="91">
        <f t="shared" si="43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37"/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/>
      <c r="M89" s="114"/>
      <c r="N89" s="114"/>
      <c r="O89" s="114"/>
      <c r="P89" s="116">
        <f t="shared" si="38"/>
        <v>0</v>
      </c>
      <c r="Q89" s="116">
        <f t="shared" si="39"/>
        <v>0</v>
      </c>
      <c r="R89" s="90">
        <f t="shared" si="40"/>
        <v>0</v>
      </c>
      <c r="S89" s="91">
        <f t="shared" si="41"/>
        <v>0</v>
      </c>
      <c r="T89" s="90">
        <f t="shared" si="42"/>
        <v>0</v>
      </c>
      <c r="U89" s="91">
        <f t="shared" si="43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37"/>
        <v>0</v>
      </c>
      <c r="F90" s="114">
        <v>0</v>
      </c>
      <c r="G90" s="114">
        <v>0</v>
      </c>
      <c r="H90" s="114">
        <v>0</v>
      </c>
      <c r="I90" s="114">
        <v>0</v>
      </c>
      <c r="J90" s="114">
        <v>0</v>
      </c>
      <c r="K90" s="114">
        <v>0</v>
      </c>
      <c r="L90" s="114"/>
      <c r="M90" s="114"/>
      <c r="N90" s="114"/>
      <c r="O90" s="114"/>
      <c r="P90" s="116">
        <f t="shared" si="38"/>
        <v>0</v>
      </c>
      <c r="Q90" s="116">
        <f t="shared" si="39"/>
        <v>0</v>
      </c>
      <c r="R90" s="90">
        <f t="shared" si="40"/>
        <v>0</v>
      </c>
      <c r="S90" s="91">
        <f t="shared" si="41"/>
        <v>0</v>
      </c>
      <c r="T90" s="90">
        <f t="shared" si="42"/>
        <v>0</v>
      </c>
      <c r="U90" s="91">
        <f t="shared" si="43"/>
        <v>0</v>
      </c>
      <c r="V90" s="114"/>
      <c r="W90" s="114"/>
    </row>
    <row r="91" spans="1:23" ht="12.75">
      <c r="A91" s="16" t="s">
        <v>103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1"/>
      <c r="Q91" s="121"/>
      <c r="R91" s="17"/>
      <c r="S91" s="18"/>
      <c r="T91" s="17"/>
      <c r="U91" s="18"/>
      <c r="V91" s="120"/>
      <c r="W91" s="120"/>
    </row>
    <row r="92" spans="1:23" ht="22.5" hidden="1">
      <c r="A92" s="19" t="s">
        <v>118</v>
      </c>
      <c r="B92" s="122">
        <f aca="true" t="shared" si="44" ref="B92:I92">SUM(B93:B107)</f>
        <v>0</v>
      </c>
      <c r="C92" s="122">
        <f t="shared" si="44"/>
        <v>0</v>
      </c>
      <c r="D92" s="122">
        <f t="shared" si="44"/>
        <v>0</v>
      </c>
      <c r="E92" s="122">
        <f t="shared" si="44"/>
        <v>0</v>
      </c>
      <c r="F92" s="122">
        <f t="shared" si="44"/>
        <v>0</v>
      </c>
      <c r="G92" s="122">
        <f t="shared" si="44"/>
        <v>0</v>
      </c>
      <c r="H92" s="122">
        <f t="shared" si="44"/>
        <v>0</v>
      </c>
      <c r="I92" s="122">
        <f t="shared" si="44"/>
        <v>0</v>
      </c>
      <c r="J92" s="122">
        <f>SUM(J93:J107)</f>
        <v>0</v>
      </c>
      <c r="K92" s="122">
        <f>SUM(K93:K107)</f>
        <v>0</v>
      </c>
      <c r="L92" s="122">
        <f>SUM(L93:L107)</f>
        <v>0</v>
      </c>
      <c r="M92" s="123">
        <f>SUM(M93:M107)</f>
        <v>0</v>
      </c>
      <c r="N92" s="122"/>
      <c r="O92" s="123"/>
      <c r="P92" s="122"/>
      <c r="Q92" s="123"/>
      <c r="R92" s="20" t="str">
        <f aca="true" t="shared" si="45" ref="R92:S107">IF(L92=0," ",(N92-L92)/L92)</f>
        <v> </v>
      </c>
      <c r="S92" s="20" t="str">
        <f t="shared" si="45"/>
        <v> </v>
      </c>
      <c r="T92" s="20" t="str">
        <f aca="true" t="shared" si="46" ref="T92:T110">IF(E92=0," ",(P92/E92))</f>
        <v> </v>
      </c>
      <c r="U92" s="21" t="str">
        <f aca="true" t="shared" si="47" ref="U92:U110">IF(E92=0," ",(Q92/E92))</f>
        <v> </v>
      </c>
      <c r="V92" s="122">
        <f>SUM(V93:V107)</f>
        <v>0</v>
      </c>
      <c r="W92" s="122">
        <f>SUM(W93:W107)</f>
        <v>0</v>
      </c>
    </row>
    <row r="93" spans="1:23" ht="12.75" hidden="1">
      <c r="A93" s="22"/>
      <c r="B93" s="124"/>
      <c r="C93" s="124"/>
      <c r="D93" s="124"/>
      <c r="E93" s="125">
        <f>SUM(B93:D93)</f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3" t="str">
        <f t="shared" si="45"/>
        <v> </v>
      </c>
      <c r="S93" s="23" t="str">
        <f t="shared" si="45"/>
        <v> </v>
      </c>
      <c r="T93" s="23" t="str">
        <f t="shared" si="46"/>
        <v> </v>
      </c>
      <c r="U93" s="24" t="str">
        <f t="shared" si="47"/>
        <v> </v>
      </c>
      <c r="V93" s="124"/>
      <c r="W93" s="124"/>
    </row>
    <row r="94" spans="1:23" ht="12.75" hidden="1">
      <c r="A94" s="22"/>
      <c r="B94" s="124"/>
      <c r="C94" s="124"/>
      <c r="D94" s="124"/>
      <c r="E94" s="125">
        <f aca="true" t="shared" si="48" ref="E94:E107">SUM(B94:D94)</f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3" t="str">
        <f t="shared" si="45"/>
        <v> </v>
      </c>
      <c r="S94" s="23" t="str">
        <f t="shared" si="45"/>
        <v> </v>
      </c>
      <c r="T94" s="23" t="str">
        <f t="shared" si="46"/>
        <v> </v>
      </c>
      <c r="U94" s="24" t="str">
        <f t="shared" si="47"/>
        <v> </v>
      </c>
      <c r="V94" s="124"/>
      <c r="W94" s="124"/>
    </row>
    <row r="95" spans="1:23" ht="12.75" hidden="1">
      <c r="A95" s="22"/>
      <c r="B95" s="124"/>
      <c r="C95" s="124"/>
      <c r="D95" s="124"/>
      <c r="E95" s="125">
        <f t="shared" si="48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3" t="str">
        <f t="shared" si="45"/>
        <v> </v>
      </c>
      <c r="S95" s="23" t="str">
        <f t="shared" si="45"/>
        <v> </v>
      </c>
      <c r="T95" s="23" t="str">
        <f t="shared" si="46"/>
        <v> </v>
      </c>
      <c r="U95" s="24" t="str">
        <f t="shared" si="47"/>
        <v> </v>
      </c>
      <c r="V95" s="124"/>
      <c r="W95" s="124"/>
    </row>
    <row r="96" spans="1:23" ht="12.75" hidden="1">
      <c r="A96" s="22"/>
      <c r="B96" s="124"/>
      <c r="C96" s="124"/>
      <c r="D96" s="124"/>
      <c r="E96" s="125">
        <f t="shared" si="48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45"/>
        <v> </v>
      </c>
      <c r="S96" s="23" t="str">
        <f t="shared" si="45"/>
        <v> </v>
      </c>
      <c r="T96" s="23" t="str">
        <f t="shared" si="46"/>
        <v> </v>
      </c>
      <c r="U96" s="24" t="str">
        <f t="shared" si="47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t="shared" si="48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45"/>
        <v> </v>
      </c>
      <c r="S97" s="23" t="str">
        <f t="shared" si="45"/>
        <v> </v>
      </c>
      <c r="T97" s="23" t="str">
        <f t="shared" si="46"/>
        <v> </v>
      </c>
      <c r="U97" s="24" t="str">
        <f t="shared" si="47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48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45"/>
        <v> </v>
      </c>
      <c r="S98" s="23" t="str">
        <f t="shared" si="45"/>
        <v> </v>
      </c>
      <c r="T98" s="23" t="str">
        <f t="shared" si="46"/>
        <v> </v>
      </c>
      <c r="U98" s="24" t="str">
        <f t="shared" si="47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48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45"/>
        <v> </v>
      </c>
      <c r="S99" s="23" t="str">
        <f t="shared" si="45"/>
        <v> </v>
      </c>
      <c r="T99" s="23" t="str">
        <f t="shared" si="46"/>
        <v> </v>
      </c>
      <c r="U99" s="24" t="str">
        <f t="shared" si="47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48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45"/>
        <v> </v>
      </c>
      <c r="S100" s="23" t="str">
        <f t="shared" si="45"/>
        <v> </v>
      </c>
      <c r="T100" s="23" t="str">
        <f t="shared" si="46"/>
        <v> </v>
      </c>
      <c r="U100" s="24" t="str">
        <f t="shared" si="47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48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45"/>
        <v> </v>
      </c>
      <c r="S101" s="23" t="str">
        <f t="shared" si="45"/>
        <v> </v>
      </c>
      <c r="T101" s="23" t="str">
        <f t="shared" si="46"/>
        <v> </v>
      </c>
      <c r="U101" s="24" t="str">
        <f t="shared" si="47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48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45"/>
        <v> </v>
      </c>
      <c r="S102" s="23" t="str">
        <f t="shared" si="45"/>
        <v> </v>
      </c>
      <c r="T102" s="23" t="str">
        <f t="shared" si="46"/>
        <v> </v>
      </c>
      <c r="U102" s="24" t="str">
        <f t="shared" si="47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48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45"/>
        <v> </v>
      </c>
      <c r="S103" s="23" t="str">
        <f t="shared" si="45"/>
        <v> </v>
      </c>
      <c r="T103" s="23" t="str">
        <f t="shared" si="46"/>
        <v> </v>
      </c>
      <c r="U103" s="24" t="str">
        <f t="shared" si="47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48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45"/>
        <v> </v>
      </c>
      <c r="S104" s="23" t="str">
        <f t="shared" si="45"/>
        <v> </v>
      </c>
      <c r="T104" s="23" t="str">
        <f t="shared" si="46"/>
        <v> </v>
      </c>
      <c r="U104" s="24" t="str">
        <f t="shared" si="47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48"/>
        <v>0</v>
      </c>
      <c r="F105" s="124"/>
      <c r="G105" s="124"/>
      <c r="H105" s="126"/>
      <c r="I105" s="124"/>
      <c r="J105" s="126"/>
      <c r="K105" s="124"/>
      <c r="L105" s="126"/>
      <c r="M105" s="126"/>
      <c r="N105" s="126"/>
      <c r="O105" s="126"/>
      <c r="P105" s="126"/>
      <c r="Q105" s="126"/>
      <c r="R105" s="23" t="str">
        <f t="shared" si="45"/>
        <v> </v>
      </c>
      <c r="S105" s="23" t="str">
        <f t="shared" si="45"/>
        <v> </v>
      </c>
      <c r="T105" s="23" t="str">
        <f t="shared" si="46"/>
        <v> </v>
      </c>
      <c r="U105" s="24" t="str">
        <f t="shared" si="47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48"/>
        <v>0</v>
      </c>
      <c r="F106" s="124"/>
      <c r="G106" s="124"/>
      <c r="H106" s="126"/>
      <c r="I106" s="124"/>
      <c r="J106" s="126"/>
      <c r="K106" s="124"/>
      <c r="L106" s="126"/>
      <c r="M106" s="126"/>
      <c r="N106" s="126"/>
      <c r="O106" s="126"/>
      <c r="P106" s="126"/>
      <c r="Q106" s="126"/>
      <c r="R106" s="23" t="str">
        <f t="shared" si="45"/>
        <v> </v>
      </c>
      <c r="S106" s="23" t="str">
        <f t="shared" si="45"/>
        <v> </v>
      </c>
      <c r="T106" s="23" t="str">
        <f t="shared" si="46"/>
        <v> </v>
      </c>
      <c r="U106" s="24" t="str">
        <f t="shared" si="47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48"/>
        <v>0</v>
      </c>
      <c r="F107" s="124"/>
      <c r="G107" s="124"/>
      <c r="H107" s="126"/>
      <c r="I107" s="124"/>
      <c r="J107" s="126"/>
      <c r="K107" s="124"/>
      <c r="L107" s="126"/>
      <c r="M107" s="126"/>
      <c r="N107" s="126"/>
      <c r="O107" s="126"/>
      <c r="P107" s="126"/>
      <c r="Q107" s="126"/>
      <c r="R107" s="23" t="str">
        <f t="shared" si="45"/>
        <v> </v>
      </c>
      <c r="S107" s="23" t="str">
        <f t="shared" si="45"/>
        <v> </v>
      </c>
      <c r="T107" s="23" t="str">
        <f t="shared" si="46"/>
        <v> </v>
      </c>
      <c r="U107" s="24" t="str">
        <f t="shared" si="47"/>
        <v> </v>
      </c>
      <c r="V107" s="124"/>
      <c r="W107" s="124"/>
    </row>
    <row r="108" spans="1:23" ht="12.75" hidden="1">
      <c r="A108" s="25"/>
      <c r="B108" s="127"/>
      <c r="C108" s="128"/>
      <c r="D108" s="128"/>
      <c r="E108" s="128"/>
      <c r="F108" s="127"/>
      <c r="G108" s="128"/>
      <c r="H108" s="127"/>
      <c r="I108" s="128"/>
      <c r="J108" s="127"/>
      <c r="K108" s="128"/>
      <c r="L108" s="127"/>
      <c r="M108" s="127"/>
      <c r="N108" s="127"/>
      <c r="O108" s="127"/>
      <c r="P108" s="127"/>
      <c r="Q108" s="127"/>
      <c r="R108" s="20" t="str">
        <f aca="true" t="shared" si="49" ref="R108:S110">IF(L108=0," ",(N108-L108)/L108)</f>
        <v> </v>
      </c>
      <c r="S108" s="21" t="str">
        <f t="shared" si="49"/>
        <v> </v>
      </c>
      <c r="T108" s="20" t="str">
        <f t="shared" si="46"/>
        <v> </v>
      </c>
      <c r="U108" s="21" t="str">
        <f t="shared" si="47"/>
        <v> </v>
      </c>
      <c r="V108" s="127"/>
      <c r="W108" s="128"/>
    </row>
    <row r="109" spans="1:23" ht="12.75" hidden="1">
      <c r="A109" s="25" t="s">
        <v>81</v>
      </c>
      <c r="B109" s="127">
        <f aca="true" t="shared" si="50" ref="B109:Q109">B92+B82</f>
        <v>0</v>
      </c>
      <c r="C109" s="127">
        <f t="shared" si="50"/>
        <v>0</v>
      </c>
      <c r="D109" s="127">
        <f t="shared" si="50"/>
        <v>0</v>
      </c>
      <c r="E109" s="127">
        <f t="shared" si="50"/>
        <v>0</v>
      </c>
      <c r="F109" s="127">
        <f t="shared" si="50"/>
        <v>0</v>
      </c>
      <c r="G109" s="127">
        <f t="shared" si="50"/>
        <v>0</v>
      </c>
      <c r="H109" s="127">
        <f t="shared" si="50"/>
        <v>0</v>
      </c>
      <c r="I109" s="127">
        <f t="shared" si="50"/>
        <v>0</v>
      </c>
      <c r="J109" s="127">
        <f t="shared" si="50"/>
        <v>0</v>
      </c>
      <c r="K109" s="127">
        <f t="shared" si="50"/>
        <v>0</v>
      </c>
      <c r="L109" s="127">
        <f t="shared" si="50"/>
        <v>0</v>
      </c>
      <c r="M109" s="127">
        <f t="shared" si="50"/>
        <v>0</v>
      </c>
      <c r="N109" s="127">
        <f t="shared" si="50"/>
        <v>0</v>
      </c>
      <c r="O109" s="127">
        <f t="shared" si="50"/>
        <v>0</v>
      </c>
      <c r="P109" s="127">
        <f t="shared" si="50"/>
        <v>0</v>
      </c>
      <c r="Q109" s="127">
        <f t="shared" si="50"/>
        <v>0</v>
      </c>
      <c r="R109" s="20" t="str">
        <f t="shared" si="49"/>
        <v> </v>
      </c>
      <c r="S109" s="21" t="str">
        <f t="shared" si="49"/>
        <v> </v>
      </c>
      <c r="T109" s="20" t="str">
        <f t="shared" si="46"/>
        <v> </v>
      </c>
      <c r="U109" s="21" t="str">
        <f t="shared" si="47"/>
        <v> </v>
      </c>
      <c r="V109" s="127">
        <f>V92+V82</f>
        <v>0</v>
      </c>
      <c r="W109" s="127">
        <f>W92+W82</f>
        <v>0</v>
      </c>
    </row>
    <row r="110" spans="1:23" ht="12.75" hidden="1">
      <c r="A110" s="26" t="s">
        <v>119</v>
      </c>
      <c r="B110" s="129">
        <f>B82</f>
        <v>0</v>
      </c>
      <c r="C110" s="129">
        <f aca="true" t="shared" si="51" ref="C110:Q110">C82</f>
        <v>0</v>
      </c>
      <c r="D110" s="129">
        <f t="shared" si="51"/>
        <v>0</v>
      </c>
      <c r="E110" s="129">
        <f t="shared" si="51"/>
        <v>0</v>
      </c>
      <c r="F110" s="129">
        <f t="shared" si="51"/>
        <v>0</v>
      </c>
      <c r="G110" s="129">
        <f t="shared" si="51"/>
        <v>0</v>
      </c>
      <c r="H110" s="129">
        <f t="shared" si="51"/>
        <v>0</v>
      </c>
      <c r="I110" s="129">
        <f t="shared" si="51"/>
        <v>0</v>
      </c>
      <c r="J110" s="129">
        <f t="shared" si="51"/>
        <v>0</v>
      </c>
      <c r="K110" s="129">
        <f t="shared" si="51"/>
        <v>0</v>
      </c>
      <c r="L110" s="129">
        <f t="shared" si="51"/>
        <v>0</v>
      </c>
      <c r="M110" s="129">
        <f t="shared" si="51"/>
        <v>0</v>
      </c>
      <c r="N110" s="129">
        <f t="shared" si="51"/>
        <v>0</v>
      </c>
      <c r="O110" s="129">
        <f t="shared" si="51"/>
        <v>0</v>
      </c>
      <c r="P110" s="129">
        <f t="shared" si="51"/>
        <v>0</v>
      </c>
      <c r="Q110" s="129">
        <f t="shared" si="51"/>
        <v>0</v>
      </c>
      <c r="R110" s="20" t="str">
        <f t="shared" si="49"/>
        <v> </v>
      </c>
      <c r="S110" s="21" t="str">
        <f t="shared" si="49"/>
        <v> </v>
      </c>
      <c r="T110" s="20" t="str">
        <f t="shared" si="46"/>
        <v> </v>
      </c>
      <c r="U110" s="21" t="str">
        <f t="shared" si="47"/>
        <v> </v>
      </c>
      <c r="V110" s="129">
        <f>V82</f>
        <v>0</v>
      </c>
      <c r="W110" s="129">
        <f>W82</f>
        <v>0</v>
      </c>
    </row>
    <row r="111" spans="1:23" ht="12.75">
      <c r="A111" s="27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28"/>
      <c r="S111" s="28"/>
      <c r="T111" s="28"/>
      <c r="U111" s="28"/>
      <c r="V111" s="130"/>
      <c r="W111" s="130"/>
    </row>
    <row r="112" ht="12.75">
      <c r="A112" s="29" t="s">
        <v>120</v>
      </c>
    </row>
    <row r="113" ht="12.75">
      <c r="A113" s="29" t="s">
        <v>121</v>
      </c>
    </row>
    <row r="114" spans="1:22" ht="12.75">
      <c r="A114" s="29" t="s">
        <v>122</v>
      </c>
      <c r="B114" s="31"/>
      <c r="C114" s="31"/>
      <c r="D114" s="31"/>
      <c r="E114" s="31"/>
      <c r="F114" s="31"/>
      <c r="H114" s="31"/>
      <c r="I114" s="31"/>
      <c r="J114" s="31"/>
      <c r="K114" s="31"/>
      <c r="V114" s="31"/>
    </row>
    <row r="115" spans="1:22" ht="12.75">
      <c r="A115" s="29" t="s">
        <v>123</v>
      </c>
      <c r="B115" s="31"/>
      <c r="C115" s="31"/>
      <c r="D115" s="31"/>
      <c r="E115" s="31"/>
      <c r="F115" s="31"/>
      <c r="H115" s="31"/>
      <c r="I115" s="31"/>
      <c r="J115" s="31"/>
      <c r="K115" s="31"/>
      <c r="V115" s="31"/>
    </row>
    <row r="116" spans="1:22" ht="12.75">
      <c r="A116" s="29" t="s">
        <v>124</v>
      </c>
      <c r="B116" s="31"/>
      <c r="C116" s="31"/>
      <c r="D116" s="31"/>
      <c r="E116" s="31"/>
      <c r="F116" s="31"/>
      <c r="H116" s="31"/>
      <c r="I116" s="31"/>
      <c r="J116" s="31"/>
      <c r="K116" s="31"/>
      <c r="V116" s="31"/>
    </row>
    <row r="117" ht="12.75">
      <c r="A117" s="29" t="s">
        <v>125</v>
      </c>
    </row>
    <row r="120" spans="1:23" ht="12.75">
      <c r="A120" s="31"/>
      <c r="G120" s="31"/>
      <c r="W120" s="31"/>
    </row>
    <row r="121" spans="1:23" ht="12.75">
      <c r="A121" s="31"/>
      <c r="G121" s="31"/>
      <c r="W121" s="31"/>
    </row>
    <row r="122" spans="1:23" ht="12.75">
      <c r="A122" s="31"/>
      <c r="G122" s="31"/>
      <c r="W122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1:Q71"/>
    <mergeCell ref="R71:S71"/>
    <mergeCell ref="T71:U71"/>
    <mergeCell ref="V71:W71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22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52.7109375" style="30" customWidth="1"/>
    <col min="2" max="11" width="13.7109375" style="30" customWidth="1"/>
    <col min="12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4</v>
      </c>
      <c r="G6" s="135"/>
      <c r="H6" s="134" t="s">
        <v>5</v>
      </c>
      <c r="I6" s="135"/>
      <c r="J6" s="134" t="s">
        <v>6</v>
      </c>
      <c r="K6" s="135"/>
      <c r="L6" s="134" t="s">
        <v>7</v>
      </c>
      <c r="M6" s="135"/>
      <c r="N6" s="134" t="s">
        <v>8</v>
      </c>
      <c r="O6" s="135"/>
      <c r="P6" s="134" t="s">
        <v>9</v>
      </c>
      <c r="Q6" s="135"/>
      <c r="R6" s="134" t="s">
        <v>10</v>
      </c>
      <c r="S6" s="135"/>
      <c r="T6" s="134" t="s">
        <v>11</v>
      </c>
      <c r="U6" s="135"/>
      <c r="V6" s="134" t="s">
        <v>12</v>
      </c>
      <c r="W6" s="135"/>
    </row>
    <row r="7" spans="1:23" ht="76.5">
      <c r="A7" s="37" t="s">
        <v>13</v>
      </c>
      <c r="B7" s="38" t="s">
        <v>126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IF($H9=0,0,(($J9-$H9)/$H9)*100)</f>
        <v>0</v>
      </c>
      <c r="S9" s="50">
        <f>IF($I9=0,0,(($K9-$I9)/$I9)*100)</f>
        <v>0</v>
      </c>
      <c r="T9" s="49">
        <f>IF($E9=0,0,($P9/$E9)*100)</f>
        <v>0</v>
      </c>
      <c r="U9" s="51">
        <f>IF($E9=0,0,($Q9/$E9)*100)</f>
        <v>0</v>
      </c>
      <c r="V9" s="94"/>
      <c r="W9" s="95"/>
    </row>
    <row r="10" spans="1:23" ht="12.75" customHeight="1">
      <c r="A10" s="48" t="s">
        <v>34</v>
      </c>
      <c r="B10" s="93">
        <v>1050000</v>
      </c>
      <c r="C10" s="93">
        <v>0</v>
      </c>
      <c r="D10" s="93"/>
      <c r="E10" s="93">
        <f aca="true" t="shared" si="0" ref="E10:E15">$B10+$C10+$D10</f>
        <v>1050000</v>
      </c>
      <c r="F10" s="94">
        <v>1050000</v>
      </c>
      <c r="G10" s="95">
        <v>1050000</v>
      </c>
      <c r="H10" s="94">
        <v>1050000</v>
      </c>
      <c r="I10" s="95">
        <v>1050000</v>
      </c>
      <c r="J10" s="94">
        <v>0</v>
      </c>
      <c r="K10" s="95">
        <v>0</v>
      </c>
      <c r="L10" s="94"/>
      <c r="M10" s="95"/>
      <c r="N10" s="94"/>
      <c r="O10" s="95"/>
      <c r="P10" s="94">
        <f aca="true" t="shared" si="1" ref="P10:P15">$H10+$J10+$L10+$N10</f>
        <v>1050000</v>
      </c>
      <c r="Q10" s="95">
        <f aca="true" t="shared" si="2" ref="Q10:Q15">$I10+$K10+$M10+$O10</f>
        <v>1050000</v>
      </c>
      <c r="R10" s="49">
        <f aca="true" t="shared" si="3" ref="R10:R15">IF($H10=0,0,(($J10-$H10)/$H10)*100)</f>
        <v>-100</v>
      </c>
      <c r="S10" s="50">
        <f aca="true" t="shared" si="4" ref="S10:S15">IF($I10=0,0,(($K10-$I10)/$I10)*100)</f>
        <v>-100</v>
      </c>
      <c r="T10" s="49">
        <f>IF($E10=0,0,($P10/$E10)*100)</f>
        <v>100</v>
      </c>
      <c r="U10" s="51">
        <f>IF($E10=0,0,($Q10/$E10)*100)</f>
        <v>100</v>
      </c>
      <c r="V10" s="94"/>
      <c r="W10" s="95"/>
    </row>
    <row r="11" spans="1:23" ht="12.75" customHeight="1">
      <c r="A11" s="48" t="s">
        <v>35</v>
      </c>
      <c r="B11" s="93">
        <v>27893000</v>
      </c>
      <c r="C11" s="93">
        <v>0</v>
      </c>
      <c r="D11" s="93"/>
      <c r="E11" s="93">
        <f t="shared" si="0"/>
        <v>27893000</v>
      </c>
      <c r="F11" s="94">
        <v>14000000</v>
      </c>
      <c r="G11" s="95">
        <v>14000000</v>
      </c>
      <c r="H11" s="94">
        <v>4061000</v>
      </c>
      <c r="I11" s="95">
        <v>9725118</v>
      </c>
      <c r="J11" s="94">
        <v>4177000</v>
      </c>
      <c r="K11" s="95">
        <v>1374081</v>
      </c>
      <c r="L11" s="94"/>
      <c r="M11" s="95"/>
      <c r="N11" s="94"/>
      <c r="O11" s="95"/>
      <c r="P11" s="94">
        <f t="shared" si="1"/>
        <v>8238000</v>
      </c>
      <c r="Q11" s="95">
        <f t="shared" si="2"/>
        <v>11099199</v>
      </c>
      <c r="R11" s="49">
        <f t="shared" si="3"/>
        <v>2.856439300664861</v>
      </c>
      <c r="S11" s="50">
        <f t="shared" si="4"/>
        <v>-85.87080382983527</v>
      </c>
      <c r="T11" s="49">
        <f>IF($E11=0,0,($P11/$E11)*100)</f>
        <v>29.534291757788694</v>
      </c>
      <c r="U11" s="51">
        <f>IF($E11=0,0,($Q11/$E11)*100)</f>
        <v>39.792058939518874</v>
      </c>
      <c r="V11" s="94"/>
      <c r="W11" s="95"/>
    </row>
    <row r="12" spans="1:23" ht="12.75" customHeight="1">
      <c r="A12" s="48" t="s">
        <v>36</v>
      </c>
      <c r="B12" s="93">
        <v>39111000</v>
      </c>
      <c r="C12" s="93">
        <v>0</v>
      </c>
      <c r="D12" s="93"/>
      <c r="E12" s="93">
        <f t="shared" si="0"/>
        <v>39111000</v>
      </c>
      <c r="F12" s="94">
        <v>0</v>
      </c>
      <c r="G12" s="95">
        <v>0</v>
      </c>
      <c r="H12" s="94">
        <v>0</v>
      </c>
      <c r="I12" s="95">
        <v>10591498</v>
      </c>
      <c r="J12" s="94">
        <v>0</v>
      </c>
      <c r="K12" s="95">
        <v>13311676</v>
      </c>
      <c r="L12" s="94"/>
      <c r="M12" s="95"/>
      <c r="N12" s="94"/>
      <c r="O12" s="95"/>
      <c r="P12" s="94">
        <f t="shared" si="1"/>
        <v>0</v>
      </c>
      <c r="Q12" s="95">
        <f t="shared" si="2"/>
        <v>23903174</v>
      </c>
      <c r="R12" s="49">
        <f t="shared" si="3"/>
        <v>0</v>
      </c>
      <c r="S12" s="50">
        <f t="shared" si="4"/>
        <v>25.682656032225093</v>
      </c>
      <c r="T12" s="49">
        <f>IF($E12=0,0,($P12/$E12)*100)</f>
        <v>0</v>
      </c>
      <c r="U12" s="51">
        <f>IF($E12=0,0,($Q12/$E12)*100)</f>
        <v>61.11624351205543</v>
      </c>
      <c r="V12" s="94"/>
      <c r="W12" s="95"/>
    </row>
    <row r="13" spans="1:23" ht="12.75" customHeight="1">
      <c r="A13" s="48" t="s">
        <v>37</v>
      </c>
      <c r="B13" s="93">
        <v>50000000</v>
      </c>
      <c r="C13" s="93">
        <v>0</v>
      </c>
      <c r="D13" s="93"/>
      <c r="E13" s="93">
        <f t="shared" si="0"/>
        <v>50000000</v>
      </c>
      <c r="F13" s="94">
        <v>31097000</v>
      </c>
      <c r="G13" s="95">
        <v>31097000</v>
      </c>
      <c r="H13" s="94">
        <v>1274000</v>
      </c>
      <c r="I13" s="95">
        <v>1274823</v>
      </c>
      <c r="J13" s="94">
        <v>792000</v>
      </c>
      <c r="K13" s="95">
        <v>6754470</v>
      </c>
      <c r="L13" s="94"/>
      <c r="M13" s="95"/>
      <c r="N13" s="94"/>
      <c r="O13" s="95"/>
      <c r="P13" s="94">
        <f t="shared" si="1"/>
        <v>2066000</v>
      </c>
      <c r="Q13" s="95">
        <f t="shared" si="2"/>
        <v>8029293</v>
      </c>
      <c r="R13" s="49">
        <f t="shared" si="3"/>
        <v>-37.83359497645212</v>
      </c>
      <c r="S13" s="50">
        <f t="shared" si="4"/>
        <v>429.8359066317442</v>
      </c>
      <c r="T13" s="49">
        <f>IF($E13=0,0,($P13/$E13)*100)</f>
        <v>4.132000000000001</v>
      </c>
      <c r="U13" s="51">
        <f>IF($E13=0,0,($Q13/$E13)*100)</f>
        <v>16.058586</v>
      </c>
      <c r="V13" s="94"/>
      <c r="W13" s="95"/>
    </row>
    <row r="14" spans="1:23" ht="12.75" customHeight="1">
      <c r="A14" s="48" t="s">
        <v>38</v>
      </c>
      <c r="B14" s="93">
        <v>2920000</v>
      </c>
      <c r="C14" s="93">
        <v>0</v>
      </c>
      <c r="D14" s="93"/>
      <c r="E14" s="93">
        <f t="shared" si="0"/>
        <v>2920000</v>
      </c>
      <c r="F14" s="94">
        <v>2840000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>IF($E14=0,0,($P14/$E14)*100)</f>
        <v>0</v>
      </c>
      <c r="U14" s="51">
        <f>IF($E14=0,0,($Q14/$E14)*100)</f>
        <v>0</v>
      </c>
      <c r="V14" s="94"/>
      <c r="W14" s="95"/>
    </row>
    <row r="15" spans="1:23" ht="12.75" customHeight="1">
      <c r="A15" s="52" t="s">
        <v>39</v>
      </c>
      <c r="B15" s="96">
        <f>SUM(B9:B14)</f>
        <v>120974000</v>
      </c>
      <c r="C15" s="96">
        <f>SUM(C9:C14)</f>
        <v>0</v>
      </c>
      <c r="D15" s="96"/>
      <c r="E15" s="96">
        <f t="shared" si="0"/>
        <v>120974000</v>
      </c>
      <c r="F15" s="97">
        <f aca="true" t="shared" si="5" ref="F15:O15">SUM(F9:F14)</f>
        <v>48987000</v>
      </c>
      <c r="G15" s="98">
        <f t="shared" si="5"/>
        <v>46147000</v>
      </c>
      <c r="H15" s="97">
        <f t="shared" si="5"/>
        <v>6385000</v>
      </c>
      <c r="I15" s="98">
        <f t="shared" si="5"/>
        <v>22641439</v>
      </c>
      <c r="J15" s="97">
        <f t="shared" si="5"/>
        <v>4969000</v>
      </c>
      <c r="K15" s="98">
        <f t="shared" si="5"/>
        <v>21440227</v>
      </c>
      <c r="L15" s="97">
        <f t="shared" si="5"/>
        <v>0</v>
      </c>
      <c r="M15" s="98">
        <f t="shared" si="5"/>
        <v>0</v>
      </c>
      <c r="N15" s="97">
        <f t="shared" si="5"/>
        <v>0</v>
      </c>
      <c r="O15" s="98">
        <f t="shared" si="5"/>
        <v>0</v>
      </c>
      <c r="P15" s="97">
        <f t="shared" si="1"/>
        <v>11354000</v>
      </c>
      <c r="Q15" s="98">
        <f t="shared" si="2"/>
        <v>44081666</v>
      </c>
      <c r="R15" s="53">
        <f t="shared" si="3"/>
        <v>-22.176977290524665</v>
      </c>
      <c r="S15" s="54">
        <f t="shared" si="4"/>
        <v>-5.305369504120299</v>
      </c>
      <c r="T15" s="53">
        <f>IF(SUM($E9:$E13)=0,0,(P15/SUM($E9:$E13))*100)</f>
        <v>9.61763260880614</v>
      </c>
      <c r="U15" s="55">
        <f>IF(SUM($E9:$E13)=0,0,(Q15/SUM($E9:$E13))*100)</f>
        <v>37.340256153963445</v>
      </c>
      <c r="V15" s="97">
        <f>SUM(V9:V14)</f>
        <v>0</v>
      </c>
      <c r="W15" s="98">
        <f>SUM(W9:W14)</f>
        <v>0</v>
      </c>
    </row>
    <row r="16" spans="1:23" ht="12.75" customHeight="1">
      <c r="A16" s="41" t="s">
        <v>40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5"/>
      <c r="S16" s="46"/>
      <c r="T16" s="45"/>
      <c r="U16" s="47"/>
      <c r="V16" s="100"/>
      <c r="W16" s="101"/>
    </row>
    <row r="17" spans="1:23" ht="12.75" customHeight="1">
      <c r="A17" s="48" t="s">
        <v>41</v>
      </c>
      <c r="B17" s="93">
        <v>0</v>
      </c>
      <c r="C17" s="93">
        <v>0</v>
      </c>
      <c r="D17" s="93"/>
      <c r="E17" s="93">
        <f aca="true" t="shared" si="6" ref="E17:E23">$B17+$C17+$D17</f>
        <v>0</v>
      </c>
      <c r="F17" s="94">
        <v>0</v>
      </c>
      <c r="G17" s="95">
        <v>0</v>
      </c>
      <c r="H17" s="94">
        <v>0</v>
      </c>
      <c r="I17" s="95">
        <v>0</v>
      </c>
      <c r="J17" s="94">
        <v>0</v>
      </c>
      <c r="K17" s="95">
        <v>0</v>
      </c>
      <c r="L17" s="94"/>
      <c r="M17" s="95"/>
      <c r="N17" s="94"/>
      <c r="O17" s="95"/>
      <c r="P17" s="94">
        <f aca="true" t="shared" si="7" ref="P17:P23">$H17+$J17+$L17+$N17</f>
        <v>0</v>
      </c>
      <c r="Q17" s="95">
        <f aca="true" t="shared" si="8" ref="Q17:Q23">$I17+$K17+$M17+$O17</f>
        <v>0</v>
      </c>
      <c r="R17" s="49">
        <f aca="true" t="shared" si="9" ref="R17:R23">IF($H17=0,0,(($J17-$H17)/$H17)*100)</f>
        <v>0</v>
      </c>
      <c r="S17" s="50">
        <f aca="true" t="shared" si="10" ref="S17:S23">IF($I17=0,0,(($K17-$I17)/$I17)*100)</f>
        <v>0</v>
      </c>
      <c r="T17" s="49">
        <f aca="true" t="shared" si="11" ref="T17:T22">IF($E17=0,0,($P17/$E17)*100)</f>
        <v>0</v>
      </c>
      <c r="U17" s="51">
        <f aca="true" t="shared" si="12" ref="U17:U22">IF($E17=0,0,($Q17/$E17)*100)</f>
        <v>0</v>
      </c>
      <c r="V17" s="94"/>
      <c r="W17" s="95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t="shared" si="6"/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/>
      <c r="M18" s="95"/>
      <c r="N18" s="94"/>
      <c r="O18" s="95"/>
      <c r="P18" s="94">
        <f t="shared" si="7"/>
        <v>0</v>
      </c>
      <c r="Q18" s="95">
        <f t="shared" si="8"/>
        <v>0</v>
      </c>
      <c r="R18" s="49">
        <f t="shared" si="9"/>
        <v>0</v>
      </c>
      <c r="S18" s="50">
        <f t="shared" si="10"/>
        <v>0</v>
      </c>
      <c r="T18" s="49">
        <f t="shared" si="11"/>
        <v>0</v>
      </c>
      <c r="U18" s="51">
        <f t="shared" si="12"/>
        <v>0</v>
      </c>
      <c r="V18" s="94"/>
      <c r="W18" s="95"/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6"/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/>
      <c r="M19" s="95"/>
      <c r="N19" s="94"/>
      <c r="O19" s="95"/>
      <c r="P19" s="94">
        <f t="shared" si="7"/>
        <v>0</v>
      </c>
      <c r="Q19" s="95">
        <f t="shared" si="8"/>
        <v>0</v>
      </c>
      <c r="R19" s="49">
        <f t="shared" si="9"/>
        <v>0</v>
      </c>
      <c r="S19" s="50">
        <f t="shared" si="10"/>
        <v>0</v>
      </c>
      <c r="T19" s="49">
        <f t="shared" si="11"/>
        <v>0</v>
      </c>
      <c r="U19" s="51">
        <f t="shared" si="12"/>
        <v>0</v>
      </c>
      <c r="V19" s="94"/>
      <c r="W19" s="95"/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6"/>
        <v>0</v>
      </c>
      <c r="F20" s="94">
        <v>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/>
      <c r="M20" s="95"/>
      <c r="N20" s="94"/>
      <c r="O20" s="95"/>
      <c r="P20" s="94">
        <f t="shared" si="7"/>
        <v>0</v>
      </c>
      <c r="Q20" s="95">
        <f t="shared" si="8"/>
        <v>0</v>
      </c>
      <c r="R20" s="49">
        <f t="shared" si="9"/>
        <v>0</v>
      </c>
      <c r="S20" s="50">
        <f t="shared" si="10"/>
        <v>0</v>
      </c>
      <c r="T20" s="49">
        <f t="shared" si="11"/>
        <v>0</v>
      </c>
      <c r="U20" s="51">
        <f t="shared" si="12"/>
        <v>0</v>
      </c>
      <c r="V20" s="94"/>
      <c r="W20" s="95"/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6"/>
        <v>0</v>
      </c>
      <c r="F21" s="94">
        <v>0</v>
      </c>
      <c r="G21" s="95">
        <v>0</v>
      </c>
      <c r="H21" s="94">
        <v>0</v>
      </c>
      <c r="I21" s="95">
        <v>0</v>
      </c>
      <c r="J21" s="94">
        <v>0</v>
      </c>
      <c r="K21" s="95">
        <v>0</v>
      </c>
      <c r="L21" s="94"/>
      <c r="M21" s="95"/>
      <c r="N21" s="94"/>
      <c r="O21" s="95"/>
      <c r="P21" s="94">
        <f t="shared" si="7"/>
        <v>0</v>
      </c>
      <c r="Q21" s="95">
        <f t="shared" si="8"/>
        <v>0</v>
      </c>
      <c r="R21" s="49">
        <f t="shared" si="9"/>
        <v>0</v>
      </c>
      <c r="S21" s="50">
        <f t="shared" si="10"/>
        <v>0</v>
      </c>
      <c r="T21" s="49">
        <f t="shared" si="11"/>
        <v>0</v>
      </c>
      <c r="U21" s="51">
        <f t="shared" si="12"/>
        <v>0</v>
      </c>
      <c r="V21" s="94"/>
      <c r="W21" s="95"/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6"/>
        <v>0</v>
      </c>
      <c r="F22" s="94">
        <v>0</v>
      </c>
      <c r="G22" s="95">
        <v>0</v>
      </c>
      <c r="H22" s="94">
        <v>0</v>
      </c>
      <c r="I22" s="95">
        <v>0</v>
      </c>
      <c r="J22" s="94">
        <v>0</v>
      </c>
      <c r="K22" s="95">
        <v>0</v>
      </c>
      <c r="L22" s="94"/>
      <c r="M22" s="95"/>
      <c r="N22" s="94"/>
      <c r="O22" s="95"/>
      <c r="P22" s="94">
        <f t="shared" si="7"/>
        <v>0</v>
      </c>
      <c r="Q22" s="95">
        <f t="shared" si="8"/>
        <v>0</v>
      </c>
      <c r="R22" s="49">
        <f t="shared" si="9"/>
        <v>0</v>
      </c>
      <c r="S22" s="50">
        <f t="shared" si="10"/>
        <v>0</v>
      </c>
      <c r="T22" s="49">
        <f t="shared" si="11"/>
        <v>0</v>
      </c>
      <c r="U22" s="51">
        <f t="shared" si="12"/>
        <v>0</v>
      </c>
      <c r="V22" s="94"/>
      <c r="W22" s="95"/>
    </row>
    <row r="23" spans="1:23" ht="12.75" customHeight="1">
      <c r="A23" s="52" t="s">
        <v>39</v>
      </c>
      <c r="B23" s="96">
        <f>SUM(B17:B22)</f>
        <v>0</v>
      </c>
      <c r="C23" s="96">
        <f>SUM(C17:C22)</f>
        <v>0</v>
      </c>
      <c r="D23" s="96"/>
      <c r="E23" s="96">
        <f t="shared" si="6"/>
        <v>0</v>
      </c>
      <c r="F23" s="97">
        <f aca="true" t="shared" si="13" ref="F23:O23">SUM(F17:F22)</f>
        <v>0</v>
      </c>
      <c r="G23" s="98">
        <f t="shared" si="13"/>
        <v>0</v>
      </c>
      <c r="H23" s="97">
        <f t="shared" si="13"/>
        <v>0</v>
      </c>
      <c r="I23" s="98">
        <f t="shared" si="13"/>
        <v>0</v>
      </c>
      <c r="J23" s="97">
        <f t="shared" si="13"/>
        <v>0</v>
      </c>
      <c r="K23" s="98">
        <f t="shared" si="13"/>
        <v>0</v>
      </c>
      <c r="L23" s="97">
        <f t="shared" si="13"/>
        <v>0</v>
      </c>
      <c r="M23" s="98">
        <f t="shared" si="13"/>
        <v>0</v>
      </c>
      <c r="N23" s="97">
        <f t="shared" si="13"/>
        <v>0</v>
      </c>
      <c r="O23" s="98">
        <f t="shared" si="13"/>
        <v>0</v>
      </c>
      <c r="P23" s="97">
        <f t="shared" si="7"/>
        <v>0</v>
      </c>
      <c r="Q23" s="98">
        <f t="shared" si="8"/>
        <v>0</v>
      </c>
      <c r="R23" s="53">
        <f t="shared" si="9"/>
        <v>0</v>
      </c>
      <c r="S23" s="54">
        <f t="shared" si="10"/>
        <v>0</v>
      </c>
      <c r="T23" s="53">
        <f>IF(($E23-$E18-$E22)=0,0,($P23/($E23-$E18-$E22))*100)</f>
        <v>0</v>
      </c>
      <c r="U23" s="55">
        <f>IF(($E23-$E18-$E22)=0,0,($Q23/($E23-$E18-$E22))*100)</f>
        <v>0</v>
      </c>
      <c r="V23" s="97">
        <f>SUM(V17:V22)</f>
        <v>0</v>
      </c>
      <c r="W23" s="98">
        <f>SUM(W17:W22)</f>
        <v>0</v>
      </c>
    </row>
    <row r="24" spans="1:23" ht="12.75" customHeight="1">
      <c r="A24" s="41" t="s">
        <v>47</v>
      </c>
      <c r="B24" s="99"/>
      <c r="C24" s="99"/>
      <c r="D24" s="99"/>
      <c r="E24" s="99"/>
      <c r="F24" s="100"/>
      <c r="G24" s="101"/>
      <c r="H24" s="100"/>
      <c r="I24" s="101"/>
      <c r="J24" s="100"/>
      <c r="K24" s="101"/>
      <c r="L24" s="100"/>
      <c r="M24" s="101"/>
      <c r="N24" s="100"/>
      <c r="O24" s="101"/>
      <c r="P24" s="100"/>
      <c r="Q24" s="101"/>
      <c r="R24" s="45"/>
      <c r="S24" s="46"/>
      <c r="T24" s="45"/>
      <c r="U24" s="47"/>
      <c r="V24" s="100"/>
      <c r="W24" s="101"/>
    </row>
    <row r="25" spans="1:23" ht="12.75" customHeight="1">
      <c r="A25" s="48" t="s">
        <v>48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/>
      <c r="M25" s="95"/>
      <c r="N25" s="94"/>
      <c r="O25" s="95"/>
      <c r="P25" s="94">
        <f>$H25+$J25+$L25+$N25</f>
        <v>0</v>
      </c>
      <c r="Q25" s="95">
        <f>$I25+$K25+$M25+$O25</f>
        <v>0</v>
      </c>
      <c r="R25" s="49">
        <f>IF($H25=0,0,(($J25-$H25)/$H25)*100)</f>
        <v>0</v>
      </c>
      <c r="S25" s="50">
        <f>IF($I25=0,0,(($K25-$I25)/$I25)*100)</f>
        <v>0</v>
      </c>
      <c r="T25" s="49">
        <f>IF($E25=0,0,($P25/$E25)*100)</f>
        <v>0</v>
      </c>
      <c r="U25" s="51">
        <f>IF($E25=0,0,($Q25/$E25)*100)</f>
        <v>0</v>
      </c>
      <c r="V25" s="94"/>
      <c r="W25" s="95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IF($H26=0,0,(($J26-$H26)/$H26)*100)</f>
        <v>0</v>
      </c>
      <c r="S26" s="50">
        <f>IF($I26=0,0,(($K26-$I26)/$I26)*100)</f>
        <v>0</v>
      </c>
      <c r="T26" s="49">
        <f>IF($E26=0,0,($P26/$E26)*100)</f>
        <v>0</v>
      </c>
      <c r="U26" s="51">
        <f>IF($E26=0,0,($Q26/$E26)*100)</f>
        <v>0</v>
      </c>
      <c r="V26" s="94"/>
      <c r="W26" s="95"/>
    </row>
    <row r="27" spans="1:23" ht="12.75" customHeight="1">
      <c r="A27" s="48" t="s">
        <v>50</v>
      </c>
      <c r="B27" s="93">
        <v>917150000</v>
      </c>
      <c r="C27" s="93">
        <v>0</v>
      </c>
      <c r="D27" s="93"/>
      <c r="E27" s="93">
        <f>$B27+$C27+$D27</f>
        <v>917150000</v>
      </c>
      <c r="F27" s="94">
        <v>458576000</v>
      </c>
      <c r="G27" s="95">
        <v>458576000</v>
      </c>
      <c r="H27" s="94">
        <v>89304000</v>
      </c>
      <c r="I27" s="95">
        <v>130343955</v>
      </c>
      <c r="J27" s="94">
        <v>195622000</v>
      </c>
      <c r="K27" s="95">
        <v>195621339</v>
      </c>
      <c r="L27" s="94"/>
      <c r="M27" s="95"/>
      <c r="N27" s="94"/>
      <c r="O27" s="95"/>
      <c r="P27" s="94">
        <f>$H27+$J27+$L27+$N27</f>
        <v>284926000</v>
      </c>
      <c r="Q27" s="95">
        <f>$I27+$K27+$M27+$O27</f>
        <v>325965294</v>
      </c>
      <c r="R27" s="49">
        <f>IF($H27=0,0,(($J27-$H27)/$H27)*100)</f>
        <v>119.05177819582549</v>
      </c>
      <c r="S27" s="50">
        <f>IF($I27=0,0,(($K27-$I27)/$I27)*100)</f>
        <v>50.080867962000994</v>
      </c>
      <c r="T27" s="49">
        <f>IF($E27=0,0,($P27/$E27)*100)</f>
        <v>31.066455868723764</v>
      </c>
      <c r="U27" s="51">
        <f>IF($E27=0,0,($Q27/$E27)*100)</f>
        <v>35.54111039633648</v>
      </c>
      <c r="V27" s="94"/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>
        <v>0</v>
      </c>
      <c r="I28" s="95">
        <v>0</v>
      </c>
      <c r="J28" s="94">
        <v>0</v>
      </c>
      <c r="K28" s="95">
        <v>0</v>
      </c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IF($H28=0,0,(($J28-$H28)/$H28)*100)</f>
        <v>0</v>
      </c>
      <c r="S28" s="50">
        <f>IF($I28=0,0,(($K28-$I28)/$I28)*100)</f>
        <v>0</v>
      </c>
      <c r="T28" s="49">
        <f>IF($E28=0,0,($P28/$E28)*100)</f>
        <v>0</v>
      </c>
      <c r="U28" s="51">
        <f>IF($E28=0,0,($Q28/$E28)*100)</f>
        <v>0</v>
      </c>
      <c r="V28" s="94"/>
      <c r="W28" s="95"/>
    </row>
    <row r="29" spans="1:23" ht="12.75" customHeight="1">
      <c r="A29" s="52" t="s">
        <v>39</v>
      </c>
      <c r="B29" s="96">
        <f>SUM(B25:B28)</f>
        <v>917150000</v>
      </c>
      <c r="C29" s="96">
        <f>SUM(C25:C28)</f>
        <v>0</v>
      </c>
      <c r="D29" s="96"/>
      <c r="E29" s="96">
        <f>$B29+$C29+$D29</f>
        <v>917150000</v>
      </c>
      <c r="F29" s="97">
        <f aca="true" t="shared" si="14" ref="F29:O29">SUM(F25:F28)</f>
        <v>458576000</v>
      </c>
      <c r="G29" s="98">
        <f t="shared" si="14"/>
        <v>458576000</v>
      </c>
      <c r="H29" s="97">
        <f t="shared" si="14"/>
        <v>89304000</v>
      </c>
      <c r="I29" s="98">
        <f t="shared" si="14"/>
        <v>130343955</v>
      </c>
      <c r="J29" s="97">
        <f t="shared" si="14"/>
        <v>195622000</v>
      </c>
      <c r="K29" s="98">
        <f t="shared" si="14"/>
        <v>195621339</v>
      </c>
      <c r="L29" s="97">
        <f t="shared" si="14"/>
        <v>0</v>
      </c>
      <c r="M29" s="98">
        <f t="shared" si="14"/>
        <v>0</v>
      </c>
      <c r="N29" s="97">
        <f t="shared" si="14"/>
        <v>0</v>
      </c>
      <c r="O29" s="98">
        <f t="shared" si="14"/>
        <v>0</v>
      </c>
      <c r="P29" s="97">
        <f>$H29+$J29+$L29+$N29</f>
        <v>284926000</v>
      </c>
      <c r="Q29" s="98">
        <f>$I29+$K29+$M29+$O29</f>
        <v>325965294</v>
      </c>
      <c r="R29" s="53">
        <f>IF($H29=0,0,(($J29-$H29)/$H29)*100)</f>
        <v>119.05177819582549</v>
      </c>
      <c r="S29" s="54">
        <f>IF($I29=0,0,(($K29-$I29)/$I29)*100)</f>
        <v>50.080867962000994</v>
      </c>
      <c r="T29" s="53">
        <f>IF($E29=0,0,($P29/$E29)*100)</f>
        <v>31.066455868723764</v>
      </c>
      <c r="U29" s="55">
        <f>IF($E29=0,0,($Q29/$E29)*100)</f>
        <v>35.54111039633648</v>
      </c>
      <c r="V29" s="97">
        <f>SUM(V25:V28)</f>
        <v>0</v>
      </c>
      <c r="W29" s="98">
        <f>SUM(W25:W28)</f>
        <v>0</v>
      </c>
    </row>
    <row r="30" spans="1:23" ht="12.75" customHeight="1">
      <c r="A30" s="41" t="s">
        <v>52</v>
      </c>
      <c r="B30" s="99"/>
      <c r="C30" s="99"/>
      <c r="D30" s="99"/>
      <c r="E30" s="99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45"/>
      <c r="S30" s="46"/>
      <c r="T30" s="45"/>
      <c r="U30" s="47"/>
      <c r="V30" s="100"/>
      <c r="W30" s="101"/>
    </row>
    <row r="31" spans="1:23" ht="12.75" customHeight="1">
      <c r="A31" s="48" t="s">
        <v>53</v>
      </c>
      <c r="B31" s="93">
        <v>66792000</v>
      </c>
      <c r="C31" s="93">
        <v>0</v>
      </c>
      <c r="D31" s="93"/>
      <c r="E31" s="93">
        <f>$B31+$C31+$D31</f>
        <v>66792000</v>
      </c>
      <c r="F31" s="94">
        <v>46754000</v>
      </c>
      <c r="G31" s="95">
        <v>46754000</v>
      </c>
      <c r="H31" s="94">
        <v>16698000</v>
      </c>
      <c r="I31" s="95">
        <v>34491862</v>
      </c>
      <c r="J31" s="94">
        <v>29609000</v>
      </c>
      <c r="K31" s="95">
        <v>32300138</v>
      </c>
      <c r="L31" s="94"/>
      <c r="M31" s="95"/>
      <c r="N31" s="94"/>
      <c r="O31" s="95"/>
      <c r="P31" s="94">
        <f>$H31+$J31+$L31+$N31</f>
        <v>46307000</v>
      </c>
      <c r="Q31" s="95">
        <f>$I31+$K31+$M31+$O31</f>
        <v>66792000</v>
      </c>
      <c r="R31" s="49">
        <f>IF($H31=0,0,(($J31-$H31)/$H31)*100)</f>
        <v>77.32063720206013</v>
      </c>
      <c r="S31" s="50">
        <f>IF($I31=0,0,(($K31-$I31)/$I31)*100)</f>
        <v>-6.35432207168172</v>
      </c>
      <c r="T31" s="49">
        <f>IF($E31=0,0,($P31/$E31)*100)</f>
        <v>69.33015930051502</v>
      </c>
      <c r="U31" s="51">
        <f>IF($E31=0,0,($Q31/$E31)*100)</f>
        <v>100</v>
      </c>
      <c r="V31" s="94"/>
      <c r="W31" s="95"/>
    </row>
    <row r="32" spans="1:23" ht="12.75" customHeight="1">
      <c r="A32" s="52" t="s">
        <v>39</v>
      </c>
      <c r="B32" s="96">
        <f>B31</f>
        <v>66792000</v>
      </c>
      <c r="C32" s="96">
        <f>C31</f>
        <v>0</v>
      </c>
      <c r="D32" s="96"/>
      <c r="E32" s="96">
        <f>$B32+$C32+$D32</f>
        <v>66792000</v>
      </c>
      <c r="F32" s="97">
        <f aca="true" t="shared" si="15" ref="F32:O32">F31</f>
        <v>46754000</v>
      </c>
      <c r="G32" s="98">
        <f t="shared" si="15"/>
        <v>46754000</v>
      </c>
      <c r="H32" s="97">
        <f t="shared" si="15"/>
        <v>16698000</v>
      </c>
      <c r="I32" s="98">
        <f t="shared" si="15"/>
        <v>34491862</v>
      </c>
      <c r="J32" s="97">
        <f t="shared" si="15"/>
        <v>29609000</v>
      </c>
      <c r="K32" s="98">
        <f t="shared" si="15"/>
        <v>32300138</v>
      </c>
      <c r="L32" s="97">
        <f t="shared" si="15"/>
        <v>0</v>
      </c>
      <c r="M32" s="98">
        <f t="shared" si="15"/>
        <v>0</v>
      </c>
      <c r="N32" s="97">
        <f t="shared" si="15"/>
        <v>0</v>
      </c>
      <c r="O32" s="98">
        <f t="shared" si="15"/>
        <v>0</v>
      </c>
      <c r="P32" s="97">
        <f>$H32+$J32+$L32+$N32</f>
        <v>46307000</v>
      </c>
      <c r="Q32" s="98">
        <f>$I32+$K32+$M32+$O32</f>
        <v>66792000</v>
      </c>
      <c r="R32" s="53">
        <f>IF($H32=0,0,(($J32-$H32)/$H32)*100)</f>
        <v>77.32063720206013</v>
      </c>
      <c r="S32" s="54">
        <f>IF($I32=0,0,(($K32-$I32)/$I32)*100)</f>
        <v>-6.35432207168172</v>
      </c>
      <c r="T32" s="53">
        <f>IF($E32=0,0,($P32/$E32)*100)</f>
        <v>69.33015930051502</v>
      </c>
      <c r="U32" s="55">
        <f>IF($E32=0,0,($Q32/$E32)*100)</f>
        <v>100</v>
      </c>
      <c r="V32" s="97">
        <f>V31</f>
        <v>0</v>
      </c>
      <c r="W32" s="98">
        <f>W31</f>
        <v>0</v>
      </c>
    </row>
    <row r="33" spans="1:23" ht="12.75" customHeight="1">
      <c r="A33" s="41" t="s">
        <v>54</v>
      </c>
      <c r="B33" s="99"/>
      <c r="C33" s="99"/>
      <c r="D33" s="99"/>
      <c r="E33" s="99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45"/>
      <c r="S33" s="46"/>
      <c r="T33" s="45"/>
      <c r="U33" s="47"/>
      <c r="V33" s="100"/>
      <c r="W33" s="101"/>
    </row>
    <row r="34" spans="1:23" ht="12.75" customHeight="1">
      <c r="A34" s="48" t="s">
        <v>55</v>
      </c>
      <c r="B34" s="93">
        <v>35000000</v>
      </c>
      <c r="C34" s="93">
        <v>0</v>
      </c>
      <c r="D34" s="93"/>
      <c r="E34" s="93">
        <f aca="true" t="shared" si="16" ref="E34:E39">$B34+$C34+$D34</f>
        <v>35000000</v>
      </c>
      <c r="F34" s="94">
        <v>35000000</v>
      </c>
      <c r="G34" s="95">
        <v>35000000</v>
      </c>
      <c r="H34" s="94">
        <v>7194000</v>
      </c>
      <c r="I34" s="95">
        <v>9792700</v>
      </c>
      <c r="J34" s="94">
        <v>3342000</v>
      </c>
      <c r="K34" s="95">
        <v>6187500</v>
      </c>
      <c r="L34" s="94"/>
      <c r="M34" s="95"/>
      <c r="N34" s="94"/>
      <c r="O34" s="95"/>
      <c r="P34" s="94">
        <f aca="true" t="shared" si="17" ref="P34:P39">$H34+$J34+$L34+$N34</f>
        <v>10536000</v>
      </c>
      <c r="Q34" s="95">
        <f aca="true" t="shared" si="18" ref="Q34:Q39">$I34+$K34+$M34+$O34</f>
        <v>15980200</v>
      </c>
      <c r="R34" s="49">
        <f aca="true" t="shared" si="19" ref="R34:R39">IF($H34=0,0,(($J34-$H34)/$H34)*100)</f>
        <v>-53.544620517097584</v>
      </c>
      <c r="S34" s="50">
        <f aca="true" t="shared" si="20" ref="S34:S39">IF($I34=0,0,(($K34-$I34)/$I34)*100)</f>
        <v>-36.81517865348678</v>
      </c>
      <c r="T34" s="49">
        <f>IF($E34=0,0,($P34/$E34)*100)</f>
        <v>30.102857142857143</v>
      </c>
      <c r="U34" s="51">
        <f>IF($E34=0,0,($Q34/$E34)*100)</f>
        <v>45.657714285714285</v>
      </c>
      <c r="V34" s="94"/>
      <c r="W34" s="95"/>
    </row>
    <row r="35" spans="1:23" ht="12.75" customHeight="1">
      <c r="A35" s="48" t="s">
        <v>56</v>
      </c>
      <c r="B35" s="93">
        <v>4102000</v>
      </c>
      <c r="C35" s="93">
        <v>0</v>
      </c>
      <c r="D35" s="93"/>
      <c r="E35" s="93">
        <f t="shared" si="16"/>
        <v>4102000</v>
      </c>
      <c r="F35" s="94">
        <v>3692000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/>
      <c r="M35" s="95"/>
      <c r="N35" s="94"/>
      <c r="O35" s="95"/>
      <c r="P35" s="94">
        <f t="shared" si="17"/>
        <v>0</v>
      </c>
      <c r="Q35" s="95">
        <f t="shared" si="18"/>
        <v>0</v>
      </c>
      <c r="R35" s="49">
        <f t="shared" si="19"/>
        <v>0</v>
      </c>
      <c r="S35" s="50">
        <f t="shared" si="20"/>
        <v>0</v>
      </c>
      <c r="T35" s="49">
        <f>IF($E35=0,0,($P35/$E35)*100)</f>
        <v>0</v>
      </c>
      <c r="U35" s="51">
        <f>IF($E35=0,0,($Q35/$E35)*100)</f>
        <v>0</v>
      </c>
      <c r="V35" s="94"/>
      <c r="W35" s="95"/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6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/>
      <c r="M36" s="95"/>
      <c r="N36" s="94"/>
      <c r="O36" s="95"/>
      <c r="P36" s="94">
        <f t="shared" si="17"/>
        <v>0</v>
      </c>
      <c r="Q36" s="95">
        <f t="shared" si="18"/>
        <v>0</v>
      </c>
      <c r="R36" s="49">
        <f t="shared" si="19"/>
        <v>0</v>
      </c>
      <c r="S36" s="50">
        <f t="shared" si="20"/>
        <v>0</v>
      </c>
      <c r="T36" s="49">
        <f>IF($E36=0,0,($P36/$E36)*100)</f>
        <v>0</v>
      </c>
      <c r="U36" s="51">
        <f>IF($E36=0,0,($Q36/$E36)*100)</f>
        <v>0</v>
      </c>
      <c r="V36" s="94"/>
      <c r="W36" s="95"/>
    </row>
    <row r="37" spans="1:23" ht="12.75" customHeight="1">
      <c r="A37" s="48" t="s">
        <v>58</v>
      </c>
      <c r="B37" s="93">
        <v>15000000</v>
      </c>
      <c r="C37" s="93">
        <v>0</v>
      </c>
      <c r="D37" s="93"/>
      <c r="E37" s="93">
        <f t="shared" si="16"/>
        <v>15000000</v>
      </c>
      <c r="F37" s="94">
        <v>10000000</v>
      </c>
      <c r="G37" s="95">
        <v>5000000</v>
      </c>
      <c r="H37" s="94">
        <v>0</v>
      </c>
      <c r="I37" s="95">
        <v>0</v>
      </c>
      <c r="J37" s="94">
        <v>0</v>
      </c>
      <c r="K37" s="95">
        <v>1207410</v>
      </c>
      <c r="L37" s="94"/>
      <c r="M37" s="95"/>
      <c r="N37" s="94"/>
      <c r="O37" s="95"/>
      <c r="P37" s="94">
        <f t="shared" si="17"/>
        <v>0</v>
      </c>
      <c r="Q37" s="95">
        <f t="shared" si="18"/>
        <v>1207410</v>
      </c>
      <c r="R37" s="49">
        <f t="shared" si="19"/>
        <v>0</v>
      </c>
      <c r="S37" s="50">
        <f t="shared" si="20"/>
        <v>0</v>
      </c>
      <c r="T37" s="49">
        <f>IF($E37=0,0,($P37/$E37)*100)</f>
        <v>0</v>
      </c>
      <c r="U37" s="51">
        <f>IF($E37=0,0,($Q37/$E37)*100)</f>
        <v>8.0494</v>
      </c>
      <c r="V37" s="94"/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6"/>
        <v>0</v>
      </c>
      <c r="F38" s="94">
        <v>0</v>
      </c>
      <c r="G38" s="95">
        <v>0</v>
      </c>
      <c r="H38" s="94">
        <v>0</v>
      </c>
      <c r="I38" s="95">
        <v>0</v>
      </c>
      <c r="J38" s="94">
        <v>0</v>
      </c>
      <c r="K38" s="95">
        <v>0</v>
      </c>
      <c r="L38" s="94"/>
      <c r="M38" s="95"/>
      <c r="N38" s="94"/>
      <c r="O38" s="95"/>
      <c r="P38" s="94">
        <f t="shared" si="17"/>
        <v>0</v>
      </c>
      <c r="Q38" s="95">
        <f t="shared" si="18"/>
        <v>0</v>
      </c>
      <c r="R38" s="49">
        <f t="shared" si="19"/>
        <v>0</v>
      </c>
      <c r="S38" s="50">
        <f t="shared" si="20"/>
        <v>0</v>
      </c>
      <c r="T38" s="49">
        <f>IF($E38=0,0,($P38/$E38)*100)</f>
        <v>0</v>
      </c>
      <c r="U38" s="51">
        <f>IF($E38=0,0,($Q38/$E38)*100)</f>
        <v>0</v>
      </c>
      <c r="V38" s="94"/>
      <c r="W38" s="95"/>
    </row>
    <row r="39" spans="1:23" ht="12.75" customHeight="1">
      <c r="A39" s="52" t="s">
        <v>39</v>
      </c>
      <c r="B39" s="96">
        <f>SUM(B34:B38)</f>
        <v>54102000</v>
      </c>
      <c r="C39" s="96">
        <f>SUM(C34:C38)</f>
        <v>0</v>
      </c>
      <c r="D39" s="96"/>
      <c r="E39" s="96">
        <f t="shared" si="16"/>
        <v>54102000</v>
      </c>
      <c r="F39" s="97">
        <f aca="true" t="shared" si="21" ref="F39:O39">SUM(F34:F38)</f>
        <v>48692000</v>
      </c>
      <c r="G39" s="98">
        <f t="shared" si="21"/>
        <v>40000000</v>
      </c>
      <c r="H39" s="97">
        <f t="shared" si="21"/>
        <v>7194000</v>
      </c>
      <c r="I39" s="98">
        <f t="shared" si="21"/>
        <v>9792700</v>
      </c>
      <c r="J39" s="97">
        <f t="shared" si="21"/>
        <v>3342000</v>
      </c>
      <c r="K39" s="98">
        <f t="shared" si="21"/>
        <v>7394910</v>
      </c>
      <c r="L39" s="97">
        <f t="shared" si="21"/>
        <v>0</v>
      </c>
      <c r="M39" s="98">
        <f t="shared" si="21"/>
        <v>0</v>
      </c>
      <c r="N39" s="97">
        <f t="shared" si="21"/>
        <v>0</v>
      </c>
      <c r="O39" s="98">
        <f t="shared" si="21"/>
        <v>0</v>
      </c>
      <c r="P39" s="97">
        <f t="shared" si="17"/>
        <v>10536000</v>
      </c>
      <c r="Q39" s="98">
        <f t="shared" si="18"/>
        <v>17187610</v>
      </c>
      <c r="R39" s="53">
        <f t="shared" si="19"/>
        <v>-53.544620517097584</v>
      </c>
      <c r="S39" s="54">
        <f t="shared" si="20"/>
        <v>-24.485484085083787</v>
      </c>
      <c r="T39" s="53">
        <f>IF((+$E34+$E37)=0,0,(P39/(+$E34+$E37))*100)</f>
        <v>21.072</v>
      </c>
      <c r="U39" s="55">
        <f>IF((+$E34+$E37)=0,0,(Q39/(+$E34+$E37))*100)</f>
        <v>34.37522</v>
      </c>
      <c r="V39" s="97">
        <f>SUM(V34:V38)</f>
        <v>0</v>
      </c>
      <c r="W39" s="98">
        <f>SUM(W34:W38)</f>
        <v>0</v>
      </c>
    </row>
    <row r="40" spans="1:23" ht="12.75" customHeight="1">
      <c r="A40" s="41" t="s">
        <v>60</v>
      </c>
      <c r="B40" s="99"/>
      <c r="C40" s="99"/>
      <c r="D40" s="99"/>
      <c r="E40" s="99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45"/>
      <c r="S40" s="46"/>
      <c r="T40" s="45"/>
      <c r="U40" s="47"/>
      <c r="V40" s="100"/>
      <c r="W40" s="101"/>
    </row>
    <row r="41" spans="1:23" ht="12.75" customHeight="1">
      <c r="A41" s="48" t="s">
        <v>61</v>
      </c>
      <c r="B41" s="93">
        <v>0</v>
      </c>
      <c r="C41" s="93">
        <v>0</v>
      </c>
      <c r="D41" s="93"/>
      <c r="E41" s="93">
        <f aca="true" t="shared" si="22" ref="E41:E52">$B41+$C41+$D41</f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/>
      <c r="M41" s="95"/>
      <c r="N41" s="94"/>
      <c r="O41" s="95"/>
      <c r="P41" s="94">
        <f aca="true" t="shared" si="23" ref="P41:P52">$H41+$J41+$L41+$N41</f>
        <v>0</v>
      </c>
      <c r="Q41" s="95">
        <f aca="true" t="shared" si="24" ref="Q41:Q52">$I41+$K41+$M41+$O41</f>
        <v>0</v>
      </c>
      <c r="R41" s="49">
        <f aca="true" t="shared" si="25" ref="R41:R52">IF($H41=0,0,(($J41-$H41)/$H41)*100)</f>
        <v>0</v>
      </c>
      <c r="S41" s="50">
        <f aca="true" t="shared" si="26" ref="S41:S52">IF($I41=0,0,(($K41-$I41)/$I41)*100)</f>
        <v>0</v>
      </c>
      <c r="T41" s="49">
        <f aca="true" t="shared" si="27" ref="T41:T51">IF($E41=0,0,($P41/$E41)*100)</f>
        <v>0</v>
      </c>
      <c r="U41" s="51">
        <f aca="true" t="shared" si="28" ref="U41:U51">IF($E41=0,0,($Q41/$E41)*100)</f>
        <v>0</v>
      </c>
      <c r="V41" s="94"/>
      <c r="W41" s="95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t="shared" si="22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/>
      <c r="M42" s="95"/>
      <c r="N42" s="94"/>
      <c r="O42" s="95"/>
      <c r="P42" s="94">
        <f t="shared" si="23"/>
        <v>0</v>
      </c>
      <c r="Q42" s="95">
        <f t="shared" si="24"/>
        <v>0</v>
      </c>
      <c r="R42" s="49">
        <f t="shared" si="25"/>
        <v>0</v>
      </c>
      <c r="S42" s="50">
        <f t="shared" si="26"/>
        <v>0</v>
      </c>
      <c r="T42" s="49">
        <f t="shared" si="27"/>
        <v>0</v>
      </c>
      <c r="U42" s="51">
        <f t="shared" si="28"/>
        <v>0</v>
      </c>
      <c r="V42" s="94"/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2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/>
      <c r="M43" s="95"/>
      <c r="N43" s="94"/>
      <c r="O43" s="95"/>
      <c r="P43" s="94">
        <f t="shared" si="23"/>
        <v>0</v>
      </c>
      <c r="Q43" s="95">
        <f t="shared" si="24"/>
        <v>0</v>
      </c>
      <c r="R43" s="49">
        <f t="shared" si="25"/>
        <v>0</v>
      </c>
      <c r="S43" s="50">
        <f t="shared" si="26"/>
        <v>0</v>
      </c>
      <c r="T43" s="49">
        <f t="shared" si="27"/>
        <v>0</v>
      </c>
      <c r="U43" s="51">
        <f t="shared" si="28"/>
        <v>0</v>
      </c>
      <c r="V43" s="94"/>
      <c r="W43" s="95"/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2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/>
      <c r="M44" s="95"/>
      <c r="N44" s="94"/>
      <c r="O44" s="95"/>
      <c r="P44" s="94">
        <f t="shared" si="23"/>
        <v>0</v>
      </c>
      <c r="Q44" s="95">
        <f t="shared" si="24"/>
        <v>0</v>
      </c>
      <c r="R44" s="49">
        <f t="shared" si="25"/>
        <v>0</v>
      </c>
      <c r="S44" s="50">
        <f t="shared" si="26"/>
        <v>0</v>
      </c>
      <c r="T44" s="49">
        <f t="shared" si="27"/>
        <v>0</v>
      </c>
      <c r="U44" s="51">
        <f t="shared" si="28"/>
        <v>0</v>
      </c>
      <c r="V44" s="94"/>
      <c r="W44" s="95"/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2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/>
      <c r="M45" s="95"/>
      <c r="N45" s="94"/>
      <c r="O45" s="95"/>
      <c r="P45" s="94">
        <f t="shared" si="23"/>
        <v>0</v>
      </c>
      <c r="Q45" s="95">
        <f t="shared" si="24"/>
        <v>0</v>
      </c>
      <c r="R45" s="49">
        <f t="shared" si="25"/>
        <v>0</v>
      </c>
      <c r="S45" s="50">
        <f t="shared" si="26"/>
        <v>0</v>
      </c>
      <c r="T45" s="49">
        <f t="shared" si="27"/>
        <v>0</v>
      </c>
      <c r="U45" s="51">
        <f t="shared" si="28"/>
        <v>0</v>
      </c>
      <c r="V45" s="94"/>
      <c r="W45" s="95"/>
    </row>
    <row r="46" spans="1:23" ht="12.75" customHeight="1" hidden="1">
      <c r="A46" s="48" t="s">
        <v>66</v>
      </c>
      <c r="B46" s="93">
        <v>0</v>
      </c>
      <c r="C46" s="93">
        <v>0</v>
      </c>
      <c r="D46" s="93"/>
      <c r="E46" s="93">
        <f t="shared" si="22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/>
      <c r="M46" s="95"/>
      <c r="N46" s="94"/>
      <c r="O46" s="95"/>
      <c r="P46" s="94">
        <f t="shared" si="23"/>
        <v>0</v>
      </c>
      <c r="Q46" s="95">
        <f t="shared" si="24"/>
        <v>0</v>
      </c>
      <c r="R46" s="49">
        <f t="shared" si="25"/>
        <v>0</v>
      </c>
      <c r="S46" s="50">
        <f t="shared" si="26"/>
        <v>0</v>
      </c>
      <c r="T46" s="49">
        <f t="shared" si="27"/>
        <v>0</v>
      </c>
      <c r="U46" s="51">
        <f t="shared" si="28"/>
        <v>0</v>
      </c>
      <c r="V46" s="94"/>
      <c r="W46" s="95"/>
    </row>
    <row r="47" spans="1:23" ht="12.75" customHeight="1">
      <c r="A47" s="48" t="s">
        <v>67</v>
      </c>
      <c r="B47" s="93">
        <v>0</v>
      </c>
      <c r="C47" s="93">
        <v>0</v>
      </c>
      <c r="D47" s="93"/>
      <c r="E47" s="93">
        <f t="shared" si="22"/>
        <v>0</v>
      </c>
      <c r="F47" s="94">
        <v>0</v>
      </c>
      <c r="G47" s="95">
        <v>0</v>
      </c>
      <c r="H47" s="94">
        <v>0</v>
      </c>
      <c r="I47" s="95">
        <v>0</v>
      </c>
      <c r="J47" s="94">
        <v>0</v>
      </c>
      <c r="K47" s="95">
        <v>0</v>
      </c>
      <c r="L47" s="94"/>
      <c r="M47" s="95"/>
      <c r="N47" s="94"/>
      <c r="O47" s="95"/>
      <c r="P47" s="94">
        <f t="shared" si="23"/>
        <v>0</v>
      </c>
      <c r="Q47" s="95">
        <f t="shared" si="24"/>
        <v>0</v>
      </c>
      <c r="R47" s="49">
        <f t="shared" si="25"/>
        <v>0</v>
      </c>
      <c r="S47" s="50">
        <f t="shared" si="26"/>
        <v>0</v>
      </c>
      <c r="T47" s="49">
        <f t="shared" si="27"/>
        <v>0</v>
      </c>
      <c r="U47" s="51">
        <f t="shared" si="28"/>
        <v>0</v>
      </c>
      <c r="V47" s="94"/>
      <c r="W47" s="95"/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2"/>
        <v>0</v>
      </c>
      <c r="F48" s="94">
        <v>0</v>
      </c>
      <c r="G48" s="95">
        <v>0</v>
      </c>
      <c r="H48" s="94">
        <v>0</v>
      </c>
      <c r="I48" s="95">
        <v>0</v>
      </c>
      <c r="J48" s="94">
        <v>0</v>
      </c>
      <c r="K48" s="95">
        <v>0</v>
      </c>
      <c r="L48" s="94"/>
      <c r="M48" s="95"/>
      <c r="N48" s="94"/>
      <c r="O48" s="95"/>
      <c r="P48" s="94">
        <f t="shared" si="23"/>
        <v>0</v>
      </c>
      <c r="Q48" s="95">
        <f t="shared" si="24"/>
        <v>0</v>
      </c>
      <c r="R48" s="49">
        <f t="shared" si="25"/>
        <v>0</v>
      </c>
      <c r="S48" s="50">
        <f t="shared" si="26"/>
        <v>0</v>
      </c>
      <c r="T48" s="49">
        <f t="shared" si="27"/>
        <v>0</v>
      </c>
      <c r="U48" s="51">
        <f t="shared" si="28"/>
        <v>0</v>
      </c>
      <c r="V48" s="94"/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2"/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/>
      <c r="M49" s="95"/>
      <c r="N49" s="94"/>
      <c r="O49" s="95"/>
      <c r="P49" s="94">
        <f t="shared" si="23"/>
        <v>0</v>
      </c>
      <c r="Q49" s="95">
        <f t="shared" si="24"/>
        <v>0</v>
      </c>
      <c r="R49" s="49">
        <f t="shared" si="25"/>
        <v>0</v>
      </c>
      <c r="S49" s="50">
        <f t="shared" si="26"/>
        <v>0</v>
      </c>
      <c r="T49" s="49">
        <f t="shared" si="27"/>
        <v>0</v>
      </c>
      <c r="U49" s="51">
        <f t="shared" si="28"/>
        <v>0</v>
      </c>
      <c r="V49" s="94"/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2"/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/>
      <c r="M50" s="95"/>
      <c r="N50" s="94"/>
      <c r="O50" s="95"/>
      <c r="P50" s="94">
        <f t="shared" si="23"/>
        <v>0</v>
      </c>
      <c r="Q50" s="95">
        <f t="shared" si="24"/>
        <v>0</v>
      </c>
      <c r="R50" s="49">
        <f t="shared" si="25"/>
        <v>0</v>
      </c>
      <c r="S50" s="50">
        <f t="shared" si="26"/>
        <v>0</v>
      </c>
      <c r="T50" s="49">
        <f t="shared" si="27"/>
        <v>0</v>
      </c>
      <c r="U50" s="51">
        <f t="shared" si="28"/>
        <v>0</v>
      </c>
      <c r="V50" s="94"/>
      <c r="W50" s="95"/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2"/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/>
      <c r="M51" s="95"/>
      <c r="N51" s="94"/>
      <c r="O51" s="95"/>
      <c r="P51" s="94">
        <f t="shared" si="23"/>
        <v>0</v>
      </c>
      <c r="Q51" s="95">
        <f t="shared" si="24"/>
        <v>0</v>
      </c>
      <c r="R51" s="49">
        <f t="shared" si="25"/>
        <v>0</v>
      </c>
      <c r="S51" s="50">
        <f t="shared" si="26"/>
        <v>0</v>
      </c>
      <c r="T51" s="49">
        <f t="shared" si="27"/>
        <v>0</v>
      </c>
      <c r="U51" s="51">
        <f t="shared" si="28"/>
        <v>0</v>
      </c>
      <c r="V51" s="94"/>
      <c r="W51" s="95"/>
    </row>
    <row r="52" spans="1:23" ht="12.75" customHeight="1">
      <c r="A52" s="52" t="s">
        <v>39</v>
      </c>
      <c r="B52" s="96">
        <f>SUM(B41:B51)</f>
        <v>0</v>
      </c>
      <c r="C52" s="96">
        <f>SUM(C41:C51)</f>
        <v>0</v>
      </c>
      <c r="D52" s="96"/>
      <c r="E52" s="96">
        <f t="shared" si="22"/>
        <v>0</v>
      </c>
      <c r="F52" s="97">
        <f aca="true" t="shared" si="29" ref="F52:O52">SUM(F41:F51)</f>
        <v>0</v>
      </c>
      <c r="G52" s="98">
        <f t="shared" si="29"/>
        <v>0</v>
      </c>
      <c r="H52" s="97">
        <f t="shared" si="29"/>
        <v>0</v>
      </c>
      <c r="I52" s="98">
        <f t="shared" si="29"/>
        <v>0</v>
      </c>
      <c r="J52" s="97">
        <f t="shared" si="29"/>
        <v>0</v>
      </c>
      <c r="K52" s="98">
        <f t="shared" si="29"/>
        <v>0</v>
      </c>
      <c r="L52" s="97">
        <f t="shared" si="29"/>
        <v>0</v>
      </c>
      <c r="M52" s="98">
        <f t="shared" si="29"/>
        <v>0</v>
      </c>
      <c r="N52" s="97">
        <f t="shared" si="29"/>
        <v>0</v>
      </c>
      <c r="O52" s="98">
        <f t="shared" si="29"/>
        <v>0</v>
      </c>
      <c r="P52" s="97">
        <f t="shared" si="23"/>
        <v>0</v>
      </c>
      <c r="Q52" s="98">
        <f t="shared" si="24"/>
        <v>0</v>
      </c>
      <c r="R52" s="53">
        <f t="shared" si="25"/>
        <v>0</v>
      </c>
      <c r="S52" s="54">
        <f t="shared" si="26"/>
        <v>0</v>
      </c>
      <c r="T52" s="53">
        <f>IF((+$E42+$E44+$E46+$E47+$E50)=0,0,(P52/(+$E42+$E44+$E46+$E47+$E50))*100)</f>
        <v>0</v>
      </c>
      <c r="U52" s="55">
        <f>IF((+$E42+$E44+$E46+$E47+$E50)=0,0,(Q52/(+$E42+$E44+$E46+$E47+$E50))*100)</f>
        <v>0</v>
      </c>
      <c r="V52" s="97">
        <f>SUM(V41:V51)</f>
        <v>0</v>
      </c>
      <c r="W52" s="98">
        <f>SUM(W41:W51)</f>
        <v>0</v>
      </c>
    </row>
    <row r="53" spans="1:23" ht="12.75" customHeight="1">
      <c r="A53" s="41" t="s">
        <v>72</v>
      </c>
      <c r="B53" s="99"/>
      <c r="C53" s="99"/>
      <c r="D53" s="99"/>
      <c r="E53" s="99"/>
      <c r="F53" s="100"/>
      <c r="G53" s="101"/>
      <c r="H53" s="100"/>
      <c r="I53" s="101"/>
      <c r="J53" s="100"/>
      <c r="K53" s="101"/>
      <c r="L53" s="100"/>
      <c r="M53" s="101"/>
      <c r="N53" s="100"/>
      <c r="O53" s="101"/>
      <c r="P53" s="100"/>
      <c r="Q53" s="101"/>
      <c r="R53" s="45"/>
      <c r="S53" s="46"/>
      <c r="T53" s="45"/>
      <c r="U53" s="47"/>
      <c r="V53" s="100"/>
      <c r="W53" s="101"/>
    </row>
    <row r="54" spans="1:23" ht="12.75" customHeight="1">
      <c r="A54" s="56" t="s">
        <v>73</v>
      </c>
      <c r="B54" s="93">
        <v>0</v>
      </c>
      <c r="C54" s="93">
        <v>0</v>
      </c>
      <c r="D54" s="93"/>
      <c r="E54" s="93">
        <f>$B54+$C54+$D54</f>
        <v>0</v>
      </c>
      <c r="F54" s="94">
        <v>0</v>
      </c>
      <c r="G54" s="95">
        <v>0</v>
      </c>
      <c r="H54" s="94">
        <v>0</v>
      </c>
      <c r="I54" s="95">
        <v>0</v>
      </c>
      <c r="J54" s="94">
        <v>0</v>
      </c>
      <c r="K54" s="95">
        <v>0</v>
      </c>
      <c r="L54" s="94"/>
      <c r="M54" s="95"/>
      <c r="N54" s="94"/>
      <c r="O54" s="95"/>
      <c r="P54" s="94">
        <f>$H54+$J54+$L54+$N54</f>
        <v>0</v>
      </c>
      <c r="Q54" s="95">
        <f>$I54+$K54+$M54+$O54</f>
        <v>0</v>
      </c>
      <c r="R54" s="49">
        <f>IF($H54=0,0,(($J54-$H54)/$H54)*100)</f>
        <v>0</v>
      </c>
      <c r="S54" s="50">
        <f>IF($I54=0,0,(($K54-$I54)/$I54)*100)</f>
        <v>0</v>
      </c>
      <c r="T54" s="49">
        <f>IF($E54=0,0,($P54/$E54)*100)</f>
        <v>0</v>
      </c>
      <c r="U54" s="51">
        <f>IF($E54=0,0,($Q54/$E54)*100)</f>
        <v>0</v>
      </c>
      <c r="V54" s="94"/>
      <c r="W54" s="95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IF($H55=0,0,(($J55-$H55)/$H55)*100)</f>
        <v>0</v>
      </c>
      <c r="S55" s="50">
        <f>IF($I55=0,0,(($K55-$I55)/$I55)*100)</f>
        <v>0</v>
      </c>
      <c r="T55" s="49">
        <f>IF($E55=0,0,($P55/$E55)*100)</f>
        <v>0</v>
      </c>
      <c r="U55" s="51">
        <f>IF($E55=0,0,($Q55/$E55)*100)</f>
        <v>0</v>
      </c>
      <c r="V55" s="94"/>
      <c r="W55" s="95"/>
    </row>
    <row r="56" spans="1:23" ht="12.75" customHeight="1" hidden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IF($H56=0,0,(($J56-$H56)/$H56)*100)</f>
        <v>0</v>
      </c>
      <c r="S56" s="50">
        <f>IF($I56=0,0,(($K56-$I56)/$I56)*100)</f>
        <v>0</v>
      </c>
      <c r="T56" s="49">
        <f>IF($E56=0,0,($P56/$E56)*100)</f>
        <v>0</v>
      </c>
      <c r="U56" s="51">
        <f>IF($E56=0,0,($Q56/$E56)*100)</f>
        <v>0</v>
      </c>
      <c r="V56" s="94"/>
      <c r="W56" s="95"/>
    </row>
    <row r="57" spans="1:23" ht="12.75" customHeight="1" hidden="1">
      <c r="A57" s="48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IF($H57=0,0,(($J57-$H57)/$H57)*100)</f>
        <v>0</v>
      </c>
      <c r="S57" s="50">
        <f>IF($I57=0,0,(($K57-$I57)/$I57)*100)</f>
        <v>0</v>
      </c>
      <c r="T57" s="49">
        <f>IF($E57=0,0,($P57/$E57)*100)</f>
        <v>0</v>
      </c>
      <c r="U57" s="51">
        <f>IF($E57=0,0,($Q57/$E57)*100)</f>
        <v>0</v>
      </c>
      <c r="V57" s="94"/>
      <c r="W57" s="95"/>
    </row>
    <row r="58" spans="1:23" ht="12.75" customHeight="1">
      <c r="A58" s="57" t="s">
        <v>39</v>
      </c>
      <c r="B58" s="102">
        <f>SUM(B54:B57)</f>
        <v>0</v>
      </c>
      <c r="C58" s="102">
        <f>SUM(C54:C57)</f>
        <v>0</v>
      </c>
      <c r="D58" s="102"/>
      <c r="E58" s="102">
        <f>$B58+$C58+$D58</f>
        <v>0</v>
      </c>
      <c r="F58" s="103">
        <f aca="true" t="shared" si="30" ref="F58:O58">SUM(F54:F57)</f>
        <v>0</v>
      </c>
      <c r="G58" s="104">
        <f t="shared" si="30"/>
        <v>0</v>
      </c>
      <c r="H58" s="103">
        <f t="shared" si="30"/>
        <v>0</v>
      </c>
      <c r="I58" s="104">
        <f t="shared" si="30"/>
        <v>0</v>
      </c>
      <c r="J58" s="103">
        <f t="shared" si="30"/>
        <v>0</v>
      </c>
      <c r="K58" s="104">
        <f t="shared" si="30"/>
        <v>0</v>
      </c>
      <c r="L58" s="103">
        <f t="shared" si="30"/>
        <v>0</v>
      </c>
      <c r="M58" s="104">
        <f t="shared" si="30"/>
        <v>0</v>
      </c>
      <c r="N58" s="103">
        <f t="shared" si="30"/>
        <v>0</v>
      </c>
      <c r="O58" s="104">
        <f t="shared" si="30"/>
        <v>0</v>
      </c>
      <c r="P58" s="103">
        <f>$H58+$J58+$L58+$N58</f>
        <v>0</v>
      </c>
      <c r="Q58" s="104">
        <f>$I58+$K58+$M58+$O58</f>
        <v>0</v>
      </c>
      <c r="R58" s="58">
        <f>IF($H58=0,0,(($J58-$H58)/$H58)*100)</f>
        <v>0</v>
      </c>
      <c r="S58" s="59">
        <f>IF($I58=0,0,(($K58-$I58)/$I58)*100)</f>
        <v>0</v>
      </c>
      <c r="T58" s="58">
        <f>IF($E58=0,0,($P58/$E58)*100)</f>
        <v>0</v>
      </c>
      <c r="U58" s="60">
        <f>IF($E58=0,0,($Q58/$E58)*100)</f>
        <v>0</v>
      </c>
      <c r="V58" s="103">
        <f>SUM(V54:V57)</f>
        <v>0</v>
      </c>
      <c r="W58" s="104">
        <f>SUM(W54:W57)</f>
        <v>0</v>
      </c>
    </row>
    <row r="59" spans="1:23" ht="12.75" customHeight="1">
      <c r="A59" s="41" t="s">
        <v>77</v>
      </c>
      <c r="B59" s="99"/>
      <c r="C59" s="99"/>
      <c r="D59" s="99"/>
      <c r="E59" s="99"/>
      <c r="F59" s="100"/>
      <c r="G59" s="101"/>
      <c r="H59" s="100"/>
      <c r="I59" s="101"/>
      <c r="J59" s="100"/>
      <c r="K59" s="101"/>
      <c r="L59" s="100"/>
      <c r="M59" s="101"/>
      <c r="N59" s="100"/>
      <c r="O59" s="101"/>
      <c r="P59" s="100"/>
      <c r="Q59" s="101"/>
      <c r="R59" s="45"/>
      <c r="S59" s="46"/>
      <c r="T59" s="45"/>
      <c r="U59" s="47"/>
      <c r="V59" s="100"/>
      <c r="W59" s="101"/>
    </row>
    <row r="60" spans="1:23" ht="12.75" customHeight="1">
      <c r="A60" s="48" t="s">
        <v>78</v>
      </c>
      <c r="B60" s="93">
        <v>0</v>
      </c>
      <c r="C60" s="93">
        <v>0</v>
      </c>
      <c r="D60" s="93"/>
      <c r="E60" s="93">
        <f>$B60+$C60+$D60</f>
        <v>0</v>
      </c>
      <c r="F60" s="94">
        <v>0</v>
      </c>
      <c r="G60" s="95">
        <v>0</v>
      </c>
      <c r="H60" s="94">
        <v>0</v>
      </c>
      <c r="I60" s="95">
        <v>0</v>
      </c>
      <c r="J60" s="94">
        <v>0</v>
      </c>
      <c r="K60" s="95">
        <v>0</v>
      </c>
      <c r="L60" s="94"/>
      <c r="M60" s="95"/>
      <c r="N60" s="94"/>
      <c r="O60" s="95"/>
      <c r="P60" s="94">
        <f>$H60+$J60+$L60+$N60</f>
        <v>0</v>
      </c>
      <c r="Q60" s="95">
        <f>$I60+$K60+$M60+$O60</f>
        <v>0</v>
      </c>
      <c r="R60" s="49">
        <f>IF($H60=0,0,(($J60-$H60)/$H60)*100)</f>
        <v>0</v>
      </c>
      <c r="S60" s="50">
        <f>IF($I60=0,0,(($K60-$I60)/$I60)*100)</f>
        <v>0</v>
      </c>
      <c r="T60" s="49">
        <f>IF($E60=0,0,($P60/$E60)*100)</f>
        <v>0</v>
      </c>
      <c r="U60" s="51">
        <f>IF($E60=0,0,($Q60/$E60)*100)</f>
        <v>0</v>
      </c>
      <c r="V60" s="94"/>
      <c r="W60" s="95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>$B61+$C61+$D61</f>
        <v>0</v>
      </c>
      <c r="F61" s="94">
        <v>0</v>
      </c>
      <c r="G61" s="95">
        <v>0</v>
      </c>
      <c r="H61" s="94">
        <v>0</v>
      </c>
      <c r="I61" s="95">
        <v>0</v>
      </c>
      <c r="J61" s="94">
        <v>0</v>
      </c>
      <c r="K61" s="95">
        <v>0</v>
      </c>
      <c r="L61" s="94"/>
      <c r="M61" s="95"/>
      <c r="N61" s="94"/>
      <c r="O61" s="95"/>
      <c r="P61" s="94">
        <f>$H61+$J61+$L61+$N61</f>
        <v>0</v>
      </c>
      <c r="Q61" s="95">
        <f>$I61+$K61+$M61+$O61</f>
        <v>0</v>
      </c>
      <c r="R61" s="49">
        <f>IF($H61=0,0,(($J61-$H61)/$H61)*100)</f>
        <v>0</v>
      </c>
      <c r="S61" s="50">
        <f>IF($I61=0,0,(($K61-$I61)/$I61)*100)</f>
        <v>0</v>
      </c>
      <c r="T61" s="49">
        <f>IF($E61=0,0,($P61/$E61)*100)</f>
        <v>0</v>
      </c>
      <c r="U61" s="51">
        <f>IF($E61=0,0,($Q61/$E61)*100)</f>
        <v>0</v>
      </c>
      <c r="V61" s="94"/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>$B62+$C62+$D62</f>
        <v>0</v>
      </c>
      <c r="F62" s="94">
        <v>0</v>
      </c>
      <c r="G62" s="95">
        <v>0</v>
      </c>
      <c r="H62" s="94">
        <v>0</v>
      </c>
      <c r="I62" s="95">
        <v>0</v>
      </c>
      <c r="J62" s="94">
        <v>0</v>
      </c>
      <c r="K62" s="95">
        <v>0</v>
      </c>
      <c r="L62" s="94"/>
      <c r="M62" s="95"/>
      <c r="N62" s="94"/>
      <c r="O62" s="95"/>
      <c r="P62" s="94">
        <f>$H62+$J62+$L62+$N62</f>
        <v>0</v>
      </c>
      <c r="Q62" s="95">
        <f>$I62+$K62+$M62+$O62</f>
        <v>0</v>
      </c>
      <c r="R62" s="49">
        <f>IF($H62=0,0,(($J62-$H62)/$H62)*100)</f>
        <v>0</v>
      </c>
      <c r="S62" s="50">
        <f>IF($I62=0,0,(($K62-$I62)/$I62)*100)</f>
        <v>0</v>
      </c>
      <c r="T62" s="49">
        <f>IF($E62=0,0,($P62/$E62)*100)</f>
        <v>0</v>
      </c>
      <c r="U62" s="51">
        <f>IF($E62=0,0,($Q62/$E62)*100)</f>
        <v>0</v>
      </c>
      <c r="V62" s="94">
        <v>14318000</v>
      </c>
      <c r="W62" s="95"/>
    </row>
    <row r="63" spans="1:23" ht="12.75" customHeight="1">
      <c r="A63" s="52" t="s">
        <v>39</v>
      </c>
      <c r="B63" s="96">
        <f>SUM(B60:B62)</f>
        <v>0</v>
      </c>
      <c r="C63" s="96">
        <f>SUM(C60:C62)</f>
        <v>0</v>
      </c>
      <c r="D63" s="96"/>
      <c r="E63" s="96">
        <f>$B63+$C63+$D63</f>
        <v>0</v>
      </c>
      <c r="F63" s="97">
        <f aca="true" t="shared" si="31" ref="F63:O63">SUM(F60:F62)</f>
        <v>0</v>
      </c>
      <c r="G63" s="98">
        <f t="shared" si="31"/>
        <v>0</v>
      </c>
      <c r="H63" s="97">
        <f t="shared" si="31"/>
        <v>0</v>
      </c>
      <c r="I63" s="98">
        <f t="shared" si="31"/>
        <v>0</v>
      </c>
      <c r="J63" s="97">
        <f t="shared" si="31"/>
        <v>0</v>
      </c>
      <c r="K63" s="98">
        <f t="shared" si="31"/>
        <v>0</v>
      </c>
      <c r="L63" s="97">
        <f t="shared" si="31"/>
        <v>0</v>
      </c>
      <c r="M63" s="98">
        <f t="shared" si="31"/>
        <v>0</v>
      </c>
      <c r="N63" s="97">
        <f t="shared" si="31"/>
        <v>0</v>
      </c>
      <c r="O63" s="98">
        <f t="shared" si="31"/>
        <v>0</v>
      </c>
      <c r="P63" s="97">
        <f>$H63+$J63+$L63+$N63</f>
        <v>0</v>
      </c>
      <c r="Q63" s="98">
        <f>$I63+$K63+$M63+$O63</f>
        <v>0</v>
      </c>
      <c r="R63" s="53">
        <f>IF($H63=0,0,(($J63-$H63)/$H63)*100)</f>
        <v>0</v>
      </c>
      <c r="S63" s="54">
        <f>IF($I63=0,0,(($K63-$I63)/$I63)*100)</f>
        <v>0</v>
      </c>
      <c r="T63" s="53">
        <f>IF((+$E60+$E62)=0,0,(P63/(+$E60+$E62))*100)</f>
        <v>0</v>
      </c>
      <c r="U63" s="55">
        <f>IF((+$E60+$E62)=0,0,(Q63/(+$E60+$E62))*100)</f>
        <v>0</v>
      </c>
      <c r="V63" s="97">
        <f>SUM(V60:V62)</f>
        <v>14318000</v>
      </c>
      <c r="W63" s="98">
        <f>SUM(W60:W62)</f>
        <v>0</v>
      </c>
    </row>
    <row r="64" spans="1:23" ht="12.75" customHeight="1">
      <c r="A64" s="61" t="s">
        <v>81</v>
      </c>
      <c r="B64" s="105">
        <f>SUM(B9:B14,B17:B22,B25:B28,B31,B34:B38,B41:B51,B54:B57,B60:B62)</f>
        <v>1159018000</v>
      </c>
      <c r="C64" s="105">
        <f>SUM(C9:C14,C17:C22,C25:C28,C31,C34:C38,C41:C51,C54:C57,C60:C62)</f>
        <v>0</v>
      </c>
      <c r="D64" s="105"/>
      <c r="E64" s="105">
        <f>$B64+$C64+$D64</f>
        <v>1159018000</v>
      </c>
      <c r="F64" s="106">
        <f aca="true" t="shared" si="32" ref="F64:O64">SUM(F9:F14,F17:F22,F25:F28,F31,F34:F38,F41:F51,F54:F57,F60:F62)</f>
        <v>603009000</v>
      </c>
      <c r="G64" s="107">
        <f t="shared" si="32"/>
        <v>591477000</v>
      </c>
      <c r="H64" s="106">
        <f t="shared" si="32"/>
        <v>119581000</v>
      </c>
      <c r="I64" s="107">
        <f t="shared" si="32"/>
        <v>197269956</v>
      </c>
      <c r="J64" s="106">
        <f t="shared" si="32"/>
        <v>233542000</v>
      </c>
      <c r="K64" s="107">
        <f t="shared" si="32"/>
        <v>256756614</v>
      </c>
      <c r="L64" s="106">
        <f t="shared" si="32"/>
        <v>0</v>
      </c>
      <c r="M64" s="107">
        <f t="shared" si="32"/>
        <v>0</v>
      </c>
      <c r="N64" s="106">
        <f t="shared" si="32"/>
        <v>0</v>
      </c>
      <c r="O64" s="107">
        <f t="shared" si="32"/>
        <v>0</v>
      </c>
      <c r="P64" s="106">
        <f>$H64+$J64+$L64+$N64</f>
        <v>353123000</v>
      </c>
      <c r="Q64" s="107">
        <f>$I64+$K64+$M64+$O64</f>
        <v>454026570</v>
      </c>
      <c r="R64" s="62">
        <f>IF($H64=0,0,(($J64-$H64)/$H64)*100)</f>
        <v>95.30025672974803</v>
      </c>
      <c r="S64" s="63">
        <f>IF($I64=0,0,(($K64-$I64)/$I64)*100)</f>
        <v>30.15495071129838</v>
      </c>
      <c r="T64" s="62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30.653144628974406</v>
      </c>
      <c r="U64" s="62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39.412165493630184</v>
      </c>
      <c r="V64" s="106">
        <f>SUM(V9:V14,V17:V22,V25:V28,V31,V34:V38,V41:V51,V54:V57,V60:V62)</f>
        <v>14318000</v>
      </c>
      <c r="W64" s="107">
        <f>SUM(W9:W14,W17:W22,W25:W28,W31,W34:W38,W41:W51,W54:W57,W60:W62)</f>
        <v>0</v>
      </c>
    </row>
    <row r="65" spans="1:23" ht="12.75" customHeight="1">
      <c r="A65" s="41" t="s">
        <v>40</v>
      </c>
      <c r="B65" s="99"/>
      <c r="C65" s="99"/>
      <c r="D65" s="99"/>
      <c r="E65" s="99"/>
      <c r="F65" s="100"/>
      <c r="G65" s="101"/>
      <c r="H65" s="100"/>
      <c r="I65" s="101"/>
      <c r="J65" s="100"/>
      <c r="K65" s="101"/>
      <c r="L65" s="100"/>
      <c r="M65" s="101"/>
      <c r="N65" s="100"/>
      <c r="O65" s="101"/>
      <c r="P65" s="100"/>
      <c r="Q65" s="101"/>
      <c r="R65" s="45"/>
      <c r="S65" s="46"/>
      <c r="T65" s="45"/>
      <c r="U65" s="47"/>
      <c r="V65" s="100"/>
      <c r="W65" s="101"/>
    </row>
    <row r="66" spans="1:23" s="65" customFormat="1" ht="12.75" customHeight="1">
      <c r="A66" s="64" t="s">
        <v>82</v>
      </c>
      <c r="B66" s="93">
        <v>0</v>
      </c>
      <c r="C66" s="93">
        <v>0</v>
      </c>
      <c r="D66" s="93"/>
      <c r="E66" s="93">
        <f>$B66+$C66+$D66</f>
        <v>0</v>
      </c>
      <c r="F66" s="94">
        <v>0</v>
      </c>
      <c r="G66" s="95">
        <v>0</v>
      </c>
      <c r="H66" s="94">
        <v>0</v>
      </c>
      <c r="I66" s="95">
        <v>0</v>
      </c>
      <c r="J66" s="94">
        <v>0</v>
      </c>
      <c r="K66" s="95">
        <v>0</v>
      </c>
      <c r="L66" s="94"/>
      <c r="M66" s="95"/>
      <c r="N66" s="94"/>
      <c r="O66" s="95"/>
      <c r="P66" s="94">
        <f>$H66+$J66+$L66+$N66</f>
        <v>0</v>
      </c>
      <c r="Q66" s="95">
        <f>$I66+$K66+$M66+$O66</f>
        <v>0</v>
      </c>
      <c r="R66" s="49">
        <f>IF($H66=0,0,(($J66-$H66)/$H66)*100)</f>
        <v>0</v>
      </c>
      <c r="S66" s="50">
        <f>IF($I66=0,0,(($K66-$I66)/$I66)*100)</f>
        <v>0</v>
      </c>
      <c r="T66" s="49">
        <f>IF($E66=0,0,($P66/$E66)*100)</f>
        <v>0</v>
      </c>
      <c r="U66" s="51">
        <f>IF($E66=0,0,($Q66/$E66)*100)</f>
        <v>0</v>
      </c>
      <c r="V66" s="94"/>
      <c r="W66" s="95"/>
    </row>
    <row r="67" spans="1:23" ht="12.75" customHeight="1">
      <c r="A67" s="57" t="s">
        <v>39</v>
      </c>
      <c r="B67" s="102">
        <f>B66</f>
        <v>0</v>
      </c>
      <c r="C67" s="102">
        <f>C66</f>
        <v>0</v>
      </c>
      <c r="D67" s="102"/>
      <c r="E67" s="102">
        <f>$B67+$C67+$D67</f>
        <v>0</v>
      </c>
      <c r="F67" s="103">
        <f aca="true" t="shared" si="33" ref="F67:O67">F66</f>
        <v>0</v>
      </c>
      <c r="G67" s="104">
        <f t="shared" si="33"/>
        <v>0</v>
      </c>
      <c r="H67" s="103">
        <f t="shared" si="33"/>
        <v>0</v>
      </c>
      <c r="I67" s="104">
        <f t="shared" si="33"/>
        <v>0</v>
      </c>
      <c r="J67" s="103">
        <f t="shared" si="33"/>
        <v>0</v>
      </c>
      <c r="K67" s="104">
        <f t="shared" si="33"/>
        <v>0</v>
      </c>
      <c r="L67" s="103">
        <f t="shared" si="33"/>
        <v>0</v>
      </c>
      <c r="M67" s="104">
        <f t="shared" si="33"/>
        <v>0</v>
      </c>
      <c r="N67" s="103">
        <f t="shared" si="33"/>
        <v>0</v>
      </c>
      <c r="O67" s="104">
        <f t="shared" si="33"/>
        <v>0</v>
      </c>
      <c r="P67" s="103">
        <f>$H67+$J67+$L67+$N67</f>
        <v>0</v>
      </c>
      <c r="Q67" s="104">
        <f>$I67+$K67+$M67+$O67</f>
        <v>0</v>
      </c>
      <c r="R67" s="58">
        <f>IF($H67=0,0,(($J67-$H67)/$H67)*100)</f>
        <v>0</v>
      </c>
      <c r="S67" s="59">
        <f>IF($I67=0,0,(($K67-$I67)/$I67)*100)</f>
        <v>0</v>
      </c>
      <c r="T67" s="58">
        <f>IF($E67=0,0,($P67/$E67)*100)</f>
        <v>0</v>
      </c>
      <c r="U67" s="60">
        <f>IF($E67=0,0,($Q67/$E67)*100)</f>
        <v>0</v>
      </c>
      <c r="V67" s="103">
        <f>V66</f>
        <v>0</v>
      </c>
      <c r="W67" s="104">
        <f>W66</f>
        <v>0</v>
      </c>
    </row>
    <row r="68" spans="1:23" ht="12.75" customHeight="1">
      <c r="A68" s="61" t="s">
        <v>81</v>
      </c>
      <c r="B68" s="105">
        <f>B66</f>
        <v>0</v>
      </c>
      <c r="C68" s="105">
        <f>C66</f>
        <v>0</v>
      </c>
      <c r="D68" s="105"/>
      <c r="E68" s="105">
        <f>$B68+$C68+$D68</f>
        <v>0</v>
      </c>
      <c r="F68" s="106">
        <f aca="true" t="shared" si="34" ref="F68:O68">F66</f>
        <v>0</v>
      </c>
      <c r="G68" s="107">
        <f t="shared" si="34"/>
        <v>0</v>
      </c>
      <c r="H68" s="106">
        <f t="shared" si="34"/>
        <v>0</v>
      </c>
      <c r="I68" s="107">
        <f t="shared" si="34"/>
        <v>0</v>
      </c>
      <c r="J68" s="106">
        <f t="shared" si="34"/>
        <v>0</v>
      </c>
      <c r="K68" s="107">
        <f t="shared" si="34"/>
        <v>0</v>
      </c>
      <c r="L68" s="106">
        <f t="shared" si="34"/>
        <v>0</v>
      </c>
      <c r="M68" s="107">
        <f t="shared" si="34"/>
        <v>0</v>
      </c>
      <c r="N68" s="106">
        <f t="shared" si="34"/>
        <v>0</v>
      </c>
      <c r="O68" s="107">
        <f t="shared" si="34"/>
        <v>0</v>
      </c>
      <c r="P68" s="106">
        <f>$H68+$J68+$L68+$N68</f>
        <v>0</v>
      </c>
      <c r="Q68" s="107">
        <f>$I68+$K68+$M68+$O68</f>
        <v>0</v>
      </c>
      <c r="R68" s="62">
        <f>IF($H68=0,0,(($J68-$H68)/$H68)*100)</f>
        <v>0</v>
      </c>
      <c r="S68" s="63">
        <f>IF($I68=0,0,(($K68-$I68)/$I68)*100)</f>
        <v>0</v>
      </c>
      <c r="T68" s="62">
        <f>IF($E68=0,0,($P68/$E68)*100)</f>
        <v>0</v>
      </c>
      <c r="U68" s="66">
        <f>IF($E68=0,0,($Q68/$E68)*100)</f>
        <v>0</v>
      </c>
      <c r="V68" s="106">
        <f>V66</f>
        <v>0</v>
      </c>
      <c r="W68" s="107">
        <f>W66</f>
        <v>0</v>
      </c>
    </row>
    <row r="69" spans="1:23" ht="12.75" customHeight="1" thickBot="1">
      <c r="A69" s="61" t="s">
        <v>83</v>
      </c>
      <c r="B69" s="105">
        <f>SUM(B9:B14,B17:B22,B25:B28,B31,B34:B38,B41:B51,B54:B57,B60:B62,B66)</f>
        <v>1159018000</v>
      </c>
      <c r="C69" s="105">
        <f>SUM(C9:C14,C17:C22,C25:C28,C31,C34:C38,C41:C51,C54:C57,C60:C62,C66)</f>
        <v>0</v>
      </c>
      <c r="D69" s="105"/>
      <c r="E69" s="105">
        <f>$B69+$C69+$D69</f>
        <v>1159018000</v>
      </c>
      <c r="F69" s="106">
        <f aca="true" t="shared" si="35" ref="F69:O69">SUM(F9:F14,F17:F22,F25:F28,F31,F34:F38,F41:F51,F54:F57,F60:F62,F66)</f>
        <v>603009000</v>
      </c>
      <c r="G69" s="107">
        <f t="shared" si="35"/>
        <v>591477000</v>
      </c>
      <c r="H69" s="106">
        <f t="shared" si="35"/>
        <v>119581000</v>
      </c>
      <c r="I69" s="107">
        <f t="shared" si="35"/>
        <v>197269956</v>
      </c>
      <c r="J69" s="106">
        <f t="shared" si="35"/>
        <v>233542000</v>
      </c>
      <c r="K69" s="107">
        <f t="shared" si="35"/>
        <v>256756614</v>
      </c>
      <c r="L69" s="106">
        <f t="shared" si="35"/>
        <v>0</v>
      </c>
      <c r="M69" s="107">
        <f t="shared" si="35"/>
        <v>0</v>
      </c>
      <c r="N69" s="106">
        <f t="shared" si="35"/>
        <v>0</v>
      </c>
      <c r="O69" s="107">
        <f t="shared" si="35"/>
        <v>0</v>
      </c>
      <c r="P69" s="106">
        <f>$H69+$J69+$L69+$N69</f>
        <v>353123000</v>
      </c>
      <c r="Q69" s="107">
        <f>$I69+$K69+$M69+$O69</f>
        <v>454026570</v>
      </c>
      <c r="R69" s="62">
        <f>IF($H69=0,0,(($J69-$H69)/$H69)*100)</f>
        <v>95.30025672974803</v>
      </c>
      <c r="S69" s="63">
        <f>IF($I69=0,0,(($K69-$I69)/$I69)*100)</f>
        <v>30.15495071129838</v>
      </c>
      <c r="T69" s="62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30.653144628974406</v>
      </c>
      <c r="U69" s="66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39.412165493630184</v>
      </c>
      <c r="V69" s="106">
        <f>SUM(V9:V14,V17:V22,V25:V28,V31,V34:V38,V41:V51,V54:V57,V60:V62,V66)</f>
        <v>14318000</v>
      </c>
      <c r="W69" s="107">
        <f>SUM(W9:W14,W17:W22,W25:W28,W31,W34:W38,W41:W51,W54:W57,W60:W62,W66)</f>
        <v>0</v>
      </c>
    </row>
    <row r="70" spans="1:23" ht="13.5" thickTop="1">
      <c r="A70" s="67"/>
      <c r="B70" s="68"/>
      <c r="C70" s="69"/>
      <c r="D70" s="69"/>
      <c r="E70" s="70"/>
      <c r="F70" s="68"/>
      <c r="G70" s="69"/>
      <c r="H70" s="69"/>
      <c r="I70" s="70"/>
      <c r="J70" s="69"/>
      <c r="K70" s="70"/>
      <c r="L70" s="69"/>
      <c r="M70" s="69"/>
      <c r="N70" s="69"/>
      <c r="O70" s="69"/>
      <c r="P70" s="69"/>
      <c r="Q70" s="69"/>
      <c r="R70" s="69"/>
      <c r="S70" s="69"/>
      <c r="T70" s="69"/>
      <c r="U70" s="70"/>
      <c r="V70" s="68"/>
      <c r="W70" s="70"/>
    </row>
    <row r="71" spans="1:23" ht="12.75">
      <c r="A71" s="13"/>
      <c r="B71" s="71"/>
      <c r="C71" s="72"/>
      <c r="D71" s="72"/>
      <c r="E71" s="73"/>
      <c r="F71" s="74" t="s">
        <v>4</v>
      </c>
      <c r="G71" s="75"/>
      <c r="H71" s="74" t="s">
        <v>5</v>
      </c>
      <c r="I71" s="76"/>
      <c r="J71" s="74" t="s">
        <v>6</v>
      </c>
      <c r="K71" s="76"/>
      <c r="L71" s="74" t="s">
        <v>7</v>
      </c>
      <c r="M71" s="74"/>
      <c r="N71" s="77" t="s">
        <v>8</v>
      </c>
      <c r="O71" s="74"/>
      <c r="P71" s="131" t="s">
        <v>9</v>
      </c>
      <c r="Q71" s="132"/>
      <c r="R71" s="133" t="s">
        <v>10</v>
      </c>
      <c r="S71" s="132"/>
      <c r="T71" s="133" t="s">
        <v>11</v>
      </c>
      <c r="U71" s="132"/>
      <c r="V71" s="131"/>
      <c r="W71" s="132"/>
    </row>
    <row r="72" spans="1:23" ht="67.5">
      <c r="A72" s="78" t="s">
        <v>84</v>
      </c>
      <c r="B72" s="79" t="s">
        <v>85</v>
      </c>
      <c r="C72" s="79" t="s">
        <v>86</v>
      </c>
      <c r="D72" s="80" t="s">
        <v>15</v>
      </c>
      <c r="E72" s="79" t="s">
        <v>16</v>
      </c>
      <c r="F72" s="79" t="s">
        <v>17</v>
      </c>
      <c r="G72" s="79" t="s">
        <v>87</v>
      </c>
      <c r="H72" s="79" t="s">
        <v>88</v>
      </c>
      <c r="I72" s="81" t="s">
        <v>20</v>
      </c>
      <c r="J72" s="79" t="s">
        <v>89</v>
      </c>
      <c r="K72" s="81" t="s">
        <v>22</v>
      </c>
      <c r="L72" s="79" t="s">
        <v>90</v>
      </c>
      <c r="M72" s="81" t="s">
        <v>24</v>
      </c>
      <c r="N72" s="79" t="s">
        <v>91</v>
      </c>
      <c r="O72" s="81" t="s">
        <v>26</v>
      </c>
      <c r="P72" s="81" t="s">
        <v>92</v>
      </c>
      <c r="Q72" s="82" t="s">
        <v>28</v>
      </c>
      <c r="R72" s="83" t="s">
        <v>92</v>
      </c>
      <c r="S72" s="84" t="s">
        <v>28</v>
      </c>
      <c r="T72" s="83" t="s">
        <v>93</v>
      </c>
      <c r="U72" s="80" t="s">
        <v>30</v>
      </c>
      <c r="V72" s="79"/>
      <c r="W72" s="81"/>
    </row>
    <row r="73" spans="1:23" ht="12.75">
      <c r="A73" s="1" t="str">
        <f>+A7</f>
        <v>R thousands</v>
      </c>
      <c r="B73" s="2"/>
      <c r="C73" s="2">
        <v>100</v>
      </c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3"/>
      <c r="P73" s="2"/>
      <c r="Q73" s="3"/>
      <c r="R73" s="2"/>
      <c r="S73" s="3"/>
      <c r="T73" s="2"/>
      <c r="U73" s="2"/>
      <c r="V73" s="2"/>
      <c r="W73" s="2"/>
    </row>
    <row r="74" spans="1:23" ht="12.75" hidden="1">
      <c r="A74" s="4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108"/>
      <c r="O74" s="109"/>
      <c r="P74" s="108"/>
      <c r="Q74" s="109"/>
      <c r="R74" s="5"/>
      <c r="S74" s="6"/>
      <c r="T74" s="5"/>
      <c r="U74" s="5"/>
      <c r="V74" s="108"/>
      <c r="W74" s="108"/>
    </row>
    <row r="75" spans="1:23" ht="12.75" hidden="1">
      <c r="A75" s="7" t="s">
        <v>112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1"/>
      <c r="N75" s="110"/>
      <c r="O75" s="111"/>
      <c r="P75" s="110"/>
      <c r="Q75" s="111"/>
      <c r="R75" s="8"/>
      <c r="S75" s="9"/>
      <c r="T75" s="8"/>
      <c r="U75" s="8"/>
      <c r="V75" s="110"/>
      <c r="W75" s="110"/>
    </row>
    <row r="76" spans="1:23" ht="12.75" hidden="1">
      <c r="A76" s="10" t="s">
        <v>113</v>
      </c>
      <c r="B76" s="112">
        <f>SUM(B77:B80)</f>
        <v>0</v>
      </c>
      <c r="C76" s="112">
        <f aca="true" t="shared" si="36" ref="C76:I76">SUM(C77:C80)</f>
        <v>0</v>
      </c>
      <c r="D76" s="112">
        <f t="shared" si="36"/>
        <v>0</v>
      </c>
      <c r="E76" s="112">
        <f t="shared" si="36"/>
        <v>0</v>
      </c>
      <c r="F76" s="112">
        <f t="shared" si="36"/>
        <v>0</v>
      </c>
      <c r="G76" s="112">
        <f t="shared" si="36"/>
        <v>0</v>
      </c>
      <c r="H76" s="112">
        <f t="shared" si="36"/>
        <v>0</v>
      </c>
      <c r="I76" s="112">
        <f t="shared" si="36"/>
        <v>0</v>
      </c>
      <c r="J76" s="112">
        <f>SUM(J77:J80)</f>
        <v>0</v>
      </c>
      <c r="K76" s="112">
        <f>SUM(K77:K80)</f>
        <v>0</v>
      </c>
      <c r="L76" s="112">
        <f>SUM(L77:L80)</f>
        <v>0</v>
      </c>
      <c r="M76" s="113">
        <f>SUM(M77:M80)</f>
        <v>0</v>
      </c>
      <c r="N76" s="112"/>
      <c r="O76" s="113"/>
      <c r="P76" s="112"/>
      <c r="Q76" s="113"/>
      <c r="R76" s="11"/>
      <c r="S76" s="12"/>
      <c r="T76" s="11"/>
      <c r="U76" s="11"/>
      <c r="V76" s="112">
        <f>SUM(V77:V80)</f>
        <v>0</v>
      </c>
      <c r="W76" s="112">
        <f>SUM(W77:W80)</f>
        <v>0</v>
      </c>
    </row>
    <row r="77" spans="1:23" ht="12.75" hidden="1">
      <c r="A77" s="13" t="s">
        <v>114</v>
      </c>
      <c r="B77" s="114"/>
      <c r="C77" s="114"/>
      <c r="D77" s="114"/>
      <c r="E77" s="114">
        <f>SUM(B77:D77)</f>
        <v>0</v>
      </c>
      <c r="F77" s="114"/>
      <c r="G77" s="114"/>
      <c r="H77" s="114"/>
      <c r="I77" s="115"/>
      <c r="J77" s="114"/>
      <c r="K77" s="115"/>
      <c r="L77" s="114"/>
      <c r="M77" s="116"/>
      <c r="N77" s="114"/>
      <c r="O77" s="116"/>
      <c r="P77" s="114"/>
      <c r="Q77" s="116"/>
      <c r="R77" s="14"/>
      <c r="S77" s="15"/>
      <c r="T77" s="14"/>
      <c r="U77" s="14"/>
      <c r="V77" s="114"/>
      <c r="W77" s="114"/>
    </row>
    <row r="78" spans="1:23" ht="12.75" hidden="1">
      <c r="A78" s="13" t="s">
        <v>115</v>
      </c>
      <c r="B78" s="114"/>
      <c r="C78" s="114"/>
      <c r="D78" s="114"/>
      <c r="E78" s="114">
        <f>SUM(B78:D78)</f>
        <v>0</v>
      </c>
      <c r="F78" s="114"/>
      <c r="G78" s="114"/>
      <c r="H78" s="114"/>
      <c r="I78" s="115"/>
      <c r="J78" s="114"/>
      <c r="K78" s="115"/>
      <c r="L78" s="114"/>
      <c r="M78" s="116"/>
      <c r="N78" s="114"/>
      <c r="O78" s="116"/>
      <c r="P78" s="114"/>
      <c r="Q78" s="116"/>
      <c r="R78" s="14"/>
      <c r="S78" s="15"/>
      <c r="T78" s="14"/>
      <c r="U78" s="14"/>
      <c r="V78" s="114"/>
      <c r="W78" s="114"/>
    </row>
    <row r="79" spans="1:23" ht="12.75" hidden="1">
      <c r="A79" s="13" t="s">
        <v>116</v>
      </c>
      <c r="B79" s="114"/>
      <c r="C79" s="114"/>
      <c r="D79" s="114"/>
      <c r="E79" s="114">
        <f>SUM(B79:D79)</f>
        <v>0</v>
      </c>
      <c r="F79" s="114"/>
      <c r="G79" s="114"/>
      <c r="H79" s="114"/>
      <c r="I79" s="115"/>
      <c r="J79" s="114"/>
      <c r="K79" s="115"/>
      <c r="L79" s="114"/>
      <c r="M79" s="116"/>
      <c r="N79" s="114"/>
      <c r="O79" s="116"/>
      <c r="P79" s="114"/>
      <c r="Q79" s="116"/>
      <c r="R79" s="14"/>
      <c r="S79" s="15"/>
      <c r="T79" s="14"/>
      <c r="U79" s="14"/>
      <c r="V79" s="114"/>
      <c r="W79" s="114"/>
    </row>
    <row r="80" spans="1:23" ht="12.75" hidden="1">
      <c r="A80" s="13" t="s">
        <v>117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>
      <c r="A82" s="85" t="s">
        <v>94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8"/>
      <c r="R82" s="86"/>
      <c r="S82" s="86"/>
      <c r="T82" s="87"/>
      <c r="U82" s="88"/>
      <c r="V82" s="117"/>
      <c r="W82" s="117"/>
    </row>
    <row r="83" spans="1:23" ht="12.75">
      <c r="A83" s="89" t="s">
        <v>95</v>
      </c>
      <c r="B83" s="119">
        <v>0</v>
      </c>
      <c r="C83" s="119">
        <v>0</v>
      </c>
      <c r="D83" s="119"/>
      <c r="E83" s="119">
        <f aca="true" t="shared" si="37" ref="E83:E90">$B83+$C83+$D83</f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/>
      <c r="M83" s="119"/>
      <c r="N83" s="119"/>
      <c r="O83" s="119"/>
      <c r="P83" s="119">
        <f aca="true" t="shared" si="38" ref="P83:P90">$H83+$J83+$L83+$N83</f>
        <v>0</v>
      </c>
      <c r="Q83" s="114">
        <f aca="true" t="shared" si="39" ref="Q83:Q90">$I83+$K83+$M83+$O83</f>
        <v>0</v>
      </c>
      <c r="R83" s="90">
        <f aca="true" t="shared" si="40" ref="R83:R90">IF($H83=0,0,(($J83-$H83)/$H83)*100)</f>
        <v>0</v>
      </c>
      <c r="S83" s="91">
        <f aca="true" t="shared" si="41" ref="S83:S90">IF($I83=0,0,(($K83-$I83)/$I83)*100)</f>
        <v>0</v>
      </c>
      <c r="T83" s="90">
        <f aca="true" t="shared" si="42" ref="T83:T90">IF($E83=0,0,($P83/$E83)*100)</f>
        <v>0</v>
      </c>
      <c r="U83" s="91">
        <f aca="true" t="shared" si="43" ref="U83:U90">IF($E83=0,0,($Q83/$E83)*100)</f>
        <v>0</v>
      </c>
      <c r="V83" s="119"/>
      <c r="W83" s="119"/>
    </row>
    <row r="84" spans="1:23" ht="12.75">
      <c r="A84" s="92" t="s">
        <v>96</v>
      </c>
      <c r="B84" s="114">
        <v>0</v>
      </c>
      <c r="C84" s="114">
        <v>0</v>
      </c>
      <c r="D84" s="114"/>
      <c r="E84" s="114">
        <f t="shared" si="37"/>
        <v>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/>
      <c r="M84" s="114"/>
      <c r="N84" s="114"/>
      <c r="O84" s="114"/>
      <c r="P84" s="116">
        <f t="shared" si="38"/>
        <v>0</v>
      </c>
      <c r="Q84" s="116">
        <f t="shared" si="39"/>
        <v>0</v>
      </c>
      <c r="R84" s="90">
        <f t="shared" si="40"/>
        <v>0</v>
      </c>
      <c r="S84" s="91">
        <f t="shared" si="41"/>
        <v>0</v>
      </c>
      <c r="T84" s="90">
        <f t="shared" si="42"/>
        <v>0</v>
      </c>
      <c r="U84" s="91">
        <f t="shared" si="43"/>
        <v>0</v>
      </c>
      <c r="V84" s="114"/>
      <c r="W84" s="114"/>
    </row>
    <row r="85" spans="1:23" ht="12.75">
      <c r="A85" s="92" t="s">
        <v>97</v>
      </c>
      <c r="B85" s="114">
        <v>0</v>
      </c>
      <c r="C85" s="114">
        <v>0</v>
      </c>
      <c r="D85" s="114"/>
      <c r="E85" s="114">
        <f t="shared" si="37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/>
      <c r="M85" s="114"/>
      <c r="N85" s="114"/>
      <c r="O85" s="114"/>
      <c r="P85" s="116">
        <f t="shared" si="38"/>
        <v>0</v>
      </c>
      <c r="Q85" s="116">
        <f t="shared" si="39"/>
        <v>0</v>
      </c>
      <c r="R85" s="90">
        <f t="shared" si="40"/>
        <v>0</v>
      </c>
      <c r="S85" s="91">
        <f t="shared" si="41"/>
        <v>0</v>
      </c>
      <c r="T85" s="90">
        <f t="shared" si="42"/>
        <v>0</v>
      </c>
      <c r="U85" s="91">
        <f t="shared" si="43"/>
        <v>0</v>
      </c>
      <c r="V85" s="114"/>
      <c r="W85" s="114"/>
    </row>
    <row r="86" spans="1:23" ht="12.75">
      <c r="A86" s="92" t="s">
        <v>98</v>
      </c>
      <c r="B86" s="114">
        <v>0</v>
      </c>
      <c r="C86" s="114">
        <v>0</v>
      </c>
      <c r="D86" s="114"/>
      <c r="E86" s="114">
        <f t="shared" si="37"/>
        <v>0</v>
      </c>
      <c r="F86" s="114">
        <v>0</v>
      </c>
      <c r="G86" s="114">
        <v>0</v>
      </c>
      <c r="H86" s="114">
        <v>0</v>
      </c>
      <c r="I86" s="114">
        <v>0</v>
      </c>
      <c r="J86" s="114">
        <v>0</v>
      </c>
      <c r="K86" s="114">
        <v>0</v>
      </c>
      <c r="L86" s="114"/>
      <c r="M86" s="114"/>
      <c r="N86" s="114"/>
      <c r="O86" s="114"/>
      <c r="P86" s="116">
        <f t="shared" si="38"/>
        <v>0</v>
      </c>
      <c r="Q86" s="116">
        <f t="shared" si="39"/>
        <v>0</v>
      </c>
      <c r="R86" s="90">
        <f t="shared" si="40"/>
        <v>0</v>
      </c>
      <c r="S86" s="91">
        <f t="shared" si="41"/>
        <v>0</v>
      </c>
      <c r="T86" s="90">
        <f t="shared" si="42"/>
        <v>0</v>
      </c>
      <c r="U86" s="91">
        <f t="shared" si="43"/>
        <v>0</v>
      </c>
      <c r="V86" s="114"/>
      <c r="W86" s="114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37"/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/>
      <c r="M87" s="114"/>
      <c r="N87" s="114"/>
      <c r="O87" s="114"/>
      <c r="P87" s="116">
        <f t="shared" si="38"/>
        <v>0</v>
      </c>
      <c r="Q87" s="116">
        <f t="shared" si="39"/>
        <v>0</v>
      </c>
      <c r="R87" s="90">
        <f t="shared" si="40"/>
        <v>0</v>
      </c>
      <c r="S87" s="91">
        <f t="shared" si="41"/>
        <v>0</v>
      </c>
      <c r="T87" s="90">
        <f t="shared" si="42"/>
        <v>0</v>
      </c>
      <c r="U87" s="91">
        <f t="shared" si="43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37"/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/>
      <c r="M88" s="114"/>
      <c r="N88" s="114"/>
      <c r="O88" s="114"/>
      <c r="P88" s="116">
        <f t="shared" si="38"/>
        <v>0</v>
      </c>
      <c r="Q88" s="116">
        <f t="shared" si="39"/>
        <v>0</v>
      </c>
      <c r="R88" s="90">
        <f t="shared" si="40"/>
        <v>0</v>
      </c>
      <c r="S88" s="91">
        <f t="shared" si="41"/>
        <v>0</v>
      </c>
      <c r="T88" s="90">
        <f t="shared" si="42"/>
        <v>0</v>
      </c>
      <c r="U88" s="91">
        <f t="shared" si="43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37"/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/>
      <c r="M89" s="114"/>
      <c r="N89" s="114"/>
      <c r="O89" s="114"/>
      <c r="P89" s="116">
        <f t="shared" si="38"/>
        <v>0</v>
      </c>
      <c r="Q89" s="116">
        <f t="shared" si="39"/>
        <v>0</v>
      </c>
      <c r="R89" s="90">
        <f t="shared" si="40"/>
        <v>0</v>
      </c>
      <c r="S89" s="91">
        <f t="shared" si="41"/>
        <v>0</v>
      </c>
      <c r="T89" s="90">
        <f t="shared" si="42"/>
        <v>0</v>
      </c>
      <c r="U89" s="91">
        <f t="shared" si="43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37"/>
        <v>0</v>
      </c>
      <c r="F90" s="114">
        <v>0</v>
      </c>
      <c r="G90" s="114">
        <v>0</v>
      </c>
      <c r="H90" s="114">
        <v>0</v>
      </c>
      <c r="I90" s="114">
        <v>0</v>
      </c>
      <c r="J90" s="114">
        <v>0</v>
      </c>
      <c r="K90" s="114">
        <v>0</v>
      </c>
      <c r="L90" s="114"/>
      <c r="M90" s="114"/>
      <c r="N90" s="114"/>
      <c r="O90" s="114"/>
      <c r="P90" s="116">
        <f t="shared" si="38"/>
        <v>0</v>
      </c>
      <c r="Q90" s="116">
        <f t="shared" si="39"/>
        <v>0</v>
      </c>
      <c r="R90" s="90">
        <f t="shared" si="40"/>
        <v>0</v>
      </c>
      <c r="S90" s="91">
        <f t="shared" si="41"/>
        <v>0</v>
      </c>
      <c r="T90" s="90">
        <f t="shared" si="42"/>
        <v>0</v>
      </c>
      <c r="U90" s="91">
        <f t="shared" si="43"/>
        <v>0</v>
      </c>
      <c r="V90" s="114"/>
      <c r="W90" s="114"/>
    </row>
    <row r="91" spans="1:23" ht="12.75">
      <c r="A91" s="16" t="s">
        <v>103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1"/>
      <c r="Q91" s="121"/>
      <c r="R91" s="17"/>
      <c r="S91" s="18"/>
      <c r="T91" s="17"/>
      <c r="U91" s="18"/>
      <c r="V91" s="120"/>
      <c r="W91" s="120"/>
    </row>
    <row r="92" spans="1:23" ht="22.5" hidden="1">
      <c r="A92" s="19" t="s">
        <v>118</v>
      </c>
      <c r="B92" s="122">
        <f aca="true" t="shared" si="44" ref="B92:I92">SUM(B93:B107)</f>
        <v>0</v>
      </c>
      <c r="C92" s="122">
        <f t="shared" si="44"/>
        <v>0</v>
      </c>
      <c r="D92" s="122">
        <f t="shared" si="44"/>
        <v>0</v>
      </c>
      <c r="E92" s="122">
        <f t="shared" si="44"/>
        <v>0</v>
      </c>
      <c r="F92" s="122">
        <f t="shared" si="44"/>
        <v>0</v>
      </c>
      <c r="G92" s="122">
        <f t="shared" si="44"/>
        <v>0</v>
      </c>
      <c r="H92" s="122">
        <f t="shared" si="44"/>
        <v>0</v>
      </c>
      <c r="I92" s="122">
        <f t="shared" si="44"/>
        <v>0</v>
      </c>
      <c r="J92" s="122">
        <f>SUM(J93:J107)</f>
        <v>0</v>
      </c>
      <c r="K92" s="122">
        <f>SUM(K93:K107)</f>
        <v>0</v>
      </c>
      <c r="L92" s="122">
        <f>SUM(L93:L107)</f>
        <v>0</v>
      </c>
      <c r="M92" s="123">
        <f>SUM(M93:M107)</f>
        <v>0</v>
      </c>
      <c r="N92" s="122"/>
      <c r="O92" s="123"/>
      <c r="P92" s="122"/>
      <c r="Q92" s="123"/>
      <c r="R92" s="20" t="str">
        <f aca="true" t="shared" si="45" ref="R92:S107">IF(L92=0," ",(N92-L92)/L92)</f>
        <v> </v>
      </c>
      <c r="S92" s="20" t="str">
        <f t="shared" si="45"/>
        <v> </v>
      </c>
      <c r="T92" s="20" t="str">
        <f aca="true" t="shared" si="46" ref="T92:T110">IF(E92=0," ",(P92/E92))</f>
        <v> </v>
      </c>
      <c r="U92" s="21" t="str">
        <f aca="true" t="shared" si="47" ref="U92:U110">IF(E92=0," ",(Q92/E92))</f>
        <v> </v>
      </c>
      <c r="V92" s="122">
        <f>SUM(V93:V107)</f>
        <v>0</v>
      </c>
      <c r="W92" s="122">
        <f>SUM(W93:W107)</f>
        <v>0</v>
      </c>
    </row>
    <row r="93" spans="1:23" ht="12.75" hidden="1">
      <c r="A93" s="22"/>
      <c r="B93" s="124"/>
      <c r="C93" s="124"/>
      <c r="D93" s="124"/>
      <c r="E93" s="125">
        <f>SUM(B93:D93)</f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3" t="str">
        <f t="shared" si="45"/>
        <v> </v>
      </c>
      <c r="S93" s="23" t="str">
        <f t="shared" si="45"/>
        <v> </v>
      </c>
      <c r="T93" s="23" t="str">
        <f t="shared" si="46"/>
        <v> </v>
      </c>
      <c r="U93" s="24" t="str">
        <f t="shared" si="47"/>
        <v> </v>
      </c>
      <c r="V93" s="124"/>
      <c r="W93" s="124"/>
    </row>
    <row r="94" spans="1:23" ht="12.75" hidden="1">
      <c r="A94" s="22"/>
      <c r="B94" s="124"/>
      <c r="C94" s="124"/>
      <c r="D94" s="124"/>
      <c r="E94" s="125">
        <f aca="true" t="shared" si="48" ref="E94:E107">SUM(B94:D94)</f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3" t="str">
        <f t="shared" si="45"/>
        <v> </v>
      </c>
      <c r="S94" s="23" t="str">
        <f t="shared" si="45"/>
        <v> </v>
      </c>
      <c r="T94" s="23" t="str">
        <f t="shared" si="46"/>
        <v> </v>
      </c>
      <c r="U94" s="24" t="str">
        <f t="shared" si="47"/>
        <v> </v>
      </c>
      <c r="V94" s="124"/>
      <c r="W94" s="124"/>
    </row>
    <row r="95" spans="1:23" ht="12.75" hidden="1">
      <c r="A95" s="22"/>
      <c r="B95" s="124"/>
      <c r="C95" s="124"/>
      <c r="D95" s="124"/>
      <c r="E95" s="125">
        <f t="shared" si="48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3" t="str">
        <f t="shared" si="45"/>
        <v> </v>
      </c>
      <c r="S95" s="23" t="str">
        <f t="shared" si="45"/>
        <v> </v>
      </c>
      <c r="T95" s="23" t="str">
        <f t="shared" si="46"/>
        <v> </v>
      </c>
      <c r="U95" s="24" t="str">
        <f t="shared" si="47"/>
        <v> </v>
      </c>
      <c r="V95" s="124"/>
      <c r="W95" s="124"/>
    </row>
    <row r="96" spans="1:23" ht="12.75" hidden="1">
      <c r="A96" s="22"/>
      <c r="B96" s="124"/>
      <c r="C96" s="124"/>
      <c r="D96" s="124"/>
      <c r="E96" s="125">
        <f t="shared" si="48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45"/>
        <v> </v>
      </c>
      <c r="S96" s="23" t="str">
        <f t="shared" si="45"/>
        <v> </v>
      </c>
      <c r="T96" s="23" t="str">
        <f t="shared" si="46"/>
        <v> </v>
      </c>
      <c r="U96" s="24" t="str">
        <f t="shared" si="47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t="shared" si="48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45"/>
        <v> </v>
      </c>
      <c r="S97" s="23" t="str">
        <f t="shared" si="45"/>
        <v> </v>
      </c>
      <c r="T97" s="23" t="str">
        <f t="shared" si="46"/>
        <v> </v>
      </c>
      <c r="U97" s="24" t="str">
        <f t="shared" si="47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48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45"/>
        <v> </v>
      </c>
      <c r="S98" s="23" t="str">
        <f t="shared" si="45"/>
        <v> </v>
      </c>
      <c r="T98" s="23" t="str">
        <f t="shared" si="46"/>
        <v> </v>
      </c>
      <c r="U98" s="24" t="str">
        <f t="shared" si="47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48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45"/>
        <v> </v>
      </c>
      <c r="S99" s="23" t="str">
        <f t="shared" si="45"/>
        <v> </v>
      </c>
      <c r="T99" s="23" t="str">
        <f t="shared" si="46"/>
        <v> </v>
      </c>
      <c r="U99" s="24" t="str">
        <f t="shared" si="47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48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45"/>
        <v> </v>
      </c>
      <c r="S100" s="23" t="str">
        <f t="shared" si="45"/>
        <v> </v>
      </c>
      <c r="T100" s="23" t="str">
        <f t="shared" si="46"/>
        <v> </v>
      </c>
      <c r="U100" s="24" t="str">
        <f t="shared" si="47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48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45"/>
        <v> </v>
      </c>
      <c r="S101" s="23" t="str">
        <f t="shared" si="45"/>
        <v> </v>
      </c>
      <c r="T101" s="23" t="str">
        <f t="shared" si="46"/>
        <v> </v>
      </c>
      <c r="U101" s="24" t="str">
        <f t="shared" si="47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48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45"/>
        <v> </v>
      </c>
      <c r="S102" s="23" t="str">
        <f t="shared" si="45"/>
        <v> </v>
      </c>
      <c r="T102" s="23" t="str">
        <f t="shared" si="46"/>
        <v> </v>
      </c>
      <c r="U102" s="24" t="str">
        <f t="shared" si="47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48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45"/>
        <v> </v>
      </c>
      <c r="S103" s="23" t="str">
        <f t="shared" si="45"/>
        <v> </v>
      </c>
      <c r="T103" s="23" t="str">
        <f t="shared" si="46"/>
        <v> </v>
      </c>
      <c r="U103" s="24" t="str">
        <f t="shared" si="47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48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45"/>
        <v> </v>
      </c>
      <c r="S104" s="23" t="str">
        <f t="shared" si="45"/>
        <v> </v>
      </c>
      <c r="T104" s="23" t="str">
        <f t="shared" si="46"/>
        <v> </v>
      </c>
      <c r="U104" s="24" t="str">
        <f t="shared" si="47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48"/>
        <v>0</v>
      </c>
      <c r="F105" s="124"/>
      <c r="G105" s="124"/>
      <c r="H105" s="126"/>
      <c r="I105" s="124"/>
      <c r="J105" s="126"/>
      <c r="K105" s="124"/>
      <c r="L105" s="126"/>
      <c r="M105" s="126"/>
      <c r="N105" s="126"/>
      <c r="O105" s="126"/>
      <c r="P105" s="126"/>
      <c r="Q105" s="126"/>
      <c r="R105" s="23" t="str">
        <f t="shared" si="45"/>
        <v> </v>
      </c>
      <c r="S105" s="23" t="str">
        <f t="shared" si="45"/>
        <v> </v>
      </c>
      <c r="T105" s="23" t="str">
        <f t="shared" si="46"/>
        <v> </v>
      </c>
      <c r="U105" s="24" t="str">
        <f t="shared" si="47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48"/>
        <v>0</v>
      </c>
      <c r="F106" s="124"/>
      <c r="G106" s="124"/>
      <c r="H106" s="126"/>
      <c r="I106" s="124"/>
      <c r="J106" s="126"/>
      <c r="K106" s="124"/>
      <c r="L106" s="126"/>
      <c r="M106" s="126"/>
      <c r="N106" s="126"/>
      <c r="O106" s="126"/>
      <c r="P106" s="126"/>
      <c r="Q106" s="126"/>
      <c r="R106" s="23" t="str">
        <f t="shared" si="45"/>
        <v> </v>
      </c>
      <c r="S106" s="23" t="str">
        <f t="shared" si="45"/>
        <v> </v>
      </c>
      <c r="T106" s="23" t="str">
        <f t="shared" si="46"/>
        <v> </v>
      </c>
      <c r="U106" s="24" t="str">
        <f t="shared" si="47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48"/>
        <v>0</v>
      </c>
      <c r="F107" s="124"/>
      <c r="G107" s="124"/>
      <c r="H107" s="126"/>
      <c r="I107" s="124"/>
      <c r="J107" s="126"/>
      <c r="K107" s="124"/>
      <c r="L107" s="126"/>
      <c r="M107" s="126"/>
      <c r="N107" s="126"/>
      <c r="O107" s="126"/>
      <c r="P107" s="126"/>
      <c r="Q107" s="126"/>
      <c r="R107" s="23" t="str">
        <f t="shared" si="45"/>
        <v> </v>
      </c>
      <c r="S107" s="23" t="str">
        <f t="shared" si="45"/>
        <v> </v>
      </c>
      <c r="T107" s="23" t="str">
        <f t="shared" si="46"/>
        <v> </v>
      </c>
      <c r="U107" s="24" t="str">
        <f t="shared" si="47"/>
        <v> </v>
      </c>
      <c r="V107" s="124"/>
      <c r="W107" s="124"/>
    </row>
    <row r="108" spans="1:23" ht="12.75" hidden="1">
      <c r="A108" s="25"/>
      <c r="B108" s="127"/>
      <c r="C108" s="128"/>
      <c r="D108" s="128"/>
      <c r="E108" s="128"/>
      <c r="F108" s="127"/>
      <c r="G108" s="128"/>
      <c r="H108" s="127"/>
      <c r="I108" s="128"/>
      <c r="J108" s="127"/>
      <c r="K108" s="128"/>
      <c r="L108" s="127"/>
      <c r="M108" s="127"/>
      <c r="N108" s="127"/>
      <c r="O108" s="127"/>
      <c r="P108" s="127"/>
      <c r="Q108" s="127"/>
      <c r="R108" s="20" t="str">
        <f aca="true" t="shared" si="49" ref="R108:S110">IF(L108=0," ",(N108-L108)/L108)</f>
        <v> </v>
      </c>
      <c r="S108" s="21" t="str">
        <f t="shared" si="49"/>
        <v> </v>
      </c>
      <c r="T108" s="20" t="str">
        <f t="shared" si="46"/>
        <v> </v>
      </c>
      <c r="U108" s="21" t="str">
        <f t="shared" si="47"/>
        <v> </v>
      </c>
      <c r="V108" s="127"/>
      <c r="W108" s="128"/>
    </row>
    <row r="109" spans="1:23" ht="12.75" hidden="1">
      <c r="A109" s="25" t="s">
        <v>81</v>
      </c>
      <c r="B109" s="127">
        <f aca="true" t="shared" si="50" ref="B109:Q109">B92+B82</f>
        <v>0</v>
      </c>
      <c r="C109" s="127">
        <f t="shared" si="50"/>
        <v>0</v>
      </c>
      <c r="D109" s="127">
        <f t="shared" si="50"/>
        <v>0</v>
      </c>
      <c r="E109" s="127">
        <f t="shared" si="50"/>
        <v>0</v>
      </c>
      <c r="F109" s="127">
        <f t="shared" si="50"/>
        <v>0</v>
      </c>
      <c r="G109" s="127">
        <f t="shared" si="50"/>
        <v>0</v>
      </c>
      <c r="H109" s="127">
        <f t="shared" si="50"/>
        <v>0</v>
      </c>
      <c r="I109" s="127">
        <f t="shared" si="50"/>
        <v>0</v>
      </c>
      <c r="J109" s="127">
        <f t="shared" si="50"/>
        <v>0</v>
      </c>
      <c r="K109" s="127">
        <f t="shared" si="50"/>
        <v>0</v>
      </c>
      <c r="L109" s="127">
        <f t="shared" si="50"/>
        <v>0</v>
      </c>
      <c r="M109" s="127">
        <f t="shared" si="50"/>
        <v>0</v>
      </c>
      <c r="N109" s="127">
        <f t="shared" si="50"/>
        <v>0</v>
      </c>
      <c r="O109" s="127">
        <f t="shared" si="50"/>
        <v>0</v>
      </c>
      <c r="P109" s="127">
        <f t="shared" si="50"/>
        <v>0</v>
      </c>
      <c r="Q109" s="127">
        <f t="shared" si="50"/>
        <v>0</v>
      </c>
      <c r="R109" s="20" t="str">
        <f t="shared" si="49"/>
        <v> </v>
      </c>
      <c r="S109" s="21" t="str">
        <f t="shared" si="49"/>
        <v> </v>
      </c>
      <c r="T109" s="20" t="str">
        <f t="shared" si="46"/>
        <v> </v>
      </c>
      <c r="U109" s="21" t="str">
        <f t="shared" si="47"/>
        <v> </v>
      </c>
      <c r="V109" s="127">
        <f>V92+V82</f>
        <v>0</v>
      </c>
      <c r="W109" s="127">
        <f>W92+W82</f>
        <v>0</v>
      </c>
    </row>
    <row r="110" spans="1:23" ht="12.75" hidden="1">
      <c r="A110" s="26" t="s">
        <v>119</v>
      </c>
      <c r="B110" s="129">
        <f>B82</f>
        <v>0</v>
      </c>
      <c r="C110" s="129">
        <f aca="true" t="shared" si="51" ref="C110:Q110">C82</f>
        <v>0</v>
      </c>
      <c r="D110" s="129">
        <f t="shared" si="51"/>
        <v>0</v>
      </c>
      <c r="E110" s="129">
        <f t="shared" si="51"/>
        <v>0</v>
      </c>
      <c r="F110" s="129">
        <f t="shared" si="51"/>
        <v>0</v>
      </c>
      <c r="G110" s="129">
        <f t="shared" si="51"/>
        <v>0</v>
      </c>
      <c r="H110" s="129">
        <f t="shared" si="51"/>
        <v>0</v>
      </c>
      <c r="I110" s="129">
        <f t="shared" si="51"/>
        <v>0</v>
      </c>
      <c r="J110" s="129">
        <f t="shared" si="51"/>
        <v>0</v>
      </c>
      <c r="K110" s="129">
        <f t="shared" si="51"/>
        <v>0</v>
      </c>
      <c r="L110" s="129">
        <f t="shared" si="51"/>
        <v>0</v>
      </c>
      <c r="M110" s="129">
        <f t="shared" si="51"/>
        <v>0</v>
      </c>
      <c r="N110" s="129">
        <f t="shared" si="51"/>
        <v>0</v>
      </c>
      <c r="O110" s="129">
        <f t="shared" si="51"/>
        <v>0</v>
      </c>
      <c r="P110" s="129">
        <f t="shared" si="51"/>
        <v>0</v>
      </c>
      <c r="Q110" s="129">
        <f t="shared" si="51"/>
        <v>0</v>
      </c>
      <c r="R110" s="20" t="str">
        <f t="shared" si="49"/>
        <v> </v>
      </c>
      <c r="S110" s="21" t="str">
        <f t="shared" si="49"/>
        <v> </v>
      </c>
      <c r="T110" s="20" t="str">
        <f t="shared" si="46"/>
        <v> </v>
      </c>
      <c r="U110" s="21" t="str">
        <f t="shared" si="47"/>
        <v> </v>
      </c>
      <c r="V110" s="129">
        <f>V82</f>
        <v>0</v>
      </c>
      <c r="W110" s="129">
        <f>W82</f>
        <v>0</v>
      </c>
    </row>
    <row r="111" spans="1:23" ht="12.75">
      <c r="A111" s="27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28"/>
      <c r="S111" s="28"/>
      <c r="T111" s="28"/>
      <c r="U111" s="28"/>
      <c r="V111" s="130"/>
      <c r="W111" s="130"/>
    </row>
    <row r="112" ht="12.75">
      <c r="A112" s="29" t="s">
        <v>120</v>
      </c>
    </row>
    <row r="113" ht="12.75">
      <c r="A113" s="29" t="s">
        <v>121</v>
      </c>
    </row>
    <row r="114" spans="1:22" ht="12.75">
      <c r="A114" s="29" t="s">
        <v>122</v>
      </c>
      <c r="B114" s="31"/>
      <c r="C114" s="31"/>
      <c r="D114" s="31"/>
      <c r="E114" s="31"/>
      <c r="F114" s="31"/>
      <c r="H114" s="31"/>
      <c r="I114" s="31"/>
      <c r="J114" s="31"/>
      <c r="K114" s="31"/>
      <c r="V114" s="31"/>
    </row>
    <row r="115" spans="1:22" ht="12.75">
      <c r="A115" s="29" t="s">
        <v>123</v>
      </c>
      <c r="B115" s="31"/>
      <c r="C115" s="31"/>
      <c r="D115" s="31"/>
      <c r="E115" s="31"/>
      <c r="F115" s="31"/>
      <c r="H115" s="31"/>
      <c r="I115" s="31"/>
      <c r="J115" s="31"/>
      <c r="K115" s="31"/>
      <c r="V115" s="31"/>
    </row>
    <row r="116" spans="1:22" ht="12.75">
      <c r="A116" s="29" t="s">
        <v>124</v>
      </c>
      <c r="B116" s="31"/>
      <c r="C116" s="31"/>
      <c r="D116" s="31"/>
      <c r="E116" s="31"/>
      <c r="F116" s="31"/>
      <c r="H116" s="31"/>
      <c r="I116" s="31"/>
      <c r="J116" s="31"/>
      <c r="K116" s="31"/>
      <c r="V116" s="31"/>
    </row>
    <row r="117" ht="12.75">
      <c r="A117" s="29" t="s">
        <v>125</v>
      </c>
    </row>
    <row r="120" spans="1:23" ht="12.75">
      <c r="A120" s="31"/>
      <c r="G120" s="31"/>
      <c r="W120" s="31"/>
    </row>
    <row r="121" spans="1:23" ht="12.75">
      <c r="A121" s="31"/>
      <c r="G121" s="31"/>
      <c r="W121" s="31"/>
    </row>
    <row r="122" spans="1:23" ht="12.75">
      <c r="A122" s="31"/>
      <c r="G122" s="31"/>
      <c r="W122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1:Q71"/>
    <mergeCell ref="R71:S71"/>
    <mergeCell ref="T71:U71"/>
    <mergeCell ref="V71:W71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22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52.7109375" style="30" customWidth="1"/>
    <col min="2" max="11" width="13.7109375" style="30" customWidth="1"/>
    <col min="12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4</v>
      </c>
      <c r="G6" s="135"/>
      <c r="H6" s="134" t="s">
        <v>5</v>
      </c>
      <c r="I6" s="135"/>
      <c r="J6" s="134" t="s">
        <v>6</v>
      </c>
      <c r="K6" s="135"/>
      <c r="L6" s="134" t="s">
        <v>7</v>
      </c>
      <c r="M6" s="135"/>
      <c r="N6" s="134" t="s">
        <v>8</v>
      </c>
      <c r="O6" s="135"/>
      <c r="P6" s="134" t="s">
        <v>9</v>
      </c>
      <c r="Q6" s="135"/>
      <c r="R6" s="134" t="s">
        <v>10</v>
      </c>
      <c r="S6" s="135"/>
      <c r="T6" s="134" t="s">
        <v>11</v>
      </c>
      <c r="U6" s="135"/>
      <c r="V6" s="134" t="s">
        <v>12</v>
      </c>
      <c r="W6" s="135"/>
    </row>
    <row r="7" spans="1:23" ht="76.5">
      <c r="A7" s="37" t="s">
        <v>13</v>
      </c>
      <c r="B7" s="38" t="s">
        <v>126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IF($H9=0,0,(($J9-$H9)/$H9)*100)</f>
        <v>0</v>
      </c>
      <c r="S9" s="50">
        <f>IF($I9=0,0,(($K9-$I9)/$I9)*100)</f>
        <v>0</v>
      </c>
      <c r="T9" s="49">
        <f>IF($E9=0,0,($P9/$E9)*100)</f>
        <v>0</v>
      </c>
      <c r="U9" s="51">
        <f>IF($E9=0,0,($Q9/$E9)*100)</f>
        <v>0</v>
      </c>
      <c r="V9" s="94"/>
      <c r="W9" s="95"/>
    </row>
    <row r="10" spans="1:23" ht="12.75" customHeight="1">
      <c r="A10" s="48" t="s">
        <v>34</v>
      </c>
      <c r="B10" s="93">
        <v>1050000</v>
      </c>
      <c r="C10" s="93">
        <v>0</v>
      </c>
      <c r="D10" s="93"/>
      <c r="E10" s="93">
        <f aca="true" t="shared" si="0" ref="E10:E15">$B10+$C10+$D10</f>
        <v>1050000</v>
      </c>
      <c r="F10" s="94">
        <v>1050000</v>
      </c>
      <c r="G10" s="95">
        <v>1050000</v>
      </c>
      <c r="H10" s="94">
        <v>267000</v>
      </c>
      <c r="I10" s="95">
        <v>267129</v>
      </c>
      <c r="J10" s="94">
        <v>343000</v>
      </c>
      <c r="K10" s="95">
        <v>342831</v>
      </c>
      <c r="L10" s="94"/>
      <c r="M10" s="95"/>
      <c r="N10" s="94"/>
      <c r="O10" s="95"/>
      <c r="P10" s="94">
        <f aca="true" t="shared" si="1" ref="P10:P15">$H10+$J10+$L10+$N10</f>
        <v>610000</v>
      </c>
      <c r="Q10" s="95">
        <f aca="true" t="shared" si="2" ref="Q10:Q15">$I10+$K10+$M10+$O10</f>
        <v>609960</v>
      </c>
      <c r="R10" s="49">
        <f aca="true" t="shared" si="3" ref="R10:R15">IF($H10=0,0,(($J10-$H10)/$H10)*100)</f>
        <v>28.46441947565543</v>
      </c>
      <c r="S10" s="50">
        <f aca="true" t="shared" si="4" ref="S10:S15">IF($I10=0,0,(($K10-$I10)/$I10)*100)</f>
        <v>28.339117055804497</v>
      </c>
      <c r="T10" s="49">
        <f>IF($E10=0,0,($P10/$E10)*100)</f>
        <v>58.0952380952381</v>
      </c>
      <c r="U10" s="51">
        <f>IF($E10=0,0,($Q10/$E10)*100)</f>
        <v>58.09142857142857</v>
      </c>
      <c r="V10" s="94"/>
      <c r="W10" s="95"/>
    </row>
    <row r="11" spans="1:23" ht="12.75" customHeight="1">
      <c r="A11" s="48" t="s">
        <v>35</v>
      </c>
      <c r="B11" s="93">
        <v>10393000</v>
      </c>
      <c r="C11" s="93">
        <v>0</v>
      </c>
      <c r="D11" s="93"/>
      <c r="E11" s="93">
        <f t="shared" si="0"/>
        <v>10393000</v>
      </c>
      <c r="F11" s="94">
        <v>5000000</v>
      </c>
      <c r="G11" s="95">
        <v>5000000</v>
      </c>
      <c r="H11" s="94">
        <v>3484000</v>
      </c>
      <c r="I11" s="95">
        <v>2566150</v>
      </c>
      <c r="J11" s="94">
        <v>2203000</v>
      </c>
      <c r="K11" s="95">
        <v>2255423</v>
      </c>
      <c r="L11" s="94"/>
      <c r="M11" s="95"/>
      <c r="N11" s="94"/>
      <c r="O11" s="95"/>
      <c r="P11" s="94">
        <f t="shared" si="1"/>
        <v>5687000</v>
      </c>
      <c r="Q11" s="95">
        <f t="shared" si="2"/>
        <v>4821573</v>
      </c>
      <c r="R11" s="49">
        <f t="shared" si="3"/>
        <v>-36.76808266360505</v>
      </c>
      <c r="S11" s="50">
        <f t="shared" si="4"/>
        <v>-12.1086842156538</v>
      </c>
      <c r="T11" s="49">
        <f>IF($E11=0,0,($P11/$E11)*100)</f>
        <v>54.71952275570096</v>
      </c>
      <c r="U11" s="51">
        <f>IF($E11=0,0,($Q11/$E11)*100)</f>
        <v>46.39250457038391</v>
      </c>
      <c r="V11" s="94">
        <v>903000</v>
      </c>
      <c r="W11" s="95"/>
    </row>
    <row r="12" spans="1:23" ht="12.75" customHeight="1">
      <c r="A12" s="48" t="s">
        <v>36</v>
      </c>
      <c r="B12" s="93">
        <v>61263000</v>
      </c>
      <c r="C12" s="93">
        <v>0</v>
      </c>
      <c r="D12" s="93"/>
      <c r="E12" s="93">
        <f t="shared" si="0"/>
        <v>61263000</v>
      </c>
      <c r="F12" s="94">
        <v>0</v>
      </c>
      <c r="G12" s="95">
        <v>0</v>
      </c>
      <c r="H12" s="94">
        <v>0</v>
      </c>
      <c r="I12" s="95">
        <v>9791751</v>
      </c>
      <c r="J12" s="94">
        <v>0</v>
      </c>
      <c r="K12" s="95">
        <v>5998474</v>
      </c>
      <c r="L12" s="94"/>
      <c r="M12" s="95"/>
      <c r="N12" s="94"/>
      <c r="O12" s="95"/>
      <c r="P12" s="94">
        <f t="shared" si="1"/>
        <v>0</v>
      </c>
      <c r="Q12" s="95">
        <f t="shared" si="2"/>
        <v>15790225</v>
      </c>
      <c r="R12" s="49">
        <f t="shared" si="3"/>
        <v>0</v>
      </c>
      <c r="S12" s="50">
        <f t="shared" si="4"/>
        <v>-38.739516558376536</v>
      </c>
      <c r="T12" s="49">
        <f>IF($E12=0,0,($P12/$E12)*100)</f>
        <v>0</v>
      </c>
      <c r="U12" s="51">
        <f>IF($E12=0,0,($Q12/$E12)*100)</f>
        <v>25.774488679953645</v>
      </c>
      <c r="V12" s="94"/>
      <c r="W12" s="95"/>
    </row>
    <row r="13" spans="1:23" ht="12.75" customHeight="1">
      <c r="A13" s="48" t="s">
        <v>37</v>
      </c>
      <c r="B13" s="93">
        <v>2109000</v>
      </c>
      <c r="C13" s="93">
        <v>0</v>
      </c>
      <c r="D13" s="93"/>
      <c r="E13" s="93">
        <f t="shared" si="0"/>
        <v>2109000</v>
      </c>
      <c r="F13" s="94">
        <v>2109000</v>
      </c>
      <c r="G13" s="95">
        <v>2109000</v>
      </c>
      <c r="H13" s="94">
        <v>0</v>
      </c>
      <c r="I13" s="95">
        <v>0</v>
      </c>
      <c r="J13" s="94">
        <v>0</v>
      </c>
      <c r="K13" s="95">
        <v>0</v>
      </c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>IF($E13=0,0,($P13/$E13)*100)</f>
        <v>0</v>
      </c>
      <c r="U13" s="51">
        <f>IF($E13=0,0,($Q13/$E13)*100)</f>
        <v>0</v>
      </c>
      <c r="V13" s="94"/>
      <c r="W13" s="95"/>
    </row>
    <row r="14" spans="1:23" ht="12.75" customHeight="1">
      <c r="A14" s="48" t="s">
        <v>38</v>
      </c>
      <c r="B14" s="93">
        <v>564000</v>
      </c>
      <c r="C14" s="93">
        <v>0</v>
      </c>
      <c r="D14" s="93"/>
      <c r="E14" s="93">
        <f t="shared" si="0"/>
        <v>564000</v>
      </c>
      <c r="F14" s="94">
        <v>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>IF($E14=0,0,($P14/$E14)*100)</f>
        <v>0</v>
      </c>
      <c r="U14" s="51">
        <f>IF($E14=0,0,($Q14/$E14)*100)</f>
        <v>0</v>
      </c>
      <c r="V14" s="94"/>
      <c r="W14" s="95"/>
    </row>
    <row r="15" spans="1:23" ht="12.75" customHeight="1">
      <c r="A15" s="52" t="s">
        <v>39</v>
      </c>
      <c r="B15" s="96">
        <f>SUM(B9:B14)</f>
        <v>75379000</v>
      </c>
      <c r="C15" s="96">
        <f>SUM(C9:C14)</f>
        <v>0</v>
      </c>
      <c r="D15" s="96"/>
      <c r="E15" s="96">
        <f t="shared" si="0"/>
        <v>75379000</v>
      </c>
      <c r="F15" s="97">
        <f aca="true" t="shared" si="5" ref="F15:O15">SUM(F9:F14)</f>
        <v>8159000</v>
      </c>
      <c r="G15" s="98">
        <f t="shared" si="5"/>
        <v>8159000</v>
      </c>
      <c r="H15" s="97">
        <f t="shared" si="5"/>
        <v>3751000</v>
      </c>
      <c r="I15" s="98">
        <f t="shared" si="5"/>
        <v>12625030</v>
      </c>
      <c r="J15" s="97">
        <f t="shared" si="5"/>
        <v>2546000</v>
      </c>
      <c r="K15" s="98">
        <f t="shared" si="5"/>
        <v>8596728</v>
      </c>
      <c r="L15" s="97">
        <f t="shared" si="5"/>
        <v>0</v>
      </c>
      <c r="M15" s="98">
        <f t="shared" si="5"/>
        <v>0</v>
      </c>
      <c r="N15" s="97">
        <f t="shared" si="5"/>
        <v>0</v>
      </c>
      <c r="O15" s="98">
        <f t="shared" si="5"/>
        <v>0</v>
      </c>
      <c r="P15" s="97">
        <f t="shared" si="1"/>
        <v>6297000</v>
      </c>
      <c r="Q15" s="98">
        <f t="shared" si="2"/>
        <v>21221758</v>
      </c>
      <c r="R15" s="53">
        <f t="shared" si="3"/>
        <v>-32.1247667288723</v>
      </c>
      <c r="S15" s="54">
        <f t="shared" si="4"/>
        <v>-31.90726675500969</v>
      </c>
      <c r="T15" s="53">
        <f>IF(SUM($E9:$E13)=0,0,(P15/SUM($E9:$E13))*100)</f>
        <v>8.416761344650137</v>
      </c>
      <c r="U15" s="55">
        <f>IF(SUM($E9:$E13)=0,0,(Q15/SUM($E9:$E13))*100)</f>
        <v>28.365645926618992</v>
      </c>
      <c r="V15" s="97">
        <f>SUM(V9:V14)</f>
        <v>903000</v>
      </c>
      <c r="W15" s="98">
        <f>SUM(W9:W14)</f>
        <v>0</v>
      </c>
    </row>
    <row r="16" spans="1:23" ht="12.75" customHeight="1">
      <c r="A16" s="41" t="s">
        <v>40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5"/>
      <c r="S16" s="46"/>
      <c r="T16" s="45"/>
      <c r="U16" s="47"/>
      <c r="V16" s="100"/>
      <c r="W16" s="101"/>
    </row>
    <row r="17" spans="1:23" ht="12.75" customHeight="1">
      <c r="A17" s="48" t="s">
        <v>41</v>
      </c>
      <c r="B17" s="93">
        <v>0</v>
      </c>
      <c r="C17" s="93">
        <v>0</v>
      </c>
      <c r="D17" s="93"/>
      <c r="E17" s="93">
        <f aca="true" t="shared" si="6" ref="E17:E23">$B17+$C17+$D17</f>
        <v>0</v>
      </c>
      <c r="F17" s="94">
        <v>0</v>
      </c>
      <c r="G17" s="95">
        <v>0</v>
      </c>
      <c r="H17" s="94">
        <v>0</v>
      </c>
      <c r="I17" s="95">
        <v>0</v>
      </c>
      <c r="J17" s="94">
        <v>0</v>
      </c>
      <c r="K17" s="95">
        <v>0</v>
      </c>
      <c r="L17" s="94"/>
      <c r="M17" s="95"/>
      <c r="N17" s="94"/>
      <c r="O17" s="95"/>
      <c r="P17" s="94">
        <f aca="true" t="shared" si="7" ref="P17:P23">$H17+$J17+$L17+$N17</f>
        <v>0</v>
      </c>
      <c r="Q17" s="95">
        <f aca="true" t="shared" si="8" ref="Q17:Q23">$I17+$K17+$M17+$O17</f>
        <v>0</v>
      </c>
      <c r="R17" s="49">
        <f aca="true" t="shared" si="9" ref="R17:R23">IF($H17=0,0,(($J17-$H17)/$H17)*100)</f>
        <v>0</v>
      </c>
      <c r="S17" s="50">
        <f aca="true" t="shared" si="10" ref="S17:S23">IF($I17=0,0,(($K17-$I17)/$I17)*100)</f>
        <v>0</v>
      </c>
      <c r="T17" s="49">
        <f aca="true" t="shared" si="11" ref="T17:T22">IF($E17=0,0,($P17/$E17)*100)</f>
        <v>0</v>
      </c>
      <c r="U17" s="51">
        <f aca="true" t="shared" si="12" ref="U17:U22">IF($E17=0,0,($Q17/$E17)*100)</f>
        <v>0</v>
      </c>
      <c r="V17" s="94"/>
      <c r="W17" s="95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t="shared" si="6"/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/>
      <c r="M18" s="95"/>
      <c r="N18" s="94"/>
      <c r="O18" s="95"/>
      <c r="P18" s="94">
        <f t="shared" si="7"/>
        <v>0</v>
      </c>
      <c r="Q18" s="95">
        <f t="shared" si="8"/>
        <v>0</v>
      </c>
      <c r="R18" s="49">
        <f t="shared" si="9"/>
        <v>0</v>
      </c>
      <c r="S18" s="50">
        <f t="shared" si="10"/>
        <v>0</v>
      </c>
      <c r="T18" s="49">
        <f t="shared" si="11"/>
        <v>0</v>
      </c>
      <c r="U18" s="51">
        <f t="shared" si="12"/>
        <v>0</v>
      </c>
      <c r="V18" s="94"/>
      <c r="W18" s="95"/>
    </row>
    <row r="19" spans="1:23" ht="12.75" customHeight="1">
      <c r="A19" s="48" t="s">
        <v>43</v>
      </c>
      <c r="B19" s="93">
        <v>0</v>
      </c>
      <c r="C19" s="93">
        <v>20812000</v>
      </c>
      <c r="D19" s="93"/>
      <c r="E19" s="93">
        <f t="shared" si="6"/>
        <v>20812000</v>
      </c>
      <c r="F19" s="94">
        <v>20812000</v>
      </c>
      <c r="G19" s="95">
        <v>20812000</v>
      </c>
      <c r="H19" s="94">
        <v>0</v>
      </c>
      <c r="I19" s="95">
        <v>0</v>
      </c>
      <c r="J19" s="94">
        <v>1962000</v>
      </c>
      <c r="K19" s="95">
        <v>10014259</v>
      </c>
      <c r="L19" s="94"/>
      <c r="M19" s="95"/>
      <c r="N19" s="94"/>
      <c r="O19" s="95"/>
      <c r="P19" s="94">
        <f t="shared" si="7"/>
        <v>1962000</v>
      </c>
      <c r="Q19" s="95">
        <f t="shared" si="8"/>
        <v>10014259</v>
      </c>
      <c r="R19" s="49">
        <f t="shared" si="9"/>
        <v>0</v>
      </c>
      <c r="S19" s="50">
        <f t="shared" si="10"/>
        <v>0</v>
      </c>
      <c r="T19" s="49">
        <f t="shared" si="11"/>
        <v>9.427253507591773</v>
      </c>
      <c r="U19" s="51">
        <f t="shared" si="12"/>
        <v>48.1177157409187</v>
      </c>
      <c r="V19" s="94"/>
      <c r="W19" s="95"/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6"/>
        <v>0</v>
      </c>
      <c r="F20" s="94">
        <v>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/>
      <c r="M20" s="95"/>
      <c r="N20" s="94"/>
      <c r="O20" s="95"/>
      <c r="P20" s="94">
        <f t="shared" si="7"/>
        <v>0</v>
      </c>
      <c r="Q20" s="95">
        <f t="shared" si="8"/>
        <v>0</v>
      </c>
      <c r="R20" s="49">
        <f t="shared" si="9"/>
        <v>0</v>
      </c>
      <c r="S20" s="50">
        <f t="shared" si="10"/>
        <v>0</v>
      </c>
      <c r="T20" s="49">
        <f t="shared" si="11"/>
        <v>0</v>
      </c>
      <c r="U20" s="51">
        <f t="shared" si="12"/>
        <v>0</v>
      </c>
      <c r="V20" s="94"/>
      <c r="W20" s="95"/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6"/>
        <v>0</v>
      </c>
      <c r="F21" s="94">
        <v>0</v>
      </c>
      <c r="G21" s="95">
        <v>0</v>
      </c>
      <c r="H21" s="94">
        <v>0</v>
      </c>
      <c r="I21" s="95">
        <v>0</v>
      </c>
      <c r="J21" s="94">
        <v>0</v>
      </c>
      <c r="K21" s="95">
        <v>0</v>
      </c>
      <c r="L21" s="94"/>
      <c r="M21" s="95"/>
      <c r="N21" s="94"/>
      <c r="O21" s="95"/>
      <c r="P21" s="94">
        <f t="shared" si="7"/>
        <v>0</v>
      </c>
      <c r="Q21" s="95">
        <f t="shared" si="8"/>
        <v>0</v>
      </c>
      <c r="R21" s="49">
        <f t="shared" si="9"/>
        <v>0</v>
      </c>
      <c r="S21" s="50">
        <f t="shared" si="10"/>
        <v>0</v>
      </c>
      <c r="T21" s="49">
        <f t="shared" si="11"/>
        <v>0</v>
      </c>
      <c r="U21" s="51">
        <f t="shared" si="12"/>
        <v>0</v>
      </c>
      <c r="V21" s="94"/>
      <c r="W21" s="95"/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6"/>
        <v>0</v>
      </c>
      <c r="F22" s="94">
        <v>0</v>
      </c>
      <c r="G22" s="95">
        <v>0</v>
      </c>
      <c r="H22" s="94">
        <v>0</v>
      </c>
      <c r="I22" s="95">
        <v>0</v>
      </c>
      <c r="J22" s="94">
        <v>0</v>
      </c>
      <c r="K22" s="95">
        <v>0</v>
      </c>
      <c r="L22" s="94"/>
      <c r="M22" s="95"/>
      <c r="N22" s="94"/>
      <c r="O22" s="95"/>
      <c r="P22" s="94">
        <f t="shared" si="7"/>
        <v>0</v>
      </c>
      <c r="Q22" s="95">
        <f t="shared" si="8"/>
        <v>0</v>
      </c>
      <c r="R22" s="49">
        <f t="shared" si="9"/>
        <v>0</v>
      </c>
      <c r="S22" s="50">
        <f t="shared" si="10"/>
        <v>0</v>
      </c>
      <c r="T22" s="49">
        <f t="shared" si="11"/>
        <v>0</v>
      </c>
      <c r="U22" s="51">
        <f t="shared" si="12"/>
        <v>0</v>
      </c>
      <c r="V22" s="94"/>
      <c r="W22" s="95"/>
    </row>
    <row r="23" spans="1:23" ht="12.75" customHeight="1">
      <c r="A23" s="52" t="s">
        <v>39</v>
      </c>
      <c r="B23" s="96">
        <f>SUM(B17:B22)</f>
        <v>0</v>
      </c>
      <c r="C23" s="96">
        <f>SUM(C17:C22)</f>
        <v>20812000</v>
      </c>
      <c r="D23" s="96"/>
      <c r="E23" s="96">
        <f t="shared" si="6"/>
        <v>20812000</v>
      </c>
      <c r="F23" s="97">
        <f aca="true" t="shared" si="13" ref="F23:O23">SUM(F17:F22)</f>
        <v>20812000</v>
      </c>
      <c r="G23" s="98">
        <f t="shared" si="13"/>
        <v>20812000</v>
      </c>
      <c r="H23" s="97">
        <f t="shared" si="13"/>
        <v>0</v>
      </c>
      <c r="I23" s="98">
        <f t="shared" si="13"/>
        <v>0</v>
      </c>
      <c r="J23" s="97">
        <f t="shared" si="13"/>
        <v>1962000</v>
      </c>
      <c r="K23" s="98">
        <f t="shared" si="13"/>
        <v>10014259</v>
      </c>
      <c r="L23" s="97">
        <f t="shared" si="13"/>
        <v>0</v>
      </c>
      <c r="M23" s="98">
        <f t="shared" si="13"/>
        <v>0</v>
      </c>
      <c r="N23" s="97">
        <f t="shared" si="13"/>
        <v>0</v>
      </c>
      <c r="O23" s="98">
        <f t="shared" si="13"/>
        <v>0</v>
      </c>
      <c r="P23" s="97">
        <f t="shared" si="7"/>
        <v>1962000</v>
      </c>
      <c r="Q23" s="98">
        <f t="shared" si="8"/>
        <v>10014259</v>
      </c>
      <c r="R23" s="53">
        <f t="shared" si="9"/>
        <v>0</v>
      </c>
      <c r="S23" s="54">
        <f t="shared" si="10"/>
        <v>0</v>
      </c>
      <c r="T23" s="53">
        <f>IF(($E23-$E18-$E22)=0,0,($P23/($E23-$E18-$E22))*100)</f>
        <v>9.427253507591773</v>
      </c>
      <c r="U23" s="55">
        <f>IF(($E23-$E18-$E22)=0,0,($Q23/($E23-$E18-$E22))*100)</f>
        <v>48.1177157409187</v>
      </c>
      <c r="V23" s="97">
        <f>SUM(V17:V22)</f>
        <v>0</v>
      </c>
      <c r="W23" s="98">
        <f>SUM(W17:W22)</f>
        <v>0</v>
      </c>
    </row>
    <row r="24" spans="1:23" ht="12.75" customHeight="1">
      <c r="A24" s="41" t="s">
        <v>47</v>
      </c>
      <c r="B24" s="99"/>
      <c r="C24" s="99"/>
      <c r="D24" s="99"/>
      <c r="E24" s="99"/>
      <c r="F24" s="100"/>
      <c r="G24" s="101"/>
      <c r="H24" s="100"/>
      <c r="I24" s="101"/>
      <c r="J24" s="100"/>
      <c r="K24" s="101"/>
      <c r="L24" s="100"/>
      <c r="M24" s="101"/>
      <c r="N24" s="100"/>
      <c r="O24" s="101"/>
      <c r="P24" s="100"/>
      <c r="Q24" s="101"/>
      <c r="R24" s="45"/>
      <c r="S24" s="46"/>
      <c r="T24" s="45"/>
      <c r="U24" s="47"/>
      <c r="V24" s="100"/>
      <c r="W24" s="101"/>
    </row>
    <row r="25" spans="1:23" ht="12.75" customHeight="1">
      <c r="A25" s="48" t="s">
        <v>48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/>
      <c r="M25" s="95"/>
      <c r="N25" s="94"/>
      <c r="O25" s="95"/>
      <c r="P25" s="94">
        <f>$H25+$J25+$L25+$N25</f>
        <v>0</v>
      </c>
      <c r="Q25" s="95">
        <f>$I25+$K25+$M25+$O25</f>
        <v>0</v>
      </c>
      <c r="R25" s="49">
        <f>IF($H25=0,0,(($J25-$H25)/$H25)*100)</f>
        <v>0</v>
      </c>
      <c r="S25" s="50">
        <f>IF($I25=0,0,(($K25-$I25)/$I25)*100)</f>
        <v>0</v>
      </c>
      <c r="T25" s="49">
        <f>IF($E25=0,0,($P25/$E25)*100)</f>
        <v>0</v>
      </c>
      <c r="U25" s="51">
        <f>IF($E25=0,0,($Q25/$E25)*100)</f>
        <v>0</v>
      </c>
      <c r="V25" s="94"/>
      <c r="W25" s="95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IF($H26=0,0,(($J26-$H26)/$H26)*100)</f>
        <v>0</v>
      </c>
      <c r="S26" s="50">
        <f>IF($I26=0,0,(($K26-$I26)/$I26)*100)</f>
        <v>0</v>
      </c>
      <c r="T26" s="49">
        <f>IF($E26=0,0,($P26/$E26)*100)</f>
        <v>0</v>
      </c>
      <c r="U26" s="51">
        <f>IF($E26=0,0,($Q26/$E26)*100)</f>
        <v>0</v>
      </c>
      <c r="V26" s="94"/>
      <c r="W26" s="95"/>
    </row>
    <row r="27" spans="1:23" ht="12.75" customHeight="1">
      <c r="A27" s="48" t="s">
        <v>50</v>
      </c>
      <c r="B27" s="93">
        <v>999524000</v>
      </c>
      <c r="C27" s="93">
        <v>0</v>
      </c>
      <c r="D27" s="93"/>
      <c r="E27" s="93">
        <f>$B27+$C27+$D27</f>
        <v>999524000</v>
      </c>
      <c r="F27" s="94">
        <v>500000000</v>
      </c>
      <c r="G27" s="95">
        <v>500000000</v>
      </c>
      <c r="H27" s="94">
        <v>79259000</v>
      </c>
      <c r="I27" s="95">
        <v>153643773</v>
      </c>
      <c r="J27" s="94">
        <v>211814000</v>
      </c>
      <c r="K27" s="95">
        <v>211813424</v>
      </c>
      <c r="L27" s="94"/>
      <c r="M27" s="95"/>
      <c r="N27" s="94"/>
      <c r="O27" s="95"/>
      <c r="P27" s="94">
        <f>$H27+$J27+$L27+$N27</f>
        <v>291073000</v>
      </c>
      <c r="Q27" s="95">
        <f>$I27+$K27+$M27+$O27</f>
        <v>365457197</v>
      </c>
      <c r="R27" s="49">
        <f>IF($H27=0,0,(($J27-$H27)/$H27)*100)</f>
        <v>167.24283677563432</v>
      </c>
      <c r="S27" s="50">
        <f>IF($I27=0,0,(($K27-$I27)/$I27)*100)</f>
        <v>37.860077153924095</v>
      </c>
      <c r="T27" s="49">
        <f>IF($E27=0,0,($P27/$E27)*100)</f>
        <v>29.121161672956326</v>
      </c>
      <c r="U27" s="51">
        <f>IF($E27=0,0,($Q27/$E27)*100)</f>
        <v>36.56312374690353</v>
      </c>
      <c r="V27" s="94"/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>
        <v>0</v>
      </c>
      <c r="I28" s="95">
        <v>0</v>
      </c>
      <c r="J28" s="94">
        <v>0</v>
      </c>
      <c r="K28" s="95">
        <v>0</v>
      </c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IF($H28=0,0,(($J28-$H28)/$H28)*100)</f>
        <v>0</v>
      </c>
      <c r="S28" s="50">
        <f>IF($I28=0,0,(($K28-$I28)/$I28)*100)</f>
        <v>0</v>
      </c>
      <c r="T28" s="49">
        <f>IF($E28=0,0,($P28/$E28)*100)</f>
        <v>0</v>
      </c>
      <c r="U28" s="51">
        <f>IF($E28=0,0,($Q28/$E28)*100)</f>
        <v>0</v>
      </c>
      <c r="V28" s="94"/>
      <c r="W28" s="95"/>
    </row>
    <row r="29" spans="1:23" ht="12.75" customHeight="1">
      <c r="A29" s="52" t="s">
        <v>39</v>
      </c>
      <c r="B29" s="96">
        <f>SUM(B25:B28)</f>
        <v>999524000</v>
      </c>
      <c r="C29" s="96">
        <f>SUM(C25:C28)</f>
        <v>0</v>
      </c>
      <c r="D29" s="96"/>
      <c r="E29" s="96">
        <f>$B29+$C29+$D29</f>
        <v>999524000</v>
      </c>
      <c r="F29" s="97">
        <f aca="true" t="shared" si="14" ref="F29:O29">SUM(F25:F28)</f>
        <v>500000000</v>
      </c>
      <c r="G29" s="98">
        <f t="shared" si="14"/>
        <v>500000000</v>
      </c>
      <c r="H29" s="97">
        <f t="shared" si="14"/>
        <v>79259000</v>
      </c>
      <c r="I29" s="98">
        <f t="shared" si="14"/>
        <v>153643773</v>
      </c>
      <c r="J29" s="97">
        <f t="shared" si="14"/>
        <v>211814000</v>
      </c>
      <c r="K29" s="98">
        <f t="shared" si="14"/>
        <v>211813424</v>
      </c>
      <c r="L29" s="97">
        <f t="shared" si="14"/>
        <v>0</v>
      </c>
      <c r="M29" s="98">
        <f t="shared" si="14"/>
        <v>0</v>
      </c>
      <c r="N29" s="97">
        <f t="shared" si="14"/>
        <v>0</v>
      </c>
      <c r="O29" s="98">
        <f t="shared" si="14"/>
        <v>0</v>
      </c>
      <c r="P29" s="97">
        <f>$H29+$J29+$L29+$N29</f>
        <v>291073000</v>
      </c>
      <c r="Q29" s="98">
        <f>$I29+$K29+$M29+$O29</f>
        <v>365457197</v>
      </c>
      <c r="R29" s="53">
        <f>IF($H29=0,0,(($J29-$H29)/$H29)*100)</f>
        <v>167.24283677563432</v>
      </c>
      <c r="S29" s="54">
        <f>IF($I29=0,0,(($K29-$I29)/$I29)*100)</f>
        <v>37.860077153924095</v>
      </c>
      <c r="T29" s="53">
        <f>IF($E29=0,0,($P29/$E29)*100)</f>
        <v>29.121161672956326</v>
      </c>
      <c r="U29" s="55">
        <f>IF($E29=0,0,($Q29/$E29)*100)</f>
        <v>36.56312374690353</v>
      </c>
      <c r="V29" s="97">
        <f>SUM(V25:V28)</f>
        <v>0</v>
      </c>
      <c r="W29" s="98">
        <f>SUM(W25:W28)</f>
        <v>0</v>
      </c>
    </row>
    <row r="30" spans="1:23" ht="12.75" customHeight="1">
      <c r="A30" s="41" t="s">
        <v>52</v>
      </c>
      <c r="B30" s="99"/>
      <c r="C30" s="99"/>
      <c r="D30" s="99"/>
      <c r="E30" s="99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45"/>
      <c r="S30" s="46"/>
      <c r="T30" s="45"/>
      <c r="U30" s="47"/>
      <c r="V30" s="100"/>
      <c r="W30" s="101"/>
    </row>
    <row r="31" spans="1:23" ht="12.75" customHeight="1">
      <c r="A31" s="48" t="s">
        <v>53</v>
      </c>
      <c r="B31" s="93">
        <v>14183000</v>
      </c>
      <c r="C31" s="93">
        <v>0</v>
      </c>
      <c r="D31" s="93"/>
      <c r="E31" s="93">
        <f>$B31+$C31+$D31</f>
        <v>14183000</v>
      </c>
      <c r="F31" s="94">
        <v>9928000</v>
      </c>
      <c r="G31" s="95">
        <v>9928000</v>
      </c>
      <c r="H31" s="94">
        <v>3546000</v>
      </c>
      <c r="I31" s="95">
        <v>7184436</v>
      </c>
      <c r="J31" s="94">
        <v>6713000</v>
      </c>
      <c r="K31" s="95">
        <v>6713379</v>
      </c>
      <c r="L31" s="94"/>
      <c r="M31" s="95"/>
      <c r="N31" s="94"/>
      <c r="O31" s="95"/>
      <c r="P31" s="94">
        <f>$H31+$J31+$L31+$N31</f>
        <v>10259000</v>
      </c>
      <c r="Q31" s="95">
        <f>$I31+$K31+$M31+$O31</f>
        <v>13897815</v>
      </c>
      <c r="R31" s="49">
        <f>IF($H31=0,0,(($J31-$H31)/$H31)*100)</f>
        <v>89.31190073322053</v>
      </c>
      <c r="S31" s="50">
        <f>IF($I31=0,0,(($K31-$I31)/$I31)*100)</f>
        <v>-6.55663158527684</v>
      </c>
      <c r="T31" s="49">
        <f>IF($E31=0,0,($P31/$E31)*100)</f>
        <v>72.33307480786858</v>
      </c>
      <c r="U31" s="51">
        <f>IF($E31=0,0,($Q31/$E31)*100)</f>
        <v>97.98924769089756</v>
      </c>
      <c r="V31" s="94"/>
      <c r="W31" s="95"/>
    </row>
    <row r="32" spans="1:23" ht="12.75" customHeight="1">
      <c r="A32" s="52" t="s">
        <v>39</v>
      </c>
      <c r="B32" s="96">
        <f>B31</f>
        <v>14183000</v>
      </c>
      <c r="C32" s="96">
        <f>C31</f>
        <v>0</v>
      </c>
      <c r="D32" s="96"/>
      <c r="E32" s="96">
        <f>$B32+$C32+$D32</f>
        <v>14183000</v>
      </c>
      <c r="F32" s="97">
        <f aca="true" t="shared" si="15" ref="F32:O32">F31</f>
        <v>9928000</v>
      </c>
      <c r="G32" s="98">
        <f t="shared" si="15"/>
        <v>9928000</v>
      </c>
      <c r="H32" s="97">
        <f t="shared" si="15"/>
        <v>3546000</v>
      </c>
      <c r="I32" s="98">
        <f t="shared" si="15"/>
        <v>7184436</v>
      </c>
      <c r="J32" s="97">
        <f t="shared" si="15"/>
        <v>6713000</v>
      </c>
      <c r="K32" s="98">
        <f t="shared" si="15"/>
        <v>6713379</v>
      </c>
      <c r="L32" s="97">
        <f t="shared" si="15"/>
        <v>0</v>
      </c>
      <c r="M32" s="98">
        <f t="shared" si="15"/>
        <v>0</v>
      </c>
      <c r="N32" s="97">
        <f t="shared" si="15"/>
        <v>0</v>
      </c>
      <c r="O32" s="98">
        <f t="shared" si="15"/>
        <v>0</v>
      </c>
      <c r="P32" s="97">
        <f>$H32+$J32+$L32+$N32</f>
        <v>10259000</v>
      </c>
      <c r="Q32" s="98">
        <f>$I32+$K32+$M32+$O32</f>
        <v>13897815</v>
      </c>
      <c r="R32" s="53">
        <f>IF($H32=0,0,(($J32-$H32)/$H32)*100)</f>
        <v>89.31190073322053</v>
      </c>
      <c r="S32" s="54">
        <f>IF($I32=0,0,(($K32-$I32)/$I32)*100)</f>
        <v>-6.55663158527684</v>
      </c>
      <c r="T32" s="53">
        <f>IF($E32=0,0,($P32/$E32)*100)</f>
        <v>72.33307480786858</v>
      </c>
      <c r="U32" s="55">
        <f>IF($E32=0,0,($Q32/$E32)*100)</f>
        <v>97.98924769089756</v>
      </c>
      <c r="V32" s="97">
        <f>V31</f>
        <v>0</v>
      </c>
      <c r="W32" s="98">
        <f>W31</f>
        <v>0</v>
      </c>
    </row>
    <row r="33" spans="1:23" ht="12.75" customHeight="1">
      <c r="A33" s="41" t="s">
        <v>54</v>
      </c>
      <c r="B33" s="99"/>
      <c r="C33" s="99"/>
      <c r="D33" s="99"/>
      <c r="E33" s="99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45"/>
      <c r="S33" s="46"/>
      <c r="T33" s="45"/>
      <c r="U33" s="47"/>
      <c r="V33" s="100"/>
      <c r="W33" s="101"/>
    </row>
    <row r="34" spans="1:23" ht="12.75" customHeight="1">
      <c r="A34" s="48" t="s">
        <v>55</v>
      </c>
      <c r="B34" s="93">
        <v>5000000</v>
      </c>
      <c r="C34" s="93">
        <v>0</v>
      </c>
      <c r="D34" s="93"/>
      <c r="E34" s="93">
        <f aca="true" t="shared" si="16" ref="E34:E39">$B34+$C34+$D34</f>
        <v>5000000</v>
      </c>
      <c r="F34" s="94">
        <v>5000000</v>
      </c>
      <c r="G34" s="95">
        <v>5000000</v>
      </c>
      <c r="H34" s="94">
        <v>0</v>
      </c>
      <c r="I34" s="95">
        <v>0</v>
      </c>
      <c r="J34" s="94">
        <v>0</v>
      </c>
      <c r="K34" s="95">
        <v>132363</v>
      </c>
      <c r="L34" s="94"/>
      <c r="M34" s="95"/>
      <c r="N34" s="94"/>
      <c r="O34" s="95"/>
      <c r="P34" s="94">
        <f aca="true" t="shared" si="17" ref="P34:P39">$H34+$J34+$L34+$N34</f>
        <v>0</v>
      </c>
      <c r="Q34" s="95">
        <f aca="true" t="shared" si="18" ref="Q34:Q39">$I34+$K34+$M34+$O34</f>
        <v>132363</v>
      </c>
      <c r="R34" s="49">
        <f aca="true" t="shared" si="19" ref="R34:R39">IF($H34=0,0,(($J34-$H34)/$H34)*100)</f>
        <v>0</v>
      </c>
      <c r="S34" s="50">
        <f aca="true" t="shared" si="20" ref="S34:S39">IF($I34=0,0,(($K34-$I34)/$I34)*100)</f>
        <v>0</v>
      </c>
      <c r="T34" s="49">
        <f>IF($E34=0,0,($P34/$E34)*100)</f>
        <v>0</v>
      </c>
      <c r="U34" s="51">
        <f>IF($E34=0,0,($Q34/$E34)*100)</f>
        <v>2.6472599999999997</v>
      </c>
      <c r="V34" s="94"/>
      <c r="W34" s="95"/>
    </row>
    <row r="35" spans="1:23" ht="12.75" customHeight="1">
      <c r="A35" s="48" t="s">
        <v>56</v>
      </c>
      <c r="B35" s="93">
        <v>59747000</v>
      </c>
      <c r="C35" s="93">
        <v>0</v>
      </c>
      <c r="D35" s="93"/>
      <c r="E35" s="93">
        <f t="shared" si="16"/>
        <v>59747000</v>
      </c>
      <c r="F35" s="94">
        <v>53773000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/>
      <c r="M35" s="95"/>
      <c r="N35" s="94"/>
      <c r="O35" s="95"/>
      <c r="P35" s="94">
        <f t="shared" si="17"/>
        <v>0</v>
      </c>
      <c r="Q35" s="95">
        <f t="shared" si="18"/>
        <v>0</v>
      </c>
      <c r="R35" s="49">
        <f t="shared" si="19"/>
        <v>0</v>
      </c>
      <c r="S35" s="50">
        <f t="shared" si="20"/>
        <v>0</v>
      </c>
      <c r="T35" s="49">
        <f>IF($E35=0,0,($P35/$E35)*100)</f>
        <v>0</v>
      </c>
      <c r="U35" s="51">
        <f>IF($E35=0,0,($Q35/$E35)*100)</f>
        <v>0</v>
      </c>
      <c r="V35" s="94"/>
      <c r="W35" s="95"/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6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/>
      <c r="M36" s="95"/>
      <c r="N36" s="94"/>
      <c r="O36" s="95"/>
      <c r="P36" s="94">
        <f t="shared" si="17"/>
        <v>0</v>
      </c>
      <c r="Q36" s="95">
        <f t="shared" si="18"/>
        <v>0</v>
      </c>
      <c r="R36" s="49">
        <f t="shared" si="19"/>
        <v>0</v>
      </c>
      <c r="S36" s="50">
        <f t="shared" si="20"/>
        <v>0</v>
      </c>
      <c r="T36" s="49">
        <f>IF($E36=0,0,($P36/$E36)*100)</f>
        <v>0</v>
      </c>
      <c r="U36" s="51">
        <f>IF($E36=0,0,($Q36/$E36)*100)</f>
        <v>0</v>
      </c>
      <c r="V36" s="94"/>
      <c r="W36" s="95"/>
    </row>
    <row r="37" spans="1:23" ht="12.75" customHeight="1">
      <c r="A37" s="48" t="s">
        <v>58</v>
      </c>
      <c r="B37" s="93">
        <v>10000000</v>
      </c>
      <c r="C37" s="93">
        <v>0</v>
      </c>
      <c r="D37" s="93"/>
      <c r="E37" s="93">
        <f t="shared" si="16"/>
        <v>10000000</v>
      </c>
      <c r="F37" s="94">
        <v>3000000</v>
      </c>
      <c r="G37" s="95">
        <v>2000000</v>
      </c>
      <c r="H37" s="94">
        <v>1349000</v>
      </c>
      <c r="I37" s="95">
        <v>1286730</v>
      </c>
      <c r="J37" s="94">
        <v>3499000</v>
      </c>
      <c r="K37" s="95">
        <v>3925123</v>
      </c>
      <c r="L37" s="94"/>
      <c r="M37" s="95"/>
      <c r="N37" s="94"/>
      <c r="O37" s="95"/>
      <c r="P37" s="94">
        <f t="shared" si="17"/>
        <v>4848000</v>
      </c>
      <c r="Q37" s="95">
        <f t="shared" si="18"/>
        <v>5211853</v>
      </c>
      <c r="R37" s="49">
        <f t="shared" si="19"/>
        <v>159.37731653076352</v>
      </c>
      <c r="S37" s="50">
        <f t="shared" si="20"/>
        <v>205.04635782176527</v>
      </c>
      <c r="T37" s="49">
        <f>IF($E37=0,0,($P37/$E37)*100)</f>
        <v>48.480000000000004</v>
      </c>
      <c r="U37" s="51">
        <f>IF($E37=0,0,($Q37/$E37)*100)</f>
        <v>52.11852999999999</v>
      </c>
      <c r="V37" s="94"/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6"/>
        <v>0</v>
      </c>
      <c r="F38" s="94">
        <v>0</v>
      </c>
      <c r="G38" s="95">
        <v>0</v>
      </c>
      <c r="H38" s="94">
        <v>0</v>
      </c>
      <c r="I38" s="95">
        <v>0</v>
      </c>
      <c r="J38" s="94">
        <v>0</v>
      </c>
      <c r="K38" s="95">
        <v>0</v>
      </c>
      <c r="L38" s="94"/>
      <c r="M38" s="95"/>
      <c r="N38" s="94"/>
      <c r="O38" s="95"/>
      <c r="P38" s="94">
        <f t="shared" si="17"/>
        <v>0</v>
      </c>
      <c r="Q38" s="95">
        <f t="shared" si="18"/>
        <v>0</v>
      </c>
      <c r="R38" s="49">
        <f t="shared" si="19"/>
        <v>0</v>
      </c>
      <c r="S38" s="50">
        <f t="shared" si="20"/>
        <v>0</v>
      </c>
      <c r="T38" s="49">
        <f>IF($E38=0,0,($P38/$E38)*100)</f>
        <v>0</v>
      </c>
      <c r="U38" s="51">
        <f>IF($E38=0,0,($Q38/$E38)*100)</f>
        <v>0</v>
      </c>
      <c r="V38" s="94"/>
      <c r="W38" s="95"/>
    </row>
    <row r="39" spans="1:23" ht="12.75" customHeight="1">
      <c r="A39" s="52" t="s">
        <v>39</v>
      </c>
      <c r="B39" s="96">
        <f>SUM(B34:B38)</f>
        <v>74747000</v>
      </c>
      <c r="C39" s="96">
        <f>SUM(C34:C38)</f>
        <v>0</v>
      </c>
      <c r="D39" s="96"/>
      <c r="E39" s="96">
        <f t="shared" si="16"/>
        <v>74747000</v>
      </c>
      <c r="F39" s="97">
        <f aca="true" t="shared" si="21" ref="F39:O39">SUM(F34:F38)</f>
        <v>61773000</v>
      </c>
      <c r="G39" s="98">
        <f t="shared" si="21"/>
        <v>7000000</v>
      </c>
      <c r="H39" s="97">
        <f t="shared" si="21"/>
        <v>1349000</v>
      </c>
      <c r="I39" s="98">
        <f t="shared" si="21"/>
        <v>1286730</v>
      </c>
      <c r="J39" s="97">
        <f t="shared" si="21"/>
        <v>3499000</v>
      </c>
      <c r="K39" s="98">
        <f t="shared" si="21"/>
        <v>4057486</v>
      </c>
      <c r="L39" s="97">
        <f t="shared" si="21"/>
        <v>0</v>
      </c>
      <c r="M39" s="98">
        <f t="shared" si="21"/>
        <v>0</v>
      </c>
      <c r="N39" s="97">
        <f t="shared" si="21"/>
        <v>0</v>
      </c>
      <c r="O39" s="98">
        <f t="shared" si="21"/>
        <v>0</v>
      </c>
      <c r="P39" s="97">
        <f t="shared" si="17"/>
        <v>4848000</v>
      </c>
      <c r="Q39" s="98">
        <f t="shared" si="18"/>
        <v>5344216</v>
      </c>
      <c r="R39" s="53">
        <f t="shared" si="19"/>
        <v>159.37731653076352</v>
      </c>
      <c r="S39" s="54">
        <f t="shared" si="20"/>
        <v>215.33313127074055</v>
      </c>
      <c r="T39" s="53">
        <f>IF((+$E34+$E37)=0,0,(P39/(+$E34+$E37))*100)</f>
        <v>32.32</v>
      </c>
      <c r="U39" s="55">
        <f>IF((+$E34+$E37)=0,0,(Q39/(+$E34+$E37))*100)</f>
        <v>35.62810666666667</v>
      </c>
      <c r="V39" s="97">
        <f>SUM(V34:V38)</f>
        <v>0</v>
      </c>
      <c r="W39" s="98">
        <f>SUM(W34:W38)</f>
        <v>0</v>
      </c>
    </row>
    <row r="40" spans="1:23" ht="12.75" customHeight="1">
      <c r="A40" s="41" t="s">
        <v>60</v>
      </c>
      <c r="B40" s="99"/>
      <c r="C40" s="99"/>
      <c r="D40" s="99"/>
      <c r="E40" s="99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45"/>
      <c r="S40" s="46"/>
      <c r="T40" s="45"/>
      <c r="U40" s="47"/>
      <c r="V40" s="100"/>
      <c r="W40" s="101"/>
    </row>
    <row r="41" spans="1:23" ht="12.75" customHeight="1">
      <c r="A41" s="48" t="s">
        <v>61</v>
      </c>
      <c r="B41" s="93">
        <v>0</v>
      </c>
      <c r="C41" s="93">
        <v>0</v>
      </c>
      <c r="D41" s="93"/>
      <c r="E41" s="93">
        <f aca="true" t="shared" si="22" ref="E41:E52">$B41+$C41+$D41</f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/>
      <c r="M41" s="95"/>
      <c r="N41" s="94"/>
      <c r="O41" s="95"/>
      <c r="P41" s="94">
        <f aca="true" t="shared" si="23" ref="P41:P52">$H41+$J41+$L41+$N41</f>
        <v>0</v>
      </c>
      <c r="Q41" s="95">
        <f aca="true" t="shared" si="24" ref="Q41:Q52">$I41+$K41+$M41+$O41</f>
        <v>0</v>
      </c>
      <c r="R41" s="49">
        <f aca="true" t="shared" si="25" ref="R41:R52">IF($H41=0,0,(($J41-$H41)/$H41)*100)</f>
        <v>0</v>
      </c>
      <c r="S41" s="50">
        <f aca="true" t="shared" si="26" ref="S41:S52">IF($I41=0,0,(($K41-$I41)/$I41)*100)</f>
        <v>0</v>
      </c>
      <c r="T41" s="49">
        <f aca="true" t="shared" si="27" ref="T41:T51">IF($E41=0,0,($P41/$E41)*100)</f>
        <v>0</v>
      </c>
      <c r="U41" s="51">
        <f aca="true" t="shared" si="28" ref="U41:U51">IF($E41=0,0,($Q41/$E41)*100)</f>
        <v>0</v>
      </c>
      <c r="V41" s="94"/>
      <c r="W41" s="95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t="shared" si="22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/>
      <c r="M42" s="95"/>
      <c r="N42" s="94"/>
      <c r="O42" s="95"/>
      <c r="P42" s="94">
        <f t="shared" si="23"/>
        <v>0</v>
      </c>
      <c r="Q42" s="95">
        <f t="shared" si="24"/>
        <v>0</v>
      </c>
      <c r="R42" s="49">
        <f t="shared" si="25"/>
        <v>0</v>
      </c>
      <c r="S42" s="50">
        <f t="shared" si="26"/>
        <v>0</v>
      </c>
      <c r="T42" s="49">
        <f t="shared" si="27"/>
        <v>0</v>
      </c>
      <c r="U42" s="51">
        <f t="shared" si="28"/>
        <v>0</v>
      </c>
      <c r="V42" s="94"/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2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/>
      <c r="M43" s="95"/>
      <c r="N43" s="94"/>
      <c r="O43" s="95"/>
      <c r="P43" s="94">
        <f t="shared" si="23"/>
        <v>0</v>
      </c>
      <c r="Q43" s="95">
        <f t="shared" si="24"/>
        <v>0</v>
      </c>
      <c r="R43" s="49">
        <f t="shared" si="25"/>
        <v>0</v>
      </c>
      <c r="S43" s="50">
        <f t="shared" si="26"/>
        <v>0</v>
      </c>
      <c r="T43" s="49">
        <f t="shared" si="27"/>
        <v>0</v>
      </c>
      <c r="U43" s="51">
        <f t="shared" si="28"/>
        <v>0</v>
      </c>
      <c r="V43" s="94"/>
      <c r="W43" s="95"/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2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/>
      <c r="M44" s="95"/>
      <c r="N44" s="94"/>
      <c r="O44" s="95"/>
      <c r="P44" s="94">
        <f t="shared" si="23"/>
        <v>0</v>
      </c>
      <c r="Q44" s="95">
        <f t="shared" si="24"/>
        <v>0</v>
      </c>
      <c r="R44" s="49">
        <f t="shared" si="25"/>
        <v>0</v>
      </c>
      <c r="S44" s="50">
        <f t="shared" si="26"/>
        <v>0</v>
      </c>
      <c r="T44" s="49">
        <f t="shared" si="27"/>
        <v>0</v>
      </c>
      <c r="U44" s="51">
        <f t="shared" si="28"/>
        <v>0</v>
      </c>
      <c r="V44" s="94"/>
      <c r="W44" s="95"/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2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/>
      <c r="M45" s="95"/>
      <c r="N45" s="94"/>
      <c r="O45" s="95"/>
      <c r="P45" s="94">
        <f t="shared" si="23"/>
        <v>0</v>
      </c>
      <c r="Q45" s="95">
        <f t="shared" si="24"/>
        <v>0</v>
      </c>
      <c r="R45" s="49">
        <f t="shared" si="25"/>
        <v>0</v>
      </c>
      <c r="S45" s="50">
        <f t="shared" si="26"/>
        <v>0</v>
      </c>
      <c r="T45" s="49">
        <f t="shared" si="27"/>
        <v>0</v>
      </c>
      <c r="U45" s="51">
        <f t="shared" si="28"/>
        <v>0</v>
      </c>
      <c r="V45" s="94"/>
      <c r="W45" s="95"/>
    </row>
    <row r="46" spans="1:23" ht="12.75" customHeight="1" hidden="1">
      <c r="A46" s="48" t="s">
        <v>66</v>
      </c>
      <c r="B46" s="93">
        <v>0</v>
      </c>
      <c r="C46" s="93">
        <v>0</v>
      </c>
      <c r="D46" s="93"/>
      <c r="E46" s="93">
        <f t="shared" si="22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/>
      <c r="M46" s="95"/>
      <c r="N46" s="94"/>
      <c r="O46" s="95"/>
      <c r="P46" s="94">
        <f t="shared" si="23"/>
        <v>0</v>
      </c>
      <c r="Q46" s="95">
        <f t="shared" si="24"/>
        <v>0</v>
      </c>
      <c r="R46" s="49">
        <f t="shared" si="25"/>
        <v>0</v>
      </c>
      <c r="S46" s="50">
        <f t="shared" si="26"/>
        <v>0</v>
      </c>
      <c r="T46" s="49">
        <f t="shared" si="27"/>
        <v>0</v>
      </c>
      <c r="U46" s="51">
        <f t="shared" si="28"/>
        <v>0</v>
      </c>
      <c r="V46" s="94"/>
      <c r="W46" s="95"/>
    </row>
    <row r="47" spans="1:23" ht="12.75" customHeight="1">
      <c r="A47" s="48" t="s">
        <v>67</v>
      </c>
      <c r="B47" s="93">
        <v>0</v>
      </c>
      <c r="C47" s="93">
        <v>0</v>
      </c>
      <c r="D47" s="93"/>
      <c r="E47" s="93">
        <f t="shared" si="22"/>
        <v>0</v>
      </c>
      <c r="F47" s="94">
        <v>0</v>
      </c>
      <c r="G47" s="95">
        <v>0</v>
      </c>
      <c r="H47" s="94">
        <v>0</v>
      </c>
      <c r="I47" s="95">
        <v>0</v>
      </c>
      <c r="J47" s="94">
        <v>0</v>
      </c>
      <c r="K47" s="95">
        <v>0</v>
      </c>
      <c r="L47" s="94"/>
      <c r="M47" s="95"/>
      <c r="N47" s="94"/>
      <c r="O47" s="95"/>
      <c r="P47" s="94">
        <f t="shared" si="23"/>
        <v>0</v>
      </c>
      <c r="Q47" s="95">
        <f t="shared" si="24"/>
        <v>0</v>
      </c>
      <c r="R47" s="49">
        <f t="shared" si="25"/>
        <v>0</v>
      </c>
      <c r="S47" s="50">
        <f t="shared" si="26"/>
        <v>0</v>
      </c>
      <c r="T47" s="49">
        <f t="shared" si="27"/>
        <v>0</v>
      </c>
      <c r="U47" s="51">
        <f t="shared" si="28"/>
        <v>0</v>
      </c>
      <c r="V47" s="94"/>
      <c r="W47" s="95"/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2"/>
        <v>0</v>
      </c>
      <c r="F48" s="94">
        <v>0</v>
      </c>
      <c r="G48" s="95">
        <v>0</v>
      </c>
      <c r="H48" s="94">
        <v>0</v>
      </c>
      <c r="I48" s="95">
        <v>0</v>
      </c>
      <c r="J48" s="94">
        <v>0</v>
      </c>
      <c r="K48" s="95">
        <v>0</v>
      </c>
      <c r="L48" s="94"/>
      <c r="M48" s="95"/>
      <c r="N48" s="94"/>
      <c r="O48" s="95"/>
      <c r="P48" s="94">
        <f t="shared" si="23"/>
        <v>0</v>
      </c>
      <c r="Q48" s="95">
        <f t="shared" si="24"/>
        <v>0</v>
      </c>
      <c r="R48" s="49">
        <f t="shared" si="25"/>
        <v>0</v>
      </c>
      <c r="S48" s="50">
        <f t="shared" si="26"/>
        <v>0</v>
      </c>
      <c r="T48" s="49">
        <f t="shared" si="27"/>
        <v>0</v>
      </c>
      <c r="U48" s="51">
        <f t="shared" si="28"/>
        <v>0</v>
      </c>
      <c r="V48" s="94"/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2"/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/>
      <c r="M49" s="95"/>
      <c r="N49" s="94"/>
      <c r="O49" s="95"/>
      <c r="P49" s="94">
        <f t="shared" si="23"/>
        <v>0</v>
      </c>
      <c r="Q49" s="95">
        <f t="shared" si="24"/>
        <v>0</v>
      </c>
      <c r="R49" s="49">
        <f t="shared" si="25"/>
        <v>0</v>
      </c>
      <c r="S49" s="50">
        <f t="shared" si="26"/>
        <v>0</v>
      </c>
      <c r="T49" s="49">
        <f t="shared" si="27"/>
        <v>0</v>
      </c>
      <c r="U49" s="51">
        <f t="shared" si="28"/>
        <v>0</v>
      </c>
      <c r="V49" s="94"/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2"/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/>
      <c r="M50" s="95"/>
      <c r="N50" s="94"/>
      <c r="O50" s="95"/>
      <c r="P50" s="94">
        <f t="shared" si="23"/>
        <v>0</v>
      </c>
      <c r="Q50" s="95">
        <f t="shared" si="24"/>
        <v>0</v>
      </c>
      <c r="R50" s="49">
        <f t="shared" si="25"/>
        <v>0</v>
      </c>
      <c r="S50" s="50">
        <f t="shared" si="26"/>
        <v>0</v>
      </c>
      <c r="T50" s="49">
        <f t="shared" si="27"/>
        <v>0</v>
      </c>
      <c r="U50" s="51">
        <f t="shared" si="28"/>
        <v>0</v>
      </c>
      <c r="V50" s="94"/>
      <c r="W50" s="95"/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2"/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/>
      <c r="M51" s="95"/>
      <c r="N51" s="94"/>
      <c r="O51" s="95"/>
      <c r="P51" s="94">
        <f t="shared" si="23"/>
        <v>0</v>
      </c>
      <c r="Q51" s="95">
        <f t="shared" si="24"/>
        <v>0</v>
      </c>
      <c r="R51" s="49">
        <f t="shared" si="25"/>
        <v>0</v>
      </c>
      <c r="S51" s="50">
        <f t="shared" si="26"/>
        <v>0</v>
      </c>
      <c r="T51" s="49">
        <f t="shared" si="27"/>
        <v>0</v>
      </c>
      <c r="U51" s="51">
        <f t="shared" si="28"/>
        <v>0</v>
      </c>
      <c r="V51" s="94"/>
      <c r="W51" s="95"/>
    </row>
    <row r="52" spans="1:23" ht="12.75" customHeight="1">
      <c r="A52" s="52" t="s">
        <v>39</v>
      </c>
      <c r="B52" s="96">
        <f>SUM(B41:B51)</f>
        <v>0</v>
      </c>
      <c r="C52" s="96">
        <f>SUM(C41:C51)</f>
        <v>0</v>
      </c>
      <c r="D52" s="96"/>
      <c r="E52" s="96">
        <f t="shared" si="22"/>
        <v>0</v>
      </c>
      <c r="F52" s="97">
        <f aca="true" t="shared" si="29" ref="F52:O52">SUM(F41:F51)</f>
        <v>0</v>
      </c>
      <c r="G52" s="98">
        <f t="shared" si="29"/>
        <v>0</v>
      </c>
      <c r="H52" s="97">
        <f t="shared" si="29"/>
        <v>0</v>
      </c>
      <c r="I52" s="98">
        <f t="shared" si="29"/>
        <v>0</v>
      </c>
      <c r="J52" s="97">
        <f t="shared" si="29"/>
        <v>0</v>
      </c>
      <c r="K52" s="98">
        <f t="shared" si="29"/>
        <v>0</v>
      </c>
      <c r="L52" s="97">
        <f t="shared" si="29"/>
        <v>0</v>
      </c>
      <c r="M52" s="98">
        <f t="shared" si="29"/>
        <v>0</v>
      </c>
      <c r="N52" s="97">
        <f t="shared" si="29"/>
        <v>0</v>
      </c>
      <c r="O52" s="98">
        <f t="shared" si="29"/>
        <v>0</v>
      </c>
      <c r="P52" s="97">
        <f t="shared" si="23"/>
        <v>0</v>
      </c>
      <c r="Q52" s="98">
        <f t="shared" si="24"/>
        <v>0</v>
      </c>
      <c r="R52" s="53">
        <f t="shared" si="25"/>
        <v>0</v>
      </c>
      <c r="S52" s="54">
        <f t="shared" si="26"/>
        <v>0</v>
      </c>
      <c r="T52" s="53">
        <f>IF((+$E42+$E44+$E46+$E47+$E50)=0,0,(P52/(+$E42+$E44+$E46+$E47+$E50))*100)</f>
        <v>0</v>
      </c>
      <c r="U52" s="55">
        <f>IF((+$E42+$E44+$E46+$E47+$E50)=0,0,(Q52/(+$E42+$E44+$E46+$E47+$E50))*100)</f>
        <v>0</v>
      </c>
      <c r="V52" s="97">
        <f>SUM(V41:V51)</f>
        <v>0</v>
      </c>
      <c r="W52" s="98">
        <f>SUM(W41:W51)</f>
        <v>0</v>
      </c>
    </row>
    <row r="53" spans="1:23" ht="12.75" customHeight="1">
      <c r="A53" s="41" t="s">
        <v>72</v>
      </c>
      <c r="B53" s="99"/>
      <c r="C53" s="99"/>
      <c r="D53" s="99"/>
      <c r="E53" s="99"/>
      <c r="F53" s="100"/>
      <c r="G53" s="101"/>
      <c r="H53" s="100"/>
      <c r="I53" s="101"/>
      <c r="J53" s="100"/>
      <c r="K53" s="101"/>
      <c r="L53" s="100"/>
      <c r="M53" s="101"/>
      <c r="N53" s="100"/>
      <c r="O53" s="101"/>
      <c r="P53" s="100"/>
      <c r="Q53" s="101"/>
      <c r="R53" s="45"/>
      <c r="S53" s="46"/>
      <c r="T53" s="45"/>
      <c r="U53" s="47"/>
      <c r="V53" s="100"/>
      <c r="W53" s="101"/>
    </row>
    <row r="54" spans="1:23" ht="12.75" customHeight="1">
      <c r="A54" s="56" t="s">
        <v>73</v>
      </c>
      <c r="B54" s="93">
        <v>0</v>
      </c>
      <c r="C54" s="93">
        <v>0</v>
      </c>
      <c r="D54" s="93"/>
      <c r="E54" s="93">
        <f>$B54+$C54+$D54</f>
        <v>0</v>
      </c>
      <c r="F54" s="94">
        <v>0</v>
      </c>
      <c r="G54" s="95">
        <v>0</v>
      </c>
      <c r="H54" s="94">
        <v>0</v>
      </c>
      <c r="I54" s="95">
        <v>0</v>
      </c>
      <c r="J54" s="94">
        <v>0</v>
      </c>
      <c r="K54" s="95">
        <v>0</v>
      </c>
      <c r="L54" s="94"/>
      <c r="M54" s="95"/>
      <c r="N54" s="94"/>
      <c r="O54" s="95"/>
      <c r="P54" s="94">
        <f>$H54+$J54+$L54+$N54</f>
        <v>0</v>
      </c>
      <c r="Q54" s="95">
        <f>$I54+$K54+$M54+$O54</f>
        <v>0</v>
      </c>
      <c r="R54" s="49">
        <f>IF($H54=0,0,(($J54-$H54)/$H54)*100)</f>
        <v>0</v>
      </c>
      <c r="S54" s="50">
        <f>IF($I54=0,0,(($K54-$I54)/$I54)*100)</f>
        <v>0</v>
      </c>
      <c r="T54" s="49">
        <f>IF($E54=0,0,($P54/$E54)*100)</f>
        <v>0</v>
      </c>
      <c r="U54" s="51">
        <f>IF($E54=0,0,($Q54/$E54)*100)</f>
        <v>0</v>
      </c>
      <c r="V54" s="94"/>
      <c r="W54" s="95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IF($H55=0,0,(($J55-$H55)/$H55)*100)</f>
        <v>0</v>
      </c>
      <c r="S55" s="50">
        <f>IF($I55=0,0,(($K55-$I55)/$I55)*100)</f>
        <v>0</v>
      </c>
      <c r="T55" s="49">
        <f>IF($E55=0,0,($P55/$E55)*100)</f>
        <v>0</v>
      </c>
      <c r="U55" s="51">
        <f>IF($E55=0,0,($Q55/$E55)*100)</f>
        <v>0</v>
      </c>
      <c r="V55" s="94"/>
      <c r="W55" s="95"/>
    </row>
    <row r="56" spans="1:23" ht="12.75" customHeight="1" hidden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IF($H56=0,0,(($J56-$H56)/$H56)*100)</f>
        <v>0</v>
      </c>
      <c r="S56" s="50">
        <f>IF($I56=0,0,(($K56-$I56)/$I56)*100)</f>
        <v>0</v>
      </c>
      <c r="T56" s="49">
        <f>IF($E56=0,0,($P56/$E56)*100)</f>
        <v>0</v>
      </c>
      <c r="U56" s="51">
        <f>IF($E56=0,0,($Q56/$E56)*100)</f>
        <v>0</v>
      </c>
      <c r="V56" s="94"/>
      <c r="W56" s="95"/>
    </row>
    <row r="57" spans="1:23" ht="12.75" customHeight="1" hidden="1">
      <c r="A57" s="48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IF($H57=0,0,(($J57-$H57)/$H57)*100)</f>
        <v>0</v>
      </c>
      <c r="S57" s="50">
        <f>IF($I57=0,0,(($K57-$I57)/$I57)*100)</f>
        <v>0</v>
      </c>
      <c r="T57" s="49">
        <f>IF($E57=0,0,($P57/$E57)*100)</f>
        <v>0</v>
      </c>
      <c r="U57" s="51">
        <f>IF($E57=0,0,($Q57/$E57)*100)</f>
        <v>0</v>
      </c>
      <c r="V57" s="94"/>
      <c r="W57" s="95"/>
    </row>
    <row r="58" spans="1:23" ht="12.75" customHeight="1">
      <c r="A58" s="57" t="s">
        <v>39</v>
      </c>
      <c r="B58" s="102">
        <f>SUM(B54:B57)</f>
        <v>0</v>
      </c>
      <c r="C58" s="102">
        <f>SUM(C54:C57)</f>
        <v>0</v>
      </c>
      <c r="D58" s="102"/>
      <c r="E58" s="102">
        <f>$B58+$C58+$D58</f>
        <v>0</v>
      </c>
      <c r="F58" s="103">
        <f aca="true" t="shared" si="30" ref="F58:O58">SUM(F54:F57)</f>
        <v>0</v>
      </c>
      <c r="G58" s="104">
        <f t="shared" si="30"/>
        <v>0</v>
      </c>
      <c r="H58" s="103">
        <f t="shared" si="30"/>
        <v>0</v>
      </c>
      <c r="I58" s="104">
        <f t="shared" si="30"/>
        <v>0</v>
      </c>
      <c r="J58" s="103">
        <f t="shared" si="30"/>
        <v>0</v>
      </c>
      <c r="K58" s="104">
        <f t="shared" si="30"/>
        <v>0</v>
      </c>
      <c r="L58" s="103">
        <f t="shared" si="30"/>
        <v>0</v>
      </c>
      <c r="M58" s="104">
        <f t="shared" si="30"/>
        <v>0</v>
      </c>
      <c r="N58" s="103">
        <f t="shared" si="30"/>
        <v>0</v>
      </c>
      <c r="O58" s="104">
        <f t="shared" si="30"/>
        <v>0</v>
      </c>
      <c r="P58" s="103">
        <f>$H58+$J58+$L58+$N58</f>
        <v>0</v>
      </c>
      <c r="Q58" s="104">
        <f>$I58+$K58+$M58+$O58</f>
        <v>0</v>
      </c>
      <c r="R58" s="58">
        <f>IF($H58=0,0,(($J58-$H58)/$H58)*100)</f>
        <v>0</v>
      </c>
      <c r="S58" s="59">
        <f>IF($I58=0,0,(($K58-$I58)/$I58)*100)</f>
        <v>0</v>
      </c>
      <c r="T58" s="58">
        <f>IF($E58=0,0,($P58/$E58)*100)</f>
        <v>0</v>
      </c>
      <c r="U58" s="60">
        <f>IF($E58=0,0,($Q58/$E58)*100)</f>
        <v>0</v>
      </c>
      <c r="V58" s="103">
        <f>SUM(V54:V57)</f>
        <v>0</v>
      </c>
      <c r="W58" s="104">
        <f>SUM(W54:W57)</f>
        <v>0</v>
      </c>
    </row>
    <row r="59" spans="1:23" ht="12.75" customHeight="1">
      <c r="A59" s="41" t="s">
        <v>77</v>
      </c>
      <c r="B59" s="99"/>
      <c r="C59" s="99"/>
      <c r="D59" s="99"/>
      <c r="E59" s="99"/>
      <c r="F59" s="100"/>
      <c r="G59" s="101"/>
      <c r="H59" s="100"/>
      <c r="I59" s="101"/>
      <c r="J59" s="100"/>
      <c r="K59" s="101"/>
      <c r="L59" s="100"/>
      <c r="M59" s="101"/>
      <c r="N59" s="100"/>
      <c r="O59" s="101"/>
      <c r="P59" s="100"/>
      <c r="Q59" s="101"/>
      <c r="R59" s="45"/>
      <c r="S59" s="46"/>
      <c r="T59" s="45"/>
      <c r="U59" s="47"/>
      <c r="V59" s="100"/>
      <c r="W59" s="101"/>
    </row>
    <row r="60" spans="1:23" ht="12.75" customHeight="1">
      <c r="A60" s="48" t="s">
        <v>78</v>
      </c>
      <c r="B60" s="93">
        <v>0</v>
      </c>
      <c r="C60" s="93">
        <v>0</v>
      </c>
      <c r="D60" s="93"/>
      <c r="E60" s="93">
        <f>$B60+$C60+$D60</f>
        <v>0</v>
      </c>
      <c r="F60" s="94">
        <v>0</v>
      </c>
      <c r="G60" s="95">
        <v>0</v>
      </c>
      <c r="H60" s="94">
        <v>0</v>
      </c>
      <c r="I60" s="95">
        <v>0</v>
      </c>
      <c r="J60" s="94">
        <v>0</v>
      </c>
      <c r="K60" s="95">
        <v>0</v>
      </c>
      <c r="L60" s="94"/>
      <c r="M60" s="95"/>
      <c r="N60" s="94"/>
      <c r="O60" s="95"/>
      <c r="P60" s="94">
        <f>$H60+$J60+$L60+$N60</f>
        <v>0</v>
      </c>
      <c r="Q60" s="95">
        <f>$I60+$K60+$M60+$O60</f>
        <v>0</v>
      </c>
      <c r="R60" s="49">
        <f>IF($H60=0,0,(($J60-$H60)/$H60)*100)</f>
        <v>0</v>
      </c>
      <c r="S60" s="50">
        <f>IF($I60=0,0,(($K60-$I60)/$I60)*100)</f>
        <v>0</v>
      </c>
      <c r="T60" s="49">
        <f>IF($E60=0,0,($P60/$E60)*100)</f>
        <v>0</v>
      </c>
      <c r="U60" s="51">
        <f>IF($E60=0,0,($Q60/$E60)*100)</f>
        <v>0</v>
      </c>
      <c r="V60" s="94"/>
      <c r="W60" s="95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>$B61+$C61+$D61</f>
        <v>0</v>
      </c>
      <c r="F61" s="94">
        <v>0</v>
      </c>
      <c r="G61" s="95">
        <v>0</v>
      </c>
      <c r="H61" s="94">
        <v>0</v>
      </c>
      <c r="I61" s="95">
        <v>0</v>
      </c>
      <c r="J61" s="94">
        <v>0</v>
      </c>
      <c r="K61" s="95">
        <v>0</v>
      </c>
      <c r="L61" s="94"/>
      <c r="M61" s="95"/>
      <c r="N61" s="94"/>
      <c r="O61" s="95"/>
      <c r="P61" s="94">
        <f>$H61+$J61+$L61+$N61</f>
        <v>0</v>
      </c>
      <c r="Q61" s="95">
        <f>$I61+$K61+$M61+$O61</f>
        <v>0</v>
      </c>
      <c r="R61" s="49">
        <f>IF($H61=0,0,(($J61-$H61)/$H61)*100)</f>
        <v>0</v>
      </c>
      <c r="S61" s="50">
        <f>IF($I61=0,0,(($K61-$I61)/$I61)*100)</f>
        <v>0</v>
      </c>
      <c r="T61" s="49">
        <f>IF($E61=0,0,($P61/$E61)*100)</f>
        <v>0</v>
      </c>
      <c r="U61" s="51">
        <f>IF($E61=0,0,($Q61/$E61)*100)</f>
        <v>0</v>
      </c>
      <c r="V61" s="94"/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>$B62+$C62+$D62</f>
        <v>0</v>
      </c>
      <c r="F62" s="94">
        <v>0</v>
      </c>
      <c r="G62" s="95">
        <v>0</v>
      </c>
      <c r="H62" s="94">
        <v>0</v>
      </c>
      <c r="I62" s="95">
        <v>0</v>
      </c>
      <c r="J62" s="94">
        <v>0</v>
      </c>
      <c r="K62" s="95">
        <v>0</v>
      </c>
      <c r="L62" s="94"/>
      <c r="M62" s="95"/>
      <c r="N62" s="94"/>
      <c r="O62" s="95"/>
      <c r="P62" s="94">
        <f>$H62+$J62+$L62+$N62</f>
        <v>0</v>
      </c>
      <c r="Q62" s="95">
        <f>$I62+$K62+$M62+$O62</f>
        <v>0</v>
      </c>
      <c r="R62" s="49">
        <f>IF($H62=0,0,(($J62-$H62)/$H62)*100)</f>
        <v>0</v>
      </c>
      <c r="S62" s="50">
        <f>IF($I62=0,0,(($K62-$I62)/$I62)*100)</f>
        <v>0</v>
      </c>
      <c r="T62" s="49">
        <f>IF($E62=0,0,($P62/$E62)*100)</f>
        <v>0</v>
      </c>
      <c r="U62" s="51">
        <f>IF($E62=0,0,($Q62/$E62)*100)</f>
        <v>0</v>
      </c>
      <c r="V62" s="94"/>
      <c r="W62" s="95"/>
    </row>
    <row r="63" spans="1:23" ht="12.75" customHeight="1">
      <c r="A63" s="52" t="s">
        <v>39</v>
      </c>
      <c r="B63" s="96">
        <f>SUM(B60:B62)</f>
        <v>0</v>
      </c>
      <c r="C63" s="96">
        <f>SUM(C60:C62)</f>
        <v>0</v>
      </c>
      <c r="D63" s="96"/>
      <c r="E63" s="96">
        <f>$B63+$C63+$D63</f>
        <v>0</v>
      </c>
      <c r="F63" s="97">
        <f aca="true" t="shared" si="31" ref="F63:O63">SUM(F60:F62)</f>
        <v>0</v>
      </c>
      <c r="G63" s="98">
        <f t="shared" si="31"/>
        <v>0</v>
      </c>
      <c r="H63" s="97">
        <f t="shared" si="31"/>
        <v>0</v>
      </c>
      <c r="I63" s="98">
        <f t="shared" si="31"/>
        <v>0</v>
      </c>
      <c r="J63" s="97">
        <f t="shared" si="31"/>
        <v>0</v>
      </c>
      <c r="K63" s="98">
        <f t="shared" si="31"/>
        <v>0</v>
      </c>
      <c r="L63" s="97">
        <f t="shared" si="31"/>
        <v>0</v>
      </c>
      <c r="M63" s="98">
        <f t="shared" si="31"/>
        <v>0</v>
      </c>
      <c r="N63" s="97">
        <f t="shared" si="31"/>
        <v>0</v>
      </c>
      <c r="O63" s="98">
        <f t="shared" si="31"/>
        <v>0</v>
      </c>
      <c r="P63" s="97">
        <f>$H63+$J63+$L63+$N63</f>
        <v>0</v>
      </c>
      <c r="Q63" s="98">
        <f>$I63+$K63+$M63+$O63</f>
        <v>0</v>
      </c>
      <c r="R63" s="53">
        <f>IF($H63=0,0,(($J63-$H63)/$H63)*100)</f>
        <v>0</v>
      </c>
      <c r="S63" s="54">
        <f>IF($I63=0,0,(($K63-$I63)/$I63)*100)</f>
        <v>0</v>
      </c>
      <c r="T63" s="53">
        <f>IF((+$E60+$E62)=0,0,(P63/(+$E60+$E62))*100)</f>
        <v>0</v>
      </c>
      <c r="U63" s="55">
        <f>IF((+$E60+$E62)=0,0,(Q63/(+$E60+$E62))*100)</f>
        <v>0</v>
      </c>
      <c r="V63" s="97">
        <f>SUM(V60:V62)</f>
        <v>0</v>
      </c>
      <c r="W63" s="98">
        <f>SUM(W60:W62)</f>
        <v>0</v>
      </c>
    </row>
    <row r="64" spans="1:23" ht="12.75" customHeight="1">
      <c r="A64" s="61" t="s">
        <v>81</v>
      </c>
      <c r="B64" s="105">
        <f>SUM(B9:B14,B17:B22,B25:B28,B31,B34:B38,B41:B51,B54:B57,B60:B62)</f>
        <v>1163833000</v>
      </c>
      <c r="C64" s="105">
        <f>SUM(C9:C14,C17:C22,C25:C28,C31,C34:C38,C41:C51,C54:C57,C60:C62)</f>
        <v>20812000</v>
      </c>
      <c r="D64" s="105"/>
      <c r="E64" s="105">
        <f>$B64+$C64+$D64</f>
        <v>1184645000</v>
      </c>
      <c r="F64" s="106">
        <f aca="true" t="shared" si="32" ref="F64:O64">SUM(F9:F14,F17:F22,F25:F28,F31,F34:F38,F41:F51,F54:F57,F60:F62)</f>
        <v>600672000</v>
      </c>
      <c r="G64" s="107">
        <f t="shared" si="32"/>
        <v>545899000</v>
      </c>
      <c r="H64" s="106">
        <f t="shared" si="32"/>
        <v>87905000</v>
      </c>
      <c r="I64" s="107">
        <f t="shared" si="32"/>
        <v>174739969</v>
      </c>
      <c r="J64" s="106">
        <f t="shared" si="32"/>
        <v>226534000</v>
      </c>
      <c r="K64" s="107">
        <f t="shared" si="32"/>
        <v>241195276</v>
      </c>
      <c r="L64" s="106">
        <f t="shared" si="32"/>
        <v>0</v>
      </c>
      <c r="M64" s="107">
        <f t="shared" si="32"/>
        <v>0</v>
      </c>
      <c r="N64" s="106">
        <f t="shared" si="32"/>
        <v>0</v>
      </c>
      <c r="O64" s="107">
        <f t="shared" si="32"/>
        <v>0</v>
      </c>
      <c r="P64" s="106">
        <f>$H64+$J64+$L64+$N64</f>
        <v>314439000</v>
      </c>
      <c r="Q64" s="107">
        <f>$I64+$K64+$M64+$O64</f>
        <v>415935245</v>
      </c>
      <c r="R64" s="62">
        <f>IF($H64=0,0,(($J64-$H64)/$H64)*100)</f>
        <v>157.7032023206871</v>
      </c>
      <c r="S64" s="63">
        <f>IF($I64=0,0,(($K64-$I64)/$I64)*100)</f>
        <v>38.03097103674089</v>
      </c>
      <c r="T64" s="62">
        <f>IF((+$E9+$E10+$E11+$E12+$E13+$E17+$E19+$E20+$E21+$E25+$E26+$E27+$E28+$E31+$E34+$E37+$E42+$E44+$E46+$E47+$E50+$E54+$E55+$E56+$E57+$E60+$E62)=0,0,(P64/(+$E9+$E10+$E11+$E12+$E13+$E17+$E19+$E20+$E21+$E25+$E26+$E27+$E28+$E31+$E34+$E37+$E42+$E44+$E46+$E47+$E50+$E54+$E55+$E56+$E57+$E60+$E62)*100))</f>
        <v>27.966689613584578</v>
      </c>
      <c r="U64" s="62">
        <f>IF((+$E9+$E10+$E11+$E12+$E13+$E17+$E19+$E20+$E21+$E25+$E26+$E27+$E28+$E31+$E34+$E37+$E42+$E44+$E46+$E47+$E50+$E54+$E55+$E56+$E57+$E60+$E62)=0,0,(Q64/(+$E9+$E10+$E11+$E12+$E13+$E17+$E19+$E20+$E21+$E25+$E26+$E27+$E28+$E31+$E34+$E37+$E42+$E44+$E46+$E47+$E50+$E54+$E55+$E56+$E57+$E60+$E62)*100))</f>
        <v>36.993922179708164</v>
      </c>
      <c r="V64" s="106">
        <f>SUM(V9:V14,V17:V22,V25:V28,V31,V34:V38,V41:V51,V54:V57,V60:V62)</f>
        <v>903000</v>
      </c>
      <c r="W64" s="107">
        <f>SUM(W9:W14,W17:W22,W25:W28,W31,W34:W38,W41:W51,W54:W57,W60:W62)</f>
        <v>0</v>
      </c>
    </row>
    <row r="65" spans="1:23" ht="12.75" customHeight="1">
      <c r="A65" s="41" t="s">
        <v>40</v>
      </c>
      <c r="B65" s="99"/>
      <c r="C65" s="99"/>
      <c r="D65" s="99"/>
      <c r="E65" s="99"/>
      <c r="F65" s="100"/>
      <c r="G65" s="101"/>
      <c r="H65" s="100"/>
      <c r="I65" s="101"/>
      <c r="J65" s="100"/>
      <c r="K65" s="101"/>
      <c r="L65" s="100"/>
      <c r="M65" s="101"/>
      <c r="N65" s="100"/>
      <c r="O65" s="101"/>
      <c r="P65" s="100"/>
      <c r="Q65" s="101"/>
      <c r="R65" s="45"/>
      <c r="S65" s="46"/>
      <c r="T65" s="45"/>
      <c r="U65" s="47"/>
      <c r="V65" s="100"/>
      <c r="W65" s="101"/>
    </row>
    <row r="66" spans="1:23" s="65" customFormat="1" ht="12.75" customHeight="1">
      <c r="A66" s="64" t="s">
        <v>82</v>
      </c>
      <c r="B66" s="93">
        <v>0</v>
      </c>
      <c r="C66" s="93">
        <v>0</v>
      </c>
      <c r="D66" s="93"/>
      <c r="E66" s="93">
        <f>$B66+$C66+$D66</f>
        <v>0</v>
      </c>
      <c r="F66" s="94">
        <v>0</v>
      </c>
      <c r="G66" s="95">
        <v>0</v>
      </c>
      <c r="H66" s="94">
        <v>0</v>
      </c>
      <c r="I66" s="95">
        <v>0</v>
      </c>
      <c r="J66" s="94">
        <v>0</v>
      </c>
      <c r="K66" s="95">
        <v>0</v>
      </c>
      <c r="L66" s="94"/>
      <c r="M66" s="95"/>
      <c r="N66" s="94"/>
      <c r="O66" s="95"/>
      <c r="P66" s="94">
        <f>$H66+$J66+$L66+$N66</f>
        <v>0</v>
      </c>
      <c r="Q66" s="95">
        <f>$I66+$K66+$M66+$O66</f>
        <v>0</v>
      </c>
      <c r="R66" s="49">
        <f>IF($H66=0,0,(($J66-$H66)/$H66)*100)</f>
        <v>0</v>
      </c>
      <c r="S66" s="50">
        <f>IF($I66=0,0,(($K66-$I66)/$I66)*100)</f>
        <v>0</v>
      </c>
      <c r="T66" s="49">
        <f>IF($E66=0,0,($P66/$E66)*100)</f>
        <v>0</v>
      </c>
      <c r="U66" s="51">
        <f>IF($E66=0,0,($Q66/$E66)*100)</f>
        <v>0</v>
      </c>
      <c r="V66" s="94"/>
      <c r="W66" s="95"/>
    </row>
    <row r="67" spans="1:23" ht="12.75" customHeight="1">
      <c r="A67" s="57" t="s">
        <v>39</v>
      </c>
      <c r="B67" s="102">
        <f>B66</f>
        <v>0</v>
      </c>
      <c r="C67" s="102">
        <f>C66</f>
        <v>0</v>
      </c>
      <c r="D67" s="102"/>
      <c r="E67" s="102">
        <f>$B67+$C67+$D67</f>
        <v>0</v>
      </c>
      <c r="F67" s="103">
        <f aca="true" t="shared" si="33" ref="F67:O67">F66</f>
        <v>0</v>
      </c>
      <c r="G67" s="104">
        <f t="shared" si="33"/>
        <v>0</v>
      </c>
      <c r="H67" s="103">
        <f t="shared" si="33"/>
        <v>0</v>
      </c>
      <c r="I67" s="104">
        <f t="shared" si="33"/>
        <v>0</v>
      </c>
      <c r="J67" s="103">
        <f t="shared" si="33"/>
        <v>0</v>
      </c>
      <c r="K67" s="104">
        <f t="shared" si="33"/>
        <v>0</v>
      </c>
      <c r="L67" s="103">
        <f t="shared" si="33"/>
        <v>0</v>
      </c>
      <c r="M67" s="104">
        <f t="shared" si="33"/>
        <v>0</v>
      </c>
      <c r="N67" s="103">
        <f t="shared" si="33"/>
        <v>0</v>
      </c>
      <c r="O67" s="104">
        <f t="shared" si="33"/>
        <v>0</v>
      </c>
      <c r="P67" s="103">
        <f>$H67+$J67+$L67+$N67</f>
        <v>0</v>
      </c>
      <c r="Q67" s="104">
        <f>$I67+$K67+$M67+$O67</f>
        <v>0</v>
      </c>
      <c r="R67" s="58">
        <f>IF($H67=0,0,(($J67-$H67)/$H67)*100)</f>
        <v>0</v>
      </c>
      <c r="S67" s="59">
        <f>IF($I67=0,0,(($K67-$I67)/$I67)*100)</f>
        <v>0</v>
      </c>
      <c r="T67" s="58">
        <f>IF($E67=0,0,($P67/$E67)*100)</f>
        <v>0</v>
      </c>
      <c r="U67" s="60">
        <f>IF($E67=0,0,($Q67/$E67)*100)</f>
        <v>0</v>
      </c>
      <c r="V67" s="103">
        <f>V66</f>
        <v>0</v>
      </c>
      <c r="W67" s="104">
        <f>W66</f>
        <v>0</v>
      </c>
    </row>
    <row r="68" spans="1:23" ht="12.75" customHeight="1">
      <c r="A68" s="61" t="s">
        <v>81</v>
      </c>
      <c r="B68" s="105">
        <f>B66</f>
        <v>0</v>
      </c>
      <c r="C68" s="105">
        <f>C66</f>
        <v>0</v>
      </c>
      <c r="D68" s="105"/>
      <c r="E68" s="105">
        <f>$B68+$C68+$D68</f>
        <v>0</v>
      </c>
      <c r="F68" s="106">
        <f aca="true" t="shared" si="34" ref="F68:O68">F66</f>
        <v>0</v>
      </c>
      <c r="G68" s="107">
        <f t="shared" si="34"/>
        <v>0</v>
      </c>
      <c r="H68" s="106">
        <f t="shared" si="34"/>
        <v>0</v>
      </c>
      <c r="I68" s="107">
        <f t="shared" si="34"/>
        <v>0</v>
      </c>
      <c r="J68" s="106">
        <f t="shared" si="34"/>
        <v>0</v>
      </c>
      <c r="K68" s="107">
        <f t="shared" si="34"/>
        <v>0</v>
      </c>
      <c r="L68" s="106">
        <f t="shared" si="34"/>
        <v>0</v>
      </c>
      <c r="M68" s="107">
        <f t="shared" si="34"/>
        <v>0</v>
      </c>
      <c r="N68" s="106">
        <f t="shared" si="34"/>
        <v>0</v>
      </c>
      <c r="O68" s="107">
        <f t="shared" si="34"/>
        <v>0</v>
      </c>
      <c r="P68" s="106">
        <f>$H68+$J68+$L68+$N68</f>
        <v>0</v>
      </c>
      <c r="Q68" s="107">
        <f>$I68+$K68+$M68+$O68</f>
        <v>0</v>
      </c>
      <c r="R68" s="62">
        <f>IF($H68=0,0,(($J68-$H68)/$H68)*100)</f>
        <v>0</v>
      </c>
      <c r="S68" s="63">
        <f>IF($I68=0,0,(($K68-$I68)/$I68)*100)</f>
        <v>0</v>
      </c>
      <c r="T68" s="62">
        <f>IF($E68=0,0,($P68/$E68)*100)</f>
        <v>0</v>
      </c>
      <c r="U68" s="66">
        <f>IF($E68=0,0,($Q68/$E68)*100)</f>
        <v>0</v>
      </c>
      <c r="V68" s="106">
        <f>V66</f>
        <v>0</v>
      </c>
      <c r="W68" s="107">
        <f>W66</f>
        <v>0</v>
      </c>
    </row>
    <row r="69" spans="1:23" ht="12.75" customHeight="1" thickBot="1">
      <c r="A69" s="61" t="s">
        <v>83</v>
      </c>
      <c r="B69" s="105">
        <f>SUM(B9:B14,B17:B22,B25:B28,B31,B34:B38,B41:B51,B54:B57,B60:B62,B66)</f>
        <v>1163833000</v>
      </c>
      <c r="C69" s="105">
        <f>SUM(C9:C14,C17:C22,C25:C28,C31,C34:C38,C41:C51,C54:C57,C60:C62,C66)</f>
        <v>20812000</v>
      </c>
      <c r="D69" s="105"/>
      <c r="E69" s="105">
        <f>$B69+$C69+$D69</f>
        <v>1184645000</v>
      </c>
      <c r="F69" s="106">
        <f aca="true" t="shared" si="35" ref="F69:O69">SUM(F9:F14,F17:F22,F25:F28,F31,F34:F38,F41:F51,F54:F57,F60:F62,F66)</f>
        <v>600672000</v>
      </c>
      <c r="G69" s="107">
        <f t="shared" si="35"/>
        <v>545899000</v>
      </c>
      <c r="H69" s="106">
        <f t="shared" si="35"/>
        <v>87905000</v>
      </c>
      <c r="I69" s="107">
        <f t="shared" si="35"/>
        <v>174739969</v>
      </c>
      <c r="J69" s="106">
        <f t="shared" si="35"/>
        <v>226534000</v>
      </c>
      <c r="K69" s="107">
        <f t="shared" si="35"/>
        <v>241195276</v>
      </c>
      <c r="L69" s="106">
        <f t="shared" si="35"/>
        <v>0</v>
      </c>
      <c r="M69" s="107">
        <f t="shared" si="35"/>
        <v>0</v>
      </c>
      <c r="N69" s="106">
        <f t="shared" si="35"/>
        <v>0</v>
      </c>
      <c r="O69" s="107">
        <f t="shared" si="35"/>
        <v>0</v>
      </c>
      <c r="P69" s="106">
        <f>$H69+$J69+$L69+$N69</f>
        <v>314439000</v>
      </c>
      <c r="Q69" s="107">
        <f>$I69+$K69+$M69+$O69</f>
        <v>415935245</v>
      </c>
      <c r="R69" s="62">
        <f>IF($H69=0,0,(($J69-$H69)/$H69)*100)</f>
        <v>157.7032023206871</v>
      </c>
      <c r="S69" s="63">
        <f>IF($I69=0,0,(($K69-$I69)/$I69)*100)</f>
        <v>38.03097103674089</v>
      </c>
      <c r="T69" s="62">
        <f>IF((+$E9+$E10+$E11+$E12+$E13+$E17+$E19+$E20+$E21+$E25+$E26+$E27+$E28+$E31+$E34+$E37+$E42+$E44+$E46+$E47+$E50+$E54+$E55+$E56+$E57+$E60+$E62+$E66)=0,0,(P69/(+$E9+$E10+$E11+$E12+$E13+$E17+$E19+$E20+$E21+$E25+$E26+$E27+$E28+$E31+$E34+$E37+$E42+$E44+$E46+$E47+$E50+$E54+$E55+$E56+$E57+$E60+$E62+$E66)*100))</f>
        <v>27.966689613584578</v>
      </c>
      <c r="U69" s="66">
        <f>IF((+$E9+$E10+$E11+$E12+$E13+$E17+$E19+$E20+$E21+$E25+$E26+$E27+$E28+$E31+$E34+$E37+$E42+$E44+$E46+$E47+$E50+$E54+$E55+$E56+$E57+$E60+$E62+$E66)=0,0,(Q69/(+$E9+$E10+$E11+$E12+$E13+$E17+$E19+$E20+$E21+$E25+$E26+$E27+$E28+$E31+$E34+$E37+$E42+$E44+$E46+$E47+$E50+$E54+$E55+$E56+$E57+$E60+$E62+$E66)*100))</f>
        <v>36.993922179708164</v>
      </c>
      <c r="V69" s="106">
        <f>SUM(V9:V14,V17:V22,V25:V28,V31,V34:V38,V41:V51,V54:V57,V60:V62,V66)</f>
        <v>903000</v>
      </c>
      <c r="W69" s="107">
        <f>SUM(W9:W14,W17:W22,W25:W28,W31,W34:W38,W41:W51,W54:W57,W60:W62,W66)</f>
        <v>0</v>
      </c>
    </row>
    <row r="70" spans="1:23" ht="13.5" thickTop="1">
      <c r="A70" s="67"/>
      <c r="B70" s="68"/>
      <c r="C70" s="69"/>
      <c r="D70" s="69"/>
      <c r="E70" s="70"/>
      <c r="F70" s="68"/>
      <c r="G70" s="69"/>
      <c r="H70" s="69"/>
      <c r="I70" s="70"/>
      <c r="J70" s="69"/>
      <c r="K70" s="70"/>
      <c r="L70" s="69"/>
      <c r="M70" s="69"/>
      <c r="N70" s="69"/>
      <c r="O70" s="69"/>
      <c r="P70" s="69"/>
      <c r="Q70" s="69"/>
      <c r="R70" s="69"/>
      <c r="S70" s="69"/>
      <c r="T70" s="69"/>
      <c r="U70" s="70"/>
      <c r="V70" s="68"/>
      <c r="W70" s="70"/>
    </row>
    <row r="71" spans="1:23" ht="12.75">
      <c r="A71" s="13"/>
      <c r="B71" s="71"/>
      <c r="C71" s="72"/>
      <c r="D71" s="72"/>
      <c r="E71" s="73"/>
      <c r="F71" s="74" t="s">
        <v>4</v>
      </c>
      <c r="G71" s="75"/>
      <c r="H71" s="74" t="s">
        <v>5</v>
      </c>
      <c r="I71" s="76"/>
      <c r="J71" s="74" t="s">
        <v>6</v>
      </c>
      <c r="K71" s="76"/>
      <c r="L71" s="74" t="s">
        <v>7</v>
      </c>
      <c r="M71" s="74"/>
      <c r="N71" s="77" t="s">
        <v>8</v>
      </c>
      <c r="O71" s="74"/>
      <c r="P71" s="131" t="s">
        <v>9</v>
      </c>
      <c r="Q71" s="132"/>
      <c r="R71" s="133" t="s">
        <v>10</v>
      </c>
      <c r="S71" s="132"/>
      <c r="T71" s="133" t="s">
        <v>11</v>
      </c>
      <c r="U71" s="132"/>
      <c r="V71" s="131"/>
      <c r="W71" s="132"/>
    </row>
    <row r="72" spans="1:23" ht="67.5">
      <c r="A72" s="78" t="s">
        <v>84</v>
      </c>
      <c r="B72" s="79" t="s">
        <v>85</v>
      </c>
      <c r="C72" s="79" t="s">
        <v>86</v>
      </c>
      <c r="D72" s="80" t="s">
        <v>15</v>
      </c>
      <c r="E72" s="79" t="s">
        <v>16</v>
      </c>
      <c r="F72" s="79" t="s">
        <v>17</v>
      </c>
      <c r="G72" s="79" t="s">
        <v>87</v>
      </c>
      <c r="H72" s="79" t="s">
        <v>88</v>
      </c>
      <c r="I72" s="81" t="s">
        <v>20</v>
      </c>
      <c r="J72" s="79" t="s">
        <v>89</v>
      </c>
      <c r="K72" s="81" t="s">
        <v>22</v>
      </c>
      <c r="L72" s="79" t="s">
        <v>90</v>
      </c>
      <c r="M72" s="81" t="s">
        <v>24</v>
      </c>
      <c r="N72" s="79" t="s">
        <v>91</v>
      </c>
      <c r="O72" s="81" t="s">
        <v>26</v>
      </c>
      <c r="P72" s="81" t="s">
        <v>92</v>
      </c>
      <c r="Q72" s="82" t="s">
        <v>28</v>
      </c>
      <c r="R72" s="83" t="s">
        <v>92</v>
      </c>
      <c r="S72" s="84" t="s">
        <v>28</v>
      </c>
      <c r="T72" s="83" t="s">
        <v>93</v>
      </c>
      <c r="U72" s="80" t="s">
        <v>30</v>
      </c>
      <c r="V72" s="79"/>
      <c r="W72" s="81"/>
    </row>
    <row r="73" spans="1:23" ht="12.75">
      <c r="A73" s="1" t="str">
        <f>+A7</f>
        <v>R thousands</v>
      </c>
      <c r="B73" s="2"/>
      <c r="C73" s="2">
        <v>100</v>
      </c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3"/>
      <c r="P73" s="2"/>
      <c r="Q73" s="3"/>
      <c r="R73" s="2"/>
      <c r="S73" s="3"/>
      <c r="T73" s="2"/>
      <c r="U73" s="2"/>
      <c r="V73" s="2"/>
      <c r="W73" s="2"/>
    </row>
    <row r="74" spans="1:23" ht="12.75" hidden="1">
      <c r="A74" s="4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108"/>
      <c r="O74" s="109"/>
      <c r="P74" s="108"/>
      <c r="Q74" s="109"/>
      <c r="R74" s="5"/>
      <c r="S74" s="6"/>
      <c r="T74" s="5"/>
      <c r="U74" s="5"/>
      <c r="V74" s="108"/>
      <c r="W74" s="108"/>
    </row>
    <row r="75" spans="1:23" ht="12.75" hidden="1">
      <c r="A75" s="7" t="s">
        <v>112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1"/>
      <c r="N75" s="110"/>
      <c r="O75" s="111"/>
      <c r="P75" s="110"/>
      <c r="Q75" s="111"/>
      <c r="R75" s="8"/>
      <c r="S75" s="9"/>
      <c r="T75" s="8"/>
      <c r="U75" s="8"/>
      <c r="V75" s="110"/>
      <c r="W75" s="110"/>
    </row>
    <row r="76" spans="1:23" ht="12.75" hidden="1">
      <c r="A76" s="10" t="s">
        <v>113</v>
      </c>
      <c r="B76" s="112">
        <f>SUM(B77:B80)</f>
        <v>0</v>
      </c>
      <c r="C76" s="112">
        <f aca="true" t="shared" si="36" ref="C76:I76">SUM(C77:C80)</f>
        <v>0</v>
      </c>
      <c r="D76" s="112">
        <f t="shared" si="36"/>
        <v>0</v>
      </c>
      <c r="E76" s="112">
        <f t="shared" si="36"/>
        <v>0</v>
      </c>
      <c r="F76" s="112">
        <f t="shared" si="36"/>
        <v>0</v>
      </c>
      <c r="G76" s="112">
        <f t="shared" si="36"/>
        <v>0</v>
      </c>
      <c r="H76" s="112">
        <f t="shared" si="36"/>
        <v>0</v>
      </c>
      <c r="I76" s="112">
        <f t="shared" si="36"/>
        <v>0</v>
      </c>
      <c r="J76" s="112">
        <f>SUM(J77:J80)</f>
        <v>0</v>
      </c>
      <c r="K76" s="112">
        <f>SUM(K77:K80)</f>
        <v>0</v>
      </c>
      <c r="L76" s="112">
        <f>SUM(L77:L80)</f>
        <v>0</v>
      </c>
      <c r="M76" s="113">
        <f>SUM(M77:M80)</f>
        <v>0</v>
      </c>
      <c r="N76" s="112"/>
      <c r="O76" s="113"/>
      <c r="P76" s="112"/>
      <c r="Q76" s="113"/>
      <c r="R76" s="11"/>
      <c r="S76" s="12"/>
      <c r="T76" s="11"/>
      <c r="U76" s="11"/>
      <c r="V76" s="112">
        <f>SUM(V77:V80)</f>
        <v>0</v>
      </c>
      <c r="W76" s="112">
        <f>SUM(W77:W80)</f>
        <v>0</v>
      </c>
    </row>
    <row r="77" spans="1:23" ht="12.75" hidden="1">
      <c r="A77" s="13" t="s">
        <v>114</v>
      </c>
      <c r="B77" s="114"/>
      <c r="C77" s="114"/>
      <c r="D77" s="114"/>
      <c r="E77" s="114">
        <f>SUM(B77:D77)</f>
        <v>0</v>
      </c>
      <c r="F77" s="114"/>
      <c r="G77" s="114"/>
      <c r="H77" s="114"/>
      <c r="I77" s="115"/>
      <c r="J77" s="114"/>
      <c r="K77" s="115"/>
      <c r="L77" s="114"/>
      <c r="M77" s="116"/>
      <c r="N77" s="114"/>
      <c r="O77" s="116"/>
      <c r="P77" s="114"/>
      <c r="Q77" s="116"/>
      <c r="R77" s="14"/>
      <c r="S77" s="15"/>
      <c r="T77" s="14"/>
      <c r="U77" s="14"/>
      <c r="V77" s="114"/>
      <c r="W77" s="114"/>
    </row>
    <row r="78" spans="1:23" ht="12.75" hidden="1">
      <c r="A78" s="13" t="s">
        <v>115</v>
      </c>
      <c r="B78" s="114"/>
      <c r="C78" s="114"/>
      <c r="D78" s="114"/>
      <c r="E78" s="114">
        <f>SUM(B78:D78)</f>
        <v>0</v>
      </c>
      <c r="F78" s="114"/>
      <c r="G78" s="114"/>
      <c r="H78" s="114"/>
      <c r="I78" s="115"/>
      <c r="J78" s="114"/>
      <c r="K78" s="115"/>
      <c r="L78" s="114"/>
      <c r="M78" s="116"/>
      <c r="N78" s="114"/>
      <c r="O78" s="116"/>
      <c r="P78" s="114"/>
      <c r="Q78" s="116"/>
      <c r="R78" s="14"/>
      <c r="S78" s="15"/>
      <c r="T78" s="14"/>
      <c r="U78" s="14"/>
      <c r="V78" s="114"/>
      <c r="W78" s="114"/>
    </row>
    <row r="79" spans="1:23" ht="12.75" hidden="1">
      <c r="A79" s="13" t="s">
        <v>116</v>
      </c>
      <c r="B79" s="114"/>
      <c r="C79" s="114"/>
      <c r="D79" s="114"/>
      <c r="E79" s="114">
        <f>SUM(B79:D79)</f>
        <v>0</v>
      </c>
      <c r="F79" s="114"/>
      <c r="G79" s="114"/>
      <c r="H79" s="114"/>
      <c r="I79" s="115"/>
      <c r="J79" s="114"/>
      <c r="K79" s="115"/>
      <c r="L79" s="114"/>
      <c r="M79" s="116"/>
      <c r="N79" s="114"/>
      <c r="O79" s="116"/>
      <c r="P79" s="114"/>
      <c r="Q79" s="116"/>
      <c r="R79" s="14"/>
      <c r="S79" s="15"/>
      <c r="T79" s="14"/>
      <c r="U79" s="14"/>
      <c r="V79" s="114"/>
      <c r="W79" s="114"/>
    </row>
    <row r="80" spans="1:23" ht="12.75" hidden="1">
      <c r="A80" s="13" t="s">
        <v>117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>
      <c r="A82" s="85" t="s">
        <v>94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8"/>
      <c r="R82" s="86"/>
      <c r="S82" s="86"/>
      <c r="T82" s="87"/>
      <c r="U82" s="88"/>
      <c r="V82" s="117"/>
      <c r="W82" s="117"/>
    </row>
    <row r="83" spans="1:23" ht="12.75">
      <c r="A83" s="89" t="s">
        <v>95</v>
      </c>
      <c r="B83" s="119">
        <v>0</v>
      </c>
      <c r="C83" s="119">
        <v>0</v>
      </c>
      <c r="D83" s="119"/>
      <c r="E83" s="119">
        <f aca="true" t="shared" si="37" ref="E83:E90">$B83+$C83+$D83</f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/>
      <c r="M83" s="119"/>
      <c r="N83" s="119"/>
      <c r="O83" s="119"/>
      <c r="P83" s="119">
        <f aca="true" t="shared" si="38" ref="P83:P90">$H83+$J83+$L83+$N83</f>
        <v>0</v>
      </c>
      <c r="Q83" s="114">
        <f aca="true" t="shared" si="39" ref="Q83:Q90">$I83+$K83+$M83+$O83</f>
        <v>0</v>
      </c>
      <c r="R83" s="90">
        <f aca="true" t="shared" si="40" ref="R83:R90">IF($H83=0,0,(($J83-$H83)/$H83)*100)</f>
        <v>0</v>
      </c>
      <c r="S83" s="91">
        <f aca="true" t="shared" si="41" ref="S83:S90">IF($I83=0,0,(($K83-$I83)/$I83)*100)</f>
        <v>0</v>
      </c>
      <c r="T83" s="90">
        <f aca="true" t="shared" si="42" ref="T83:T90">IF($E83=0,0,($P83/$E83)*100)</f>
        <v>0</v>
      </c>
      <c r="U83" s="91">
        <f aca="true" t="shared" si="43" ref="U83:U90">IF($E83=0,0,($Q83/$E83)*100)</f>
        <v>0</v>
      </c>
      <c r="V83" s="119"/>
      <c r="W83" s="119"/>
    </row>
    <row r="84" spans="1:23" ht="12.75">
      <c r="A84" s="92" t="s">
        <v>96</v>
      </c>
      <c r="B84" s="114">
        <v>0</v>
      </c>
      <c r="C84" s="114">
        <v>0</v>
      </c>
      <c r="D84" s="114"/>
      <c r="E84" s="114">
        <f t="shared" si="37"/>
        <v>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/>
      <c r="M84" s="114"/>
      <c r="N84" s="114"/>
      <c r="O84" s="114"/>
      <c r="P84" s="116">
        <f t="shared" si="38"/>
        <v>0</v>
      </c>
      <c r="Q84" s="116">
        <f t="shared" si="39"/>
        <v>0</v>
      </c>
      <c r="R84" s="90">
        <f t="shared" si="40"/>
        <v>0</v>
      </c>
      <c r="S84" s="91">
        <f t="shared" si="41"/>
        <v>0</v>
      </c>
      <c r="T84" s="90">
        <f t="shared" si="42"/>
        <v>0</v>
      </c>
      <c r="U84" s="91">
        <f t="shared" si="43"/>
        <v>0</v>
      </c>
      <c r="V84" s="114"/>
      <c r="W84" s="114"/>
    </row>
    <row r="85" spans="1:23" ht="12.75">
      <c r="A85" s="92" t="s">
        <v>97</v>
      </c>
      <c r="B85" s="114">
        <v>0</v>
      </c>
      <c r="C85" s="114">
        <v>0</v>
      </c>
      <c r="D85" s="114"/>
      <c r="E85" s="114">
        <f t="shared" si="37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/>
      <c r="M85" s="114"/>
      <c r="N85" s="114"/>
      <c r="O85" s="114"/>
      <c r="P85" s="116">
        <f t="shared" si="38"/>
        <v>0</v>
      </c>
      <c r="Q85" s="116">
        <f t="shared" si="39"/>
        <v>0</v>
      </c>
      <c r="R85" s="90">
        <f t="shared" si="40"/>
        <v>0</v>
      </c>
      <c r="S85" s="91">
        <f t="shared" si="41"/>
        <v>0</v>
      </c>
      <c r="T85" s="90">
        <f t="shared" si="42"/>
        <v>0</v>
      </c>
      <c r="U85" s="91">
        <f t="shared" si="43"/>
        <v>0</v>
      </c>
      <c r="V85" s="114"/>
      <c r="W85" s="114"/>
    </row>
    <row r="86" spans="1:23" ht="12.75">
      <c r="A86" s="92" t="s">
        <v>98</v>
      </c>
      <c r="B86" s="114">
        <v>0</v>
      </c>
      <c r="C86" s="114">
        <v>0</v>
      </c>
      <c r="D86" s="114"/>
      <c r="E86" s="114">
        <f t="shared" si="37"/>
        <v>0</v>
      </c>
      <c r="F86" s="114">
        <v>0</v>
      </c>
      <c r="G86" s="114">
        <v>0</v>
      </c>
      <c r="H86" s="114">
        <v>0</v>
      </c>
      <c r="I86" s="114">
        <v>0</v>
      </c>
      <c r="J86" s="114">
        <v>0</v>
      </c>
      <c r="K86" s="114">
        <v>0</v>
      </c>
      <c r="L86" s="114"/>
      <c r="M86" s="114"/>
      <c r="N86" s="114"/>
      <c r="O86" s="114"/>
      <c r="P86" s="116">
        <f t="shared" si="38"/>
        <v>0</v>
      </c>
      <c r="Q86" s="116">
        <f t="shared" si="39"/>
        <v>0</v>
      </c>
      <c r="R86" s="90">
        <f t="shared" si="40"/>
        <v>0</v>
      </c>
      <c r="S86" s="91">
        <f t="shared" si="41"/>
        <v>0</v>
      </c>
      <c r="T86" s="90">
        <f t="shared" si="42"/>
        <v>0</v>
      </c>
      <c r="U86" s="91">
        <f t="shared" si="43"/>
        <v>0</v>
      </c>
      <c r="V86" s="114"/>
      <c r="W86" s="114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37"/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/>
      <c r="M87" s="114"/>
      <c r="N87" s="114"/>
      <c r="O87" s="114"/>
      <c r="P87" s="116">
        <f t="shared" si="38"/>
        <v>0</v>
      </c>
      <c r="Q87" s="116">
        <f t="shared" si="39"/>
        <v>0</v>
      </c>
      <c r="R87" s="90">
        <f t="shared" si="40"/>
        <v>0</v>
      </c>
      <c r="S87" s="91">
        <f t="shared" si="41"/>
        <v>0</v>
      </c>
      <c r="T87" s="90">
        <f t="shared" si="42"/>
        <v>0</v>
      </c>
      <c r="U87" s="91">
        <f t="shared" si="43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37"/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/>
      <c r="M88" s="114"/>
      <c r="N88" s="114"/>
      <c r="O88" s="114"/>
      <c r="P88" s="116">
        <f t="shared" si="38"/>
        <v>0</v>
      </c>
      <c r="Q88" s="116">
        <f t="shared" si="39"/>
        <v>0</v>
      </c>
      <c r="R88" s="90">
        <f t="shared" si="40"/>
        <v>0</v>
      </c>
      <c r="S88" s="91">
        <f t="shared" si="41"/>
        <v>0</v>
      </c>
      <c r="T88" s="90">
        <f t="shared" si="42"/>
        <v>0</v>
      </c>
      <c r="U88" s="91">
        <f t="shared" si="43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37"/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/>
      <c r="M89" s="114"/>
      <c r="N89" s="114"/>
      <c r="O89" s="114"/>
      <c r="P89" s="116">
        <f t="shared" si="38"/>
        <v>0</v>
      </c>
      <c r="Q89" s="116">
        <f t="shared" si="39"/>
        <v>0</v>
      </c>
      <c r="R89" s="90">
        <f t="shared" si="40"/>
        <v>0</v>
      </c>
      <c r="S89" s="91">
        <f t="shared" si="41"/>
        <v>0</v>
      </c>
      <c r="T89" s="90">
        <f t="shared" si="42"/>
        <v>0</v>
      </c>
      <c r="U89" s="91">
        <f t="shared" si="43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37"/>
        <v>0</v>
      </c>
      <c r="F90" s="114">
        <v>0</v>
      </c>
      <c r="G90" s="114">
        <v>0</v>
      </c>
      <c r="H90" s="114">
        <v>0</v>
      </c>
      <c r="I90" s="114">
        <v>0</v>
      </c>
      <c r="J90" s="114">
        <v>0</v>
      </c>
      <c r="K90" s="114">
        <v>0</v>
      </c>
      <c r="L90" s="114"/>
      <c r="M90" s="114"/>
      <c r="N90" s="114"/>
      <c r="O90" s="114"/>
      <c r="P90" s="116">
        <f t="shared" si="38"/>
        <v>0</v>
      </c>
      <c r="Q90" s="116">
        <f t="shared" si="39"/>
        <v>0</v>
      </c>
      <c r="R90" s="90">
        <f t="shared" si="40"/>
        <v>0</v>
      </c>
      <c r="S90" s="91">
        <f t="shared" si="41"/>
        <v>0</v>
      </c>
      <c r="T90" s="90">
        <f t="shared" si="42"/>
        <v>0</v>
      </c>
      <c r="U90" s="91">
        <f t="shared" si="43"/>
        <v>0</v>
      </c>
      <c r="V90" s="114"/>
      <c r="W90" s="114"/>
    </row>
    <row r="91" spans="1:23" ht="12.75">
      <c r="A91" s="16" t="s">
        <v>103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1"/>
      <c r="Q91" s="121"/>
      <c r="R91" s="17"/>
      <c r="S91" s="18"/>
      <c r="T91" s="17"/>
      <c r="U91" s="18"/>
      <c r="V91" s="120"/>
      <c r="W91" s="120"/>
    </row>
    <row r="92" spans="1:23" ht="22.5" hidden="1">
      <c r="A92" s="19" t="s">
        <v>118</v>
      </c>
      <c r="B92" s="122">
        <f aca="true" t="shared" si="44" ref="B92:I92">SUM(B93:B107)</f>
        <v>0</v>
      </c>
      <c r="C92" s="122">
        <f t="shared" si="44"/>
        <v>0</v>
      </c>
      <c r="D92" s="122">
        <f t="shared" si="44"/>
        <v>0</v>
      </c>
      <c r="E92" s="122">
        <f t="shared" si="44"/>
        <v>0</v>
      </c>
      <c r="F92" s="122">
        <f t="shared" si="44"/>
        <v>0</v>
      </c>
      <c r="G92" s="122">
        <f t="shared" si="44"/>
        <v>0</v>
      </c>
      <c r="H92" s="122">
        <f t="shared" si="44"/>
        <v>0</v>
      </c>
      <c r="I92" s="122">
        <f t="shared" si="44"/>
        <v>0</v>
      </c>
      <c r="J92" s="122">
        <f>SUM(J93:J107)</f>
        <v>0</v>
      </c>
      <c r="K92" s="122">
        <f>SUM(K93:K107)</f>
        <v>0</v>
      </c>
      <c r="L92" s="122">
        <f>SUM(L93:L107)</f>
        <v>0</v>
      </c>
      <c r="M92" s="123">
        <f>SUM(M93:M107)</f>
        <v>0</v>
      </c>
      <c r="N92" s="122"/>
      <c r="O92" s="123"/>
      <c r="P92" s="122"/>
      <c r="Q92" s="123"/>
      <c r="R92" s="20" t="str">
        <f aca="true" t="shared" si="45" ref="R92:S107">IF(L92=0," ",(N92-L92)/L92)</f>
        <v> </v>
      </c>
      <c r="S92" s="20" t="str">
        <f t="shared" si="45"/>
        <v> </v>
      </c>
      <c r="T92" s="20" t="str">
        <f aca="true" t="shared" si="46" ref="T92:T110">IF(E92=0," ",(P92/E92))</f>
        <v> </v>
      </c>
      <c r="U92" s="21" t="str">
        <f aca="true" t="shared" si="47" ref="U92:U110">IF(E92=0," ",(Q92/E92))</f>
        <v> </v>
      </c>
      <c r="V92" s="122">
        <f>SUM(V93:V107)</f>
        <v>0</v>
      </c>
      <c r="W92" s="122">
        <f>SUM(W93:W107)</f>
        <v>0</v>
      </c>
    </row>
    <row r="93" spans="1:23" ht="12.75" hidden="1">
      <c r="A93" s="22"/>
      <c r="B93" s="124"/>
      <c r="C93" s="124"/>
      <c r="D93" s="124"/>
      <c r="E93" s="125">
        <f>SUM(B93:D93)</f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3" t="str">
        <f t="shared" si="45"/>
        <v> </v>
      </c>
      <c r="S93" s="23" t="str">
        <f t="shared" si="45"/>
        <v> </v>
      </c>
      <c r="T93" s="23" t="str">
        <f t="shared" si="46"/>
        <v> </v>
      </c>
      <c r="U93" s="24" t="str">
        <f t="shared" si="47"/>
        <v> </v>
      </c>
      <c r="V93" s="124"/>
      <c r="W93" s="124"/>
    </row>
    <row r="94" spans="1:23" ht="12.75" hidden="1">
      <c r="A94" s="22"/>
      <c r="B94" s="124"/>
      <c r="C94" s="124"/>
      <c r="D94" s="124"/>
      <c r="E94" s="125">
        <f aca="true" t="shared" si="48" ref="E94:E107">SUM(B94:D94)</f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3" t="str">
        <f t="shared" si="45"/>
        <v> </v>
      </c>
      <c r="S94" s="23" t="str">
        <f t="shared" si="45"/>
        <v> </v>
      </c>
      <c r="T94" s="23" t="str">
        <f t="shared" si="46"/>
        <v> </v>
      </c>
      <c r="U94" s="24" t="str">
        <f t="shared" si="47"/>
        <v> </v>
      </c>
      <c r="V94" s="124"/>
      <c r="W94" s="124"/>
    </row>
    <row r="95" spans="1:23" ht="12.75" hidden="1">
      <c r="A95" s="22"/>
      <c r="B95" s="124"/>
      <c r="C95" s="124"/>
      <c r="D95" s="124"/>
      <c r="E95" s="125">
        <f t="shared" si="48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3" t="str">
        <f t="shared" si="45"/>
        <v> </v>
      </c>
      <c r="S95" s="23" t="str">
        <f t="shared" si="45"/>
        <v> </v>
      </c>
      <c r="T95" s="23" t="str">
        <f t="shared" si="46"/>
        <v> </v>
      </c>
      <c r="U95" s="24" t="str">
        <f t="shared" si="47"/>
        <v> </v>
      </c>
      <c r="V95" s="124"/>
      <c r="W95" s="124"/>
    </row>
    <row r="96" spans="1:23" ht="12.75" hidden="1">
      <c r="A96" s="22"/>
      <c r="B96" s="124"/>
      <c r="C96" s="124"/>
      <c r="D96" s="124"/>
      <c r="E96" s="125">
        <f t="shared" si="48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45"/>
        <v> </v>
      </c>
      <c r="S96" s="23" t="str">
        <f t="shared" si="45"/>
        <v> </v>
      </c>
      <c r="T96" s="23" t="str">
        <f t="shared" si="46"/>
        <v> </v>
      </c>
      <c r="U96" s="24" t="str">
        <f t="shared" si="47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t="shared" si="48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45"/>
        <v> </v>
      </c>
      <c r="S97" s="23" t="str">
        <f t="shared" si="45"/>
        <v> </v>
      </c>
      <c r="T97" s="23" t="str">
        <f t="shared" si="46"/>
        <v> </v>
      </c>
      <c r="U97" s="24" t="str">
        <f t="shared" si="47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48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45"/>
        <v> </v>
      </c>
      <c r="S98" s="23" t="str">
        <f t="shared" si="45"/>
        <v> </v>
      </c>
      <c r="T98" s="23" t="str">
        <f t="shared" si="46"/>
        <v> </v>
      </c>
      <c r="U98" s="24" t="str">
        <f t="shared" si="47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48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45"/>
        <v> </v>
      </c>
      <c r="S99" s="23" t="str">
        <f t="shared" si="45"/>
        <v> </v>
      </c>
      <c r="T99" s="23" t="str">
        <f t="shared" si="46"/>
        <v> </v>
      </c>
      <c r="U99" s="24" t="str">
        <f t="shared" si="47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48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45"/>
        <v> </v>
      </c>
      <c r="S100" s="23" t="str">
        <f t="shared" si="45"/>
        <v> </v>
      </c>
      <c r="T100" s="23" t="str">
        <f t="shared" si="46"/>
        <v> </v>
      </c>
      <c r="U100" s="24" t="str">
        <f t="shared" si="47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48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45"/>
        <v> </v>
      </c>
      <c r="S101" s="23" t="str">
        <f t="shared" si="45"/>
        <v> </v>
      </c>
      <c r="T101" s="23" t="str">
        <f t="shared" si="46"/>
        <v> </v>
      </c>
      <c r="U101" s="24" t="str">
        <f t="shared" si="47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48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45"/>
        <v> </v>
      </c>
      <c r="S102" s="23" t="str">
        <f t="shared" si="45"/>
        <v> </v>
      </c>
      <c r="T102" s="23" t="str">
        <f t="shared" si="46"/>
        <v> </v>
      </c>
      <c r="U102" s="24" t="str">
        <f t="shared" si="47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48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45"/>
        <v> </v>
      </c>
      <c r="S103" s="23" t="str">
        <f t="shared" si="45"/>
        <v> </v>
      </c>
      <c r="T103" s="23" t="str">
        <f t="shared" si="46"/>
        <v> </v>
      </c>
      <c r="U103" s="24" t="str">
        <f t="shared" si="47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48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45"/>
        <v> </v>
      </c>
      <c r="S104" s="23" t="str">
        <f t="shared" si="45"/>
        <v> </v>
      </c>
      <c r="T104" s="23" t="str">
        <f t="shared" si="46"/>
        <v> </v>
      </c>
      <c r="U104" s="24" t="str">
        <f t="shared" si="47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48"/>
        <v>0</v>
      </c>
      <c r="F105" s="124"/>
      <c r="G105" s="124"/>
      <c r="H105" s="126"/>
      <c r="I105" s="124"/>
      <c r="J105" s="126"/>
      <c r="K105" s="124"/>
      <c r="L105" s="126"/>
      <c r="M105" s="126"/>
      <c r="N105" s="126"/>
      <c r="O105" s="126"/>
      <c r="P105" s="126"/>
      <c r="Q105" s="126"/>
      <c r="R105" s="23" t="str">
        <f t="shared" si="45"/>
        <v> </v>
      </c>
      <c r="S105" s="23" t="str">
        <f t="shared" si="45"/>
        <v> </v>
      </c>
      <c r="T105" s="23" t="str">
        <f t="shared" si="46"/>
        <v> </v>
      </c>
      <c r="U105" s="24" t="str">
        <f t="shared" si="47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48"/>
        <v>0</v>
      </c>
      <c r="F106" s="124"/>
      <c r="G106" s="124"/>
      <c r="H106" s="126"/>
      <c r="I106" s="124"/>
      <c r="J106" s="126"/>
      <c r="K106" s="124"/>
      <c r="L106" s="126"/>
      <c r="M106" s="126"/>
      <c r="N106" s="126"/>
      <c r="O106" s="126"/>
      <c r="P106" s="126"/>
      <c r="Q106" s="126"/>
      <c r="R106" s="23" t="str">
        <f t="shared" si="45"/>
        <v> </v>
      </c>
      <c r="S106" s="23" t="str">
        <f t="shared" si="45"/>
        <v> </v>
      </c>
      <c r="T106" s="23" t="str">
        <f t="shared" si="46"/>
        <v> </v>
      </c>
      <c r="U106" s="24" t="str">
        <f t="shared" si="47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48"/>
        <v>0</v>
      </c>
      <c r="F107" s="124"/>
      <c r="G107" s="124"/>
      <c r="H107" s="126"/>
      <c r="I107" s="124"/>
      <c r="J107" s="126"/>
      <c r="K107" s="124"/>
      <c r="L107" s="126"/>
      <c r="M107" s="126"/>
      <c r="N107" s="126"/>
      <c r="O107" s="126"/>
      <c r="P107" s="126"/>
      <c r="Q107" s="126"/>
      <c r="R107" s="23" t="str">
        <f t="shared" si="45"/>
        <v> </v>
      </c>
      <c r="S107" s="23" t="str">
        <f t="shared" si="45"/>
        <v> </v>
      </c>
      <c r="T107" s="23" t="str">
        <f t="shared" si="46"/>
        <v> </v>
      </c>
      <c r="U107" s="24" t="str">
        <f t="shared" si="47"/>
        <v> </v>
      </c>
      <c r="V107" s="124"/>
      <c r="W107" s="124"/>
    </row>
    <row r="108" spans="1:23" ht="12.75" hidden="1">
      <c r="A108" s="25"/>
      <c r="B108" s="127"/>
      <c r="C108" s="128"/>
      <c r="D108" s="128"/>
      <c r="E108" s="128"/>
      <c r="F108" s="127"/>
      <c r="G108" s="128"/>
      <c r="H108" s="127"/>
      <c r="I108" s="128"/>
      <c r="J108" s="127"/>
      <c r="K108" s="128"/>
      <c r="L108" s="127"/>
      <c r="M108" s="127"/>
      <c r="N108" s="127"/>
      <c r="O108" s="127"/>
      <c r="P108" s="127"/>
      <c r="Q108" s="127"/>
      <c r="R108" s="20" t="str">
        <f aca="true" t="shared" si="49" ref="R108:S110">IF(L108=0," ",(N108-L108)/L108)</f>
        <v> </v>
      </c>
      <c r="S108" s="21" t="str">
        <f t="shared" si="49"/>
        <v> </v>
      </c>
      <c r="T108" s="20" t="str">
        <f t="shared" si="46"/>
        <v> </v>
      </c>
      <c r="U108" s="21" t="str">
        <f t="shared" si="47"/>
        <v> </v>
      </c>
      <c r="V108" s="127"/>
      <c r="W108" s="128"/>
    </row>
    <row r="109" spans="1:23" ht="12.75" hidden="1">
      <c r="A109" s="25" t="s">
        <v>81</v>
      </c>
      <c r="B109" s="127">
        <f aca="true" t="shared" si="50" ref="B109:Q109">B92+B82</f>
        <v>0</v>
      </c>
      <c r="C109" s="127">
        <f t="shared" si="50"/>
        <v>0</v>
      </c>
      <c r="D109" s="127">
        <f t="shared" si="50"/>
        <v>0</v>
      </c>
      <c r="E109" s="127">
        <f t="shared" si="50"/>
        <v>0</v>
      </c>
      <c r="F109" s="127">
        <f t="shared" si="50"/>
        <v>0</v>
      </c>
      <c r="G109" s="127">
        <f t="shared" si="50"/>
        <v>0</v>
      </c>
      <c r="H109" s="127">
        <f t="shared" si="50"/>
        <v>0</v>
      </c>
      <c r="I109" s="127">
        <f t="shared" si="50"/>
        <v>0</v>
      </c>
      <c r="J109" s="127">
        <f t="shared" si="50"/>
        <v>0</v>
      </c>
      <c r="K109" s="127">
        <f t="shared" si="50"/>
        <v>0</v>
      </c>
      <c r="L109" s="127">
        <f t="shared" si="50"/>
        <v>0</v>
      </c>
      <c r="M109" s="127">
        <f t="shared" si="50"/>
        <v>0</v>
      </c>
      <c r="N109" s="127">
        <f t="shared" si="50"/>
        <v>0</v>
      </c>
      <c r="O109" s="127">
        <f t="shared" si="50"/>
        <v>0</v>
      </c>
      <c r="P109" s="127">
        <f t="shared" si="50"/>
        <v>0</v>
      </c>
      <c r="Q109" s="127">
        <f t="shared" si="50"/>
        <v>0</v>
      </c>
      <c r="R109" s="20" t="str">
        <f t="shared" si="49"/>
        <v> </v>
      </c>
      <c r="S109" s="21" t="str">
        <f t="shared" si="49"/>
        <v> </v>
      </c>
      <c r="T109" s="20" t="str">
        <f t="shared" si="46"/>
        <v> </v>
      </c>
      <c r="U109" s="21" t="str">
        <f t="shared" si="47"/>
        <v> </v>
      </c>
      <c r="V109" s="127">
        <f>V92+V82</f>
        <v>0</v>
      </c>
      <c r="W109" s="127">
        <f>W92+W82</f>
        <v>0</v>
      </c>
    </row>
    <row r="110" spans="1:23" ht="12.75" hidden="1">
      <c r="A110" s="26" t="s">
        <v>119</v>
      </c>
      <c r="B110" s="129">
        <f>B82</f>
        <v>0</v>
      </c>
      <c r="C110" s="129">
        <f aca="true" t="shared" si="51" ref="C110:Q110">C82</f>
        <v>0</v>
      </c>
      <c r="D110" s="129">
        <f t="shared" si="51"/>
        <v>0</v>
      </c>
      <c r="E110" s="129">
        <f t="shared" si="51"/>
        <v>0</v>
      </c>
      <c r="F110" s="129">
        <f t="shared" si="51"/>
        <v>0</v>
      </c>
      <c r="G110" s="129">
        <f t="shared" si="51"/>
        <v>0</v>
      </c>
      <c r="H110" s="129">
        <f t="shared" si="51"/>
        <v>0</v>
      </c>
      <c r="I110" s="129">
        <f t="shared" si="51"/>
        <v>0</v>
      </c>
      <c r="J110" s="129">
        <f t="shared" si="51"/>
        <v>0</v>
      </c>
      <c r="K110" s="129">
        <f t="shared" si="51"/>
        <v>0</v>
      </c>
      <c r="L110" s="129">
        <f t="shared" si="51"/>
        <v>0</v>
      </c>
      <c r="M110" s="129">
        <f t="shared" si="51"/>
        <v>0</v>
      </c>
      <c r="N110" s="129">
        <f t="shared" si="51"/>
        <v>0</v>
      </c>
      <c r="O110" s="129">
        <f t="shared" si="51"/>
        <v>0</v>
      </c>
      <c r="P110" s="129">
        <f t="shared" si="51"/>
        <v>0</v>
      </c>
      <c r="Q110" s="129">
        <f t="shared" si="51"/>
        <v>0</v>
      </c>
      <c r="R110" s="20" t="str">
        <f t="shared" si="49"/>
        <v> </v>
      </c>
      <c r="S110" s="21" t="str">
        <f t="shared" si="49"/>
        <v> </v>
      </c>
      <c r="T110" s="20" t="str">
        <f t="shared" si="46"/>
        <v> </v>
      </c>
      <c r="U110" s="21" t="str">
        <f t="shared" si="47"/>
        <v> </v>
      </c>
      <c r="V110" s="129">
        <f>V82</f>
        <v>0</v>
      </c>
      <c r="W110" s="129">
        <f>W82</f>
        <v>0</v>
      </c>
    </row>
    <row r="111" spans="1:23" ht="12.75">
      <c r="A111" s="27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28"/>
      <c r="S111" s="28"/>
      <c r="T111" s="28"/>
      <c r="U111" s="28"/>
      <c r="V111" s="130"/>
      <c r="W111" s="130"/>
    </row>
    <row r="112" ht="12.75">
      <c r="A112" s="29" t="s">
        <v>120</v>
      </c>
    </row>
    <row r="113" ht="12.75">
      <c r="A113" s="29" t="s">
        <v>121</v>
      </c>
    </row>
    <row r="114" spans="1:22" ht="12.75">
      <c r="A114" s="29" t="s">
        <v>122</v>
      </c>
      <c r="B114" s="31"/>
      <c r="C114" s="31"/>
      <c r="D114" s="31"/>
      <c r="E114" s="31"/>
      <c r="F114" s="31"/>
      <c r="H114" s="31"/>
      <c r="I114" s="31"/>
      <c r="J114" s="31"/>
      <c r="K114" s="31"/>
      <c r="V114" s="31"/>
    </row>
    <row r="115" spans="1:22" ht="12.75">
      <c r="A115" s="29" t="s">
        <v>123</v>
      </c>
      <c r="B115" s="31"/>
      <c r="C115" s="31"/>
      <c r="D115" s="31"/>
      <c r="E115" s="31"/>
      <c r="F115" s="31"/>
      <c r="H115" s="31"/>
      <c r="I115" s="31"/>
      <c r="J115" s="31"/>
      <c r="K115" s="31"/>
      <c r="V115" s="31"/>
    </row>
    <row r="116" spans="1:22" ht="12.75">
      <c r="A116" s="29" t="s">
        <v>124</v>
      </c>
      <c r="B116" s="31"/>
      <c r="C116" s="31"/>
      <c r="D116" s="31"/>
      <c r="E116" s="31"/>
      <c r="F116" s="31"/>
      <c r="H116" s="31"/>
      <c r="I116" s="31"/>
      <c r="J116" s="31"/>
      <c r="K116" s="31"/>
      <c r="V116" s="31"/>
    </row>
    <row r="117" ht="12.75">
      <c r="A117" s="29" t="s">
        <v>125</v>
      </c>
    </row>
    <row r="120" spans="1:23" ht="12.75">
      <c r="A120" s="31"/>
      <c r="G120" s="31"/>
      <c r="W120" s="31"/>
    </row>
    <row r="121" spans="1:23" ht="12.75">
      <c r="A121" s="31"/>
      <c r="G121" s="31"/>
      <c r="W121" s="31"/>
    </row>
    <row r="122" spans="1:23" ht="12.75">
      <c r="A122" s="31"/>
      <c r="G122" s="31"/>
      <c r="W122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1:Q71"/>
    <mergeCell ref="R71:S71"/>
    <mergeCell ref="T71:U71"/>
    <mergeCell ref="V71:W71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2018-02-01T07:48:07Z</dcterms:created>
  <dcterms:modified xsi:type="dcterms:W3CDTF">2018-02-01T09:08:54Z</dcterms:modified>
  <cp:category/>
  <cp:version/>
  <cp:contentType/>
  <cp:contentStatus/>
</cp:coreProperties>
</file>