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'EC'!$A$1:$M$83</definedName>
    <definedName name="_xlnm.Print_Area" localSheetId="4">'FS'!$A$1:$M$83</definedName>
    <definedName name="_xlnm.Print_Area" localSheetId="5">'GT'!$A$1:$M$83</definedName>
    <definedName name="_xlnm.Print_Area" localSheetId="6">'KZ'!$A$1:$M$83</definedName>
    <definedName name="_xlnm.Print_Area" localSheetId="7">'LP'!$A$1:$M$83</definedName>
    <definedName name="_xlnm.Print_Area" localSheetId="8">'MP'!$A$1:$M$83</definedName>
    <definedName name="_xlnm.Print_Area" localSheetId="9">'NC'!$A$1:$M$83</definedName>
    <definedName name="_xlnm.Print_Area" localSheetId="10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2">'Summary per Top 19'!$A$1:$M$83</definedName>
    <definedName name="_xlnm.Print_Area" localSheetId="11">'WC'!$A$1:$M$83</definedName>
  </definedNames>
  <calcPr calcMode="manual" fullCalcOnLoad="1" refMode="R1C1"/>
</workbook>
</file>

<file path=xl/sharedStrings.xml><?xml version="1.0" encoding="utf-8"?>
<sst xmlns="http://schemas.openxmlformats.org/spreadsheetml/2006/main" count="1132" uniqueCount="615">
  <si>
    <t>Figures Finalised as at 2018/01/31</t>
  </si>
  <si>
    <t>ANALYSIS OF SOURCES OF REVENUE AS AT 2nd Quarter Ended 31 December 2017</t>
  </si>
  <si>
    <t>Second Quarter 2017/18</t>
  </si>
  <si>
    <t>Second Quarter 2016/17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</si>
  <si>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</si>
  <si>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</si>
  <si>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</si>
  <si>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</si>
  <si>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</si>
  <si>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</si>
  <si>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</si>
  <si>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</si>
  <si>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</si>
  <si>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</si>
  <si>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</si>
  <si>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</si>
  <si>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</si>
  <si>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</si>
  <si>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</si>
  <si>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</si>
  <si>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</si>
  <si>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</si>
  <si>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</si>
  <si>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</si>
  <si>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</si>
  <si>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</si>
  <si>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</si>
  <si>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</si>
  <si>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</si>
  <si>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</si>
  <si>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</si>
  <si>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</si>
  <si>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</si>
  <si>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</si>
  <si>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</si>
  <si>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</si>
  <si>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</si>
  <si>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</si>
  <si>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</si>
  <si>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</si>
  <si>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</si>
  <si>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</si>
  <si>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</si>
  <si>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</si>
  <si>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</si>
  <si>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</si>
  <si>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</si>
  <si>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</si>
  <si>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</si>
  <si>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</si>
  <si>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</si>
  <si>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</si>
  <si>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</si>
  <si>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</si>
  <si>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</si>
  <si>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</si>
  <si>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</si>
  <si>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</si>
  <si>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</si>
  <si>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</si>
  <si>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</si>
  <si>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</si>
  <si>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</si>
  <si>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</si>
  <si>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</si>
  <si>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</si>
  <si>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</si>
  <si>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</si>
  <si>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</si>
  <si>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</si>
  <si>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</si>
  <si>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</si>
  <si>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</si>
  <si>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</si>
  <si>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</si>
  <si>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</si>
  <si>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</si>
  <si>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</si>
  <si>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</si>
  <si>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</si>
  <si>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</si>
  <si>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</si>
  <si>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</si>
  <si>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</si>
  <si>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</si>
  <si>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</si>
  <si>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</si>
  <si>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EASTERN CAPE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</si>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</sst>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_);_(* \(#,##0\);_(* &quot;- &quot;?_);_(@_)"/>
    <numFmt numFmtId="178" formatCode="_(* #,##0,_);_(* \(#,##0,\);_(* &quot;- &quot;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77" fontId="7" fillId="0" borderId="19" xfId="0" applyNumberFormat="1" applyFont="1" applyBorder="1" applyAlignment="1" applyProtection="1">
      <alignment/>
      <protection/>
    </xf>
    <xf numFmtId="177" fontId="7" fillId="0" borderId="20" xfId="0" applyNumberFormat="1" applyFont="1" applyBorder="1" applyAlignment="1" applyProtection="1">
      <alignment/>
      <protection/>
    </xf>
    <xf numFmtId="177" fontId="7" fillId="0" borderId="21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77" fontId="7" fillId="0" borderId="23" xfId="0" applyNumberFormat="1" applyFont="1" applyBorder="1" applyAlignment="1" applyProtection="1">
      <alignment/>
      <protection/>
    </xf>
    <xf numFmtId="177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4" fillId="0" borderId="3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48" fillId="0" borderId="13" xfId="0" applyFont="1" applyBorder="1" applyAlignment="1" applyProtection="1">
      <alignment wrapText="1"/>
      <protection/>
    </xf>
    <xf numFmtId="0" fontId="48" fillId="0" borderId="0" xfId="0" applyFont="1" applyBorder="1" applyAlignment="1" applyProtection="1">
      <alignment horizontal="left" wrapText="1" indent="1"/>
      <protection/>
    </xf>
    <xf numFmtId="0" fontId="48" fillId="0" borderId="0" xfId="0" applyFont="1" applyBorder="1" applyAlignment="1" applyProtection="1">
      <alignment wrapText="1"/>
      <protection/>
    </xf>
    <xf numFmtId="0" fontId="49" fillId="0" borderId="13" xfId="0" applyFont="1" applyBorder="1" applyAlignment="1" applyProtection="1">
      <alignment wrapText="1"/>
      <protection/>
    </xf>
    <xf numFmtId="0" fontId="48" fillId="0" borderId="13" xfId="0" applyFont="1" applyBorder="1" applyAlignment="1" applyProtection="1">
      <alignment horizontal="right"/>
      <protection/>
    </xf>
    <xf numFmtId="0" fontId="48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8" fontId="8" fillId="0" borderId="14" xfId="0" applyNumberFormat="1" applyFont="1" applyBorder="1" applyAlignment="1" applyProtection="1">
      <alignment horizontal="left" indent="1"/>
      <protection/>
    </xf>
    <xf numFmtId="178" fontId="8" fillId="0" borderId="13" xfId="0" applyNumberFormat="1" applyFont="1" applyBorder="1" applyAlignment="1" applyProtection="1">
      <alignment wrapText="1"/>
      <protection/>
    </xf>
    <xf numFmtId="178" fontId="7" fillId="0" borderId="22" xfId="0" applyNumberFormat="1" applyFont="1" applyFill="1" applyBorder="1" applyAlignment="1" applyProtection="1">
      <alignment/>
      <protection/>
    </xf>
    <xf numFmtId="178" fontId="7" fillId="0" borderId="23" xfId="0" applyNumberFormat="1" applyFont="1" applyFill="1" applyBorder="1" applyAlignment="1" applyProtection="1">
      <alignment/>
      <protection/>
    </xf>
    <xf numFmtId="178" fontId="8" fillId="0" borderId="24" xfId="0" applyNumberFormat="1" applyFont="1" applyBorder="1" applyAlignment="1" applyProtection="1">
      <alignment wrapText="1"/>
      <protection/>
    </xf>
    <xf numFmtId="178" fontId="8" fillId="0" borderId="22" xfId="0" applyNumberFormat="1" applyFont="1" applyBorder="1" applyAlignment="1" applyProtection="1">
      <alignment wrapText="1"/>
      <protection/>
    </xf>
    <xf numFmtId="178" fontId="8" fillId="0" borderId="23" xfId="0" applyNumberFormat="1" applyFont="1" applyBorder="1" applyAlignment="1" applyProtection="1">
      <alignment wrapText="1"/>
      <protection/>
    </xf>
    <xf numFmtId="178" fontId="7" fillId="0" borderId="14" xfId="0" applyNumberFormat="1" applyFont="1" applyBorder="1" applyAlignment="1" applyProtection="1">
      <alignment horizontal="left" indent="1"/>
      <protection/>
    </xf>
    <xf numFmtId="178" fontId="4" fillId="0" borderId="14" xfId="0" applyNumberFormat="1" applyFont="1" applyBorder="1" applyAlignment="1" applyProtection="1">
      <alignment/>
      <protection/>
    </xf>
    <xf numFmtId="178" fontId="4" fillId="0" borderId="13" xfId="0" applyNumberFormat="1" applyFont="1" applyBorder="1" applyAlignment="1" applyProtection="1">
      <alignment/>
      <protection/>
    </xf>
    <xf numFmtId="178" fontId="5" fillId="0" borderId="22" xfId="0" applyNumberFormat="1" applyFont="1" applyFill="1" applyBorder="1" applyAlignment="1" applyProtection="1">
      <alignment/>
      <protection/>
    </xf>
    <xf numFmtId="178" fontId="5" fillId="0" borderId="23" xfId="0" applyNumberFormat="1" applyFont="1" applyFill="1" applyBorder="1" applyAlignment="1" applyProtection="1">
      <alignment/>
      <protection/>
    </xf>
    <xf numFmtId="178" fontId="4" fillId="0" borderId="24" xfId="0" applyNumberFormat="1" applyFont="1" applyBorder="1" applyAlignment="1" applyProtection="1">
      <alignment/>
      <protection/>
    </xf>
    <xf numFmtId="178" fontId="4" fillId="0" borderId="22" xfId="0" applyNumberFormat="1" applyFont="1" applyBorder="1" applyAlignment="1" applyProtection="1">
      <alignment/>
      <protection/>
    </xf>
    <xf numFmtId="178" fontId="4" fillId="0" borderId="23" xfId="0" applyNumberFormat="1" applyFont="1" applyBorder="1" applyAlignment="1" applyProtection="1">
      <alignment/>
      <protection/>
    </xf>
    <xf numFmtId="178" fontId="7" fillId="0" borderId="17" xfId="0" applyNumberFormat="1" applyFont="1" applyBorder="1" applyAlignment="1" applyProtection="1">
      <alignment/>
      <protection/>
    </xf>
    <xf numFmtId="178" fontId="7" fillId="0" borderId="18" xfId="0" applyNumberFormat="1" applyFont="1" applyBorder="1" applyAlignment="1" applyProtection="1">
      <alignment/>
      <protection/>
    </xf>
    <xf numFmtId="178" fontId="5" fillId="0" borderId="33" xfId="0" applyNumberFormat="1" applyFont="1" applyBorder="1" applyAlignment="1" applyProtection="1">
      <alignment/>
      <protection/>
    </xf>
    <xf numFmtId="178" fontId="5" fillId="0" borderId="28" xfId="0" applyNumberFormat="1" applyFont="1" applyBorder="1" applyAlignment="1" applyProtection="1">
      <alignment/>
      <protection/>
    </xf>
    <xf numFmtId="178" fontId="5" fillId="0" borderId="29" xfId="0" applyNumberFormat="1" applyFon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49" fillId="0" borderId="0" xfId="0" applyNumberFormat="1" applyFont="1" applyBorder="1" applyAlignment="1" applyProtection="1">
      <alignment horizontal="left" wrapText="1" indent="1"/>
      <protection/>
    </xf>
    <xf numFmtId="178" fontId="49" fillId="0" borderId="0" xfId="0" applyNumberFormat="1" applyFont="1" applyBorder="1" applyAlignment="1" applyProtection="1">
      <alignment wrapText="1"/>
      <protection/>
    </xf>
    <xf numFmtId="178" fontId="49" fillId="0" borderId="22" xfId="0" applyNumberFormat="1" applyFont="1" applyBorder="1" applyAlignment="1" applyProtection="1">
      <alignment horizontal="right"/>
      <protection/>
    </xf>
    <xf numFmtId="178" fontId="49" fillId="0" borderId="23" xfId="0" applyNumberFormat="1" applyFont="1" applyBorder="1" applyAlignment="1" applyProtection="1">
      <alignment horizontal="right"/>
      <protection/>
    </xf>
    <xf numFmtId="178" fontId="49" fillId="0" borderId="32" xfId="0" applyNumberFormat="1" applyFont="1" applyBorder="1" applyAlignment="1" applyProtection="1">
      <alignment horizontal="right"/>
      <protection/>
    </xf>
    <xf numFmtId="178" fontId="49" fillId="0" borderId="24" xfId="0" applyNumberFormat="1" applyFont="1" applyBorder="1" applyAlignment="1" applyProtection="1">
      <alignment horizontal="right"/>
      <protection/>
    </xf>
    <xf numFmtId="178" fontId="48" fillId="0" borderId="0" xfId="0" applyNumberFormat="1" applyFont="1" applyBorder="1" applyAlignment="1" applyProtection="1">
      <alignment horizontal="left"/>
      <protection/>
    </xf>
    <xf numFmtId="178" fontId="48" fillId="0" borderId="0" xfId="0" applyNumberFormat="1" applyFont="1" applyBorder="1" applyAlignment="1" applyProtection="1">
      <alignment horizontal="right"/>
      <protection/>
    </xf>
    <xf numFmtId="178" fontId="48" fillId="0" borderId="22" xfId="0" applyNumberFormat="1" applyFont="1" applyBorder="1" applyAlignment="1" applyProtection="1">
      <alignment horizontal="right"/>
      <protection/>
    </xf>
    <xf numFmtId="178" fontId="48" fillId="0" borderId="23" xfId="0" applyNumberFormat="1" applyFont="1" applyBorder="1" applyAlignment="1" applyProtection="1">
      <alignment horizontal="right"/>
      <protection/>
    </xf>
    <xf numFmtId="178" fontId="48" fillId="0" borderId="32" xfId="0" applyNumberFormat="1" applyFont="1" applyBorder="1" applyAlignment="1" applyProtection="1">
      <alignment horizontal="right"/>
      <protection/>
    </xf>
    <xf numFmtId="178" fontId="48" fillId="0" borderId="24" xfId="0" applyNumberFormat="1" applyFont="1" applyBorder="1" applyAlignment="1" applyProtection="1">
      <alignment horizontal="right"/>
      <protection/>
    </xf>
    <xf numFmtId="178" fontId="48" fillId="0" borderId="31" xfId="0" applyNumberFormat="1" applyFont="1" applyBorder="1" applyAlignment="1" applyProtection="1">
      <alignment horizontal="left"/>
      <protection/>
    </xf>
    <xf numFmtId="178" fontId="48" fillId="0" borderId="31" xfId="0" applyNumberFormat="1" applyFont="1" applyBorder="1" applyAlignment="1" applyProtection="1">
      <alignment horizontal="right"/>
      <protection/>
    </xf>
    <xf numFmtId="178" fontId="48" fillId="0" borderId="33" xfId="0" applyNumberFormat="1" applyFont="1" applyBorder="1" applyAlignment="1" applyProtection="1">
      <alignment horizontal="right"/>
      <protection/>
    </xf>
    <xf numFmtId="178" fontId="48" fillId="0" borderId="28" xfId="0" applyNumberFormat="1" applyFont="1" applyBorder="1" applyAlignment="1" applyProtection="1">
      <alignment horizontal="right"/>
      <protection/>
    </xf>
    <xf numFmtId="178" fontId="48" fillId="0" borderId="34" xfId="0" applyNumberFormat="1" applyFont="1" applyBorder="1" applyAlignment="1" applyProtection="1">
      <alignment horizontal="right"/>
      <protection/>
    </xf>
    <xf numFmtId="178" fontId="48" fillId="0" borderId="29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7" fillId="0" borderId="24" xfId="0" applyNumberFormat="1" applyFont="1" applyFill="1" applyBorder="1" applyAlignment="1" applyProtection="1">
      <alignment/>
      <protection/>
    </xf>
    <xf numFmtId="178" fontId="4" fillId="0" borderId="14" xfId="0" applyNumberFormat="1" applyFont="1" applyBorder="1" applyAlignment="1" applyProtection="1">
      <alignment horizontal="left"/>
      <protection/>
    </xf>
    <xf numFmtId="178" fontId="4" fillId="0" borderId="24" xfId="0" applyNumberFormat="1" applyFont="1" applyBorder="1" applyAlignment="1" applyProtection="1">
      <alignment wrapText="1"/>
      <protection/>
    </xf>
    <xf numFmtId="178" fontId="4" fillId="0" borderId="22" xfId="0" applyNumberFormat="1" applyFont="1" applyBorder="1" applyAlignment="1" applyProtection="1">
      <alignment wrapText="1"/>
      <protection/>
    </xf>
    <xf numFmtId="178" fontId="4" fillId="0" borderId="23" xfId="0" applyNumberFormat="1" applyFont="1" applyBorder="1" applyAlignment="1" applyProtection="1">
      <alignment wrapText="1"/>
      <protection/>
    </xf>
    <xf numFmtId="178" fontId="5" fillId="0" borderId="24" xfId="0" applyNumberFormat="1" applyFont="1" applyFill="1" applyBorder="1" applyAlignment="1" applyProtection="1">
      <alignment/>
      <protection/>
    </xf>
    <xf numFmtId="178" fontId="8" fillId="0" borderId="17" xfId="0" applyNumberFormat="1" applyFont="1" applyBorder="1" applyAlignment="1" applyProtection="1">
      <alignment horizontal="left" indent="1"/>
      <protection/>
    </xf>
    <xf numFmtId="178" fontId="8" fillId="0" borderId="16" xfId="0" applyNumberFormat="1" applyFont="1" applyBorder="1" applyAlignment="1" applyProtection="1">
      <alignment wrapText="1"/>
      <protection/>
    </xf>
    <xf numFmtId="178" fontId="7" fillId="0" borderId="33" xfId="0" applyNumberFormat="1" applyFont="1" applyFill="1" applyBorder="1" applyAlignment="1" applyProtection="1">
      <alignment/>
      <protection/>
    </xf>
    <xf numFmtId="178" fontId="7" fillId="0" borderId="28" xfId="0" applyNumberFormat="1" applyFont="1" applyFill="1" applyBorder="1" applyAlignment="1" applyProtection="1">
      <alignment/>
      <protection/>
    </xf>
    <xf numFmtId="178" fontId="8" fillId="0" borderId="29" xfId="0" applyNumberFormat="1" applyFont="1" applyBorder="1" applyAlignment="1" applyProtection="1">
      <alignment wrapText="1"/>
      <protection/>
    </xf>
    <xf numFmtId="178" fontId="8" fillId="0" borderId="33" xfId="0" applyNumberFormat="1" applyFont="1" applyBorder="1" applyAlignment="1" applyProtection="1">
      <alignment wrapText="1"/>
      <protection/>
    </xf>
    <xf numFmtId="178" fontId="8" fillId="0" borderId="28" xfId="0" applyNumberFormat="1" applyFont="1" applyBorder="1" applyAlignment="1" applyProtection="1">
      <alignment wrapText="1"/>
      <protection/>
    </xf>
    <xf numFmtId="178" fontId="7" fillId="0" borderId="29" xfId="0" applyNumberFormat="1" applyFont="1" applyFill="1" applyBorder="1" applyAlignment="1" applyProtection="1">
      <alignment/>
      <protection/>
    </xf>
    <xf numFmtId="178" fontId="9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0" fillId="0" borderId="36" xfId="0" applyBorder="1" applyAlignment="1" applyProtection="1">
      <alignment horizontal="center" vertical="top"/>
      <protection/>
    </xf>
    <xf numFmtId="0" fontId="0" fillId="0" borderId="37" xfId="0" applyBorder="1" applyAlignment="1" applyProtection="1">
      <alignment horizontal="center" vertical="top"/>
      <protection/>
    </xf>
    <xf numFmtId="0" fontId="5" fillId="0" borderId="35" xfId="0" applyFont="1" applyBorder="1" applyAlignment="1" applyProtection="1">
      <alignment horizontal="center" vertical="top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6" fillId="0" borderId="37" xfId="0" applyFont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wrapText="1"/>
      <protection/>
    </xf>
    <xf numFmtId="0" fontId="0" fillId="0" borderId="30" xfId="0" applyBorder="1" applyAlignment="1" applyProtection="1">
      <alignment horizontal="right" wrapText="1"/>
      <protection/>
    </xf>
    <xf numFmtId="0" fontId="0" fillId="0" borderId="30" xfId="0" applyFont="1" applyBorder="1" applyAlignment="1" applyProtection="1">
      <alignment horizontal="right" wrapText="1"/>
      <protection/>
    </xf>
    <xf numFmtId="0" fontId="0" fillId="0" borderId="11" xfId="0" applyFont="1" applyBorder="1" applyAlignment="1" applyProtection="1">
      <alignment horizontal="right" wrapText="1"/>
      <protection/>
    </xf>
    <xf numFmtId="0" fontId="3" fillId="0" borderId="13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7">
      <selection activeCell="I22" sqref="I22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 hidden="1">
      <c r="A1" s="122"/>
      <c r="B1" s="123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ht="15.75" customHeight="1">
      <c r="A2" s="126"/>
      <c r="B2" s="120" t="s">
        <v>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s="8" customFormat="1" ht="16.5" customHeight="1">
      <c r="A3" s="5"/>
      <c r="B3" s="6"/>
      <c r="C3" s="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s="8" customFormat="1" ht="16.5" customHeight="1">
      <c r="A4" s="9"/>
      <c r="B4" s="10"/>
      <c r="C4" s="11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s="8" customFormat="1" ht="81.75" customHeight="1">
      <c r="A5" s="12"/>
      <c r="B5" s="13" t="s">
        <v>5</v>
      </c>
      <c r="C5" s="14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12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13</v>
      </c>
      <c r="C9" s="57" t="s">
        <v>14</v>
      </c>
      <c r="D9" s="58">
        <v>828918115</v>
      </c>
      <c r="E9" s="59">
        <v>2693070980</v>
      </c>
      <c r="F9" s="59">
        <v>3208579222</v>
      </c>
      <c r="G9" s="59">
        <v>311079000</v>
      </c>
      <c r="H9" s="60">
        <v>7041647317</v>
      </c>
      <c r="I9" s="61">
        <v>713206602</v>
      </c>
      <c r="J9" s="62">
        <v>2676077836</v>
      </c>
      <c r="K9" s="59">
        <v>2603440311</v>
      </c>
      <c r="L9" s="62">
        <v>623169000</v>
      </c>
      <c r="M9" s="60">
        <v>6615893749</v>
      </c>
    </row>
    <row r="10" spans="1:13" s="8" customFormat="1" ht="12.75">
      <c r="A10" s="24"/>
      <c r="B10" s="56" t="s">
        <v>15</v>
      </c>
      <c r="C10" s="57" t="s">
        <v>16</v>
      </c>
      <c r="D10" s="58">
        <v>510152138</v>
      </c>
      <c r="E10" s="59">
        <v>1741178531</v>
      </c>
      <c r="F10" s="59">
        <v>1275712632</v>
      </c>
      <c r="G10" s="59">
        <v>220143000</v>
      </c>
      <c r="H10" s="60">
        <v>3747186301</v>
      </c>
      <c r="I10" s="61">
        <v>511621469</v>
      </c>
      <c r="J10" s="62">
        <v>1796496800</v>
      </c>
      <c r="K10" s="59">
        <v>1203978361</v>
      </c>
      <c r="L10" s="62">
        <v>150952000</v>
      </c>
      <c r="M10" s="60">
        <v>3663048630</v>
      </c>
    </row>
    <row r="11" spans="1:13" s="8" customFormat="1" ht="12.75">
      <c r="A11" s="24"/>
      <c r="B11" s="56" t="s">
        <v>17</v>
      </c>
      <c r="C11" s="57" t="s">
        <v>18</v>
      </c>
      <c r="D11" s="58">
        <v>5856124624</v>
      </c>
      <c r="E11" s="59">
        <v>17060223918</v>
      </c>
      <c r="F11" s="59">
        <v>5733572700</v>
      </c>
      <c r="G11" s="59">
        <v>834050000</v>
      </c>
      <c r="H11" s="60">
        <v>29483971242</v>
      </c>
      <c r="I11" s="61">
        <v>5044962707</v>
      </c>
      <c r="J11" s="62">
        <v>16404619401</v>
      </c>
      <c r="K11" s="59">
        <v>6704886313</v>
      </c>
      <c r="L11" s="62">
        <v>745924000</v>
      </c>
      <c r="M11" s="60">
        <v>28900392421</v>
      </c>
    </row>
    <row r="12" spans="1:13" s="8" customFormat="1" ht="12.75">
      <c r="A12" s="24"/>
      <c r="B12" s="56" t="s">
        <v>19</v>
      </c>
      <c r="C12" s="57" t="s">
        <v>20</v>
      </c>
      <c r="D12" s="58">
        <v>2614796250</v>
      </c>
      <c r="E12" s="59">
        <v>6770807483</v>
      </c>
      <c r="F12" s="59">
        <v>3146503790</v>
      </c>
      <c r="G12" s="59">
        <v>1085101000</v>
      </c>
      <c r="H12" s="60">
        <v>13617208523</v>
      </c>
      <c r="I12" s="61">
        <v>2697511275</v>
      </c>
      <c r="J12" s="62">
        <v>6080075158</v>
      </c>
      <c r="K12" s="59">
        <v>4075829720</v>
      </c>
      <c r="L12" s="62">
        <v>1348128000</v>
      </c>
      <c r="M12" s="60">
        <v>14201544153</v>
      </c>
    </row>
    <row r="13" spans="1:13" s="8" customFormat="1" ht="12.75">
      <c r="A13" s="24"/>
      <c r="B13" s="56" t="s">
        <v>21</v>
      </c>
      <c r="C13" s="57" t="s">
        <v>22</v>
      </c>
      <c r="D13" s="58">
        <v>312177153</v>
      </c>
      <c r="E13" s="59">
        <v>903317547</v>
      </c>
      <c r="F13" s="59">
        <v>2258260867</v>
      </c>
      <c r="G13" s="59">
        <v>561792000</v>
      </c>
      <c r="H13" s="60">
        <v>4035547567</v>
      </c>
      <c r="I13" s="61">
        <v>331911821</v>
      </c>
      <c r="J13" s="62">
        <v>876216895</v>
      </c>
      <c r="K13" s="59">
        <v>1564094988</v>
      </c>
      <c r="L13" s="62">
        <v>564193000</v>
      </c>
      <c r="M13" s="60">
        <v>3336416704</v>
      </c>
    </row>
    <row r="14" spans="1:13" s="8" customFormat="1" ht="12.75">
      <c r="A14" s="24"/>
      <c r="B14" s="56" t="s">
        <v>23</v>
      </c>
      <c r="C14" s="57" t="s">
        <v>24</v>
      </c>
      <c r="D14" s="58">
        <v>323135747</v>
      </c>
      <c r="E14" s="59">
        <v>876971416</v>
      </c>
      <c r="F14" s="59">
        <v>1498526524</v>
      </c>
      <c r="G14" s="59">
        <v>354122000</v>
      </c>
      <c r="H14" s="60">
        <v>3052755687</v>
      </c>
      <c r="I14" s="61">
        <v>505588805</v>
      </c>
      <c r="J14" s="62">
        <v>1397634205</v>
      </c>
      <c r="K14" s="59">
        <v>1214502186</v>
      </c>
      <c r="L14" s="62">
        <v>399602000</v>
      </c>
      <c r="M14" s="60">
        <v>3517327196</v>
      </c>
    </row>
    <row r="15" spans="1:13" s="8" customFormat="1" ht="12.75">
      <c r="A15" s="24"/>
      <c r="B15" s="56" t="s">
        <v>25</v>
      </c>
      <c r="C15" s="57" t="s">
        <v>26</v>
      </c>
      <c r="D15" s="58">
        <v>290951573</v>
      </c>
      <c r="E15" s="59">
        <v>883327464</v>
      </c>
      <c r="F15" s="59">
        <v>555921291</v>
      </c>
      <c r="G15" s="59">
        <v>373137000</v>
      </c>
      <c r="H15" s="60">
        <v>2103337328</v>
      </c>
      <c r="I15" s="61">
        <v>393545490</v>
      </c>
      <c r="J15" s="62">
        <v>1763727137</v>
      </c>
      <c r="K15" s="59">
        <v>1366977692</v>
      </c>
      <c r="L15" s="62">
        <v>267951000</v>
      </c>
      <c r="M15" s="60">
        <v>3792201319</v>
      </c>
    </row>
    <row r="16" spans="1:13" s="8" customFormat="1" ht="12.75">
      <c r="A16" s="24"/>
      <c r="B16" s="56" t="s">
        <v>27</v>
      </c>
      <c r="C16" s="57" t="s">
        <v>28</v>
      </c>
      <c r="D16" s="58">
        <v>115844816</v>
      </c>
      <c r="E16" s="59">
        <v>544823573</v>
      </c>
      <c r="F16" s="59">
        <v>438844823</v>
      </c>
      <c r="G16" s="59">
        <v>62686000</v>
      </c>
      <c r="H16" s="60">
        <v>1162199212</v>
      </c>
      <c r="I16" s="61">
        <v>453677227</v>
      </c>
      <c r="J16" s="62">
        <v>781973997</v>
      </c>
      <c r="K16" s="59">
        <v>621818902</v>
      </c>
      <c r="L16" s="62">
        <v>171169000</v>
      </c>
      <c r="M16" s="60">
        <v>2028639126</v>
      </c>
    </row>
    <row r="17" spans="1:13" s="8" customFormat="1" ht="12.75">
      <c r="A17" s="24"/>
      <c r="B17" s="63" t="s">
        <v>29</v>
      </c>
      <c r="C17" s="57" t="s">
        <v>30</v>
      </c>
      <c r="D17" s="58">
        <v>2465410829</v>
      </c>
      <c r="E17" s="59">
        <v>6263237214</v>
      </c>
      <c r="F17" s="59">
        <v>4161194460</v>
      </c>
      <c r="G17" s="59">
        <v>396942000</v>
      </c>
      <c r="H17" s="60">
        <v>13286784503</v>
      </c>
      <c r="I17" s="61">
        <v>2291870930</v>
      </c>
      <c r="J17" s="62">
        <v>6493437493</v>
      </c>
      <c r="K17" s="59">
        <v>3260736442</v>
      </c>
      <c r="L17" s="62">
        <v>363965000</v>
      </c>
      <c r="M17" s="60">
        <v>12410009865</v>
      </c>
    </row>
    <row r="18" spans="1:13" s="8" customFormat="1" ht="12.75">
      <c r="A18" s="25"/>
      <c r="B18" s="64" t="s">
        <v>613</v>
      </c>
      <c r="C18" s="65"/>
      <c r="D18" s="66">
        <f aca="true" t="shared" si="0" ref="D18:M18">SUM(D9:D17)</f>
        <v>13317511245</v>
      </c>
      <c r="E18" s="67">
        <f t="shared" si="0"/>
        <v>37736958126</v>
      </c>
      <c r="F18" s="67">
        <f t="shared" si="0"/>
        <v>22277116309</v>
      </c>
      <c r="G18" s="67">
        <f t="shared" si="0"/>
        <v>4199052000</v>
      </c>
      <c r="H18" s="68">
        <f t="shared" si="0"/>
        <v>77530637680</v>
      </c>
      <c r="I18" s="69">
        <f t="shared" si="0"/>
        <v>12943896326</v>
      </c>
      <c r="J18" s="70">
        <f t="shared" si="0"/>
        <v>38270258922</v>
      </c>
      <c r="K18" s="67">
        <f t="shared" si="0"/>
        <v>22616264915</v>
      </c>
      <c r="L18" s="70">
        <f t="shared" si="0"/>
        <v>4635053000</v>
      </c>
      <c r="M18" s="68">
        <f t="shared" si="0"/>
        <v>78465473163</v>
      </c>
    </row>
    <row r="19" spans="1:13" s="8" customFormat="1" ht="12.75" customHeight="1">
      <c r="A19" s="26"/>
      <c r="B19" s="71"/>
      <c r="C19" s="72"/>
      <c r="D19" s="73"/>
      <c r="E19" s="74"/>
      <c r="F19" s="74"/>
      <c r="G19" s="74"/>
      <c r="H19" s="75"/>
      <c r="I19" s="73"/>
      <c r="J19" s="74"/>
      <c r="K19" s="74"/>
      <c r="L19" s="74"/>
      <c r="M19" s="75"/>
    </row>
    <row r="20" spans="1:13" s="8" customFormat="1" ht="12.75">
      <c r="A20" s="27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 hidden="1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 customHeight="1">
      <c r="A3" s="5"/>
      <c r="B3" s="36"/>
      <c r="C3" s="3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ht="15.75" customHeight="1">
      <c r="A4" s="9"/>
      <c r="B4" s="38"/>
      <c r="C4" s="39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ht="25.5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6.5">
      <c r="A7" s="49"/>
      <c r="B7" s="50" t="s">
        <v>445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2.75">
      <c r="A9" s="52" t="s">
        <v>90</v>
      </c>
      <c r="B9" s="77" t="s">
        <v>446</v>
      </c>
      <c r="C9" s="78" t="s">
        <v>447</v>
      </c>
      <c r="D9" s="79">
        <v>1241914</v>
      </c>
      <c r="E9" s="80">
        <v>4036764</v>
      </c>
      <c r="F9" s="80">
        <v>35601007</v>
      </c>
      <c r="G9" s="80">
        <v>0</v>
      </c>
      <c r="H9" s="81">
        <v>40879685</v>
      </c>
      <c r="I9" s="79">
        <v>505618</v>
      </c>
      <c r="J9" s="80">
        <v>3628266</v>
      </c>
      <c r="K9" s="80">
        <v>-346795</v>
      </c>
      <c r="L9" s="80">
        <v>43065000</v>
      </c>
      <c r="M9" s="82">
        <v>46852089</v>
      </c>
    </row>
    <row r="10" spans="1:13" ht="12.75">
      <c r="A10" s="52" t="s">
        <v>90</v>
      </c>
      <c r="B10" s="77" t="s">
        <v>448</v>
      </c>
      <c r="C10" s="78" t="s">
        <v>449</v>
      </c>
      <c r="D10" s="79">
        <v>3781611</v>
      </c>
      <c r="E10" s="80">
        <v>30787249</v>
      </c>
      <c r="F10" s="80">
        <v>45458813</v>
      </c>
      <c r="G10" s="80">
        <v>1450000</v>
      </c>
      <c r="H10" s="81">
        <v>81477673</v>
      </c>
      <c r="I10" s="79">
        <v>3078716</v>
      </c>
      <c r="J10" s="80">
        <v>27490040</v>
      </c>
      <c r="K10" s="80">
        <v>9336963</v>
      </c>
      <c r="L10" s="80">
        <v>28350000</v>
      </c>
      <c r="M10" s="82">
        <v>68255719</v>
      </c>
    </row>
    <row r="11" spans="1:13" ht="12.75">
      <c r="A11" s="52" t="s">
        <v>90</v>
      </c>
      <c r="B11" s="77" t="s">
        <v>450</v>
      </c>
      <c r="C11" s="78" t="s">
        <v>451</v>
      </c>
      <c r="D11" s="79">
        <v>0</v>
      </c>
      <c r="E11" s="80">
        <v>0</v>
      </c>
      <c r="F11" s="80">
        <v>-521000</v>
      </c>
      <c r="G11" s="80">
        <v>521000</v>
      </c>
      <c r="H11" s="81">
        <v>0</v>
      </c>
      <c r="I11" s="79">
        <v>303441527</v>
      </c>
      <c r="J11" s="80">
        <v>84243267</v>
      </c>
      <c r="K11" s="80">
        <v>-6088784</v>
      </c>
      <c r="L11" s="80">
        <v>20000000</v>
      </c>
      <c r="M11" s="82">
        <v>401596010</v>
      </c>
    </row>
    <row r="12" spans="1:13" ht="12.75">
      <c r="A12" s="52" t="s">
        <v>105</v>
      </c>
      <c r="B12" s="77" t="s">
        <v>452</v>
      </c>
      <c r="C12" s="78" t="s">
        <v>453</v>
      </c>
      <c r="D12" s="79">
        <v>0</v>
      </c>
      <c r="E12" s="80">
        <v>0</v>
      </c>
      <c r="F12" s="80">
        <v>23932043</v>
      </c>
      <c r="G12" s="80">
        <v>450000</v>
      </c>
      <c r="H12" s="81">
        <v>24382043</v>
      </c>
      <c r="I12" s="79">
        <v>0</v>
      </c>
      <c r="J12" s="80">
        <v>0</v>
      </c>
      <c r="K12" s="80">
        <v>18958525</v>
      </c>
      <c r="L12" s="80">
        <v>1273000</v>
      </c>
      <c r="M12" s="82">
        <v>20231525</v>
      </c>
    </row>
    <row r="13" spans="1:13" ht="16.5">
      <c r="A13" s="53"/>
      <c r="B13" s="83" t="s">
        <v>454</v>
      </c>
      <c r="C13" s="84"/>
      <c r="D13" s="85">
        <f aca="true" t="shared" si="0" ref="D13:M13">SUM(D9:D12)</f>
        <v>5023525</v>
      </c>
      <c r="E13" s="86">
        <f t="shared" si="0"/>
        <v>34824013</v>
      </c>
      <c r="F13" s="86">
        <f t="shared" si="0"/>
        <v>104470863</v>
      </c>
      <c r="G13" s="86">
        <f t="shared" si="0"/>
        <v>2421000</v>
      </c>
      <c r="H13" s="87">
        <f t="shared" si="0"/>
        <v>146739401</v>
      </c>
      <c r="I13" s="85">
        <f t="shared" si="0"/>
        <v>307025861</v>
      </c>
      <c r="J13" s="86">
        <f t="shared" si="0"/>
        <v>115361573</v>
      </c>
      <c r="K13" s="86">
        <f t="shared" si="0"/>
        <v>21859909</v>
      </c>
      <c r="L13" s="86">
        <f t="shared" si="0"/>
        <v>92688000</v>
      </c>
      <c r="M13" s="88">
        <f t="shared" si="0"/>
        <v>536935343</v>
      </c>
    </row>
    <row r="14" spans="1:13" ht="12.75">
      <c r="A14" s="52" t="s">
        <v>90</v>
      </c>
      <c r="B14" s="77" t="s">
        <v>455</v>
      </c>
      <c r="C14" s="78" t="s">
        <v>456</v>
      </c>
      <c r="D14" s="79">
        <v>-1085</v>
      </c>
      <c r="E14" s="80">
        <v>6410405</v>
      </c>
      <c r="F14" s="80">
        <v>5074933</v>
      </c>
      <c r="G14" s="80">
        <v>2000000</v>
      </c>
      <c r="H14" s="81">
        <v>13484253</v>
      </c>
      <c r="I14" s="79">
        <v>388057</v>
      </c>
      <c r="J14" s="80">
        <v>7036510</v>
      </c>
      <c r="K14" s="80">
        <v>4469495</v>
      </c>
      <c r="L14" s="80">
        <v>1950000</v>
      </c>
      <c r="M14" s="82">
        <v>13844062</v>
      </c>
    </row>
    <row r="15" spans="1:13" ht="12.75">
      <c r="A15" s="52" t="s">
        <v>90</v>
      </c>
      <c r="B15" s="77" t="s">
        <v>457</v>
      </c>
      <c r="C15" s="78" t="s">
        <v>458</v>
      </c>
      <c r="D15" s="79">
        <v>435716</v>
      </c>
      <c r="E15" s="80">
        <v>33870742</v>
      </c>
      <c r="F15" s="80">
        <v>15827235</v>
      </c>
      <c r="G15" s="80">
        <v>1950000</v>
      </c>
      <c r="H15" s="81">
        <v>52083693</v>
      </c>
      <c r="I15" s="79">
        <v>-767628</v>
      </c>
      <c r="J15" s="80">
        <v>33402886</v>
      </c>
      <c r="K15" s="80">
        <v>13509641</v>
      </c>
      <c r="L15" s="80">
        <v>450000</v>
      </c>
      <c r="M15" s="82">
        <v>46594899</v>
      </c>
    </row>
    <row r="16" spans="1:13" ht="12.75">
      <c r="A16" s="52" t="s">
        <v>90</v>
      </c>
      <c r="B16" s="77" t="s">
        <v>459</v>
      </c>
      <c r="C16" s="78" t="s">
        <v>460</v>
      </c>
      <c r="D16" s="79">
        <v>-529</v>
      </c>
      <c r="E16" s="80">
        <v>4274710</v>
      </c>
      <c r="F16" s="80">
        <v>-1357238</v>
      </c>
      <c r="G16" s="80">
        <v>0</v>
      </c>
      <c r="H16" s="81">
        <v>2916943</v>
      </c>
      <c r="I16" s="79">
        <v>0</v>
      </c>
      <c r="J16" s="80">
        <v>4104041</v>
      </c>
      <c r="K16" s="80">
        <v>6248115</v>
      </c>
      <c r="L16" s="80">
        <v>450000</v>
      </c>
      <c r="M16" s="82">
        <v>10802156</v>
      </c>
    </row>
    <row r="17" spans="1:13" ht="12.75">
      <c r="A17" s="52" t="s">
        <v>90</v>
      </c>
      <c r="B17" s="77" t="s">
        <v>461</v>
      </c>
      <c r="C17" s="78" t="s">
        <v>462</v>
      </c>
      <c r="D17" s="79">
        <v>0</v>
      </c>
      <c r="E17" s="80">
        <v>11353315</v>
      </c>
      <c r="F17" s="80">
        <v>-14848407</v>
      </c>
      <c r="G17" s="80">
        <v>15577000</v>
      </c>
      <c r="H17" s="81">
        <v>12081908</v>
      </c>
      <c r="I17" s="79">
        <v>-613</v>
      </c>
      <c r="J17" s="80">
        <v>10978374</v>
      </c>
      <c r="K17" s="80">
        <v>-9622882</v>
      </c>
      <c r="L17" s="80">
        <v>10254000</v>
      </c>
      <c r="M17" s="82">
        <v>11608879</v>
      </c>
    </row>
    <row r="18" spans="1:13" ht="12.75">
      <c r="A18" s="52" t="s">
        <v>90</v>
      </c>
      <c r="B18" s="77" t="s">
        <v>463</v>
      </c>
      <c r="C18" s="78" t="s">
        <v>464</v>
      </c>
      <c r="D18" s="79">
        <v>16925</v>
      </c>
      <c r="E18" s="80">
        <v>5224292</v>
      </c>
      <c r="F18" s="80">
        <v>1101581</v>
      </c>
      <c r="G18" s="80">
        <v>450000</v>
      </c>
      <c r="H18" s="81">
        <v>6792798</v>
      </c>
      <c r="I18" s="79">
        <v>9688</v>
      </c>
      <c r="J18" s="80">
        <v>5045433</v>
      </c>
      <c r="K18" s="80">
        <v>6004687</v>
      </c>
      <c r="L18" s="80">
        <v>450000</v>
      </c>
      <c r="M18" s="82">
        <v>11509808</v>
      </c>
    </row>
    <row r="19" spans="1:13" ht="12.75">
      <c r="A19" s="52" t="s">
        <v>90</v>
      </c>
      <c r="B19" s="77" t="s">
        <v>465</v>
      </c>
      <c r="C19" s="78" t="s">
        <v>466</v>
      </c>
      <c r="D19" s="79">
        <v>0</v>
      </c>
      <c r="E19" s="80">
        <v>4402060</v>
      </c>
      <c r="F19" s="80">
        <v>1571856</v>
      </c>
      <c r="G19" s="80">
        <v>0</v>
      </c>
      <c r="H19" s="81">
        <v>5973916</v>
      </c>
      <c r="I19" s="79">
        <v>0</v>
      </c>
      <c r="J19" s="80">
        <v>4477737</v>
      </c>
      <c r="K19" s="80">
        <v>6494361</v>
      </c>
      <c r="L19" s="80">
        <v>450000</v>
      </c>
      <c r="M19" s="82">
        <v>11422098</v>
      </c>
    </row>
    <row r="20" spans="1:13" ht="12.75">
      <c r="A20" s="52" t="s">
        <v>105</v>
      </c>
      <c r="B20" s="77" t="s">
        <v>467</v>
      </c>
      <c r="C20" s="78" t="s">
        <v>468</v>
      </c>
      <c r="D20" s="79">
        <v>0</v>
      </c>
      <c r="E20" s="80">
        <v>0</v>
      </c>
      <c r="F20" s="80">
        <v>14617806</v>
      </c>
      <c r="G20" s="80">
        <v>450000</v>
      </c>
      <c r="H20" s="81">
        <v>15067806</v>
      </c>
      <c r="I20" s="79">
        <v>0</v>
      </c>
      <c r="J20" s="80">
        <v>0</v>
      </c>
      <c r="K20" s="80">
        <v>12322039</v>
      </c>
      <c r="L20" s="80">
        <v>1300000</v>
      </c>
      <c r="M20" s="82">
        <v>13622039</v>
      </c>
    </row>
    <row r="21" spans="1:13" ht="16.5">
      <c r="A21" s="53"/>
      <c r="B21" s="83" t="s">
        <v>469</v>
      </c>
      <c r="C21" s="84"/>
      <c r="D21" s="85">
        <f aca="true" t="shared" si="1" ref="D21:M21">SUM(D14:D20)</f>
        <v>451027</v>
      </c>
      <c r="E21" s="86">
        <f t="shared" si="1"/>
        <v>65535524</v>
      </c>
      <c r="F21" s="86">
        <f t="shared" si="1"/>
        <v>21987766</v>
      </c>
      <c r="G21" s="86">
        <f t="shared" si="1"/>
        <v>20427000</v>
      </c>
      <c r="H21" s="87">
        <f t="shared" si="1"/>
        <v>108401317</v>
      </c>
      <c r="I21" s="85">
        <f t="shared" si="1"/>
        <v>-370496</v>
      </c>
      <c r="J21" s="86">
        <f t="shared" si="1"/>
        <v>65044981</v>
      </c>
      <c r="K21" s="86">
        <f t="shared" si="1"/>
        <v>39425456</v>
      </c>
      <c r="L21" s="86">
        <f t="shared" si="1"/>
        <v>15304000</v>
      </c>
      <c r="M21" s="88">
        <f t="shared" si="1"/>
        <v>119403941</v>
      </c>
    </row>
    <row r="22" spans="1:13" ht="12.75">
      <c r="A22" s="52" t="s">
        <v>90</v>
      </c>
      <c r="B22" s="77" t="s">
        <v>470</v>
      </c>
      <c r="C22" s="78" t="s">
        <v>471</v>
      </c>
      <c r="D22" s="79">
        <v>0</v>
      </c>
      <c r="E22" s="80">
        <v>5803957</v>
      </c>
      <c r="F22" s="80">
        <v>28080963</v>
      </c>
      <c r="G22" s="80">
        <v>450000</v>
      </c>
      <c r="H22" s="81">
        <v>34334920</v>
      </c>
      <c r="I22" s="79">
        <v>2451998</v>
      </c>
      <c r="J22" s="80">
        <v>18026859</v>
      </c>
      <c r="K22" s="80">
        <v>15663424</v>
      </c>
      <c r="L22" s="80">
        <v>450000</v>
      </c>
      <c r="M22" s="82">
        <v>36592281</v>
      </c>
    </row>
    <row r="23" spans="1:13" ht="12.75">
      <c r="A23" s="52" t="s">
        <v>90</v>
      </c>
      <c r="B23" s="77" t="s">
        <v>472</v>
      </c>
      <c r="C23" s="78" t="s">
        <v>473</v>
      </c>
      <c r="D23" s="79">
        <v>1920492</v>
      </c>
      <c r="E23" s="80">
        <v>18942095</v>
      </c>
      <c r="F23" s="80">
        <v>13625507</v>
      </c>
      <c r="G23" s="80">
        <v>2450000</v>
      </c>
      <c r="H23" s="81">
        <v>36938094</v>
      </c>
      <c r="I23" s="79">
        <v>1810575</v>
      </c>
      <c r="J23" s="80">
        <v>13625350</v>
      </c>
      <c r="K23" s="80">
        <v>7052803</v>
      </c>
      <c r="L23" s="80">
        <v>8500000</v>
      </c>
      <c r="M23" s="82">
        <v>30988728</v>
      </c>
    </row>
    <row r="24" spans="1:13" ht="12.75">
      <c r="A24" s="52" t="s">
        <v>90</v>
      </c>
      <c r="B24" s="77" t="s">
        <v>474</v>
      </c>
      <c r="C24" s="78" t="s">
        <v>475</v>
      </c>
      <c r="D24" s="79">
        <v>4260287</v>
      </c>
      <c r="E24" s="80">
        <v>26163290</v>
      </c>
      <c r="F24" s="80">
        <v>16347105</v>
      </c>
      <c r="G24" s="80">
        <v>4488000</v>
      </c>
      <c r="H24" s="81">
        <v>51258682</v>
      </c>
      <c r="I24" s="79">
        <v>2065812</v>
      </c>
      <c r="J24" s="80">
        <v>13161886</v>
      </c>
      <c r="K24" s="80">
        <v>17357713</v>
      </c>
      <c r="L24" s="80">
        <v>450000</v>
      </c>
      <c r="M24" s="82">
        <v>33035411</v>
      </c>
    </row>
    <row r="25" spans="1:13" ht="12.75">
      <c r="A25" s="52" t="s">
        <v>90</v>
      </c>
      <c r="B25" s="77" t="s">
        <v>476</v>
      </c>
      <c r="C25" s="78" t="s">
        <v>477</v>
      </c>
      <c r="D25" s="79">
        <v>0</v>
      </c>
      <c r="E25" s="80">
        <v>0</v>
      </c>
      <c r="F25" s="80">
        <v>-1000000</v>
      </c>
      <c r="G25" s="80">
        <v>1000000</v>
      </c>
      <c r="H25" s="81">
        <v>0</v>
      </c>
      <c r="I25" s="79">
        <v>62244</v>
      </c>
      <c r="J25" s="80">
        <v>5179041</v>
      </c>
      <c r="K25" s="80">
        <v>-3567883</v>
      </c>
      <c r="L25" s="80">
        <v>12450000</v>
      </c>
      <c r="M25" s="82">
        <v>14123402</v>
      </c>
    </row>
    <row r="26" spans="1:13" ht="12.75">
      <c r="A26" s="52" t="s">
        <v>90</v>
      </c>
      <c r="B26" s="77" t="s">
        <v>478</v>
      </c>
      <c r="C26" s="78" t="s">
        <v>479</v>
      </c>
      <c r="D26" s="79">
        <v>370829</v>
      </c>
      <c r="E26" s="80">
        <v>3197558</v>
      </c>
      <c r="F26" s="80">
        <v>6390957</v>
      </c>
      <c r="G26" s="80">
        <v>0</v>
      </c>
      <c r="H26" s="81">
        <v>9959344</v>
      </c>
      <c r="I26" s="79">
        <v>1002880</v>
      </c>
      <c r="J26" s="80">
        <v>3286573</v>
      </c>
      <c r="K26" s="80">
        <v>4822518</v>
      </c>
      <c r="L26" s="80">
        <v>1450000</v>
      </c>
      <c r="M26" s="82">
        <v>10561971</v>
      </c>
    </row>
    <row r="27" spans="1:13" ht="12.75">
      <c r="A27" s="52" t="s">
        <v>90</v>
      </c>
      <c r="B27" s="77" t="s">
        <v>480</v>
      </c>
      <c r="C27" s="78" t="s">
        <v>481</v>
      </c>
      <c r="D27" s="79">
        <v>-35324</v>
      </c>
      <c r="E27" s="80">
        <v>4764203</v>
      </c>
      <c r="F27" s="80">
        <v>7622157</v>
      </c>
      <c r="G27" s="80">
        <v>450000</v>
      </c>
      <c r="H27" s="81">
        <v>12801036</v>
      </c>
      <c r="I27" s="79">
        <v>-24761</v>
      </c>
      <c r="J27" s="80">
        <v>5197254</v>
      </c>
      <c r="K27" s="80">
        <v>8298558</v>
      </c>
      <c r="L27" s="80">
        <v>450000</v>
      </c>
      <c r="M27" s="82">
        <v>13921051</v>
      </c>
    </row>
    <row r="28" spans="1:13" ht="12.75">
      <c r="A28" s="52" t="s">
        <v>90</v>
      </c>
      <c r="B28" s="77" t="s">
        <v>482</v>
      </c>
      <c r="C28" s="78" t="s">
        <v>483</v>
      </c>
      <c r="D28" s="79">
        <v>10187</v>
      </c>
      <c r="E28" s="80">
        <v>3561011</v>
      </c>
      <c r="F28" s="80">
        <v>413237</v>
      </c>
      <c r="G28" s="80">
        <v>0</v>
      </c>
      <c r="H28" s="81">
        <v>3984435</v>
      </c>
      <c r="I28" s="79">
        <v>1165201</v>
      </c>
      <c r="J28" s="80">
        <v>17783527</v>
      </c>
      <c r="K28" s="80">
        <v>8568936</v>
      </c>
      <c r="L28" s="80">
        <v>450000</v>
      </c>
      <c r="M28" s="82">
        <v>27967664</v>
      </c>
    </row>
    <row r="29" spans="1:13" ht="12.75">
      <c r="A29" s="52" t="s">
        <v>90</v>
      </c>
      <c r="B29" s="77" t="s">
        <v>484</v>
      </c>
      <c r="C29" s="78" t="s">
        <v>485</v>
      </c>
      <c r="D29" s="79">
        <v>-16651</v>
      </c>
      <c r="E29" s="80">
        <v>14027258</v>
      </c>
      <c r="F29" s="80">
        <v>13410284</v>
      </c>
      <c r="G29" s="80">
        <v>0</v>
      </c>
      <c r="H29" s="81">
        <v>27420891</v>
      </c>
      <c r="I29" s="79">
        <v>86801</v>
      </c>
      <c r="J29" s="80">
        <v>11652122</v>
      </c>
      <c r="K29" s="80">
        <v>13110385</v>
      </c>
      <c r="L29" s="80">
        <v>450000</v>
      </c>
      <c r="M29" s="82">
        <v>25299308</v>
      </c>
    </row>
    <row r="30" spans="1:13" ht="12.75">
      <c r="A30" s="52" t="s">
        <v>105</v>
      </c>
      <c r="B30" s="77" t="s">
        <v>486</v>
      </c>
      <c r="C30" s="78" t="s">
        <v>487</v>
      </c>
      <c r="D30" s="79">
        <v>0</v>
      </c>
      <c r="E30" s="80">
        <v>0</v>
      </c>
      <c r="F30" s="80">
        <v>14343441</v>
      </c>
      <c r="G30" s="80">
        <v>0</v>
      </c>
      <c r="H30" s="81">
        <v>14343441</v>
      </c>
      <c r="I30" s="79">
        <v>0</v>
      </c>
      <c r="J30" s="80">
        <v>0</v>
      </c>
      <c r="K30" s="80">
        <v>13234806</v>
      </c>
      <c r="L30" s="80">
        <v>1823000</v>
      </c>
      <c r="M30" s="82">
        <v>15057806</v>
      </c>
    </row>
    <row r="31" spans="1:13" ht="16.5">
      <c r="A31" s="53"/>
      <c r="B31" s="83" t="s">
        <v>488</v>
      </c>
      <c r="C31" s="84"/>
      <c r="D31" s="85">
        <f aca="true" t="shared" si="2" ref="D31:M31">SUM(D22:D30)</f>
        <v>6509820</v>
      </c>
      <c r="E31" s="86">
        <f t="shared" si="2"/>
        <v>76459372</v>
      </c>
      <c r="F31" s="86">
        <f t="shared" si="2"/>
        <v>99233651</v>
      </c>
      <c r="G31" s="86">
        <f t="shared" si="2"/>
        <v>8838000</v>
      </c>
      <c r="H31" s="87">
        <f t="shared" si="2"/>
        <v>191040843</v>
      </c>
      <c r="I31" s="85">
        <f t="shared" si="2"/>
        <v>8620750</v>
      </c>
      <c r="J31" s="86">
        <f t="shared" si="2"/>
        <v>87912612</v>
      </c>
      <c r="K31" s="86">
        <f t="shared" si="2"/>
        <v>84541260</v>
      </c>
      <c r="L31" s="86">
        <f t="shared" si="2"/>
        <v>26473000</v>
      </c>
      <c r="M31" s="88">
        <f t="shared" si="2"/>
        <v>207547622</v>
      </c>
    </row>
    <row r="32" spans="1:13" ht="12.75">
      <c r="A32" s="52" t="s">
        <v>90</v>
      </c>
      <c r="B32" s="77" t="s">
        <v>489</v>
      </c>
      <c r="C32" s="78" t="s">
        <v>490</v>
      </c>
      <c r="D32" s="79">
        <v>-54447</v>
      </c>
      <c r="E32" s="80">
        <v>29397968</v>
      </c>
      <c r="F32" s="80">
        <v>18798801</v>
      </c>
      <c r="G32" s="80">
        <v>2450000</v>
      </c>
      <c r="H32" s="81">
        <v>50592322</v>
      </c>
      <c r="I32" s="79">
        <v>954557</v>
      </c>
      <c r="J32" s="80">
        <v>23899576</v>
      </c>
      <c r="K32" s="80">
        <v>21727501</v>
      </c>
      <c r="L32" s="80">
        <v>2450000</v>
      </c>
      <c r="M32" s="82">
        <v>49031634</v>
      </c>
    </row>
    <row r="33" spans="1:13" ht="12.75">
      <c r="A33" s="52" t="s">
        <v>90</v>
      </c>
      <c r="B33" s="77" t="s">
        <v>491</v>
      </c>
      <c r="C33" s="78" t="s">
        <v>492</v>
      </c>
      <c r="D33" s="79">
        <v>145312</v>
      </c>
      <c r="E33" s="80">
        <v>2290513</v>
      </c>
      <c r="F33" s="80">
        <v>12391588</v>
      </c>
      <c r="G33" s="80">
        <v>450000</v>
      </c>
      <c r="H33" s="81">
        <v>15277413</v>
      </c>
      <c r="I33" s="79">
        <v>143268</v>
      </c>
      <c r="J33" s="80">
        <v>2297131</v>
      </c>
      <c r="K33" s="80">
        <v>7703669</v>
      </c>
      <c r="L33" s="80">
        <v>0</v>
      </c>
      <c r="M33" s="82">
        <v>10144068</v>
      </c>
    </row>
    <row r="34" spans="1:13" ht="12.75">
      <c r="A34" s="52" t="s">
        <v>90</v>
      </c>
      <c r="B34" s="77" t="s">
        <v>493</v>
      </c>
      <c r="C34" s="78" t="s">
        <v>494</v>
      </c>
      <c r="D34" s="79">
        <v>-5228889</v>
      </c>
      <c r="E34" s="80">
        <v>6873186</v>
      </c>
      <c r="F34" s="80">
        <v>801891</v>
      </c>
      <c r="G34" s="80">
        <v>0</v>
      </c>
      <c r="H34" s="81">
        <v>2446188</v>
      </c>
      <c r="I34" s="79">
        <v>32608336</v>
      </c>
      <c r="J34" s="80">
        <v>0</v>
      </c>
      <c r="K34" s="80">
        <v>208744011</v>
      </c>
      <c r="L34" s="80">
        <v>0</v>
      </c>
      <c r="M34" s="82">
        <v>241352347</v>
      </c>
    </row>
    <row r="35" spans="1:13" ht="12.75">
      <c r="A35" s="52" t="s">
        <v>90</v>
      </c>
      <c r="B35" s="77" t="s">
        <v>495</v>
      </c>
      <c r="C35" s="78" t="s">
        <v>496</v>
      </c>
      <c r="D35" s="79">
        <v>2532550</v>
      </c>
      <c r="E35" s="80">
        <v>5668350</v>
      </c>
      <c r="F35" s="80">
        <v>7740034</v>
      </c>
      <c r="G35" s="80">
        <v>0</v>
      </c>
      <c r="H35" s="81">
        <v>15940934</v>
      </c>
      <c r="I35" s="79">
        <v>0</v>
      </c>
      <c r="J35" s="80">
        <v>6729311</v>
      </c>
      <c r="K35" s="80">
        <v>4305279</v>
      </c>
      <c r="L35" s="80">
        <v>0</v>
      </c>
      <c r="M35" s="82">
        <v>11034590</v>
      </c>
    </row>
    <row r="36" spans="1:13" ht="12.75">
      <c r="A36" s="52" t="s">
        <v>90</v>
      </c>
      <c r="B36" s="77" t="s">
        <v>497</v>
      </c>
      <c r="C36" s="78" t="s">
        <v>498</v>
      </c>
      <c r="D36" s="79">
        <v>19292775</v>
      </c>
      <c r="E36" s="80">
        <v>98556707</v>
      </c>
      <c r="F36" s="80">
        <v>26674413</v>
      </c>
      <c r="G36" s="80">
        <v>5000000</v>
      </c>
      <c r="H36" s="81">
        <v>149523895</v>
      </c>
      <c r="I36" s="79">
        <v>18359639</v>
      </c>
      <c r="J36" s="80">
        <v>98031693</v>
      </c>
      <c r="K36" s="80">
        <v>27113390</v>
      </c>
      <c r="L36" s="80">
        <v>12372000</v>
      </c>
      <c r="M36" s="82">
        <v>155876722</v>
      </c>
    </row>
    <row r="37" spans="1:13" ht="12.75">
      <c r="A37" s="52" t="s">
        <v>105</v>
      </c>
      <c r="B37" s="77" t="s">
        <v>499</v>
      </c>
      <c r="C37" s="78" t="s">
        <v>500</v>
      </c>
      <c r="D37" s="79">
        <v>0</v>
      </c>
      <c r="E37" s="80">
        <v>0</v>
      </c>
      <c r="F37" s="80">
        <v>16977167</v>
      </c>
      <c r="G37" s="80">
        <v>450000</v>
      </c>
      <c r="H37" s="81">
        <v>17427167</v>
      </c>
      <c r="I37" s="79">
        <v>0</v>
      </c>
      <c r="J37" s="80">
        <v>0</v>
      </c>
      <c r="K37" s="80">
        <v>20143503</v>
      </c>
      <c r="L37" s="80">
        <v>1650000</v>
      </c>
      <c r="M37" s="82">
        <v>21793503</v>
      </c>
    </row>
    <row r="38" spans="1:13" ht="16.5">
      <c r="A38" s="53"/>
      <c r="B38" s="83" t="s">
        <v>501</v>
      </c>
      <c r="C38" s="84"/>
      <c r="D38" s="85">
        <f aca="true" t="shared" si="3" ref="D38:M38">SUM(D32:D37)</f>
        <v>16687301</v>
      </c>
      <c r="E38" s="86">
        <f t="shared" si="3"/>
        <v>142786724</v>
      </c>
      <c r="F38" s="86">
        <f t="shared" si="3"/>
        <v>83383894</v>
      </c>
      <c r="G38" s="86">
        <f t="shared" si="3"/>
        <v>8350000</v>
      </c>
      <c r="H38" s="87">
        <f t="shared" si="3"/>
        <v>251207919</v>
      </c>
      <c r="I38" s="85">
        <f t="shared" si="3"/>
        <v>52065800</v>
      </c>
      <c r="J38" s="86">
        <f t="shared" si="3"/>
        <v>130957711</v>
      </c>
      <c r="K38" s="86">
        <f t="shared" si="3"/>
        <v>289737353</v>
      </c>
      <c r="L38" s="86">
        <f t="shared" si="3"/>
        <v>16472000</v>
      </c>
      <c r="M38" s="88">
        <f t="shared" si="3"/>
        <v>489232864</v>
      </c>
    </row>
    <row r="39" spans="1:13" ht="12.75">
      <c r="A39" s="52" t="s">
        <v>90</v>
      </c>
      <c r="B39" s="77" t="s">
        <v>71</v>
      </c>
      <c r="C39" s="78" t="s">
        <v>72</v>
      </c>
      <c r="D39" s="79">
        <v>84095008</v>
      </c>
      <c r="E39" s="80">
        <v>216323043</v>
      </c>
      <c r="F39" s="80">
        <v>80868719</v>
      </c>
      <c r="G39" s="80">
        <v>21200000</v>
      </c>
      <c r="H39" s="81">
        <v>402486770</v>
      </c>
      <c r="I39" s="79">
        <v>78128603</v>
      </c>
      <c r="J39" s="80">
        <v>258677794</v>
      </c>
      <c r="K39" s="80">
        <v>85714824</v>
      </c>
      <c r="L39" s="80">
        <v>16688000</v>
      </c>
      <c r="M39" s="82">
        <v>439209221</v>
      </c>
    </row>
    <row r="40" spans="1:13" ht="12.75">
      <c r="A40" s="52" t="s">
        <v>90</v>
      </c>
      <c r="B40" s="77" t="s">
        <v>502</v>
      </c>
      <c r="C40" s="78" t="s">
        <v>503</v>
      </c>
      <c r="D40" s="79">
        <v>3107426</v>
      </c>
      <c r="E40" s="80">
        <v>9635891</v>
      </c>
      <c r="F40" s="80">
        <v>35323269</v>
      </c>
      <c r="G40" s="80">
        <v>1000000</v>
      </c>
      <c r="H40" s="81">
        <v>49066586</v>
      </c>
      <c r="I40" s="79">
        <v>1203503</v>
      </c>
      <c r="J40" s="80">
        <v>3646238</v>
      </c>
      <c r="K40" s="80">
        <v>22685941</v>
      </c>
      <c r="L40" s="80">
        <v>450000</v>
      </c>
      <c r="M40" s="82">
        <v>27985682</v>
      </c>
    </row>
    <row r="41" spans="1:13" ht="12.75">
      <c r="A41" s="52" t="s">
        <v>90</v>
      </c>
      <c r="B41" s="77" t="s">
        <v>504</v>
      </c>
      <c r="C41" s="78" t="s">
        <v>505</v>
      </c>
      <c r="D41" s="79">
        <v>-29291</v>
      </c>
      <c r="E41" s="80">
        <v>-740994</v>
      </c>
      <c r="F41" s="80">
        <v>12279858</v>
      </c>
      <c r="G41" s="80">
        <v>0</v>
      </c>
      <c r="H41" s="81">
        <v>11509573</v>
      </c>
      <c r="I41" s="79">
        <v>2105938</v>
      </c>
      <c r="J41" s="80">
        <v>6981080</v>
      </c>
      <c r="K41" s="80">
        <v>16378312</v>
      </c>
      <c r="L41" s="80">
        <v>450000</v>
      </c>
      <c r="M41" s="82">
        <v>25915330</v>
      </c>
    </row>
    <row r="42" spans="1:13" ht="12.75">
      <c r="A42" s="52" t="s">
        <v>90</v>
      </c>
      <c r="B42" s="77" t="s">
        <v>506</v>
      </c>
      <c r="C42" s="78" t="s">
        <v>507</v>
      </c>
      <c r="D42" s="79">
        <v>0</v>
      </c>
      <c r="E42" s="80">
        <v>0</v>
      </c>
      <c r="F42" s="80">
        <v>-450000</v>
      </c>
      <c r="G42" s="80">
        <v>450000</v>
      </c>
      <c r="H42" s="81">
        <v>0</v>
      </c>
      <c r="I42" s="79">
        <v>4897268</v>
      </c>
      <c r="J42" s="80">
        <v>113392008</v>
      </c>
      <c r="K42" s="80">
        <v>30023800</v>
      </c>
      <c r="L42" s="80">
        <v>1067000</v>
      </c>
      <c r="M42" s="82">
        <v>149380076</v>
      </c>
    </row>
    <row r="43" spans="1:13" ht="12.75">
      <c r="A43" s="52" t="s">
        <v>105</v>
      </c>
      <c r="B43" s="77" t="s">
        <v>508</v>
      </c>
      <c r="C43" s="78" t="s">
        <v>509</v>
      </c>
      <c r="D43" s="79">
        <v>0</v>
      </c>
      <c r="E43" s="80">
        <v>0</v>
      </c>
      <c r="F43" s="80">
        <v>1746803</v>
      </c>
      <c r="G43" s="80">
        <v>0</v>
      </c>
      <c r="H43" s="81">
        <v>1746803</v>
      </c>
      <c r="I43" s="79">
        <v>0</v>
      </c>
      <c r="J43" s="80">
        <v>0</v>
      </c>
      <c r="K43" s="80">
        <v>31452047</v>
      </c>
      <c r="L43" s="80">
        <v>1577000</v>
      </c>
      <c r="M43" s="82">
        <v>33029047</v>
      </c>
    </row>
    <row r="44" spans="1:13" ht="16.5">
      <c r="A44" s="53"/>
      <c r="B44" s="83" t="s">
        <v>510</v>
      </c>
      <c r="C44" s="84"/>
      <c r="D44" s="85">
        <f aca="true" t="shared" si="4" ref="D44:M44">SUM(D39:D43)</f>
        <v>87173143</v>
      </c>
      <c r="E44" s="86">
        <f t="shared" si="4"/>
        <v>225217940</v>
      </c>
      <c r="F44" s="86">
        <f t="shared" si="4"/>
        <v>129768649</v>
      </c>
      <c r="G44" s="86">
        <f t="shared" si="4"/>
        <v>22650000</v>
      </c>
      <c r="H44" s="87">
        <f t="shared" si="4"/>
        <v>464809732</v>
      </c>
      <c r="I44" s="85">
        <f t="shared" si="4"/>
        <v>86335312</v>
      </c>
      <c r="J44" s="86">
        <f t="shared" si="4"/>
        <v>382697120</v>
      </c>
      <c r="K44" s="86">
        <f t="shared" si="4"/>
        <v>186254924</v>
      </c>
      <c r="L44" s="86">
        <f t="shared" si="4"/>
        <v>20232000</v>
      </c>
      <c r="M44" s="88">
        <f t="shared" si="4"/>
        <v>675519356</v>
      </c>
    </row>
    <row r="45" spans="1:13" ht="16.5">
      <c r="A45" s="54"/>
      <c r="B45" s="89" t="s">
        <v>511</v>
      </c>
      <c r="C45" s="90"/>
      <c r="D45" s="91">
        <f aca="true" t="shared" si="5" ref="D45:M45">SUM(D9:D12,D14:D20,D22:D30,D32:D37,D39:D43)</f>
        <v>115844816</v>
      </c>
      <c r="E45" s="92">
        <f t="shared" si="5"/>
        <v>544823573</v>
      </c>
      <c r="F45" s="92">
        <f t="shared" si="5"/>
        <v>438844823</v>
      </c>
      <c r="G45" s="92">
        <f t="shared" si="5"/>
        <v>62686000</v>
      </c>
      <c r="H45" s="93">
        <f t="shared" si="5"/>
        <v>1162199212</v>
      </c>
      <c r="I45" s="91">
        <f t="shared" si="5"/>
        <v>453677227</v>
      </c>
      <c r="J45" s="92">
        <f t="shared" si="5"/>
        <v>781973997</v>
      </c>
      <c r="K45" s="92">
        <f t="shared" si="5"/>
        <v>621818902</v>
      </c>
      <c r="L45" s="92">
        <f t="shared" si="5"/>
        <v>171169000</v>
      </c>
      <c r="M45" s="94">
        <f t="shared" si="5"/>
        <v>2028639126</v>
      </c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 hidden="1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 customHeight="1">
      <c r="A3" s="5"/>
      <c r="B3" s="36"/>
      <c r="C3" s="3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ht="15.75" customHeight="1">
      <c r="A4" s="9"/>
      <c r="B4" s="38"/>
      <c r="C4" s="39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ht="25.5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6.5">
      <c r="A7" s="49"/>
      <c r="B7" s="50" t="s">
        <v>512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2.75">
      <c r="A9" s="52" t="s">
        <v>90</v>
      </c>
      <c r="B9" s="77" t="s">
        <v>513</v>
      </c>
      <c r="C9" s="78" t="s">
        <v>514</v>
      </c>
      <c r="D9" s="79">
        <v>7523020</v>
      </c>
      <c r="E9" s="80">
        <v>7984241</v>
      </c>
      <c r="F9" s="80">
        <v>19666067</v>
      </c>
      <c r="G9" s="80">
        <v>50294000</v>
      </c>
      <c r="H9" s="81">
        <v>85467328</v>
      </c>
      <c r="I9" s="79">
        <v>11209851</v>
      </c>
      <c r="J9" s="80">
        <v>11127763</v>
      </c>
      <c r="K9" s="80">
        <v>81834748</v>
      </c>
      <c r="L9" s="80">
        <v>24451000</v>
      </c>
      <c r="M9" s="82">
        <v>128623362</v>
      </c>
    </row>
    <row r="10" spans="1:13" ht="12.75">
      <c r="A10" s="52" t="s">
        <v>90</v>
      </c>
      <c r="B10" s="77" t="s">
        <v>73</v>
      </c>
      <c r="C10" s="78" t="s">
        <v>74</v>
      </c>
      <c r="D10" s="79">
        <v>74552240</v>
      </c>
      <c r="E10" s="80">
        <v>170434389</v>
      </c>
      <c r="F10" s="80">
        <v>203257739</v>
      </c>
      <c r="G10" s="80">
        <v>9000000</v>
      </c>
      <c r="H10" s="81">
        <v>457244368</v>
      </c>
      <c r="I10" s="79">
        <v>69916099</v>
      </c>
      <c r="J10" s="80">
        <v>128897657</v>
      </c>
      <c r="K10" s="80">
        <v>15196060</v>
      </c>
      <c r="L10" s="80">
        <v>9999000</v>
      </c>
      <c r="M10" s="82">
        <v>224008816</v>
      </c>
    </row>
    <row r="11" spans="1:13" ht="12.75">
      <c r="A11" s="52" t="s">
        <v>90</v>
      </c>
      <c r="B11" s="77" t="s">
        <v>75</v>
      </c>
      <c r="C11" s="78" t="s">
        <v>76</v>
      </c>
      <c r="D11" s="79">
        <v>26366882</v>
      </c>
      <c r="E11" s="80">
        <v>240874610</v>
      </c>
      <c r="F11" s="80">
        <v>-118041178</v>
      </c>
      <c r="G11" s="80">
        <v>118039000</v>
      </c>
      <c r="H11" s="81">
        <v>267239314</v>
      </c>
      <c r="I11" s="79">
        <v>74313543</v>
      </c>
      <c r="J11" s="80">
        <v>713168356</v>
      </c>
      <c r="K11" s="80">
        <v>94310070</v>
      </c>
      <c r="L11" s="80">
        <v>88158000</v>
      </c>
      <c r="M11" s="82">
        <v>969949969</v>
      </c>
    </row>
    <row r="12" spans="1:13" ht="12.75">
      <c r="A12" s="52" t="s">
        <v>90</v>
      </c>
      <c r="B12" s="77" t="s">
        <v>515</v>
      </c>
      <c r="C12" s="78" t="s">
        <v>516</v>
      </c>
      <c r="D12" s="79">
        <v>0</v>
      </c>
      <c r="E12" s="80">
        <v>0</v>
      </c>
      <c r="F12" s="80">
        <v>-16000000</v>
      </c>
      <c r="G12" s="80">
        <v>16000000</v>
      </c>
      <c r="H12" s="81">
        <v>0</v>
      </c>
      <c r="I12" s="79">
        <v>2678541</v>
      </c>
      <c r="J12" s="80">
        <v>9128874</v>
      </c>
      <c r="K12" s="80">
        <v>35552980</v>
      </c>
      <c r="L12" s="80">
        <v>5700000</v>
      </c>
      <c r="M12" s="82">
        <v>53060395</v>
      </c>
    </row>
    <row r="13" spans="1:13" ht="12.75">
      <c r="A13" s="52" t="s">
        <v>90</v>
      </c>
      <c r="B13" s="77" t="s">
        <v>517</v>
      </c>
      <c r="C13" s="78" t="s">
        <v>518</v>
      </c>
      <c r="D13" s="79">
        <v>27177486</v>
      </c>
      <c r="E13" s="80">
        <v>31152666</v>
      </c>
      <c r="F13" s="80">
        <v>177964232</v>
      </c>
      <c r="G13" s="80">
        <v>26500000</v>
      </c>
      <c r="H13" s="81">
        <v>262794384</v>
      </c>
      <c r="I13" s="79">
        <v>25810845</v>
      </c>
      <c r="J13" s="80">
        <v>29117172</v>
      </c>
      <c r="K13" s="80">
        <v>109067361</v>
      </c>
      <c r="L13" s="80">
        <v>20535000</v>
      </c>
      <c r="M13" s="82">
        <v>184530378</v>
      </c>
    </row>
    <row r="14" spans="1:13" ht="12.75">
      <c r="A14" s="52" t="s">
        <v>105</v>
      </c>
      <c r="B14" s="77" t="s">
        <v>519</v>
      </c>
      <c r="C14" s="78" t="s">
        <v>520</v>
      </c>
      <c r="D14" s="79">
        <v>0</v>
      </c>
      <c r="E14" s="80">
        <v>0</v>
      </c>
      <c r="F14" s="80">
        <v>104419121</v>
      </c>
      <c r="G14" s="80">
        <v>0</v>
      </c>
      <c r="H14" s="81">
        <v>104419121</v>
      </c>
      <c r="I14" s="79">
        <v>0</v>
      </c>
      <c r="J14" s="80">
        <v>0</v>
      </c>
      <c r="K14" s="80">
        <v>99417829</v>
      </c>
      <c r="L14" s="80">
        <v>4701000</v>
      </c>
      <c r="M14" s="82">
        <v>104118829</v>
      </c>
    </row>
    <row r="15" spans="1:13" ht="16.5">
      <c r="A15" s="53"/>
      <c r="B15" s="83" t="s">
        <v>521</v>
      </c>
      <c r="C15" s="84"/>
      <c r="D15" s="85">
        <f aca="true" t="shared" si="0" ref="D15:M15">SUM(D9:D14)</f>
        <v>135619628</v>
      </c>
      <c r="E15" s="86">
        <f t="shared" si="0"/>
        <v>450445906</v>
      </c>
      <c r="F15" s="86">
        <f t="shared" si="0"/>
        <v>371265981</v>
      </c>
      <c r="G15" s="86">
        <f t="shared" si="0"/>
        <v>219833000</v>
      </c>
      <c r="H15" s="87">
        <f t="shared" si="0"/>
        <v>1177164515</v>
      </c>
      <c r="I15" s="85">
        <f t="shared" si="0"/>
        <v>183928879</v>
      </c>
      <c r="J15" s="86">
        <f t="shared" si="0"/>
        <v>891439822</v>
      </c>
      <c r="K15" s="86">
        <f t="shared" si="0"/>
        <v>435379048</v>
      </c>
      <c r="L15" s="86">
        <f t="shared" si="0"/>
        <v>153544000</v>
      </c>
      <c r="M15" s="88">
        <f t="shared" si="0"/>
        <v>1664291749</v>
      </c>
    </row>
    <row r="16" spans="1:13" ht="12.75">
      <c r="A16" s="52" t="s">
        <v>90</v>
      </c>
      <c r="B16" s="77" t="s">
        <v>522</v>
      </c>
      <c r="C16" s="78" t="s">
        <v>523</v>
      </c>
      <c r="D16" s="79">
        <v>0</v>
      </c>
      <c r="E16" s="80">
        <v>0</v>
      </c>
      <c r="F16" s="80">
        <v>36441616</v>
      </c>
      <c r="G16" s="80">
        <v>898000</v>
      </c>
      <c r="H16" s="81">
        <v>37339616</v>
      </c>
      <c r="I16" s="79">
        <v>0</v>
      </c>
      <c r="J16" s="80">
        <v>0</v>
      </c>
      <c r="K16" s="80">
        <v>35708534</v>
      </c>
      <c r="L16" s="80">
        <v>645000</v>
      </c>
      <c r="M16" s="82">
        <v>36353534</v>
      </c>
    </row>
    <row r="17" spans="1:13" ht="12.75">
      <c r="A17" s="52" t="s">
        <v>90</v>
      </c>
      <c r="B17" s="77" t="s">
        <v>524</v>
      </c>
      <c r="C17" s="78" t="s">
        <v>525</v>
      </c>
      <c r="D17" s="79">
        <v>3295778</v>
      </c>
      <c r="E17" s="80">
        <v>5918585</v>
      </c>
      <c r="F17" s="80">
        <v>1665321</v>
      </c>
      <c r="G17" s="80">
        <v>0</v>
      </c>
      <c r="H17" s="81">
        <v>10879684</v>
      </c>
      <c r="I17" s="79">
        <v>4880538</v>
      </c>
      <c r="J17" s="80">
        <v>12916189</v>
      </c>
      <c r="K17" s="80">
        <v>1051319</v>
      </c>
      <c r="L17" s="80">
        <v>1599000</v>
      </c>
      <c r="M17" s="82">
        <v>20447046</v>
      </c>
    </row>
    <row r="18" spans="1:13" ht="12.75">
      <c r="A18" s="52" t="s">
        <v>90</v>
      </c>
      <c r="B18" s="77" t="s">
        <v>526</v>
      </c>
      <c r="C18" s="78" t="s">
        <v>527</v>
      </c>
      <c r="D18" s="79">
        <v>64725213</v>
      </c>
      <c r="E18" s="80">
        <v>40973313</v>
      </c>
      <c r="F18" s="80">
        <v>5905064</v>
      </c>
      <c r="G18" s="80">
        <v>3000000</v>
      </c>
      <c r="H18" s="81">
        <v>114603590</v>
      </c>
      <c r="I18" s="79">
        <v>64018811</v>
      </c>
      <c r="J18" s="80">
        <v>40801828</v>
      </c>
      <c r="K18" s="80">
        <v>133805146</v>
      </c>
      <c r="L18" s="80">
        <v>1652000</v>
      </c>
      <c r="M18" s="82">
        <v>240277785</v>
      </c>
    </row>
    <row r="19" spans="1:13" ht="12.75">
      <c r="A19" s="52" t="s">
        <v>90</v>
      </c>
      <c r="B19" s="77" t="s">
        <v>528</v>
      </c>
      <c r="C19" s="78" t="s">
        <v>529</v>
      </c>
      <c r="D19" s="79">
        <v>13645919</v>
      </c>
      <c r="E19" s="80">
        <v>88017572</v>
      </c>
      <c r="F19" s="80">
        <v>2101310</v>
      </c>
      <c r="G19" s="80">
        <v>9000000</v>
      </c>
      <c r="H19" s="81">
        <v>112764801</v>
      </c>
      <c r="I19" s="79">
        <v>10721816</v>
      </c>
      <c r="J19" s="80">
        <v>79651206</v>
      </c>
      <c r="K19" s="80">
        <v>37312768</v>
      </c>
      <c r="L19" s="80">
        <v>1467000</v>
      </c>
      <c r="M19" s="82">
        <v>129152790</v>
      </c>
    </row>
    <row r="20" spans="1:13" ht="12.75">
      <c r="A20" s="52" t="s">
        <v>90</v>
      </c>
      <c r="B20" s="77" t="s">
        <v>530</v>
      </c>
      <c r="C20" s="78" t="s">
        <v>531</v>
      </c>
      <c r="D20" s="79">
        <v>8113085</v>
      </c>
      <c r="E20" s="80">
        <v>18455506</v>
      </c>
      <c r="F20" s="80">
        <v>47031559</v>
      </c>
      <c r="G20" s="80">
        <v>0</v>
      </c>
      <c r="H20" s="81">
        <v>73600150</v>
      </c>
      <c r="I20" s="79">
        <v>4963256</v>
      </c>
      <c r="J20" s="80">
        <v>18558070</v>
      </c>
      <c r="K20" s="80">
        <v>42265898</v>
      </c>
      <c r="L20" s="80">
        <v>497000</v>
      </c>
      <c r="M20" s="82">
        <v>66284224</v>
      </c>
    </row>
    <row r="21" spans="1:13" ht="12.75">
      <c r="A21" s="52" t="s">
        <v>105</v>
      </c>
      <c r="B21" s="77" t="s">
        <v>532</v>
      </c>
      <c r="C21" s="78" t="s">
        <v>533</v>
      </c>
      <c r="D21" s="79">
        <v>0</v>
      </c>
      <c r="E21" s="80">
        <v>0</v>
      </c>
      <c r="F21" s="80">
        <v>-584000</v>
      </c>
      <c r="G21" s="80">
        <v>584000</v>
      </c>
      <c r="H21" s="81">
        <v>0</v>
      </c>
      <c r="I21" s="79">
        <v>0</v>
      </c>
      <c r="J21" s="80">
        <v>321627</v>
      </c>
      <c r="K21" s="80">
        <v>109309990</v>
      </c>
      <c r="L21" s="80">
        <v>1820000</v>
      </c>
      <c r="M21" s="82">
        <v>111451617</v>
      </c>
    </row>
    <row r="22" spans="1:13" ht="16.5">
      <c r="A22" s="53"/>
      <c r="B22" s="83" t="s">
        <v>534</v>
      </c>
      <c r="C22" s="84"/>
      <c r="D22" s="85">
        <f aca="true" t="shared" si="1" ref="D22:M22">SUM(D16:D21)</f>
        <v>89779995</v>
      </c>
      <c r="E22" s="86">
        <f t="shared" si="1"/>
        <v>153364976</v>
      </c>
      <c r="F22" s="86">
        <f t="shared" si="1"/>
        <v>92560870</v>
      </c>
      <c r="G22" s="86">
        <f t="shared" si="1"/>
        <v>13482000</v>
      </c>
      <c r="H22" s="87">
        <f t="shared" si="1"/>
        <v>349187841</v>
      </c>
      <c r="I22" s="85">
        <f t="shared" si="1"/>
        <v>84584421</v>
      </c>
      <c r="J22" s="86">
        <f t="shared" si="1"/>
        <v>152248920</v>
      </c>
      <c r="K22" s="86">
        <f t="shared" si="1"/>
        <v>359453655</v>
      </c>
      <c r="L22" s="86">
        <f t="shared" si="1"/>
        <v>7680000</v>
      </c>
      <c r="M22" s="88">
        <f t="shared" si="1"/>
        <v>603966996</v>
      </c>
    </row>
    <row r="23" spans="1:13" ht="12.75">
      <c r="A23" s="52" t="s">
        <v>90</v>
      </c>
      <c r="B23" s="77" t="s">
        <v>535</v>
      </c>
      <c r="C23" s="78" t="s">
        <v>536</v>
      </c>
      <c r="D23" s="79">
        <v>14076360</v>
      </c>
      <c r="E23" s="80">
        <v>-28662843</v>
      </c>
      <c r="F23" s="80">
        <v>3476216</v>
      </c>
      <c r="G23" s="80">
        <v>13000000</v>
      </c>
      <c r="H23" s="81">
        <v>1889733</v>
      </c>
      <c r="I23" s="79">
        <v>3078704</v>
      </c>
      <c r="J23" s="80">
        <v>35708112</v>
      </c>
      <c r="K23" s="80">
        <v>18880882</v>
      </c>
      <c r="L23" s="80">
        <v>2848000</v>
      </c>
      <c r="M23" s="82">
        <v>60515698</v>
      </c>
    </row>
    <row r="24" spans="1:13" ht="12.75">
      <c r="A24" s="52" t="s">
        <v>90</v>
      </c>
      <c r="B24" s="77" t="s">
        <v>537</v>
      </c>
      <c r="C24" s="78" t="s">
        <v>538</v>
      </c>
      <c r="D24" s="79">
        <v>2064210</v>
      </c>
      <c r="E24" s="80">
        <v>12498037</v>
      </c>
      <c r="F24" s="80">
        <v>710905</v>
      </c>
      <c r="G24" s="80">
        <v>3560000</v>
      </c>
      <c r="H24" s="81">
        <v>18833152</v>
      </c>
      <c r="I24" s="79">
        <v>9961491</v>
      </c>
      <c r="J24" s="80">
        <v>8670804</v>
      </c>
      <c r="K24" s="80">
        <v>18849802</v>
      </c>
      <c r="L24" s="80">
        <v>485000</v>
      </c>
      <c r="M24" s="82">
        <v>37967097</v>
      </c>
    </row>
    <row r="25" spans="1:13" ht="12.75">
      <c r="A25" s="52" t="s">
        <v>90</v>
      </c>
      <c r="B25" s="77" t="s">
        <v>539</v>
      </c>
      <c r="C25" s="78" t="s">
        <v>540</v>
      </c>
      <c r="D25" s="79">
        <v>1524331</v>
      </c>
      <c r="E25" s="80">
        <v>2134626</v>
      </c>
      <c r="F25" s="80">
        <v>59428778</v>
      </c>
      <c r="G25" s="80">
        <v>589000</v>
      </c>
      <c r="H25" s="81">
        <v>63676735</v>
      </c>
      <c r="I25" s="79">
        <v>1061564</v>
      </c>
      <c r="J25" s="80">
        <v>1934840</v>
      </c>
      <c r="K25" s="80">
        <v>55989017</v>
      </c>
      <c r="L25" s="80">
        <v>608000</v>
      </c>
      <c r="M25" s="82">
        <v>59593421</v>
      </c>
    </row>
    <row r="26" spans="1:13" ht="12.75">
      <c r="A26" s="52" t="s">
        <v>90</v>
      </c>
      <c r="B26" s="77" t="s">
        <v>541</v>
      </c>
      <c r="C26" s="78" t="s">
        <v>542</v>
      </c>
      <c r="D26" s="79">
        <v>4871300</v>
      </c>
      <c r="E26" s="80">
        <v>37443238</v>
      </c>
      <c r="F26" s="80">
        <v>19159477</v>
      </c>
      <c r="G26" s="80">
        <v>3534000</v>
      </c>
      <c r="H26" s="81">
        <v>65008015</v>
      </c>
      <c r="I26" s="79">
        <v>2658719</v>
      </c>
      <c r="J26" s="80">
        <v>71911553</v>
      </c>
      <c r="K26" s="80">
        <v>15150258</v>
      </c>
      <c r="L26" s="80">
        <v>6450000</v>
      </c>
      <c r="M26" s="82">
        <v>96170530</v>
      </c>
    </row>
    <row r="27" spans="1:13" ht="12.75">
      <c r="A27" s="52" t="s">
        <v>90</v>
      </c>
      <c r="B27" s="77" t="s">
        <v>543</v>
      </c>
      <c r="C27" s="78" t="s">
        <v>544</v>
      </c>
      <c r="D27" s="79">
        <v>0</v>
      </c>
      <c r="E27" s="80">
        <v>0</v>
      </c>
      <c r="F27" s="80">
        <v>37643564</v>
      </c>
      <c r="G27" s="80">
        <v>1451000</v>
      </c>
      <c r="H27" s="81">
        <v>39094564</v>
      </c>
      <c r="I27" s="79">
        <v>41486</v>
      </c>
      <c r="J27" s="80">
        <v>0</v>
      </c>
      <c r="K27" s="80">
        <v>5078988</v>
      </c>
      <c r="L27" s="80">
        <v>461000</v>
      </c>
      <c r="M27" s="82">
        <v>5581474</v>
      </c>
    </row>
    <row r="28" spans="1:13" ht="12.75">
      <c r="A28" s="52" t="s">
        <v>105</v>
      </c>
      <c r="B28" s="77" t="s">
        <v>545</v>
      </c>
      <c r="C28" s="78" t="s">
        <v>546</v>
      </c>
      <c r="D28" s="79">
        <v>0</v>
      </c>
      <c r="E28" s="80">
        <v>0</v>
      </c>
      <c r="F28" s="80">
        <v>-61499551</v>
      </c>
      <c r="G28" s="80">
        <v>64567000</v>
      </c>
      <c r="H28" s="81">
        <v>3067449</v>
      </c>
      <c r="I28" s="79">
        <v>0</v>
      </c>
      <c r="J28" s="80">
        <v>0</v>
      </c>
      <c r="K28" s="80">
        <v>23593295</v>
      </c>
      <c r="L28" s="80">
        <v>74965000</v>
      </c>
      <c r="M28" s="82">
        <v>98558295</v>
      </c>
    </row>
    <row r="29" spans="1:13" ht="16.5">
      <c r="A29" s="53"/>
      <c r="B29" s="83" t="s">
        <v>547</v>
      </c>
      <c r="C29" s="84"/>
      <c r="D29" s="85">
        <f aca="true" t="shared" si="2" ref="D29:M29">SUM(D23:D28)</f>
        <v>22536201</v>
      </c>
      <c r="E29" s="86">
        <f t="shared" si="2"/>
        <v>23413058</v>
      </c>
      <c r="F29" s="86">
        <f t="shared" si="2"/>
        <v>58919389</v>
      </c>
      <c r="G29" s="86">
        <f t="shared" si="2"/>
        <v>86701000</v>
      </c>
      <c r="H29" s="87">
        <f t="shared" si="2"/>
        <v>191569648</v>
      </c>
      <c r="I29" s="85">
        <f t="shared" si="2"/>
        <v>16801964</v>
      </c>
      <c r="J29" s="86">
        <f t="shared" si="2"/>
        <v>118225309</v>
      </c>
      <c r="K29" s="86">
        <f t="shared" si="2"/>
        <v>137542242</v>
      </c>
      <c r="L29" s="86">
        <f t="shared" si="2"/>
        <v>85817000</v>
      </c>
      <c r="M29" s="88">
        <f t="shared" si="2"/>
        <v>358386515</v>
      </c>
    </row>
    <row r="30" spans="1:13" ht="12.75">
      <c r="A30" s="52" t="s">
        <v>90</v>
      </c>
      <c r="B30" s="77" t="s">
        <v>77</v>
      </c>
      <c r="C30" s="78" t="s">
        <v>78</v>
      </c>
      <c r="D30" s="79">
        <v>0</v>
      </c>
      <c r="E30" s="80">
        <v>0</v>
      </c>
      <c r="F30" s="80">
        <v>-12000000</v>
      </c>
      <c r="G30" s="80">
        <v>12000000</v>
      </c>
      <c r="H30" s="81">
        <v>0</v>
      </c>
      <c r="I30" s="79">
        <v>60706229</v>
      </c>
      <c r="J30" s="80">
        <v>344371644</v>
      </c>
      <c r="K30" s="80">
        <v>192761960</v>
      </c>
      <c r="L30" s="80">
        <v>8745000</v>
      </c>
      <c r="M30" s="82">
        <v>606584833</v>
      </c>
    </row>
    <row r="31" spans="1:13" ht="12.75">
      <c r="A31" s="52" t="s">
        <v>90</v>
      </c>
      <c r="B31" s="77" t="s">
        <v>548</v>
      </c>
      <c r="C31" s="78" t="s">
        <v>549</v>
      </c>
      <c r="D31" s="79">
        <v>0</v>
      </c>
      <c r="E31" s="80">
        <v>0</v>
      </c>
      <c r="F31" s="80">
        <v>-7200000</v>
      </c>
      <c r="G31" s="80">
        <v>7200000</v>
      </c>
      <c r="H31" s="81">
        <v>0</v>
      </c>
      <c r="I31" s="79">
        <v>8936532</v>
      </c>
      <c r="J31" s="80">
        <v>39387688</v>
      </c>
      <c r="K31" s="80">
        <v>42688208</v>
      </c>
      <c r="L31" s="80">
        <v>2487000</v>
      </c>
      <c r="M31" s="82">
        <v>93499428</v>
      </c>
    </row>
    <row r="32" spans="1:13" ht="12.75">
      <c r="A32" s="52" t="s">
        <v>90</v>
      </c>
      <c r="B32" s="77" t="s">
        <v>79</v>
      </c>
      <c r="C32" s="78" t="s">
        <v>80</v>
      </c>
      <c r="D32" s="79">
        <v>43015749</v>
      </c>
      <c r="E32" s="80">
        <v>256103524</v>
      </c>
      <c r="F32" s="80">
        <v>-4155274</v>
      </c>
      <c r="G32" s="80">
        <v>33340000</v>
      </c>
      <c r="H32" s="81">
        <v>328303999</v>
      </c>
      <c r="I32" s="79">
        <v>38587465</v>
      </c>
      <c r="J32" s="80">
        <v>218053754</v>
      </c>
      <c r="K32" s="80">
        <v>191456955</v>
      </c>
      <c r="L32" s="80">
        <v>7970000</v>
      </c>
      <c r="M32" s="82">
        <v>456068174</v>
      </c>
    </row>
    <row r="33" spans="1:13" ht="12.75">
      <c r="A33" s="52" t="s">
        <v>105</v>
      </c>
      <c r="B33" s="77" t="s">
        <v>550</v>
      </c>
      <c r="C33" s="78" t="s">
        <v>551</v>
      </c>
      <c r="D33" s="79">
        <v>0</v>
      </c>
      <c r="E33" s="80">
        <v>0</v>
      </c>
      <c r="F33" s="80">
        <v>56530325</v>
      </c>
      <c r="G33" s="80">
        <v>581000</v>
      </c>
      <c r="H33" s="81">
        <v>57111325</v>
      </c>
      <c r="I33" s="79">
        <v>0</v>
      </c>
      <c r="J33" s="80">
        <v>0</v>
      </c>
      <c r="K33" s="80">
        <v>7695624</v>
      </c>
      <c r="L33" s="80">
        <v>1708000</v>
      </c>
      <c r="M33" s="82">
        <v>9403624</v>
      </c>
    </row>
    <row r="34" spans="1:13" ht="16.5">
      <c r="A34" s="53"/>
      <c r="B34" s="83" t="s">
        <v>552</v>
      </c>
      <c r="C34" s="84"/>
      <c r="D34" s="85">
        <f aca="true" t="shared" si="3" ref="D34:M34">SUM(D30:D33)</f>
        <v>43015749</v>
      </c>
      <c r="E34" s="86">
        <f t="shared" si="3"/>
        <v>256103524</v>
      </c>
      <c r="F34" s="86">
        <f t="shared" si="3"/>
        <v>33175051</v>
      </c>
      <c r="G34" s="86">
        <f t="shared" si="3"/>
        <v>53121000</v>
      </c>
      <c r="H34" s="87">
        <f t="shared" si="3"/>
        <v>385415324</v>
      </c>
      <c r="I34" s="85">
        <f t="shared" si="3"/>
        <v>108230226</v>
      </c>
      <c r="J34" s="86">
        <f t="shared" si="3"/>
        <v>601813086</v>
      </c>
      <c r="K34" s="86">
        <f t="shared" si="3"/>
        <v>434602747</v>
      </c>
      <c r="L34" s="86">
        <f t="shared" si="3"/>
        <v>20910000</v>
      </c>
      <c r="M34" s="88">
        <f t="shared" si="3"/>
        <v>1165556059</v>
      </c>
    </row>
    <row r="35" spans="1:13" ht="16.5">
      <c r="A35" s="54"/>
      <c r="B35" s="89" t="s">
        <v>553</v>
      </c>
      <c r="C35" s="90"/>
      <c r="D35" s="91">
        <f aca="true" t="shared" si="4" ref="D35:M35">SUM(D9:D14,D16:D21,D23:D28,D30:D33)</f>
        <v>290951573</v>
      </c>
      <c r="E35" s="92">
        <f t="shared" si="4"/>
        <v>883327464</v>
      </c>
      <c r="F35" s="92">
        <f t="shared" si="4"/>
        <v>555921291</v>
      </c>
      <c r="G35" s="92">
        <f t="shared" si="4"/>
        <v>373137000</v>
      </c>
      <c r="H35" s="93">
        <f t="shared" si="4"/>
        <v>2103337328</v>
      </c>
      <c r="I35" s="91">
        <f t="shared" si="4"/>
        <v>393545490</v>
      </c>
      <c r="J35" s="92">
        <f t="shared" si="4"/>
        <v>1763727137</v>
      </c>
      <c r="K35" s="92">
        <f t="shared" si="4"/>
        <v>1366977692</v>
      </c>
      <c r="L35" s="92">
        <f t="shared" si="4"/>
        <v>267951000</v>
      </c>
      <c r="M35" s="94">
        <f t="shared" si="4"/>
        <v>3792201319</v>
      </c>
    </row>
    <row r="36" spans="1:13" ht="12.75">
      <c r="A36" s="5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2.75">
      <c r="A37" s="5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12.75">
      <c r="A38" s="5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12.75">
      <c r="A39" s="5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12.75">
      <c r="A40" s="5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12.75">
      <c r="A41" s="5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3" ht="12.75">
      <c r="A42" s="5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12.75">
      <c r="A43" s="5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12.75">
      <c r="A44" s="5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12.75">
      <c r="A45" s="5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 hidden="1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 customHeight="1">
      <c r="A3" s="5"/>
      <c r="B3" s="36"/>
      <c r="C3" s="3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ht="15.75" customHeight="1">
      <c r="A4" s="9"/>
      <c r="B4" s="38"/>
      <c r="C4" s="39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ht="25.5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6.5">
      <c r="A7" s="49"/>
      <c r="B7" s="50" t="s">
        <v>554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2.75">
      <c r="A9" s="52" t="s">
        <v>88</v>
      </c>
      <c r="B9" s="77" t="s">
        <v>34</v>
      </c>
      <c r="C9" s="78" t="s">
        <v>35</v>
      </c>
      <c r="D9" s="79">
        <v>2106837006</v>
      </c>
      <c r="E9" s="80">
        <v>4233572046</v>
      </c>
      <c r="F9" s="80">
        <v>2963765157</v>
      </c>
      <c r="G9" s="80">
        <v>260882000</v>
      </c>
      <c r="H9" s="81">
        <v>9565056209</v>
      </c>
      <c r="I9" s="79">
        <v>2043109809</v>
      </c>
      <c r="J9" s="80">
        <v>4534723199</v>
      </c>
      <c r="K9" s="80">
        <v>2207662076</v>
      </c>
      <c r="L9" s="80">
        <v>261798000</v>
      </c>
      <c r="M9" s="82">
        <v>9047293084</v>
      </c>
    </row>
    <row r="10" spans="1:13" ht="16.5">
      <c r="A10" s="53"/>
      <c r="B10" s="83" t="s">
        <v>89</v>
      </c>
      <c r="C10" s="84"/>
      <c r="D10" s="85">
        <f aca="true" t="shared" si="0" ref="D10:M10">D9</f>
        <v>2106837006</v>
      </c>
      <c r="E10" s="86">
        <f t="shared" si="0"/>
        <v>4233572046</v>
      </c>
      <c r="F10" s="86">
        <f t="shared" si="0"/>
        <v>2963765157</v>
      </c>
      <c r="G10" s="86">
        <f t="shared" si="0"/>
        <v>260882000</v>
      </c>
      <c r="H10" s="87">
        <f t="shared" si="0"/>
        <v>9565056209</v>
      </c>
      <c r="I10" s="85">
        <f t="shared" si="0"/>
        <v>2043109809</v>
      </c>
      <c r="J10" s="86">
        <f t="shared" si="0"/>
        <v>4534723199</v>
      </c>
      <c r="K10" s="86">
        <f t="shared" si="0"/>
        <v>2207662076</v>
      </c>
      <c r="L10" s="86">
        <f t="shared" si="0"/>
        <v>261798000</v>
      </c>
      <c r="M10" s="88">
        <f t="shared" si="0"/>
        <v>9047293084</v>
      </c>
    </row>
    <row r="11" spans="1:13" ht="12.75">
      <c r="A11" s="52" t="s">
        <v>90</v>
      </c>
      <c r="B11" s="77" t="s">
        <v>555</v>
      </c>
      <c r="C11" s="78" t="s">
        <v>556</v>
      </c>
      <c r="D11" s="79">
        <v>11136814</v>
      </c>
      <c r="E11" s="80">
        <v>30446932</v>
      </c>
      <c r="F11" s="80">
        <v>11824825</v>
      </c>
      <c r="G11" s="80">
        <v>4632000</v>
      </c>
      <c r="H11" s="81">
        <v>58040571</v>
      </c>
      <c r="I11" s="79">
        <v>8331364</v>
      </c>
      <c r="J11" s="80">
        <v>34161510</v>
      </c>
      <c r="K11" s="80">
        <v>17718017</v>
      </c>
      <c r="L11" s="80">
        <v>1504000</v>
      </c>
      <c r="M11" s="82">
        <v>61714891</v>
      </c>
    </row>
    <row r="12" spans="1:13" ht="12.75">
      <c r="A12" s="52" t="s">
        <v>90</v>
      </c>
      <c r="B12" s="77" t="s">
        <v>557</v>
      </c>
      <c r="C12" s="78" t="s">
        <v>558</v>
      </c>
      <c r="D12" s="79">
        <v>9467836</v>
      </c>
      <c r="E12" s="80">
        <v>29806183</v>
      </c>
      <c r="F12" s="80">
        <v>26892954</v>
      </c>
      <c r="G12" s="80">
        <v>4813000</v>
      </c>
      <c r="H12" s="81">
        <v>70979973</v>
      </c>
      <c r="I12" s="79">
        <v>9009667</v>
      </c>
      <c r="J12" s="80">
        <v>27222368</v>
      </c>
      <c r="K12" s="80">
        <v>11891781</v>
      </c>
      <c r="L12" s="80">
        <v>6764000</v>
      </c>
      <c r="M12" s="82">
        <v>54887816</v>
      </c>
    </row>
    <row r="13" spans="1:13" ht="12.75">
      <c r="A13" s="52" t="s">
        <v>90</v>
      </c>
      <c r="B13" s="77" t="s">
        <v>559</v>
      </c>
      <c r="C13" s="78" t="s">
        <v>560</v>
      </c>
      <c r="D13" s="79">
        <v>12912044</v>
      </c>
      <c r="E13" s="80">
        <v>35666298</v>
      </c>
      <c r="F13" s="80">
        <v>31480194</v>
      </c>
      <c r="G13" s="80">
        <v>720000</v>
      </c>
      <c r="H13" s="81">
        <v>80778536</v>
      </c>
      <c r="I13" s="79">
        <v>11588028</v>
      </c>
      <c r="J13" s="80">
        <v>35678969</v>
      </c>
      <c r="K13" s="80">
        <v>19055036</v>
      </c>
      <c r="L13" s="80">
        <v>2513000</v>
      </c>
      <c r="M13" s="82">
        <v>68835033</v>
      </c>
    </row>
    <row r="14" spans="1:13" ht="12.75">
      <c r="A14" s="52" t="s">
        <v>90</v>
      </c>
      <c r="B14" s="77" t="s">
        <v>561</v>
      </c>
      <c r="C14" s="78" t="s">
        <v>562</v>
      </c>
      <c r="D14" s="79">
        <v>42035828</v>
      </c>
      <c r="E14" s="80">
        <v>141948670</v>
      </c>
      <c r="F14" s="80">
        <v>56317266</v>
      </c>
      <c r="G14" s="80">
        <v>675000</v>
      </c>
      <c r="H14" s="81">
        <v>240976764</v>
      </c>
      <c r="I14" s="79">
        <v>40282176</v>
      </c>
      <c r="J14" s="80">
        <v>129819649</v>
      </c>
      <c r="K14" s="80">
        <v>48590780</v>
      </c>
      <c r="L14" s="80">
        <v>482000</v>
      </c>
      <c r="M14" s="82">
        <v>219174605</v>
      </c>
    </row>
    <row r="15" spans="1:13" ht="12.75">
      <c r="A15" s="52" t="s">
        <v>90</v>
      </c>
      <c r="B15" s="77" t="s">
        <v>563</v>
      </c>
      <c r="C15" s="78" t="s">
        <v>564</v>
      </c>
      <c r="D15" s="79">
        <v>23252907</v>
      </c>
      <c r="E15" s="80">
        <v>91673002</v>
      </c>
      <c r="F15" s="80">
        <v>34871942</v>
      </c>
      <c r="G15" s="80">
        <v>1131000</v>
      </c>
      <c r="H15" s="81">
        <v>150928851</v>
      </c>
      <c r="I15" s="79">
        <v>20575917</v>
      </c>
      <c r="J15" s="80">
        <v>82563087</v>
      </c>
      <c r="K15" s="80">
        <v>30419656</v>
      </c>
      <c r="L15" s="80">
        <v>657000</v>
      </c>
      <c r="M15" s="82">
        <v>134215660</v>
      </c>
    </row>
    <row r="16" spans="1:13" ht="12.75">
      <c r="A16" s="52" t="s">
        <v>105</v>
      </c>
      <c r="B16" s="77" t="s">
        <v>565</v>
      </c>
      <c r="C16" s="78" t="s">
        <v>566</v>
      </c>
      <c r="D16" s="79">
        <v>0</v>
      </c>
      <c r="E16" s="80">
        <v>24127808</v>
      </c>
      <c r="F16" s="80">
        <v>78006097</v>
      </c>
      <c r="G16" s="80">
        <v>495000</v>
      </c>
      <c r="H16" s="81">
        <v>102628905</v>
      </c>
      <c r="I16" s="79">
        <v>0</v>
      </c>
      <c r="J16" s="80">
        <v>30362914</v>
      </c>
      <c r="K16" s="80">
        <v>66643603</v>
      </c>
      <c r="L16" s="80">
        <v>1590000</v>
      </c>
      <c r="M16" s="82">
        <v>98596517</v>
      </c>
    </row>
    <row r="17" spans="1:13" ht="16.5">
      <c r="A17" s="53"/>
      <c r="B17" s="83" t="s">
        <v>567</v>
      </c>
      <c r="C17" s="84"/>
      <c r="D17" s="85">
        <f aca="true" t="shared" si="1" ref="D17:M17">SUM(D11:D16)</f>
        <v>98805429</v>
      </c>
      <c r="E17" s="86">
        <f t="shared" si="1"/>
        <v>353668893</v>
      </c>
      <c r="F17" s="86">
        <f t="shared" si="1"/>
        <v>239393278</v>
      </c>
      <c r="G17" s="86">
        <f t="shared" si="1"/>
        <v>12466000</v>
      </c>
      <c r="H17" s="87">
        <f t="shared" si="1"/>
        <v>704333600</v>
      </c>
      <c r="I17" s="85">
        <f t="shared" si="1"/>
        <v>89787152</v>
      </c>
      <c r="J17" s="86">
        <f t="shared" si="1"/>
        <v>339808497</v>
      </c>
      <c r="K17" s="86">
        <f t="shared" si="1"/>
        <v>194318873</v>
      </c>
      <c r="L17" s="86">
        <f t="shared" si="1"/>
        <v>13510000</v>
      </c>
      <c r="M17" s="88">
        <f t="shared" si="1"/>
        <v>637424522</v>
      </c>
    </row>
    <row r="18" spans="1:13" ht="12.75">
      <c r="A18" s="52" t="s">
        <v>90</v>
      </c>
      <c r="B18" s="77" t="s">
        <v>568</v>
      </c>
      <c r="C18" s="78" t="s">
        <v>569</v>
      </c>
      <c r="D18" s="79">
        <v>8919245</v>
      </c>
      <c r="E18" s="80">
        <v>65655842</v>
      </c>
      <c r="F18" s="80">
        <v>45037598</v>
      </c>
      <c r="G18" s="80">
        <v>668000</v>
      </c>
      <c r="H18" s="81">
        <v>120280685</v>
      </c>
      <c r="I18" s="79">
        <v>7945609</v>
      </c>
      <c r="J18" s="80">
        <v>58678629</v>
      </c>
      <c r="K18" s="80">
        <v>20313038</v>
      </c>
      <c r="L18" s="80">
        <v>5601000</v>
      </c>
      <c r="M18" s="82">
        <v>92538276</v>
      </c>
    </row>
    <row r="19" spans="1:13" ht="12.75">
      <c r="A19" s="52" t="s">
        <v>90</v>
      </c>
      <c r="B19" s="77" t="s">
        <v>81</v>
      </c>
      <c r="C19" s="78" t="s">
        <v>82</v>
      </c>
      <c r="D19" s="79">
        <v>-1892966</v>
      </c>
      <c r="E19" s="80">
        <v>311959647</v>
      </c>
      <c r="F19" s="80">
        <v>77166072</v>
      </c>
      <c r="G19" s="80">
        <v>2105000</v>
      </c>
      <c r="H19" s="81">
        <v>389337753</v>
      </c>
      <c r="I19" s="79">
        <v>-1142185</v>
      </c>
      <c r="J19" s="80">
        <v>284880761</v>
      </c>
      <c r="K19" s="80">
        <v>66474701</v>
      </c>
      <c r="L19" s="80">
        <v>5608000</v>
      </c>
      <c r="M19" s="82">
        <v>355821277</v>
      </c>
    </row>
    <row r="20" spans="1:13" ht="12.75">
      <c r="A20" s="52" t="s">
        <v>90</v>
      </c>
      <c r="B20" s="77" t="s">
        <v>83</v>
      </c>
      <c r="C20" s="78" t="s">
        <v>84</v>
      </c>
      <c r="D20" s="79">
        <v>58229975</v>
      </c>
      <c r="E20" s="80">
        <v>190423916</v>
      </c>
      <c r="F20" s="80">
        <v>64359996</v>
      </c>
      <c r="G20" s="80">
        <v>4169000</v>
      </c>
      <c r="H20" s="81">
        <v>317182887</v>
      </c>
      <c r="I20" s="79">
        <v>-773958</v>
      </c>
      <c r="J20" s="80">
        <v>175798504</v>
      </c>
      <c r="K20" s="80">
        <v>55578295</v>
      </c>
      <c r="L20" s="80">
        <v>15634000</v>
      </c>
      <c r="M20" s="82">
        <v>246236841</v>
      </c>
    </row>
    <row r="21" spans="1:13" ht="12.75">
      <c r="A21" s="52" t="s">
        <v>90</v>
      </c>
      <c r="B21" s="77" t="s">
        <v>570</v>
      </c>
      <c r="C21" s="78" t="s">
        <v>571</v>
      </c>
      <c r="D21" s="79">
        <v>-1182086</v>
      </c>
      <c r="E21" s="80">
        <v>102242624</v>
      </c>
      <c r="F21" s="80">
        <v>42088681</v>
      </c>
      <c r="G21" s="80">
        <v>4941000</v>
      </c>
      <c r="H21" s="81">
        <v>148090219</v>
      </c>
      <c r="I21" s="79">
        <v>30667703</v>
      </c>
      <c r="J21" s="80">
        <v>128566380</v>
      </c>
      <c r="K21" s="80">
        <v>49464309</v>
      </c>
      <c r="L21" s="80">
        <v>3581000</v>
      </c>
      <c r="M21" s="82">
        <v>212279392</v>
      </c>
    </row>
    <row r="22" spans="1:13" ht="12.75">
      <c r="A22" s="52" t="s">
        <v>90</v>
      </c>
      <c r="B22" s="77" t="s">
        <v>572</v>
      </c>
      <c r="C22" s="78" t="s">
        <v>573</v>
      </c>
      <c r="D22" s="79">
        <v>216682</v>
      </c>
      <c r="E22" s="80">
        <v>94745099</v>
      </c>
      <c r="F22" s="80">
        <v>49114475</v>
      </c>
      <c r="G22" s="80">
        <v>839000</v>
      </c>
      <c r="H22" s="81">
        <v>144915256</v>
      </c>
      <c r="I22" s="79">
        <v>-293067</v>
      </c>
      <c r="J22" s="80">
        <v>90749489</v>
      </c>
      <c r="K22" s="80">
        <v>30098062</v>
      </c>
      <c r="L22" s="80">
        <v>2013000</v>
      </c>
      <c r="M22" s="82">
        <v>122567484</v>
      </c>
    </row>
    <row r="23" spans="1:13" ht="12.75">
      <c r="A23" s="52" t="s">
        <v>105</v>
      </c>
      <c r="B23" s="77" t="s">
        <v>574</v>
      </c>
      <c r="C23" s="78" t="s">
        <v>575</v>
      </c>
      <c r="D23" s="79">
        <v>0</v>
      </c>
      <c r="E23" s="80">
        <v>17109</v>
      </c>
      <c r="F23" s="80">
        <v>100817122</v>
      </c>
      <c r="G23" s="80">
        <v>450000</v>
      </c>
      <c r="H23" s="81">
        <v>101284231</v>
      </c>
      <c r="I23" s="79">
        <v>0</v>
      </c>
      <c r="J23" s="80">
        <v>219764</v>
      </c>
      <c r="K23" s="80">
        <v>104610856</v>
      </c>
      <c r="L23" s="80">
        <v>1650000</v>
      </c>
      <c r="M23" s="82">
        <v>106480620</v>
      </c>
    </row>
    <row r="24" spans="1:13" ht="16.5">
      <c r="A24" s="53"/>
      <c r="B24" s="83" t="s">
        <v>576</v>
      </c>
      <c r="C24" s="84"/>
      <c r="D24" s="85">
        <f aca="true" t="shared" si="2" ref="D24:M24">SUM(D18:D23)</f>
        <v>64290850</v>
      </c>
      <c r="E24" s="86">
        <f t="shared" si="2"/>
        <v>765044237</v>
      </c>
      <c r="F24" s="86">
        <f t="shared" si="2"/>
        <v>378583944</v>
      </c>
      <c r="G24" s="86">
        <f t="shared" si="2"/>
        <v>13172000</v>
      </c>
      <c r="H24" s="87">
        <f t="shared" si="2"/>
        <v>1221091031</v>
      </c>
      <c r="I24" s="85">
        <f t="shared" si="2"/>
        <v>36404102</v>
      </c>
      <c r="J24" s="86">
        <f t="shared" si="2"/>
        <v>738893527</v>
      </c>
      <c r="K24" s="86">
        <f t="shared" si="2"/>
        <v>326539261</v>
      </c>
      <c r="L24" s="86">
        <f t="shared" si="2"/>
        <v>34087000</v>
      </c>
      <c r="M24" s="88">
        <f t="shared" si="2"/>
        <v>1135923890</v>
      </c>
    </row>
    <row r="25" spans="1:13" ht="12.75">
      <c r="A25" s="52" t="s">
        <v>90</v>
      </c>
      <c r="B25" s="77" t="s">
        <v>577</v>
      </c>
      <c r="C25" s="78" t="s">
        <v>578</v>
      </c>
      <c r="D25" s="79">
        <v>57370380</v>
      </c>
      <c r="E25" s="80">
        <v>68700760</v>
      </c>
      <c r="F25" s="80">
        <v>9405283</v>
      </c>
      <c r="G25" s="80">
        <v>729000</v>
      </c>
      <c r="H25" s="81">
        <v>136205423</v>
      </c>
      <c r="I25" s="79">
        <v>13283953</v>
      </c>
      <c r="J25" s="80">
        <v>44876149</v>
      </c>
      <c r="K25" s="80">
        <v>39959733</v>
      </c>
      <c r="L25" s="80">
        <v>3997000</v>
      </c>
      <c r="M25" s="82">
        <v>102116835</v>
      </c>
    </row>
    <row r="26" spans="1:13" ht="12.75">
      <c r="A26" s="52" t="s">
        <v>90</v>
      </c>
      <c r="B26" s="77" t="s">
        <v>579</v>
      </c>
      <c r="C26" s="78" t="s">
        <v>580</v>
      </c>
      <c r="D26" s="79">
        <v>53077474</v>
      </c>
      <c r="E26" s="80">
        <v>144668157</v>
      </c>
      <c r="F26" s="80">
        <v>65257123</v>
      </c>
      <c r="G26" s="80">
        <v>2035000</v>
      </c>
      <c r="H26" s="81">
        <v>265037754</v>
      </c>
      <c r="I26" s="79">
        <v>48421664</v>
      </c>
      <c r="J26" s="80">
        <v>154069196</v>
      </c>
      <c r="K26" s="80">
        <v>69138017</v>
      </c>
      <c r="L26" s="80">
        <v>865000</v>
      </c>
      <c r="M26" s="82">
        <v>272493877</v>
      </c>
    </row>
    <row r="27" spans="1:13" ht="12.75">
      <c r="A27" s="52" t="s">
        <v>90</v>
      </c>
      <c r="B27" s="77" t="s">
        <v>581</v>
      </c>
      <c r="C27" s="78" t="s">
        <v>582</v>
      </c>
      <c r="D27" s="79">
        <v>8809523</v>
      </c>
      <c r="E27" s="80">
        <v>38367932</v>
      </c>
      <c r="F27" s="80">
        <v>38088935</v>
      </c>
      <c r="G27" s="80">
        <v>508000</v>
      </c>
      <c r="H27" s="81">
        <v>85774390</v>
      </c>
      <c r="I27" s="79">
        <v>7662216</v>
      </c>
      <c r="J27" s="80">
        <v>34833455</v>
      </c>
      <c r="K27" s="80">
        <v>12471078</v>
      </c>
      <c r="L27" s="80">
        <v>1545000</v>
      </c>
      <c r="M27" s="82">
        <v>56511749</v>
      </c>
    </row>
    <row r="28" spans="1:13" ht="12.75">
      <c r="A28" s="52" t="s">
        <v>90</v>
      </c>
      <c r="B28" s="77" t="s">
        <v>583</v>
      </c>
      <c r="C28" s="78" t="s">
        <v>584</v>
      </c>
      <c r="D28" s="79">
        <v>8299632</v>
      </c>
      <c r="E28" s="80">
        <v>25520531</v>
      </c>
      <c r="F28" s="80">
        <v>15898547</v>
      </c>
      <c r="G28" s="80">
        <v>1580000</v>
      </c>
      <c r="H28" s="81">
        <v>51298710</v>
      </c>
      <c r="I28" s="79">
        <v>7453109</v>
      </c>
      <c r="J28" s="80">
        <v>24754473</v>
      </c>
      <c r="K28" s="80">
        <v>14222470</v>
      </c>
      <c r="L28" s="80">
        <v>530000</v>
      </c>
      <c r="M28" s="82">
        <v>46960052</v>
      </c>
    </row>
    <row r="29" spans="1:13" ht="12.75">
      <c r="A29" s="52" t="s">
        <v>105</v>
      </c>
      <c r="B29" s="77" t="s">
        <v>585</v>
      </c>
      <c r="C29" s="78" t="s">
        <v>586</v>
      </c>
      <c r="D29" s="79">
        <v>0</v>
      </c>
      <c r="E29" s="80">
        <v>0</v>
      </c>
      <c r="F29" s="80">
        <v>52031924</v>
      </c>
      <c r="G29" s="80">
        <v>514000</v>
      </c>
      <c r="H29" s="81">
        <v>52545924</v>
      </c>
      <c r="I29" s="79">
        <v>0</v>
      </c>
      <c r="J29" s="80">
        <v>260215</v>
      </c>
      <c r="K29" s="80">
        <v>34886757</v>
      </c>
      <c r="L29" s="80">
        <v>1577000</v>
      </c>
      <c r="M29" s="82">
        <v>36723972</v>
      </c>
    </row>
    <row r="30" spans="1:13" ht="16.5">
      <c r="A30" s="53"/>
      <c r="B30" s="83" t="s">
        <v>587</v>
      </c>
      <c r="C30" s="84"/>
      <c r="D30" s="85">
        <f aca="true" t="shared" si="3" ref="D30:M30">SUM(D25:D29)</f>
        <v>127557009</v>
      </c>
      <c r="E30" s="86">
        <f t="shared" si="3"/>
        <v>277257380</v>
      </c>
      <c r="F30" s="86">
        <f t="shared" si="3"/>
        <v>180681812</v>
      </c>
      <c r="G30" s="86">
        <f t="shared" si="3"/>
        <v>5366000</v>
      </c>
      <c r="H30" s="87">
        <f t="shared" si="3"/>
        <v>590862201</v>
      </c>
      <c r="I30" s="85">
        <f t="shared" si="3"/>
        <v>76820942</v>
      </c>
      <c r="J30" s="86">
        <f t="shared" si="3"/>
        <v>258793488</v>
      </c>
      <c r="K30" s="86">
        <f t="shared" si="3"/>
        <v>170678055</v>
      </c>
      <c r="L30" s="86">
        <f t="shared" si="3"/>
        <v>8514000</v>
      </c>
      <c r="M30" s="88">
        <f t="shared" si="3"/>
        <v>514806485</v>
      </c>
    </row>
    <row r="31" spans="1:13" ht="12.75">
      <c r="A31" s="52" t="s">
        <v>90</v>
      </c>
      <c r="B31" s="77" t="s">
        <v>588</v>
      </c>
      <c r="C31" s="78" t="s">
        <v>589</v>
      </c>
      <c r="D31" s="79">
        <v>2997738</v>
      </c>
      <c r="E31" s="80">
        <v>13928656</v>
      </c>
      <c r="F31" s="80">
        <v>1464744</v>
      </c>
      <c r="G31" s="80">
        <v>7450000</v>
      </c>
      <c r="H31" s="81">
        <v>25841138</v>
      </c>
      <c r="I31" s="79">
        <v>-39356</v>
      </c>
      <c r="J31" s="80">
        <v>12769874</v>
      </c>
      <c r="K31" s="80">
        <v>3070975</v>
      </c>
      <c r="L31" s="80">
        <v>450000</v>
      </c>
      <c r="M31" s="82">
        <v>16251493</v>
      </c>
    </row>
    <row r="32" spans="1:13" ht="12.75">
      <c r="A32" s="52" t="s">
        <v>90</v>
      </c>
      <c r="B32" s="77" t="s">
        <v>590</v>
      </c>
      <c r="C32" s="78" t="s">
        <v>591</v>
      </c>
      <c r="D32" s="79">
        <v>252913</v>
      </c>
      <c r="E32" s="80">
        <v>44888652</v>
      </c>
      <c r="F32" s="80">
        <v>27847752</v>
      </c>
      <c r="G32" s="80">
        <v>464000</v>
      </c>
      <c r="H32" s="81">
        <v>73453317</v>
      </c>
      <c r="I32" s="79">
        <v>-5915762</v>
      </c>
      <c r="J32" s="80">
        <v>39790591</v>
      </c>
      <c r="K32" s="80">
        <v>21774426</v>
      </c>
      <c r="L32" s="80">
        <v>3490000</v>
      </c>
      <c r="M32" s="82">
        <v>59139255</v>
      </c>
    </row>
    <row r="33" spans="1:13" ht="12.75">
      <c r="A33" s="52" t="s">
        <v>90</v>
      </c>
      <c r="B33" s="77" t="s">
        <v>592</v>
      </c>
      <c r="C33" s="78" t="s">
        <v>593</v>
      </c>
      <c r="D33" s="79">
        <v>-908</v>
      </c>
      <c r="E33" s="80">
        <v>127215731</v>
      </c>
      <c r="F33" s="80">
        <v>52411924</v>
      </c>
      <c r="G33" s="80">
        <v>6030000</v>
      </c>
      <c r="H33" s="81">
        <v>185656747</v>
      </c>
      <c r="I33" s="79">
        <v>79294</v>
      </c>
      <c r="J33" s="80">
        <v>121497775</v>
      </c>
      <c r="K33" s="80">
        <v>47674067</v>
      </c>
      <c r="L33" s="80">
        <v>828000</v>
      </c>
      <c r="M33" s="82">
        <v>170079136</v>
      </c>
    </row>
    <row r="34" spans="1:13" ht="12.75">
      <c r="A34" s="52" t="s">
        <v>90</v>
      </c>
      <c r="B34" s="77" t="s">
        <v>85</v>
      </c>
      <c r="C34" s="78" t="s">
        <v>86</v>
      </c>
      <c r="D34" s="79">
        <v>39254843</v>
      </c>
      <c r="E34" s="80">
        <v>227429886</v>
      </c>
      <c r="F34" s="80">
        <v>58738163</v>
      </c>
      <c r="G34" s="80">
        <v>66390000</v>
      </c>
      <c r="H34" s="81">
        <v>391812892</v>
      </c>
      <c r="I34" s="79">
        <v>50650161</v>
      </c>
      <c r="J34" s="80">
        <v>260972602</v>
      </c>
      <c r="K34" s="80">
        <v>47801682</v>
      </c>
      <c r="L34" s="80">
        <v>31806000</v>
      </c>
      <c r="M34" s="82">
        <v>391230445</v>
      </c>
    </row>
    <row r="35" spans="1:13" ht="12.75">
      <c r="A35" s="52" t="s">
        <v>90</v>
      </c>
      <c r="B35" s="77" t="s">
        <v>594</v>
      </c>
      <c r="C35" s="78" t="s">
        <v>595</v>
      </c>
      <c r="D35" s="79">
        <v>58974</v>
      </c>
      <c r="E35" s="80">
        <v>67006424</v>
      </c>
      <c r="F35" s="80">
        <v>39981261</v>
      </c>
      <c r="G35" s="80">
        <v>10310000</v>
      </c>
      <c r="H35" s="81">
        <v>117356659</v>
      </c>
      <c r="I35" s="79">
        <v>-67338</v>
      </c>
      <c r="J35" s="80">
        <v>63301969</v>
      </c>
      <c r="K35" s="80">
        <v>32888689</v>
      </c>
      <c r="L35" s="80">
        <v>1102000</v>
      </c>
      <c r="M35" s="82">
        <v>97225320</v>
      </c>
    </row>
    <row r="36" spans="1:13" ht="12.75">
      <c r="A36" s="52" t="s">
        <v>90</v>
      </c>
      <c r="B36" s="77" t="s">
        <v>596</v>
      </c>
      <c r="C36" s="78" t="s">
        <v>597</v>
      </c>
      <c r="D36" s="79">
        <v>26748293</v>
      </c>
      <c r="E36" s="80">
        <v>64848775</v>
      </c>
      <c r="F36" s="80">
        <v>35155814</v>
      </c>
      <c r="G36" s="80">
        <v>8004000</v>
      </c>
      <c r="H36" s="81">
        <v>134756882</v>
      </c>
      <c r="I36" s="79">
        <v>53440</v>
      </c>
      <c r="J36" s="80">
        <v>36074225</v>
      </c>
      <c r="K36" s="80">
        <v>44260292</v>
      </c>
      <c r="L36" s="80">
        <v>841000</v>
      </c>
      <c r="M36" s="82">
        <v>81228957</v>
      </c>
    </row>
    <row r="37" spans="1:13" ht="12.75">
      <c r="A37" s="52" t="s">
        <v>90</v>
      </c>
      <c r="B37" s="77" t="s">
        <v>598</v>
      </c>
      <c r="C37" s="78" t="s">
        <v>599</v>
      </c>
      <c r="D37" s="79">
        <v>-2504858</v>
      </c>
      <c r="E37" s="80">
        <v>64710838</v>
      </c>
      <c r="F37" s="80">
        <v>40053760</v>
      </c>
      <c r="G37" s="80">
        <v>2636000</v>
      </c>
      <c r="H37" s="81">
        <v>104895740</v>
      </c>
      <c r="I37" s="79">
        <v>162732</v>
      </c>
      <c r="J37" s="80">
        <v>51339668</v>
      </c>
      <c r="K37" s="80">
        <v>39486525</v>
      </c>
      <c r="L37" s="80">
        <v>581000</v>
      </c>
      <c r="M37" s="82">
        <v>91569925</v>
      </c>
    </row>
    <row r="38" spans="1:13" ht="12.75">
      <c r="A38" s="52" t="s">
        <v>105</v>
      </c>
      <c r="B38" s="77" t="s">
        <v>600</v>
      </c>
      <c r="C38" s="78" t="s">
        <v>601</v>
      </c>
      <c r="D38" s="79">
        <v>0</v>
      </c>
      <c r="E38" s="80">
        <v>0</v>
      </c>
      <c r="F38" s="80">
        <v>85505937</v>
      </c>
      <c r="G38" s="80">
        <v>576000</v>
      </c>
      <c r="H38" s="81">
        <v>86081937</v>
      </c>
      <c r="I38" s="79">
        <v>0</v>
      </c>
      <c r="J38" s="80">
        <v>0</v>
      </c>
      <c r="K38" s="80">
        <v>43600103</v>
      </c>
      <c r="L38" s="80">
        <v>1514000</v>
      </c>
      <c r="M38" s="82">
        <v>45114103</v>
      </c>
    </row>
    <row r="39" spans="1:13" ht="16.5">
      <c r="A39" s="53"/>
      <c r="B39" s="83" t="s">
        <v>602</v>
      </c>
      <c r="C39" s="84"/>
      <c r="D39" s="85">
        <f aca="true" t="shared" si="4" ref="D39:M39">SUM(D31:D38)</f>
        <v>66806995</v>
      </c>
      <c r="E39" s="86">
        <f t="shared" si="4"/>
        <v>610028962</v>
      </c>
      <c r="F39" s="86">
        <f t="shared" si="4"/>
        <v>341159355</v>
      </c>
      <c r="G39" s="86">
        <f t="shared" si="4"/>
        <v>101860000</v>
      </c>
      <c r="H39" s="87">
        <f t="shared" si="4"/>
        <v>1119855312</v>
      </c>
      <c r="I39" s="85">
        <f t="shared" si="4"/>
        <v>44923171</v>
      </c>
      <c r="J39" s="86">
        <f t="shared" si="4"/>
        <v>585746704</v>
      </c>
      <c r="K39" s="86">
        <f t="shared" si="4"/>
        <v>280556759</v>
      </c>
      <c r="L39" s="86">
        <f t="shared" si="4"/>
        <v>40612000</v>
      </c>
      <c r="M39" s="88">
        <f t="shared" si="4"/>
        <v>951838634</v>
      </c>
    </row>
    <row r="40" spans="1:13" ht="12.75">
      <c r="A40" s="52" t="s">
        <v>90</v>
      </c>
      <c r="B40" s="77" t="s">
        <v>603</v>
      </c>
      <c r="C40" s="78" t="s">
        <v>604</v>
      </c>
      <c r="D40" s="79">
        <v>168</v>
      </c>
      <c r="E40" s="80">
        <v>6705499</v>
      </c>
      <c r="F40" s="80">
        <v>21671551</v>
      </c>
      <c r="G40" s="80">
        <v>0</v>
      </c>
      <c r="H40" s="81">
        <v>28377218</v>
      </c>
      <c r="I40" s="79">
        <v>116395</v>
      </c>
      <c r="J40" s="80">
        <v>4079006</v>
      </c>
      <c r="K40" s="80">
        <v>9308819</v>
      </c>
      <c r="L40" s="80">
        <v>450000</v>
      </c>
      <c r="M40" s="82">
        <v>13954220</v>
      </c>
    </row>
    <row r="41" spans="1:13" ht="12.75">
      <c r="A41" s="52" t="s">
        <v>90</v>
      </c>
      <c r="B41" s="77" t="s">
        <v>605</v>
      </c>
      <c r="C41" s="78" t="s">
        <v>606</v>
      </c>
      <c r="D41" s="79">
        <v>568785</v>
      </c>
      <c r="E41" s="80">
        <v>5004275</v>
      </c>
      <c r="F41" s="80">
        <v>4006205</v>
      </c>
      <c r="G41" s="80">
        <v>450000</v>
      </c>
      <c r="H41" s="81">
        <v>10029265</v>
      </c>
      <c r="I41" s="79">
        <v>536074</v>
      </c>
      <c r="J41" s="80">
        <v>5126321</v>
      </c>
      <c r="K41" s="80">
        <v>7925138</v>
      </c>
      <c r="L41" s="80">
        <v>450000</v>
      </c>
      <c r="M41" s="82">
        <v>14037533</v>
      </c>
    </row>
    <row r="42" spans="1:13" ht="12.75">
      <c r="A42" s="52" t="s">
        <v>90</v>
      </c>
      <c r="B42" s="77" t="s">
        <v>607</v>
      </c>
      <c r="C42" s="78" t="s">
        <v>608</v>
      </c>
      <c r="D42" s="79">
        <v>544587</v>
      </c>
      <c r="E42" s="80">
        <v>11955922</v>
      </c>
      <c r="F42" s="80">
        <v>12933241</v>
      </c>
      <c r="G42" s="80">
        <v>2746000</v>
      </c>
      <c r="H42" s="81">
        <v>28179750</v>
      </c>
      <c r="I42" s="79">
        <v>173285</v>
      </c>
      <c r="J42" s="80">
        <v>26266751</v>
      </c>
      <c r="K42" s="80">
        <v>24931720</v>
      </c>
      <c r="L42" s="80">
        <v>3228000</v>
      </c>
      <c r="M42" s="82">
        <v>54599756</v>
      </c>
    </row>
    <row r="43" spans="1:13" ht="12.75">
      <c r="A43" s="52" t="s">
        <v>105</v>
      </c>
      <c r="B43" s="77" t="s">
        <v>609</v>
      </c>
      <c r="C43" s="78" t="s">
        <v>610</v>
      </c>
      <c r="D43" s="79">
        <v>0</v>
      </c>
      <c r="E43" s="80">
        <v>0</v>
      </c>
      <c r="F43" s="80">
        <v>18999917</v>
      </c>
      <c r="G43" s="80">
        <v>0</v>
      </c>
      <c r="H43" s="81">
        <v>18999917</v>
      </c>
      <c r="I43" s="79">
        <v>0</v>
      </c>
      <c r="J43" s="80">
        <v>0</v>
      </c>
      <c r="K43" s="80">
        <v>38815741</v>
      </c>
      <c r="L43" s="80">
        <v>1316000</v>
      </c>
      <c r="M43" s="82">
        <v>40131741</v>
      </c>
    </row>
    <row r="44" spans="1:13" ht="16.5">
      <c r="A44" s="53"/>
      <c r="B44" s="83" t="s">
        <v>611</v>
      </c>
      <c r="C44" s="84"/>
      <c r="D44" s="85">
        <f aca="true" t="shared" si="5" ref="D44:M44">SUM(D40:D43)</f>
        <v>1113540</v>
      </c>
      <c r="E44" s="86">
        <f t="shared" si="5"/>
        <v>23665696</v>
      </c>
      <c r="F44" s="86">
        <f t="shared" si="5"/>
        <v>57610914</v>
      </c>
      <c r="G44" s="86">
        <f t="shared" si="5"/>
        <v>3196000</v>
      </c>
      <c r="H44" s="87">
        <f t="shared" si="5"/>
        <v>85586150</v>
      </c>
      <c r="I44" s="85">
        <f t="shared" si="5"/>
        <v>825754</v>
      </c>
      <c r="J44" s="86">
        <f t="shared" si="5"/>
        <v>35472078</v>
      </c>
      <c r="K44" s="86">
        <f t="shared" si="5"/>
        <v>80981418</v>
      </c>
      <c r="L44" s="86">
        <f t="shared" si="5"/>
        <v>5444000</v>
      </c>
      <c r="M44" s="88">
        <f t="shared" si="5"/>
        <v>122723250</v>
      </c>
    </row>
    <row r="45" spans="1:13" ht="16.5">
      <c r="A45" s="54"/>
      <c r="B45" s="89" t="s">
        <v>612</v>
      </c>
      <c r="C45" s="90"/>
      <c r="D45" s="91">
        <f aca="true" t="shared" si="6" ref="D45:M45">SUM(D9,D11:D16,D18:D23,D25:D29,D31:D38,D40:D43)</f>
        <v>2465410829</v>
      </c>
      <c r="E45" s="92">
        <f t="shared" si="6"/>
        <v>6263237214</v>
      </c>
      <c r="F45" s="92">
        <f t="shared" si="6"/>
        <v>4161194460</v>
      </c>
      <c r="G45" s="92">
        <f t="shared" si="6"/>
        <v>396942000</v>
      </c>
      <c r="H45" s="93">
        <f t="shared" si="6"/>
        <v>13286784503</v>
      </c>
      <c r="I45" s="91">
        <f t="shared" si="6"/>
        <v>2291870930</v>
      </c>
      <c r="J45" s="92">
        <f t="shared" si="6"/>
        <v>6493437493</v>
      </c>
      <c r="K45" s="92">
        <f t="shared" si="6"/>
        <v>3260736442</v>
      </c>
      <c r="L45" s="92">
        <f t="shared" si="6"/>
        <v>363965000</v>
      </c>
      <c r="M45" s="94">
        <f t="shared" si="6"/>
        <v>12410009865</v>
      </c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2">
      <selection activeCell="A1" sqref="A1:IV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2" width="10.7109375" style="3" customWidth="1"/>
    <col min="13" max="13" width="11.7109375" style="3" customWidth="1"/>
    <col min="14" max="16384" width="9.140625" style="3" customWidth="1"/>
  </cols>
  <sheetData>
    <row r="1" spans="1:13" ht="16.5" hidden="1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7" ht="15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2"/>
      <c r="O2" s="2"/>
      <c r="P2" s="2"/>
      <c r="Q2" s="2"/>
    </row>
    <row r="3" spans="1:13" ht="16.5" customHeight="1">
      <c r="A3" s="5"/>
      <c r="B3" s="6"/>
      <c r="C3" s="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s="8" customFormat="1" ht="16.5" customHeight="1">
      <c r="A4" s="9"/>
      <c r="B4" s="10"/>
      <c r="C4" s="11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s="8" customFormat="1" ht="81.75" customHeight="1">
      <c r="A5" s="12"/>
      <c r="B5" s="13" t="s">
        <v>5</v>
      </c>
      <c r="C5" s="14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31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32</v>
      </c>
      <c r="C9" s="57" t="s">
        <v>33</v>
      </c>
      <c r="D9" s="58">
        <v>246877519</v>
      </c>
      <c r="E9" s="59">
        <v>760949025</v>
      </c>
      <c r="F9" s="59">
        <v>544862471</v>
      </c>
      <c r="G9" s="59">
        <v>16195000</v>
      </c>
      <c r="H9" s="60">
        <v>1568884015</v>
      </c>
      <c r="I9" s="61">
        <v>242500694</v>
      </c>
      <c r="J9" s="62">
        <v>901906936</v>
      </c>
      <c r="K9" s="59">
        <v>501242511</v>
      </c>
      <c r="L9" s="62">
        <v>7965000</v>
      </c>
      <c r="M9" s="96">
        <v>1653615141</v>
      </c>
    </row>
    <row r="10" spans="1:13" s="8" customFormat="1" ht="12.75">
      <c r="A10" s="24"/>
      <c r="B10" s="56" t="s">
        <v>34</v>
      </c>
      <c r="C10" s="57" t="s">
        <v>35</v>
      </c>
      <c r="D10" s="58">
        <v>2106837006</v>
      </c>
      <c r="E10" s="59">
        <v>4233572046</v>
      </c>
      <c r="F10" s="59">
        <v>2963765157</v>
      </c>
      <c r="G10" s="59">
        <v>260882000</v>
      </c>
      <c r="H10" s="60">
        <v>9565056209</v>
      </c>
      <c r="I10" s="61">
        <v>2043109809</v>
      </c>
      <c r="J10" s="62">
        <v>4534723199</v>
      </c>
      <c r="K10" s="59">
        <v>2207662076</v>
      </c>
      <c r="L10" s="62">
        <v>261798000</v>
      </c>
      <c r="M10" s="96">
        <v>9047293084</v>
      </c>
    </row>
    <row r="11" spans="1:13" s="8" customFormat="1" ht="12.75">
      <c r="A11" s="24"/>
      <c r="B11" s="56" t="s">
        <v>36</v>
      </c>
      <c r="C11" s="57" t="s">
        <v>37</v>
      </c>
      <c r="D11" s="58">
        <v>1345159492</v>
      </c>
      <c r="E11" s="59">
        <v>4782676178</v>
      </c>
      <c r="F11" s="59">
        <v>2157278086</v>
      </c>
      <c r="G11" s="59">
        <v>246236000</v>
      </c>
      <c r="H11" s="60">
        <v>8531349756</v>
      </c>
      <c r="I11" s="61">
        <v>1187339066</v>
      </c>
      <c r="J11" s="62">
        <v>4933261206</v>
      </c>
      <c r="K11" s="59">
        <v>1781779566</v>
      </c>
      <c r="L11" s="62">
        <v>144957000</v>
      </c>
      <c r="M11" s="96">
        <v>8047336838</v>
      </c>
    </row>
    <row r="12" spans="1:13" s="8" customFormat="1" ht="12.75">
      <c r="A12" s="24"/>
      <c r="B12" s="56" t="s">
        <v>38</v>
      </c>
      <c r="C12" s="57" t="s">
        <v>39</v>
      </c>
      <c r="D12" s="58">
        <v>1753140021</v>
      </c>
      <c r="E12" s="59">
        <v>4459589912</v>
      </c>
      <c r="F12" s="59">
        <v>1131299572</v>
      </c>
      <c r="G12" s="59">
        <v>298379000</v>
      </c>
      <c r="H12" s="60">
        <v>7642408505</v>
      </c>
      <c r="I12" s="61">
        <v>1865893652</v>
      </c>
      <c r="J12" s="62">
        <v>3900755226</v>
      </c>
      <c r="K12" s="59">
        <v>2063870507</v>
      </c>
      <c r="L12" s="62">
        <v>305164000</v>
      </c>
      <c r="M12" s="96">
        <v>8135683385</v>
      </c>
    </row>
    <row r="13" spans="1:13" s="8" customFormat="1" ht="12.75">
      <c r="A13" s="24"/>
      <c r="B13" s="56" t="s">
        <v>40</v>
      </c>
      <c r="C13" s="57" t="s">
        <v>41</v>
      </c>
      <c r="D13" s="58">
        <v>2276726830</v>
      </c>
      <c r="E13" s="59">
        <v>6196264309</v>
      </c>
      <c r="F13" s="59">
        <v>1820760518</v>
      </c>
      <c r="G13" s="59">
        <v>253601000</v>
      </c>
      <c r="H13" s="60">
        <v>10547352657</v>
      </c>
      <c r="I13" s="61">
        <v>2029024957</v>
      </c>
      <c r="J13" s="62">
        <v>5764963763</v>
      </c>
      <c r="K13" s="59">
        <v>2596121548</v>
      </c>
      <c r="L13" s="62">
        <v>281303000</v>
      </c>
      <c r="M13" s="96">
        <v>10671413268</v>
      </c>
    </row>
    <row r="14" spans="1:13" s="8" customFormat="1" ht="12.75">
      <c r="A14" s="24"/>
      <c r="B14" s="56" t="s">
        <v>42</v>
      </c>
      <c r="C14" s="57" t="s">
        <v>43</v>
      </c>
      <c r="D14" s="58">
        <v>297756697</v>
      </c>
      <c r="E14" s="59">
        <v>766675398</v>
      </c>
      <c r="F14" s="59">
        <v>356643039</v>
      </c>
      <c r="G14" s="59">
        <v>66614000</v>
      </c>
      <c r="H14" s="60">
        <v>1487689134</v>
      </c>
      <c r="I14" s="61">
        <v>241926604</v>
      </c>
      <c r="J14" s="62">
        <v>755389709</v>
      </c>
      <c r="K14" s="59">
        <v>145908466</v>
      </c>
      <c r="L14" s="62">
        <v>61672000</v>
      </c>
      <c r="M14" s="96">
        <v>1204896779</v>
      </c>
    </row>
    <row r="15" spans="1:13" s="8" customFormat="1" ht="12.75">
      <c r="A15" s="24"/>
      <c r="B15" s="56" t="s">
        <v>44</v>
      </c>
      <c r="C15" s="57" t="s">
        <v>45</v>
      </c>
      <c r="D15" s="58">
        <v>486991480</v>
      </c>
      <c r="E15" s="59">
        <v>1326673718</v>
      </c>
      <c r="F15" s="59">
        <v>541466467</v>
      </c>
      <c r="G15" s="59">
        <v>92987000</v>
      </c>
      <c r="H15" s="60">
        <v>2448118665</v>
      </c>
      <c r="I15" s="61">
        <v>372921489</v>
      </c>
      <c r="J15" s="62">
        <v>1110572532</v>
      </c>
      <c r="K15" s="59">
        <v>579974487</v>
      </c>
      <c r="L15" s="62">
        <v>0</v>
      </c>
      <c r="M15" s="96">
        <v>2063468508</v>
      </c>
    </row>
    <row r="16" spans="1:13" s="8" customFormat="1" ht="12.75">
      <c r="A16" s="24"/>
      <c r="B16" s="56" t="s">
        <v>46</v>
      </c>
      <c r="C16" s="57" t="s">
        <v>47</v>
      </c>
      <c r="D16" s="58">
        <v>1728820904</v>
      </c>
      <c r="E16" s="59">
        <v>3995841523</v>
      </c>
      <c r="F16" s="59">
        <v>981838286</v>
      </c>
      <c r="G16" s="59">
        <v>254689000</v>
      </c>
      <c r="H16" s="60">
        <v>6961189713</v>
      </c>
      <c r="I16" s="61">
        <v>1405522833</v>
      </c>
      <c r="J16" s="62">
        <v>3839658600</v>
      </c>
      <c r="K16" s="59">
        <v>1568253643</v>
      </c>
      <c r="L16" s="62">
        <v>273676000</v>
      </c>
      <c r="M16" s="96">
        <v>7087111076</v>
      </c>
    </row>
    <row r="17" spans="1:13" s="8" customFormat="1" ht="12.75">
      <c r="A17" s="24"/>
      <c r="B17" s="97" t="s">
        <v>89</v>
      </c>
      <c r="C17" s="57"/>
      <c r="D17" s="66">
        <f aca="true" t="shared" si="0" ref="D17:M17">SUM(D9:D16)</f>
        <v>10242309949</v>
      </c>
      <c r="E17" s="67">
        <f t="shared" si="0"/>
        <v>26522242109</v>
      </c>
      <c r="F17" s="67">
        <f t="shared" si="0"/>
        <v>10497913596</v>
      </c>
      <c r="G17" s="67">
        <f t="shared" si="0"/>
        <v>1489583000</v>
      </c>
      <c r="H17" s="98">
        <f t="shared" si="0"/>
        <v>48752048654</v>
      </c>
      <c r="I17" s="99">
        <f t="shared" si="0"/>
        <v>9388239104</v>
      </c>
      <c r="J17" s="100">
        <f t="shared" si="0"/>
        <v>25741231171</v>
      </c>
      <c r="K17" s="67">
        <f t="shared" si="0"/>
        <v>11444812804</v>
      </c>
      <c r="L17" s="100">
        <f t="shared" si="0"/>
        <v>1336535000</v>
      </c>
      <c r="M17" s="101">
        <f t="shared" si="0"/>
        <v>47910818079</v>
      </c>
    </row>
    <row r="18" spans="1:13" s="8" customFormat="1" ht="12.75">
      <c r="A18" s="26"/>
      <c r="B18" s="102"/>
      <c r="C18" s="103"/>
      <c r="D18" s="104"/>
      <c r="E18" s="105"/>
      <c r="F18" s="105"/>
      <c r="G18" s="105"/>
      <c r="H18" s="106"/>
      <c r="I18" s="107"/>
      <c r="J18" s="108"/>
      <c r="K18" s="105"/>
      <c r="L18" s="108"/>
      <c r="M18" s="109"/>
    </row>
    <row r="19" spans="1:13" ht="12.75">
      <c r="A19" s="2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3" ht="12.75">
      <c r="A20" s="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PageLayoutView="0" workbookViewId="0" topLeftCell="A2">
      <selection activeCell="O5" sqref="O5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 hidden="1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5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s="35" customFormat="1" ht="12.75">
      <c r="A3" s="5"/>
      <c r="B3" s="6"/>
      <c r="C3" s="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s="8" customFormat="1" ht="16.5" customHeight="1">
      <c r="A4" s="9"/>
      <c r="B4" s="10"/>
      <c r="C4" s="11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s="8" customFormat="1" ht="81.75" customHeight="1">
      <c r="A5" s="12"/>
      <c r="B5" s="13" t="s">
        <v>5</v>
      </c>
      <c r="C5" s="14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48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/>
      <c r="B9" s="56" t="s">
        <v>49</v>
      </c>
      <c r="C9" s="57" t="s">
        <v>50</v>
      </c>
      <c r="D9" s="58">
        <v>71650360</v>
      </c>
      <c r="E9" s="59">
        <v>290797680</v>
      </c>
      <c r="F9" s="59">
        <v>185742930</v>
      </c>
      <c r="G9" s="59">
        <v>13500000</v>
      </c>
      <c r="H9" s="60">
        <v>561690970</v>
      </c>
      <c r="I9" s="61">
        <v>67991369</v>
      </c>
      <c r="J9" s="62">
        <v>290887482</v>
      </c>
      <c r="K9" s="59">
        <v>193332752</v>
      </c>
      <c r="L9" s="62">
        <v>508000</v>
      </c>
      <c r="M9" s="60">
        <v>552719603</v>
      </c>
    </row>
    <row r="10" spans="1:13" s="8" customFormat="1" ht="12.75" customHeight="1">
      <c r="A10" s="24"/>
      <c r="B10" s="56" t="s">
        <v>51</v>
      </c>
      <c r="C10" s="57" t="s">
        <v>52</v>
      </c>
      <c r="D10" s="58">
        <v>199166953</v>
      </c>
      <c r="E10" s="59">
        <v>1136628971</v>
      </c>
      <c r="F10" s="59">
        <v>250545489</v>
      </c>
      <c r="G10" s="59">
        <v>10281000</v>
      </c>
      <c r="H10" s="60">
        <v>1596622413</v>
      </c>
      <c r="I10" s="61">
        <v>164768948</v>
      </c>
      <c r="J10" s="62">
        <v>895000700</v>
      </c>
      <c r="K10" s="59">
        <v>241945892</v>
      </c>
      <c r="L10" s="62">
        <v>1622000</v>
      </c>
      <c r="M10" s="60">
        <v>1303337540</v>
      </c>
    </row>
    <row r="11" spans="1:13" s="8" customFormat="1" ht="12.75" customHeight="1">
      <c r="A11" s="24"/>
      <c r="B11" s="56" t="s">
        <v>53</v>
      </c>
      <c r="C11" s="57" t="s">
        <v>54</v>
      </c>
      <c r="D11" s="58">
        <v>117041572</v>
      </c>
      <c r="E11" s="59">
        <v>364333784</v>
      </c>
      <c r="F11" s="59">
        <v>137547230</v>
      </c>
      <c r="G11" s="59">
        <v>13712000</v>
      </c>
      <c r="H11" s="60">
        <v>632634586</v>
      </c>
      <c r="I11" s="61">
        <v>110316752</v>
      </c>
      <c r="J11" s="62">
        <v>352792551</v>
      </c>
      <c r="K11" s="59">
        <v>117328853</v>
      </c>
      <c r="L11" s="62">
        <v>490000</v>
      </c>
      <c r="M11" s="60">
        <v>580928156</v>
      </c>
    </row>
    <row r="12" spans="1:13" s="8" customFormat="1" ht="12.75" customHeight="1">
      <c r="A12" s="24"/>
      <c r="B12" s="56" t="s">
        <v>55</v>
      </c>
      <c r="C12" s="57" t="s">
        <v>56</v>
      </c>
      <c r="D12" s="58">
        <v>223841048</v>
      </c>
      <c r="E12" s="59">
        <v>680388995</v>
      </c>
      <c r="F12" s="59">
        <v>128888596</v>
      </c>
      <c r="G12" s="59">
        <v>83414000</v>
      </c>
      <c r="H12" s="60">
        <v>1116532639</v>
      </c>
      <c r="I12" s="61">
        <v>221914345</v>
      </c>
      <c r="J12" s="62">
        <v>627938970</v>
      </c>
      <c r="K12" s="59">
        <v>106759552</v>
      </c>
      <c r="L12" s="62">
        <v>87699000</v>
      </c>
      <c r="M12" s="60">
        <v>1044311867</v>
      </c>
    </row>
    <row r="13" spans="1:13" s="8" customFormat="1" ht="12.75" customHeight="1">
      <c r="A13" s="24"/>
      <c r="B13" s="56" t="s">
        <v>57</v>
      </c>
      <c r="C13" s="57" t="s">
        <v>58</v>
      </c>
      <c r="D13" s="58">
        <v>60978538</v>
      </c>
      <c r="E13" s="59">
        <v>242377305</v>
      </c>
      <c r="F13" s="59">
        <v>170787684</v>
      </c>
      <c r="G13" s="59">
        <v>3074000</v>
      </c>
      <c r="H13" s="60">
        <v>477217527</v>
      </c>
      <c r="I13" s="61">
        <v>66488349</v>
      </c>
      <c r="J13" s="62">
        <v>251724445</v>
      </c>
      <c r="K13" s="59">
        <v>149868210</v>
      </c>
      <c r="L13" s="62">
        <v>21735000</v>
      </c>
      <c r="M13" s="60">
        <v>489816004</v>
      </c>
    </row>
    <row r="14" spans="1:13" s="8" customFormat="1" ht="12.75" customHeight="1">
      <c r="A14" s="24"/>
      <c r="B14" s="56" t="s">
        <v>59</v>
      </c>
      <c r="C14" s="57" t="s">
        <v>60</v>
      </c>
      <c r="D14" s="58">
        <v>100285681</v>
      </c>
      <c r="E14" s="59">
        <v>389240397</v>
      </c>
      <c r="F14" s="59">
        <v>129211862</v>
      </c>
      <c r="G14" s="59">
        <v>5864000</v>
      </c>
      <c r="H14" s="60">
        <v>624601940</v>
      </c>
      <c r="I14" s="61">
        <v>100592546</v>
      </c>
      <c r="J14" s="62">
        <v>478446022</v>
      </c>
      <c r="K14" s="59">
        <v>67632896</v>
      </c>
      <c r="L14" s="62">
        <v>30652000</v>
      </c>
      <c r="M14" s="60">
        <v>677323464</v>
      </c>
    </row>
    <row r="15" spans="1:13" s="8" customFormat="1" ht="12.75" customHeight="1">
      <c r="A15" s="24"/>
      <c r="B15" s="56" t="s">
        <v>61</v>
      </c>
      <c r="C15" s="57" t="s">
        <v>62</v>
      </c>
      <c r="D15" s="58">
        <v>87586067</v>
      </c>
      <c r="E15" s="59">
        <v>296368856</v>
      </c>
      <c r="F15" s="59">
        <v>166589797</v>
      </c>
      <c r="G15" s="59">
        <v>159855000</v>
      </c>
      <c r="H15" s="60">
        <v>710399720</v>
      </c>
      <c r="I15" s="61">
        <v>107646096</v>
      </c>
      <c r="J15" s="62">
        <v>333384843</v>
      </c>
      <c r="K15" s="59">
        <v>145531129</v>
      </c>
      <c r="L15" s="62">
        <v>110318000</v>
      </c>
      <c r="M15" s="60">
        <v>696880068</v>
      </c>
    </row>
    <row r="16" spans="1:13" s="8" customFormat="1" ht="12.75" customHeight="1">
      <c r="A16" s="24"/>
      <c r="B16" s="56" t="s">
        <v>63</v>
      </c>
      <c r="C16" s="57" t="s">
        <v>64</v>
      </c>
      <c r="D16" s="58">
        <v>0</v>
      </c>
      <c r="E16" s="59">
        <v>1</v>
      </c>
      <c r="F16" s="59">
        <v>-9000000</v>
      </c>
      <c r="G16" s="59">
        <v>9000000</v>
      </c>
      <c r="H16" s="60">
        <v>1</v>
      </c>
      <c r="I16" s="61">
        <v>54332784</v>
      </c>
      <c r="J16" s="62">
        <v>240069350</v>
      </c>
      <c r="K16" s="59">
        <v>107259853</v>
      </c>
      <c r="L16" s="62">
        <v>2155000</v>
      </c>
      <c r="M16" s="60">
        <v>403816987</v>
      </c>
    </row>
    <row r="17" spans="1:13" s="8" customFormat="1" ht="12.75" customHeight="1">
      <c r="A17" s="24"/>
      <c r="B17" s="56" t="s">
        <v>65</v>
      </c>
      <c r="C17" s="57" t="s">
        <v>66</v>
      </c>
      <c r="D17" s="58">
        <v>-52791</v>
      </c>
      <c r="E17" s="59">
        <v>4978023</v>
      </c>
      <c r="F17" s="59">
        <v>-19064881</v>
      </c>
      <c r="G17" s="59">
        <v>20772000</v>
      </c>
      <c r="H17" s="60">
        <v>6632351</v>
      </c>
      <c r="I17" s="61">
        <v>94984897</v>
      </c>
      <c r="J17" s="62">
        <v>323178025</v>
      </c>
      <c r="K17" s="59">
        <v>110580638</v>
      </c>
      <c r="L17" s="62">
        <v>22868000</v>
      </c>
      <c r="M17" s="60">
        <v>551611560</v>
      </c>
    </row>
    <row r="18" spans="1:13" s="8" customFormat="1" ht="12.75" customHeight="1">
      <c r="A18" s="24"/>
      <c r="B18" s="56" t="s">
        <v>67</v>
      </c>
      <c r="C18" s="57" t="s">
        <v>68</v>
      </c>
      <c r="D18" s="58">
        <v>83052750</v>
      </c>
      <c r="E18" s="59">
        <v>181288212</v>
      </c>
      <c r="F18" s="59">
        <v>81619211</v>
      </c>
      <c r="G18" s="59">
        <v>2371000</v>
      </c>
      <c r="H18" s="60">
        <v>348331173</v>
      </c>
      <c r="I18" s="61">
        <v>78240337</v>
      </c>
      <c r="J18" s="62">
        <v>184839999</v>
      </c>
      <c r="K18" s="59">
        <v>71560456</v>
      </c>
      <c r="L18" s="62">
        <v>946000</v>
      </c>
      <c r="M18" s="60">
        <v>335586792</v>
      </c>
    </row>
    <row r="19" spans="1:13" s="8" customFormat="1" ht="12.75" customHeight="1">
      <c r="A19" s="24"/>
      <c r="B19" s="56" t="s">
        <v>69</v>
      </c>
      <c r="C19" s="57" t="s">
        <v>70</v>
      </c>
      <c r="D19" s="58">
        <v>116528970</v>
      </c>
      <c r="E19" s="59">
        <v>268274123</v>
      </c>
      <c r="F19" s="59">
        <v>236641413</v>
      </c>
      <c r="G19" s="59">
        <v>66528000</v>
      </c>
      <c r="H19" s="60">
        <v>687972506</v>
      </c>
      <c r="I19" s="61">
        <v>57738701</v>
      </c>
      <c r="J19" s="62">
        <v>163765347</v>
      </c>
      <c r="K19" s="59">
        <v>-82110120</v>
      </c>
      <c r="L19" s="62">
        <v>164532000</v>
      </c>
      <c r="M19" s="60">
        <v>303925928</v>
      </c>
    </row>
    <row r="20" spans="1:13" s="8" customFormat="1" ht="12.75" customHeight="1">
      <c r="A20" s="24"/>
      <c r="B20" s="56" t="s">
        <v>71</v>
      </c>
      <c r="C20" s="57" t="s">
        <v>72</v>
      </c>
      <c r="D20" s="58">
        <v>84095008</v>
      </c>
      <c r="E20" s="59">
        <v>216323043</v>
      </c>
      <c r="F20" s="59">
        <v>80868719</v>
      </c>
      <c r="G20" s="59">
        <v>21200000</v>
      </c>
      <c r="H20" s="60">
        <v>402486770</v>
      </c>
      <c r="I20" s="61">
        <v>78128603</v>
      </c>
      <c r="J20" s="62">
        <v>258677794</v>
      </c>
      <c r="K20" s="59">
        <v>85714824</v>
      </c>
      <c r="L20" s="62">
        <v>16688000</v>
      </c>
      <c r="M20" s="60">
        <v>439209221</v>
      </c>
    </row>
    <row r="21" spans="1:13" s="8" customFormat="1" ht="12.75" customHeight="1">
      <c r="A21" s="24"/>
      <c r="B21" s="56" t="s">
        <v>73</v>
      </c>
      <c r="C21" s="57" t="s">
        <v>74</v>
      </c>
      <c r="D21" s="58">
        <v>74552240</v>
      </c>
      <c r="E21" s="59">
        <v>170434389</v>
      </c>
      <c r="F21" s="59">
        <v>203257739</v>
      </c>
      <c r="G21" s="59">
        <v>9000000</v>
      </c>
      <c r="H21" s="60">
        <v>457244368</v>
      </c>
      <c r="I21" s="61">
        <v>69916099</v>
      </c>
      <c r="J21" s="62">
        <v>128897657</v>
      </c>
      <c r="K21" s="59">
        <v>15196060</v>
      </c>
      <c r="L21" s="62">
        <v>9999000</v>
      </c>
      <c r="M21" s="60">
        <v>224008816</v>
      </c>
    </row>
    <row r="22" spans="1:13" s="8" customFormat="1" ht="12.75" customHeight="1">
      <c r="A22" s="24"/>
      <c r="B22" s="56" t="s">
        <v>75</v>
      </c>
      <c r="C22" s="57" t="s">
        <v>76</v>
      </c>
      <c r="D22" s="58">
        <v>26366882</v>
      </c>
      <c r="E22" s="59">
        <v>240874610</v>
      </c>
      <c r="F22" s="59">
        <v>-118041178</v>
      </c>
      <c r="G22" s="59">
        <v>118039000</v>
      </c>
      <c r="H22" s="60">
        <v>267239314</v>
      </c>
      <c r="I22" s="61">
        <v>74313543</v>
      </c>
      <c r="J22" s="62">
        <v>713168356</v>
      </c>
      <c r="K22" s="59">
        <v>94310070</v>
      </c>
      <c r="L22" s="62">
        <v>88158000</v>
      </c>
      <c r="M22" s="60">
        <v>969949969</v>
      </c>
    </row>
    <row r="23" spans="1:13" s="8" customFormat="1" ht="12.75" customHeight="1">
      <c r="A23" s="24"/>
      <c r="B23" s="56" t="s">
        <v>77</v>
      </c>
      <c r="C23" s="57" t="s">
        <v>78</v>
      </c>
      <c r="D23" s="58">
        <v>0</v>
      </c>
      <c r="E23" s="59">
        <v>0</v>
      </c>
      <c r="F23" s="59">
        <v>-12000000</v>
      </c>
      <c r="G23" s="59">
        <v>12000000</v>
      </c>
      <c r="H23" s="60">
        <v>0</v>
      </c>
      <c r="I23" s="61">
        <v>60706229</v>
      </c>
      <c r="J23" s="62">
        <v>344371644</v>
      </c>
      <c r="K23" s="59">
        <v>192761960</v>
      </c>
      <c r="L23" s="62">
        <v>8745000</v>
      </c>
      <c r="M23" s="60">
        <v>606584833</v>
      </c>
    </row>
    <row r="24" spans="1:13" s="8" customFormat="1" ht="12.75" customHeight="1">
      <c r="A24" s="24"/>
      <c r="B24" s="56" t="s">
        <v>79</v>
      </c>
      <c r="C24" s="57" t="s">
        <v>80</v>
      </c>
      <c r="D24" s="58">
        <v>43015749</v>
      </c>
      <c r="E24" s="59">
        <v>256103524</v>
      </c>
      <c r="F24" s="59">
        <v>-4155274</v>
      </c>
      <c r="G24" s="59">
        <v>33340000</v>
      </c>
      <c r="H24" s="60">
        <v>328303999</v>
      </c>
      <c r="I24" s="61">
        <v>38587465</v>
      </c>
      <c r="J24" s="62">
        <v>218053754</v>
      </c>
      <c r="K24" s="59">
        <v>191456955</v>
      </c>
      <c r="L24" s="62">
        <v>7970000</v>
      </c>
      <c r="M24" s="60">
        <v>456068174</v>
      </c>
    </row>
    <row r="25" spans="1:13" s="8" customFormat="1" ht="12.75" customHeight="1">
      <c r="A25" s="24"/>
      <c r="B25" s="56" t="s">
        <v>81</v>
      </c>
      <c r="C25" s="57" t="s">
        <v>82</v>
      </c>
      <c r="D25" s="58">
        <v>-1892966</v>
      </c>
      <c r="E25" s="59">
        <v>311959647</v>
      </c>
      <c r="F25" s="59">
        <v>77166072</v>
      </c>
      <c r="G25" s="59">
        <v>2105000</v>
      </c>
      <c r="H25" s="60">
        <v>389337753</v>
      </c>
      <c r="I25" s="61">
        <v>-1142185</v>
      </c>
      <c r="J25" s="62">
        <v>284880761</v>
      </c>
      <c r="K25" s="59">
        <v>66474701</v>
      </c>
      <c r="L25" s="62">
        <v>5608000</v>
      </c>
      <c r="M25" s="60">
        <v>355821277</v>
      </c>
    </row>
    <row r="26" spans="1:13" s="8" customFormat="1" ht="12.75" customHeight="1">
      <c r="A26" s="24"/>
      <c r="B26" s="56" t="s">
        <v>83</v>
      </c>
      <c r="C26" s="57" t="s">
        <v>84</v>
      </c>
      <c r="D26" s="58">
        <v>58229975</v>
      </c>
      <c r="E26" s="59">
        <v>190423916</v>
      </c>
      <c r="F26" s="59">
        <v>64359996</v>
      </c>
      <c r="G26" s="59">
        <v>4169000</v>
      </c>
      <c r="H26" s="60">
        <v>317182887</v>
      </c>
      <c r="I26" s="61">
        <v>-773958</v>
      </c>
      <c r="J26" s="62">
        <v>175798504</v>
      </c>
      <c r="K26" s="59">
        <v>55578295</v>
      </c>
      <c r="L26" s="62">
        <v>15634000</v>
      </c>
      <c r="M26" s="60">
        <v>246236841</v>
      </c>
    </row>
    <row r="27" spans="1:13" s="8" customFormat="1" ht="12.75" customHeight="1">
      <c r="A27" s="24"/>
      <c r="B27" s="63" t="s">
        <v>85</v>
      </c>
      <c r="C27" s="57" t="s">
        <v>86</v>
      </c>
      <c r="D27" s="58">
        <v>39254843</v>
      </c>
      <c r="E27" s="59">
        <v>227429886</v>
      </c>
      <c r="F27" s="59">
        <v>58738163</v>
      </c>
      <c r="G27" s="59">
        <v>66390000</v>
      </c>
      <c r="H27" s="60">
        <v>391812892</v>
      </c>
      <c r="I27" s="61">
        <v>50650161</v>
      </c>
      <c r="J27" s="62">
        <v>260972602</v>
      </c>
      <c r="K27" s="59">
        <v>47801682</v>
      </c>
      <c r="L27" s="62">
        <v>31806000</v>
      </c>
      <c r="M27" s="60">
        <v>391230445</v>
      </c>
    </row>
    <row r="28" spans="1:13" s="8" customFormat="1" ht="12.75" customHeight="1">
      <c r="A28" s="25"/>
      <c r="B28" s="64" t="s">
        <v>614</v>
      </c>
      <c r="C28" s="65"/>
      <c r="D28" s="66">
        <f aca="true" t="shared" si="0" ref="D28:M28">SUM(D9:D27)</f>
        <v>1383700879</v>
      </c>
      <c r="E28" s="67">
        <f t="shared" si="0"/>
        <v>5468225362</v>
      </c>
      <c r="F28" s="67">
        <f t="shared" si="0"/>
        <v>1809703568</v>
      </c>
      <c r="G28" s="67">
        <f t="shared" si="0"/>
        <v>654614000</v>
      </c>
      <c r="H28" s="68">
        <f t="shared" si="0"/>
        <v>9316243809</v>
      </c>
      <c r="I28" s="69">
        <f t="shared" si="0"/>
        <v>1495401081</v>
      </c>
      <c r="J28" s="70">
        <f t="shared" si="0"/>
        <v>6526848806</v>
      </c>
      <c r="K28" s="67">
        <f t="shared" si="0"/>
        <v>1978984658</v>
      </c>
      <c r="L28" s="70">
        <f t="shared" si="0"/>
        <v>628133000</v>
      </c>
      <c r="M28" s="68">
        <f t="shared" si="0"/>
        <v>10629367545</v>
      </c>
    </row>
    <row r="29" spans="1:13" s="8" customFormat="1" ht="12.75" customHeight="1">
      <c r="A29" s="26"/>
      <c r="B29" s="71"/>
      <c r="C29" s="72"/>
      <c r="D29" s="73"/>
      <c r="E29" s="74"/>
      <c r="F29" s="74"/>
      <c r="G29" s="74"/>
      <c r="H29" s="75"/>
      <c r="I29" s="73"/>
      <c r="J29" s="74"/>
      <c r="K29" s="74"/>
      <c r="L29" s="74"/>
      <c r="M29" s="75"/>
    </row>
    <row r="30" spans="1:13" s="8" customFormat="1" ht="12.75" customHeight="1">
      <c r="A30" s="27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</sheetData>
  <sheetProtection/>
  <mergeCells count="7">
    <mergeCell ref="B30:M3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2">
      <selection activeCell="A1" sqref="A1:IV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 hidden="1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 customHeight="1">
      <c r="A3" s="5"/>
      <c r="B3" s="36"/>
      <c r="C3" s="3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ht="15.75" customHeight="1">
      <c r="A4" s="9"/>
      <c r="B4" s="38"/>
      <c r="C4" s="39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ht="25.5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6.5">
      <c r="A7" s="49"/>
      <c r="B7" s="50" t="s">
        <v>87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2.75">
      <c r="A9" s="52" t="s">
        <v>88</v>
      </c>
      <c r="B9" s="77" t="s">
        <v>32</v>
      </c>
      <c r="C9" s="78" t="s">
        <v>33</v>
      </c>
      <c r="D9" s="79">
        <v>246877519</v>
      </c>
      <c r="E9" s="80">
        <v>760949025</v>
      </c>
      <c r="F9" s="80">
        <v>544862471</v>
      </c>
      <c r="G9" s="80">
        <v>16195000</v>
      </c>
      <c r="H9" s="81">
        <v>1568884015</v>
      </c>
      <c r="I9" s="79">
        <v>242500694</v>
      </c>
      <c r="J9" s="80">
        <v>901906936</v>
      </c>
      <c r="K9" s="80">
        <v>501242511</v>
      </c>
      <c r="L9" s="80">
        <v>7965000</v>
      </c>
      <c r="M9" s="82">
        <v>1653615141</v>
      </c>
    </row>
    <row r="10" spans="1:13" ht="12.75">
      <c r="A10" s="52" t="s">
        <v>88</v>
      </c>
      <c r="B10" s="77" t="s">
        <v>44</v>
      </c>
      <c r="C10" s="78" t="s">
        <v>45</v>
      </c>
      <c r="D10" s="79">
        <v>486991480</v>
      </c>
      <c r="E10" s="80">
        <v>1326673718</v>
      </c>
      <c r="F10" s="80">
        <v>541466467</v>
      </c>
      <c r="G10" s="80">
        <v>92987000</v>
      </c>
      <c r="H10" s="81">
        <v>2448118665</v>
      </c>
      <c r="I10" s="79">
        <v>372921489</v>
      </c>
      <c r="J10" s="80">
        <v>1110572532</v>
      </c>
      <c r="K10" s="80">
        <v>579974487</v>
      </c>
      <c r="L10" s="80">
        <v>0</v>
      </c>
      <c r="M10" s="82">
        <v>2063468508</v>
      </c>
    </row>
    <row r="11" spans="1:13" ht="16.5">
      <c r="A11" s="53"/>
      <c r="B11" s="83" t="s">
        <v>89</v>
      </c>
      <c r="C11" s="84"/>
      <c r="D11" s="85">
        <f aca="true" t="shared" si="0" ref="D11:M11">SUM(D9:D10)</f>
        <v>733868999</v>
      </c>
      <c r="E11" s="86">
        <f t="shared" si="0"/>
        <v>2087622743</v>
      </c>
      <c r="F11" s="86">
        <f t="shared" si="0"/>
        <v>1086328938</v>
      </c>
      <c r="G11" s="86">
        <f t="shared" si="0"/>
        <v>109182000</v>
      </c>
      <c r="H11" s="87">
        <f t="shared" si="0"/>
        <v>4017002680</v>
      </c>
      <c r="I11" s="85">
        <f t="shared" si="0"/>
        <v>615422183</v>
      </c>
      <c r="J11" s="86">
        <f t="shared" si="0"/>
        <v>2012479468</v>
      </c>
      <c r="K11" s="86">
        <f t="shared" si="0"/>
        <v>1081216998</v>
      </c>
      <c r="L11" s="86">
        <f t="shared" si="0"/>
        <v>7965000</v>
      </c>
      <c r="M11" s="88">
        <f t="shared" si="0"/>
        <v>3717083649</v>
      </c>
    </row>
    <row r="12" spans="1:13" ht="12.75">
      <c r="A12" s="52" t="s">
        <v>90</v>
      </c>
      <c r="B12" s="77" t="s">
        <v>91</v>
      </c>
      <c r="C12" s="78" t="s">
        <v>92</v>
      </c>
      <c r="D12" s="79">
        <v>1722234</v>
      </c>
      <c r="E12" s="80">
        <v>35713327</v>
      </c>
      <c r="F12" s="80">
        <v>29601783</v>
      </c>
      <c r="G12" s="80">
        <v>4622000</v>
      </c>
      <c r="H12" s="81">
        <v>71659344</v>
      </c>
      <c r="I12" s="79">
        <v>407559</v>
      </c>
      <c r="J12" s="80">
        <v>37672205</v>
      </c>
      <c r="K12" s="80">
        <v>22340998</v>
      </c>
      <c r="L12" s="80">
        <v>14452000</v>
      </c>
      <c r="M12" s="82">
        <v>74872762</v>
      </c>
    </row>
    <row r="13" spans="1:13" ht="12.75">
      <c r="A13" s="52" t="s">
        <v>90</v>
      </c>
      <c r="B13" s="77" t="s">
        <v>93</v>
      </c>
      <c r="C13" s="78" t="s">
        <v>94</v>
      </c>
      <c r="D13" s="79">
        <v>910894</v>
      </c>
      <c r="E13" s="80">
        <v>27128011</v>
      </c>
      <c r="F13" s="80">
        <v>28353262</v>
      </c>
      <c r="G13" s="80">
        <v>0</v>
      </c>
      <c r="H13" s="81">
        <v>56392167</v>
      </c>
      <c r="I13" s="79">
        <v>1494</v>
      </c>
      <c r="J13" s="80">
        <v>30994518</v>
      </c>
      <c r="K13" s="80">
        <v>17527396</v>
      </c>
      <c r="L13" s="80">
        <v>2454000</v>
      </c>
      <c r="M13" s="82">
        <v>50977408</v>
      </c>
    </row>
    <row r="14" spans="1:13" ht="12.75">
      <c r="A14" s="52" t="s">
        <v>90</v>
      </c>
      <c r="B14" s="77" t="s">
        <v>95</v>
      </c>
      <c r="C14" s="78" t="s">
        <v>96</v>
      </c>
      <c r="D14" s="79">
        <v>11940004</v>
      </c>
      <c r="E14" s="80">
        <v>43621636</v>
      </c>
      <c r="F14" s="80">
        <v>-666943</v>
      </c>
      <c r="G14" s="80">
        <v>450000</v>
      </c>
      <c r="H14" s="81">
        <v>55344697</v>
      </c>
      <c r="I14" s="79">
        <v>3369904</v>
      </c>
      <c r="J14" s="80">
        <v>49600764</v>
      </c>
      <c r="K14" s="80">
        <v>841787</v>
      </c>
      <c r="L14" s="80">
        <v>2450000</v>
      </c>
      <c r="M14" s="82">
        <v>56262455</v>
      </c>
    </row>
    <row r="15" spans="1:13" ht="12.75">
      <c r="A15" s="52" t="s">
        <v>90</v>
      </c>
      <c r="B15" s="77" t="s">
        <v>97</v>
      </c>
      <c r="C15" s="78" t="s">
        <v>98</v>
      </c>
      <c r="D15" s="79">
        <v>21276107</v>
      </c>
      <c r="E15" s="80">
        <v>30378542</v>
      </c>
      <c r="F15" s="80">
        <v>37378887</v>
      </c>
      <c r="G15" s="80">
        <v>0</v>
      </c>
      <c r="H15" s="81">
        <v>89033536</v>
      </c>
      <c r="I15" s="79">
        <v>20590812</v>
      </c>
      <c r="J15" s="80">
        <v>23999883</v>
      </c>
      <c r="K15" s="80">
        <v>37338305</v>
      </c>
      <c r="L15" s="80">
        <v>2450000</v>
      </c>
      <c r="M15" s="82">
        <v>84379000</v>
      </c>
    </row>
    <row r="16" spans="1:13" ht="12.75">
      <c r="A16" s="52" t="s">
        <v>90</v>
      </c>
      <c r="B16" s="77" t="s">
        <v>99</v>
      </c>
      <c r="C16" s="78" t="s">
        <v>100</v>
      </c>
      <c r="D16" s="79">
        <v>3644181</v>
      </c>
      <c r="E16" s="80">
        <v>6700461</v>
      </c>
      <c r="F16" s="80">
        <v>17295606</v>
      </c>
      <c r="G16" s="80">
        <v>6000000</v>
      </c>
      <c r="H16" s="81">
        <v>33640248</v>
      </c>
      <c r="I16" s="79">
        <v>3736461</v>
      </c>
      <c r="J16" s="80">
        <v>9185243</v>
      </c>
      <c r="K16" s="80">
        <v>25826584</v>
      </c>
      <c r="L16" s="80">
        <v>450000</v>
      </c>
      <c r="M16" s="82">
        <v>39198288</v>
      </c>
    </row>
    <row r="17" spans="1:13" ht="12.75">
      <c r="A17" s="52" t="s">
        <v>90</v>
      </c>
      <c r="B17" s="77" t="s">
        <v>101</v>
      </c>
      <c r="C17" s="78" t="s">
        <v>102</v>
      </c>
      <c r="D17" s="79">
        <v>26153245</v>
      </c>
      <c r="E17" s="80">
        <v>85070801</v>
      </c>
      <c r="F17" s="80">
        <v>19058909</v>
      </c>
      <c r="G17" s="80">
        <v>4450000</v>
      </c>
      <c r="H17" s="81">
        <v>134732955</v>
      </c>
      <c r="I17" s="79">
        <v>24746635</v>
      </c>
      <c r="J17" s="80">
        <v>89056378</v>
      </c>
      <c r="K17" s="80">
        <v>45832071</v>
      </c>
      <c r="L17" s="80">
        <v>476000</v>
      </c>
      <c r="M17" s="82">
        <v>160111084</v>
      </c>
    </row>
    <row r="18" spans="1:13" ht="12.75">
      <c r="A18" s="52" t="s">
        <v>90</v>
      </c>
      <c r="B18" s="77" t="s">
        <v>103</v>
      </c>
      <c r="C18" s="78" t="s">
        <v>104</v>
      </c>
      <c r="D18" s="79">
        <v>142</v>
      </c>
      <c r="E18" s="80">
        <v>4485382</v>
      </c>
      <c r="F18" s="80">
        <v>19236853</v>
      </c>
      <c r="G18" s="80">
        <v>2450000</v>
      </c>
      <c r="H18" s="81">
        <v>26172377</v>
      </c>
      <c r="I18" s="79">
        <v>99</v>
      </c>
      <c r="J18" s="80">
        <v>6936851</v>
      </c>
      <c r="K18" s="80">
        <v>7689945</v>
      </c>
      <c r="L18" s="80">
        <v>450000</v>
      </c>
      <c r="M18" s="82">
        <v>15076895</v>
      </c>
    </row>
    <row r="19" spans="1:13" ht="12.75">
      <c r="A19" s="52" t="s">
        <v>105</v>
      </c>
      <c r="B19" s="77" t="s">
        <v>106</v>
      </c>
      <c r="C19" s="78" t="s">
        <v>107</v>
      </c>
      <c r="D19" s="79">
        <v>0</v>
      </c>
      <c r="E19" s="80">
        <v>0</v>
      </c>
      <c r="F19" s="80">
        <v>29898822</v>
      </c>
      <c r="G19" s="80">
        <v>0</v>
      </c>
      <c r="H19" s="81">
        <v>29898822</v>
      </c>
      <c r="I19" s="79">
        <v>0</v>
      </c>
      <c r="J19" s="80">
        <v>0</v>
      </c>
      <c r="K19" s="80">
        <v>31437462</v>
      </c>
      <c r="L19" s="80">
        <v>1450000</v>
      </c>
      <c r="M19" s="82">
        <v>32887462</v>
      </c>
    </row>
    <row r="20" spans="1:13" ht="16.5">
      <c r="A20" s="53"/>
      <c r="B20" s="83" t="s">
        <v>108</v>
      </c>
      <c r="C20" s="84"/>
      <c r="D20" s="85">
        <f aca="true" t="shared" si="1" ref="D20:M20">SUM(D12:D19)</f>
        <v>65646807</v>
      </c>
      <c r="E20" s="86">
        <f t="shared" si="1"/>
        <v>233098160</v>
      </c>
      <c r="F20" s="86">
        <f t="shared" si="1"/>
        <v>180157179</v>
      </c>
      <c r="G20" s="86">
        <f t="shared" si="1"/>
        <v>17972000</v>
      </c>
      <c r="H20" s="87">
        <f t="shared" si="1"/>
        <v>496874146</v>
      </c>
      <c r="I20" s="85">
        <f t="shared" si="1"/>
        <v>52852964</v>
      </c>
      <c r="J20" s="86">
        <f t="shared" si="1"/>
        <v>247445842</v>
      </c>
      <c r="K20" s="86">
        <f t="shared" si="1"/>
        <v>188834548</v>
      </c>
      <c r="L20" s="86">
        <f t="shared" si="1"/>
        <v>24632000</v>
      </c>
      <c r="M20" s="88">
        <f t="shared" si="1"/>
        <v>513765354</v>
      </c>
    </row>
    <row r="21" spans="1:13" ht="12.75">
      <c r="A21" s="52" t="s">
        <v>90</v>
      </c>
      <c r="B21" s="77" t="s">
        <v>109</v>
      </c>
      <c r="C21" s="78" t="s">
        <v>110</v>
      </c>
      <c r="D21" s="79">
        <v>926347</v>
      </c>
      <c r="E21" s="80">
        <v>128030</v>
      </c>
      <c r="F21" s="80">
        <v>81392697</v>
      </c>
      <c r="G21" s="80">
        <v>5906000</v>
      </c>
      <c r="H21" s="81">
        <v>88353074</v>
      </c>
      <c r="I21" s="79">
        <v>436158</v>
      </c>
      <c r="J21" s="80">
        <v>-1900522</v>
      </c>
      <c r="K21" s="80">
        <v>73252642</v>
      </c>
      <c r="L21" s="80">
        <v>10515000</v>
      </c>
      <c r="M21" s="82">
        <v>82303278</v>
      </c>
    </row>
    <row r="22" spans="1:13" ht="12.75">
      <c r="A22" s="52" t="s">
        <v>90</v>
      </c>
      <c r="B22" s="77" t="s">
        <v>111</v>
      </c>
      <c r="C22" s="78" t="s">
        <v>112</v>
      </c>
      <c r="D22" s="79">
        <v>0</v>
      </c>
      <c r="E22" s="80">
        <v>0</v>
      </c>
      <c r="F22" s="80">
        <v>73465298</v>
      </c>
      <c r="G22" s="80">
        <v>5042000</v>
      </c>
      <c r="H22" s="81">
        <v>78507298</v>
      </c>
      <c r="I22" s="79">
        <v>4444184</v>
      </c>
      <c r="J22" s="80">
        <v>1320421</v>
      </c>
      <c r="K22" s="80">
        <v>628964</v>
      </c>
      <c r="L22" s="80">
        <v>3450000</v>
      </c>
      <c r="M22" s="82">
        <v>9843569</v>
      </c>
    </row>
    <row r="23" spans="1:13" ht="12.75">
      <c r="A23" s="52" t="s">
        <v>90</v>
      </c>
      <c r="B23" s="77" t="s">
        <v>113</v>
      </c>
      <c r="C23" s="78" t="s">
        <v>114</v>
      </c>
      <c r="D23" s="79">
        <v>6136296</v>
      </c>
      <c r="E23" s="80">
        <v>3639396</v>
      </c>
      <c r="F23" s="80">
        <v>14571349</v>
      </c>
      <c r="G23" s="80">
        <v>1568000</v>
      </c>
      <c r="H23" s="81">
        <v>25915041</v>
      </c>
      <c r="I23" s="79">
        <v>5883285</v>
      </c>
      <c r="J23" s="80">
        <v>2324974</v>
      </c>
      <c r="K23" s="80">
        <v>1802470</v>
      </c>
      <c r="L23" s="80">
        <v>2450000</v>
      </c>
      <c r="M23" s="82">
        <v>12460729</v>
      </c>
    </row>
    <row r="24" spans="1:13" ht="12.75">
      <c r="A24" s="52" t="s">
        <v>90</v>
      </c>
      <c r="B24" s="77" t="s">
        <v>115</v>
      </c>
      <c r="C24" s="78" t="s">
        <v>116</v>
      </c>
      <c r="D24" s="79">
        <v>5417655</v>
      </c>
      <c r="E24" s="80">
        <v>10541116</v>
      </c>
      <c r="F24" s="80">
        <v>51107291</v>
      </c>
      <c r="G24" s="80">
        <v>4000000</v>
      </c>
      <c r="H24" s="81">
        <v>71066062</v>
      </c>
      <c r="I24" s="79">
        <v>3421266</v>
      </c>
      <c r="J24" s="80">
        <v>10327888</v>
      </c>
      <c r="K24" s="80">
        <v>37927551</v>
      </c>
      <c r="L24" s="80">
        <v>2477000</v>
      </c>
      <c r="M24" s="82">
        <v>54153705</v>
      </c>
    </row>
    <row r="25" spans="1:13" ht="12.75">
      <c r="A25" s="52" t="s">
        <v>90</v>
      </c>
      <c r="B25" s="77" t="s">
        <v>117</v>
      </c>
      <c r="C25" s="78" t="s">
        <v>118</v>
      </c>
      <c r="D25" s="79">
        <v>992020</v>
      </c>
      <c r="E25" s="80">
        <v>188566</v>
      </c>
      <c r="F25" s="80">
        <v>25424511</v>
      </c>
      <c r="G25" s="80">
        <v>2038000</v>
      </c>
      <c r="H25" s="81">
        <v>28643097</v>
      </c>
      <c r="I25" s="79">
        <v>2130793</v>
      </c>
      <c r="J25" s="80">
        <v>148086</v>
      </c>
      <c r="K25" s="80">
        <v>26719947</v>
      </c>
      <c r="L25" s="80">
        <v>3450000</v>
      </c>
      <c r="M25" s="82">
        <v>32448826</v>
      </c>
    </row>
    <row r="26" spans="1:13" ht="12.75">
      <c r="A26" s="52" t="s">
        <v>90</v>
      </c>
      <c r="B26" s="77" t="s">
        <v>119</v>
      </c>
      <c r="C26" s="78" t="s">
        <v>120</v>
      </c>
      <c r="D26" s="79">
        <v>-1002598</v>
      </c>
      <c r="E26" s="80">
        <v>16703850</v>
      </c>
      <c r="F26" s="80">
        <v>56374447</v>
      </c>
      <c r="G26" s="80">
        <v>2500000</v>
      </c>
      <c r="H26" s="81">
        <v>74575699</v>
      </c>
      <c r="I26" s="79">
        <v>310408</v>
      </c>
      <c r="J26" s="80">
        <v>11746641</v>
      </c>
      <c r="K26" s="80">
        <v>-3460678</v>
      </c>
      <c r="L26" s="80">
        <v>8345000</v>
      </c>
      <c r="M26" s="82">
        <v>16941371</v>
      </c>
    </row>
    <row r="27" spans="1:13" ht="12.75">
      <c r="A27" s="52" t="s">
        <v>105</v>
      </c>
      <c r="B27" s="77" t="s">
        <v>121</v>
      </c>
      <c r="C27" s="78" t="s">
        <v>122</v>
      </c>
      <c r="D27" s="79">
        <v>0</v>
      </c>
      <c r="E27" s="80">
        <v>6548746</v>
      </c>
      <c r="F27" s="80">
        <v>993334</v>
      </c>
      <c r="G27" s="80">
        <v>5687000</v>
      </c>
      <c r="H27" s="81">
        <v>13229080</v>
      </c>
      <c r="I27" s="79">
        <v>0</v>
      </c>
      <c r="J27" s="80">
        <v>31138008</v>
      </c>
      <c r="K27" s="80">
        <v>218812882</v>
      </c>
      <c r="L27" s="80">
        <v>34095000</v>
      </c>
      <c r="M27" s="82">
        <v>284045890</v>
      </c>
    </row>
    <row r="28" spans="1:13" ht="16.5">
      <c r="A28" s="53"/>
      <c r="B28" s="83" t="s">
        <v>123</v>
      </c>
      <c r="C28" s="84"/>
      <c r="D28" s="85">
        <f aca="true" t="shared" si="2" ref="D28:M28">SUM(D21:D27)</f>
        <v>12469720</v>
      </c>
      <c r="E28" s="86">
        <f t="shared" si="2"/>
        <v>37749704</v>
      </c>
      <c r="F28" s="86">
        <f t="shared" si="2"/>
        <v>303328927</v>
      </c>
      <c r="G28" s="86">
        <f t="shared" si="2"/>
        <v>26741000</v>
      </c>
      <c r="H28" s="87">
        <f t="shared" si="2"/>
        <v>380289351</v>
      </c>
      <c r="I28" s="85">
        <f t="shared" si="2"/>
        <v>16626094</v>
      </c>
      <c r="J28" s="86">
        <f t="shared" si="2"/>
        <v>55105496</v>
      </c>
      <c r="K28" s="86">
        <f t="shared" si="2"/>
        <v>355683778</v>
      </c>
      <c r="L28" s="86">
        <f t="shared" si="2"/>
        <v>64782000</v>
      </c>
      <c r="M28" s="88">
        <f t="shared" si="2"/>
        <v>492197368</v>
      </c>
    </row>
    <row r="29" spans="1:13" ht="12.75">
      <c r="A29" s="52" t="s">
        <v>90</v>
      </c>
      <c r="B29" s="77" t="s">
        <v>124</v>
      </c>
      <c r="C29" s="78" t="s">
        <v>125</v>
      </c>
      <c r="D29" s="79">
        <v>0</v>
      </c>
      <c r="E29" s="80">
        <v>24484650</v>
      </c>
      <c r="F29" s="80">
        <v>6175240</v>
      </c>
      <c r="G29" s="80">
        <v>485000</v>
      </c>
      <c r="H29" s="81">
        <v>31144890</v>
      </c>
      <c r="I29" s="79">
        <v>-44601</v>
      </c>
      <c r="J29" s="80">
        <v>38757278</v>
      </c>
      <c r="K29" s="80">
        <v>13615292</v>
      </c>
      <c r="L29" s="80">
        <v>4365000</v>
      </c>
      <c r="M29" s="82">
        <v>56692969</v>
      </c>
    </row>
    <row r="30" spans="1:13" ht="12.75">
      <c r="A30" s="52" t="s">
        <v>90</v>
      </c>
      <c r="B30" s="77" t="s">
        <v>126</v>
      </c>
      <c r="C30" s="78" t="s">
        <v>127</v>
      </c>
      <c r="D30" s="79">
        <v>2047435</v>
      </c>
      <c r="E30" s="80">
        <v>125893</v>
      </c>
      <c r="F30" s="80">
        <v>8851581</v>
      </c>
      <c r="G30" s="80">
        <v>1134000</v>
      </c>
      <c r="H30" s="81">
        <v>12158909</v>
      </c>
      <c r="I30" s="79">
        <v>0</v>
      </c>
      <c r="J30" s="80">
        <v>0</v>
      </c>
      <c r="K30" s="80">
        <v>-10029000</v>
      </c>
      <c r="L30" s="80">
        <v>10029000</v>
      </c>
      <c r="M30" s="82">
        <v>0</v>
      </c>
    </row>
    <row r="31" spans="1:13" ht="12.75">
      <c r="A31" s="52" t="s">
        <v>90</v>
      </c>
      <c r="B31" s="77" t="s">
        <v>128</v>
      </c>
      <c r="C31" s="78" t="s">
        <v>129</v>
      </c>
      <c r="D31" s="79">
        <v>-3195579</v>
      </c>
      <c r="E31" s="80">
        <v>3261866</v>
      </c>
      <c r="F31" s="80">
        <v>42887535</v>
      </c>
      <c r="G31" s="80">
        <v>588000</v>
      </c>
      <c r="H31" s="81">
        <v>43541822</v>
      </c>
      <c r="I31" s="79">
        <v>-2159986</v>
      </c>
      <c r="J31" s="80">
        <v>3969307</v>
      </c>
      <c r="K31" s="80">
        <v>37104398</v>
      </c>
      <c r="L31" s="80">
        <v>6000000</v>
      </c>
      <c r="M31" s="82">
        <v>44913719</v>
      </c>
    </row>
    <row r="32" spans="1:13" ht="12.75">
      <c r="A32" s="52" t="s">
        <v>90</v>
      </c>
      <c r="B32" s="77" t="s">
        <v>130</v>
      </c>
      <c r="C32" s="78" t="s">
        <v>131</v>
      </c>
      <c r="D32" s="79">
        <v>0</v>
      </c>
      <c r="E32" s="80">
        <v>256233</v>
      </c>
      <c r="F32" s="80">
        <v>43472700</v>
      </c>
      <c r="G32" s="80">
        <v>7625000</v>
      </c>
      <c r="H32" s="81">
        <v>51353933</v>
      </c>
      <c r="I32" s="79">
        <v>1200606</v>
      </c>
      <c r="J32" s="80">
        <v>199004</v>
      </c>
      <c r="K32" s="80">
        <v>36558680</v>
      </c>
      <c r="L32" s="80">
        <v>15900000</v>
      </c>
      <c r="M32" s="82">
        <v>53858290</v>
      </c>
    </row>
    <row r="33" spans="1:13" ht="12.75">
      <c r="A33" s="52" t="s">
        <v>90</v>
      </c>
      <c r="B33" s="77" t="s">
        <v>132</v>
      </c>
      <c r="C33" s="78" t="s">
        <v>133</v>
      </c>
      <c r="D33" s="79">
        <v>1046328</v>
      </c>
      <c r="E33" s="80">
        <v>3398746</v>
      </c>
      <c r="F33" s="80">
        <v>4730049</v>
      </c>
      <c r="G33" s="80">
        <v>498000</v>
      </c>
      <c r="H33" s="81">
        <v>9673123</v>
      </c>
      <c r="I33" s="79">
        <v>994750</v>
      </c>
      <c r="J33" s="80">
        <v>2401140</v>
      </c>
      <c r="K33" s="80">
        <v>16065603</v>
      </c>
      <c r="L33" s="80">
        <v>1503000</v>
      </c>
      <c r="M33" s="82">
        <v>20964493</v>
      </c>
    </row>
    <row r="34" spans="1:13" ht="12.75">
      <c r="A34" s="52" t="s">
        <v>90</v>
      </c>
      <c r="B34" s="77" t="s">
        <v>134</v>
      </c>
      <c r="C34" s="78" t="s">
        <v>135</v>
      </c>
      <c r="D34" s="79">
        <v>3077042</v>
      </c>
      <c r="E34" s="80">
        <v>21429237</v>
      </c>
      <c r="F34" s="80">
        <v>6438732</v>
      </c>
      <c r="G34" s="80">
        <v>0</v>
      </c>
      <c r="H34" s="81">
        <v>30945011</v>
      </c>
      <c r="I34" s="79">
        <v>3077042</v>
      </c>
      <c r="J34" s="80">
        <v>21429237</v>
      </c>
      <c r="K34" s="80">
        <v>-8453268</v>
      </c>
      <c r="L34" s="80">
        <v>14892000</v>
      </c>
      <c r="M34" s="82">
        <v>30945011</v>
      </c>
    </row>
    <row r="35" spans="1:13" ht="12.75">
      <c r="A35" s="52" t="s">
        <v>105</v>
      </c>
      <c r="B35" s="77" t="s">
        <v>136</v>
      </c>
      <c r="C35" s="78" t="s">
        <v>137</v>
      </c>
      <c r="D35" s="79">
        <v>0</v>
      </c>
      <c r="E35" s="80">
        <v>58354256</v>
      </c>
      <c r="F35" s="80">
        <v>254771059</v>
      </c>
      <c r="G35" s="80">
        <v>4516000</v>
      </c>
      <c r="H35" s="81">
        <v>317641315</v>
      </c>
      <c r="I35" s="79">
        <v>0</v>
      </c>
      <c r="J35" s="80">
        <v>50439738</v>
      </c>
      <c r="K35" s="80">
        <v>109042162</v>
      </c>
      <c r="L35" s="80">
        <v>100318000</v>
      </c>
      <c r="M35" s="82">
        <v>259799900</v>
      </c>
    </row>
    <row r="36" spans="1:13" ht="16.5">
      <c r="A36" s="53"/>
      <c r="B36" s="83" t="s">
        <v>138</v>
      </c>
      <c r="C36" s="84"/>
      <c r="D36" s="85">
        <f aca="true" t="shared" si="3" ref="D36:M36">SUM(D29:D35)</f>
        <v>2975226</v>
      </c>
      <c r="E36" s="86">
        <f t="shared" si="3"/>
        <v>111310881</v>
      </c>
      <c r="F36" s="86">
        <f t="shared" si="3"/>
        <v>367326896</v>
      </c>
      <c r="G36" s="86">
        <f t="shared" si="3"/>
        <v>14846000</v>
      </c>
      <c r="H36" s="87">
        <f t="shared" si="3"/>
        <v>496459003</v>
      </c>
      <c r="I36" s="85">
        <f t="shared" si="3"/>
        <v>3067811</v>
      </c>
      <c r="J36" s="86">
        <f t="shared" si="3"/>
        <v>117195704</v>
      </c>
      <c r="K36" s="86">
        <f t="shared" si="3"/>
        <v>193903867</v>
      </c>
      <c r="L36" s="86">
        <f t="shared" si="3"/>
        <v>153007000</v>
      </c>
      <c r="M36" s="88">
        <f t="shared" si="3"/>
        <v>467174382</v>
      </c>
    </row>
    <row r="37" spans="1:13" ht="12.75">
      <c r="A37" s="52" t="s">
        <v>90</v>
      </c>
      <c r="B37" s="77" t="s">
        <v>139</v>
      </c>
      <c r="C37" s="78" t="s">
        <v>140</v>
      </c>
      <c r="D37" s="79">
        <v>0</v>
      </c>
      <c r="E37" s="80">
        <v>0</v>
      </c>
      <c r="F37" s="80">
        <v>-14192000</v>
      </c>
      <c r="G37" s="80">
        <v>14192000</v>
      </c>
      <c r="H37" s="81">
        <v>0</v>
      </c>
      <c r="I37" s="79">
        <v>1215</v>
      </c>
      <c r="J37" s="80">
        <v>6448837</v>
      </c>
      <c r="K37" s="80">
        <v>36153661</v>
      </c>
      <c r="L37" s="80">
        <v>10197000</v>
      </c>
      <c r="M37" s="82">
        <v>52800713</v>
      </c>
    </row>
    <row r="38" spans="1:13" ht="12.75">
      <c r="A38" s="52" t="s">
        <v>90</v>
      </c>
      <c r="B38" s="77" t="s">
        <v>141</v>
      </c>
      <c r="C38" s="78" t="s">
        <v>142</v>
      </c>
      <c r="D38" s="79">
        <v>905168</v>
      </c>
      <c r="E38" s="80">
        <v>10119694</v>
      </c>
      <c r="F38" s="80">
        <v>42872736</v>
      </c>
      <c r="G38" s="80">
        <v>4691000</v>
      </c>
      <c r="H38" s="81">
        <v>58588598</v>
      </c>
      <c r="I38" s="79">
        <v>1186131</v>
      </c>
      <c r="J38" s="80">
        <v>8200326</v>
      </c>
      <c r="K38" s="80">
        <v>42117218</v>
      </c>
      <c r="L38" s="80">
        <v>2674000</v>
      </c>
      <c r="M38" s="82">
        <v>54177675</v>
      </c>
    </row>
    <row r="39" spans="1:13" ht="12.75">
      <c r="A39" s="52" t="s">
        <v>90</v>
      </c>
      <c r="B39" s="77" t="s">
        <v>143</v>
      </c>
      <c r="C39" s="78" t="s">
        <v>144</v>
      </c>
      <c r="D39" s="79">
        <v>87914</v>
      </c>
      <c r="E39" s="80">
        <v>11362456</v>
      </c>
      <c r="F39" s="80">
        <v>6494818</v>
      </c>
      <c r="G39" s="80">
        <v>1728000</v>
      </c>
      <c r="H39" s="81">
        <v>19673188</v>
      </c>
      <c r="I39" s="79">
        <v>-172573</v>
      </c>
      <c r="J39" s="80">
        <v>13114893</v>
      </c>
      <c r="K39" s="80">
        <v>-6638665</v>
      </c>
      <c r="L39" s="80">
        <v>8371000</v>
      </c>
      <c r="M39" s="82">
        <v>14674655</v>
      </c>
    </row>
    <row r="40" spans="1:13" ht="12.75">
      <c r="A40" s="52" t="s">
        <v>105</v>
      </c>
      <c r="B40" s="77" t="s">
        <v>145</v>
      </c>
      <c r="C40" s="78" t="s">
        <v>146</v>
      </c>
      <c r="D40" s="79">
        <v>0</v>
      </c>
      <c r="E40" s="80">
        <v>24792375</v>
      </c>
      <c r="F40" s="80">
        <v>82096427</v>
      </c>
      <c r="G40" s="80">
        <v>3002000</v>
      </c>
      <c r="H40" s="81">
        <v>109890802</v>
      </c>
      <c r="I40" s="79">
        <v>0</v>
      </c>
      <c r="J40" s="80">
        <v>46748434</v>
      </c>
      <c r="K40" s="80">
        <v>62451299</v>
      </c>
      <c r="L40" s="80">
        <v>32987000</v>
      </c>
      <c r="M40" s="82">
        <v>142186733</v>
      </c>
    </row>
    <row r="41" spans="1:13" ht="16.5">
      <c r="A41" s="53"/>
      <c r="B41" s="83" t="s">
        <v>147</v>
      </c>
      <c r="C41" s="84"/>
      <c r="D41" s="85">
        <f aca="true" t="shared" si="4" ref="D41:M41">SUM(D37:D40)</f>
        <v>993082</v>
      </c>
      <c r="E41" s="86">
        <f t="shared" si="4"/>
        <v>46274525</v>
      </c>
      <c r="F41" s="86">
        <f t="shared" si="4"/>
        <v>117271981</v>
      </c>
      <c r="G41" s="86">
        <f t="shared" si="4"/>
        <v>23613000</v>
      </c>
      <c r="H41" s="87">
        <f t="shared" si="4"/>
        <v>188152588</v>
      </c>
      <c r="I41" s="85">
        <f t="shared" si="4"/>
        <v>1014773</v>
      </c>
      <c r="J41" s="86">
        <f t="shared" si="4"/>
        <v>74512490</v>
      </c>
      <c r="K41" s="86">
        <f t="shared" si="4"/>
        <v>134083513</v>
      </c>
      <c r="L41" s="86">
        <f t="shared" si="4"/>
        <v>54229000</v>
      </c>
      <c r="M41" s="88">
        <f t="shared" si="4"/>
        <v>263839776</v>
      </c>
    </row>
    <row r="42" spans="1:13" ht="12.75">
      <c r="A42" s="52" t="s">
        <v>90</v>
      </c>
      <c r="B42" s="77" t="s">
        <v>148</v>
      </c>
      <c r="C42" s="78" t="s">
        <v>149</v>
      </c>
      <c r="D42" s="79">
        <v>3226141</v>
      </c>
      <c r="E42" s="80">
        <v>124123</v>
      </c>
      <c r="F42" s="80">
        <v>74377466</v>
      </c>
      <c r="G42" s="80">
        <v>846000</v>
      </c>
      <c r="H42" s="81">
        <v>78573730</v>
      </c>
      <c r="I42" s="79">
        <v>7791083</v>
      </c>
      <c r="J42" s="80">
        <v>63002</v>
      </c>
      <c r="K42" s="80">
        <v>70577023</v>
      </c>
      <c r="L42" s="80">
        <v>2269000</v>
      </c>
      <c r="M42" s="82">
        <v>80700108</v>
      </c>
    </row>
    <row r="43" spans="1:13" ht="12.75">
      <c r="A43" s="52" t="s">
        <v>90</v>
      </c>
      <c r="B43" s="77" t="s">
        <v>150</v>
      </c>
      <c r="C43" s="78" t="s">
        <v>151</v>
      </c>
      <c r="D43" s="79">
        <v>6050</v>
      </c>
      <c r="E43" s="80">
        <v>71050</v>
      </c>
      <c r="F43" s="80">
        <v>-8476820</v>
      </c>
      <c r="G43" s="80">
        <v>8675000</v>
      </c>
      <c r="H43" s="81">
        <v>275280</v>
      </c>
      <c r="I43" s="79">
        <v>0</v>
      </c>
      <c r="J43" s="80">
        <v>201084</v>
      </c>
      <c r="K43" s="80">
        <v>33746691</v>
      </c>
      <c r="L43" s="80">
        <v>5858000</v>
      </c>
      <c r="M43" s="82">
        <v>39805775</v>
      </c>
    </row>
    <row r="44" spans="1:13" ht="12.75">
      <c r="A44" s="52" t="s">
        <v>90</v>
      </c>
      <c r="B44" s="77" t="s">
        <v>152</v>
      </c>
      <c r="C44" s="78" t="s">
        <v>153</v>
      </c>
      <c r="D44" s="79">
        <v>363500</v>
      </c>
      <c r="E44" s="80">
        <v>0</v>
      </c>
      <c r="F44" s="80">
        <v>78537755</v>
      </c>
      <c r="G44" s="80">
        <v>11580000</v>
      </c>
      <c r="H44" s="81">
        <v>90481255</v>
      </c>
      <c r="I44" s="79">
        <v>-45</v>
      </c>
      <c r="J44" s="80">
        <v>33734</v>
      </c>
      <c r="K44" s="80">
        <v>70306147</v>
      </c>
      <c r="L44" s="80">
        <v>5157000</v>
      </c>
      <c r="M44" s="82">
        <v>75496836</v>
      </c>
    </row>
    <row r="45" spans="1:13" ht="12.75">
      <c r="A45" s="52" t="s">
        <v>90</v>
      </c>
      <c r="B45" s="77" t="s">
        <v>154</v>
      </c>
      <c r="C45" s="78" t="s">
        <v>155</v>
      </c>
      <c r="D45" s="79">
        <v>60285</v>
      </c>
      <c r="E45" s="80">
        <v>113391</v>
      </c>
      <c r="F45" s="80">
        <v>-869377</v>
      </c>
      <c r="G45" s="80">
        <v>2637000</v>
      </c>
      <c r="H45" s="81">
        <v>1941299</v>
      </c>
      <c r="I45" s="79">
        <v>0</v>
      </c>
      <c r="J45" s="80">
        <v>319892</v>
      </c>
      <c r="K45" s="80">
        <v>50384729</v>
      </c>
      <c r="L45" s="80">
        <v>8054000</v>
      </c>
      <c r="M45" s="82">
        <v>58758621</v>
      </c>
    </row>
    <row r="46" spans="1:13" ht="12.75">
      <c r="A46" s="52" t="s">
        <v>90</v>
      </c>
      <c r="B46" s="77" t="s">
        <v>156</v>
      </c>
      <c r="C46" s="78" t="s">
        <v>157</v>
      </c>
      <c r="D46" s="79">
        <v>-1440980</v>
      </c>
      <c r="E46" s="80">
        <v>94870504</v>
      </c>
      <c r="F46" s="80">
        <v>102823157</v>
      </c>
      <c r="G46" s="80">
        <v>12000000</v>
      </c>
      <c r="H46" s="81">
        <v>208252681</v>
      </c>
      <c r="I46" s="79">
        <v>6218898</v>
      </c>
      <c r="J46" s="80">
        <v>81173048</v>
      </c>
      <c r="K46" s="80">
        <v>94813680</v>
      </c>
      <c r="L46" s="80">
        <v>10764000</v>
      </c>
      <c r="M46" s="82">
        <v>192969626</v>
      </c>
    </row>
    <row r="47" spans="1:13" ht="12.75">
      <c r="A47" s="52" t="s">
        <v>105</v>
      </c>
      <c r="B47" s="77" t="s">
        <v>158</v>
      </c>
      <c r="C47" s="78" t="s">
        <v>159</v>
      </c>
      <c r="D47" s="79">
        <v>0</v>
      </c>
      <c r="E47" s="80">
        <v>53393412</v>
      </c>
      <c r="F47" s="80">
        <v>263768864</v>
      </c>
      <c r="G47" s="80">
        <v>2164000</v>
      </c>
      <c r="H47" s="81">
        <v>319326276</v>
      </c>
      <c r="I47" s="79">
        <v>0</v>
      </c>
      <c r="J47" s="80">
        <v>60776545</v>
      </c>
      <c r="K47" s="80">
        <v>104765563</v>
      </c>
      <c r="L47" s="80">
        <v>159271000</v>
      </c>
      <c r="M47" s="82">
        <v>324813108</v>
      </c>
    </row>
    <row r="48" spans="1:13" ht="16.5">
      <c r="A48" s="53"/>
      <c r="B48" s="83" t="s">
        <v>160</v>
      </c>
      <c r="C48" s="84"/>
      <c r="D48" s="85">
        <f aca="true" t="shared" si="5" ref="D48:M48">SUM(D42:D47)</f>
        <v>2214996</v>
      </c>
      <c r="E48" s="86">
        <f t="shared" si="5"/>
        <v>148572480</v>
      </c>
      <c r="F48" s="86">
        <f t="shared" si="5"/>
        <v>510161045</v>
      </c>
      <c r="G48" s="86">
        <f t="shared" si="5"/>
        <v>37902000</v>
      </c>
      <c r="H48" s="87">
        <f t="shared" si="5"/>
        <v>698850521</v>
      </c>
      <c r="I48" s="85">
        <f t="shared" si="5"/>
        <v>14009936</v>
      </c>
      <c r="J48" s="86">
        <f t="shared" si="5"/>
        <v>142567305</v>
      </c>
      <c r="K48" s="86">
        <f t="shared" si="5"/>
        <v>424593833</v>
      </c>
      <c r="L48" s="86">
        <f t="shared" si="5"/>
        <v>191373000</v>
      </c>
      <c r="M48" s="88">
        <f t="shared" si="5"/>
        <v>772544074</v>
      </c>
    </row>
    <row r="49" spans="1:13" ht="12.75">
      <c r="A49" s="52" t="s">
        <v>90</v>
      </c>
      <c r="B49" s="77" t="s">
        <v>161</v>
      </c>
      <c r="C49" s="78" t="s">
        <v>162</v>
      </c>
      <c r="D49" s="79">
        <v>4713601</v>
      </c>
      <c r="E49" s="80">
        <v>5454420</v>
      </c>
      <c r="F49" s="80">
        <v>64713818</v>
      </c>
      <c r="G49" s="80">
        <v>1251000</v>
      </c>
      <c r="H49" s="81">
        <v>76132839</v>
      </c>
      <c r="I49" s="79">
        <v>5410163</v>
      </c>
      <c r="J49" s="80">
        <v>13894554</v>
      </c>
      <c r="K49" s="80">
        <v>-4657420</v>
      </c>
      <c r="L49" s="80">
        <v>60805000</v>
      </c>
      <c r="M49" s="82">
        <v>75452297</v>
      </c>
    </row>
    <row r="50" spans="1:13" ht="12.75">
      <c r="A50" s="52" t="s">
        <v>90</v>
      </c>
      <c r="B50" s="77" t="s">
        <v>163</v>
      </c>
      <c r="C50" s="78" t="s">
        <v>164</v>
      </c>
      <c r="D50" s="79">
        <v>3307972</v>
      </c>
      <c r="E50" s="80">
        <v>376161</v>
      </c>
      <c r="F50" s="80">
        <v>48622527</v>
      </c>
      <c r="G50" s="80">
        <v>14141000</v>
      </c>
      <c r="H50" s="81">
        <v>66447660</v>
      </c>
      <c r="I50" s="79">
        <v>1721922</v>
      </c>
      <c r="J50" s="80">
        <v>431859</v>
      </c>
      <c r="K50" s="80">
        <v>55938556</v>
      </c>
      <c r="L50" s="80">
        <v>731000</v>
      </c>
      <c r="M50" s="82">
        <v>58823337</v>
      </c>
    </row>
    <row r="51" spans="1:13" ht="12.75">
      <c r="A51" s="52" t="s">
        <v>90</v>
      </c>
      <c r="B51" s="77" t="s">
        <v>165</v>
      </c>
      <c r="C51" s="78" t="s">
        <v>166</v>
      </c>
      <c r="D51" s="79">
        <v>2021170</v>
      </c>
      <c r="E51" s="80">
        <v>7135979</v>
      </c>
      <c r="F51" s="80">
        <v>56001916</v>
      </c>
      <c r="G51" s="80">
        <v>14766000</v>
      </c>
      <c r="H51" s="81">
        <v>79925065</v>
      </c>
      <c r="I51" s="79">
        <v>1825817</v>
      </c>
      <c r="J51" s="80">
        <v>7552206</v>
      </c>
      <c r="K51" s="80">
        <v>63219032</v>
      </c>
      <c r="L51" s="80">
        <v>10488000</v>
      </c>
      <c r="M51" s="82">
        <v>83085055</v>
      </c>
    </row>
    <row r="52" spans="1:13" ht="12.75">
      <c r="A52" s="52" t="s">
        <v>90</v>
      </c>
      <c r="B52" s="77" t="s">
        <v>167</v>
      </c>
      <c r="C52" s="78" t="s">
        <v>168</v>
      </c>
      <c r="D52" s="79">
        <v>706542</v>
      </c>
      <c r="E52" s="80">
        <v>34061</v>
      </c>
      <c r="F52" s="80">
        <v>-12812378</v>
      </c>
      <c r="G52" s="80">
        <v>13039000</v>
      </c>
      <c r="H52" s="81">
        <v>967225</v>
      </c>
      <c r="I52" s="79">
        <v>1254939</v>
      </c>
      <c r="J52" s="80">
        <v>101082</v>
      </c>
      <c r="K52" s="80">
        <v>32906857</v>
      </c>
      <c r="L52" s="80">
        <v>554000</v>
      </c>
      <c r="M52" s="82">
        <v>34816878</v>
      </c>
    </row>
    <row r="53" spans="1:13" ht="12.75">
      <c r="A53" s="52" t="s">
        <v>105</v>
      </c>
      <c r="B53" s="77" t="s">
        <v>169</v>
      </c>
      <c r="C53" s="78" t="s">
        <v>170</v>
      </c>
      <c r="D53" s="79">
        <v>0</v>
      </c>
      <c r="E53" s="80">
        <v>15441866</v>
      </c>
      <c r="F53" s="80">
        <v>487478373</v>
      </c>
      <c r="G53" s="80">
        <v>37626000</v>
      </c>
      <c r="H53" s="81">
        <v>540546239</v>
      </c>
      <c r="I53" s="79">
        <v>0</v>
      </c>
      <c r="J53" s="80">
        <v>4791830</v>
      </c>
      <c r="K53" s="80">
        <v>77716749</v>
      </c>
      <c r="L53" s="80">
        <v>54603000</v>
      </c>
      <c r="M53" s="82">
        <v>137111579</v>
      </c>
    </row>
    <row r="54" spans="1:13" ht="16.5">
      <c r="A54" s="53"/>
      <c r="B54" s="83" t="s">
        <v>171</v>
      </c>
      <c r="C54" s="84"/>
      <c r="D54" s="85">
        <f aca="true" t="shared" si="6" ref="D54:M54">SUM(D49:D53)</f>
        <v>10749285</v>
      </c>
      <c r="E54" s="86">
        <f t="shared" si="6"/>
        <v>28442487</v>
      </c>
      <c r="F54" s="86">
        <f t="shared" si="6"/>
        <v>644004256</v>
      </c>
      <c r="G54" s="86">
        <f t="shared" si="6"/>
        <v>80823000</v>
      </c>
      <c r="H54" s="87">
        <f t="shared" si="6"/>
        <v>764019028</v>
      </c>
      <c r="I54" s="85">
        <f t="shared" si="6"/>
        <v>10212841</v>
      </c>
      <c r="J54" s="86">
        <f t="shared" si="6"/>
        <v>26771531</v>
      </c>
      <c r="K54" s="86">
        <f t="shared" si="6"/>
        <v>225123774</v>
      </c>
      <c r="L54" s="86">
        <f t="shared" si="6"/>
        <v>127181000</v>
      </c>
      <c r="M54" s="88">
        <f t="shared" si="6"/>
        <v>389289146</v>
      </c>
    </row>
    <row r="55" spans="1:13" ht="16.5">
      <c r="A55" s="54"/>
      <c r="B55" s="89" t="s">
        <v>172</v>
      </c>
      <c r="C55" s="90"/>
      <c r="D55" s="91">
        <f aca="true" t="shared" si="7" ref="D55:M55">SUM(D9:D10,D12:D19,D21:D27,D29:D35,D37:D40,D42:D47,D49:D53)</f>
        <v>828918115</v>
      </c>
      <c r="E55" s="92">
        <f t="shared" si="7"/>
        <v>2693070980</v>
      </c>
      <c r="F55" s="92">
        <f t="shared" si="7"/>
        <v>3208579222</v>
      </c>
      <c r="G55" s="92">
        <f t="shared" si="7"/>
        <v>311079000</v>
      </c>
      <c r="H55" s="93">
        <f t="shared" si="7"/>
        <v>7041647317</v>
      </c>
      <c r="I55" s="91">
        <f t="shared" si="7"/>
        <v>713206602</v>
      </c>
      <c r="J55" s="92">
        <f t="shared" si="7"/>
        <v>2676077836</v>
      </c>
      <c r="K55" s="92">
        <f t="shared" si="7"/>
        <v>2603440311</v>
      </c>
      <c r="L55" s="92">
        <f t="shared" si="7"/>
        <v>623169000</v>
      </c>
      <c r="M55" s="94">
        <f t="shared" si="7"/>
        <v>6615893749</v>
      </c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20">
      <selection activeCell="A1" sqref="A1:IV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 hidden="1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 customHeight="1">
      <c r="A3" s="5"/>
      <c r="B3" s="36"/>
      <c r="C3" s="3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ht="15.75" customHeight="1">
      <c r="A4" s="9"/>
      <c r="B4" s="38"/>
      <c r="C4" s="39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ht="25.5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6.5">
      <c r="A7" s="49"/>
      <c r="B7" s="50" t="s">
        <v>173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2.75">
      <c r="A9" s="52" t="s">
        <v>88</v>
      </c>
      <c r="B9" s="77" t="s">
        <v>42</v>
      </c>
      <c r="C9" s="78" t="s">
        <v>43</v>
      </c>
      <c r="D9" s="79">
        <v>297756697</v>
      </c>
      <c r="E9" s="80">
        <v>766675398</v>
      </c>
      <c r="F9" s="80">
        <v>356643039</v>
      </c>
      <c r="G9" s="80">
        <v>66614000</v>
      </c>
      <c r="H9" s="81">
        <v>1487689134</v>
      </c>
      <c r="I9" s="79">
        <v>241926604</v>
      </c>
      <c r="J9" s="80">
        <v>755389709</v>
      </c>
      <c r="K9" s="80">
        <v>145908466</v>
      </c>
      <c r="L9" s="80">
        <v>61672000</v>
      </c>
      <c r="M9" s="82">
        <v>1204896779</v>
      </c>
    </row>
    <row r="10" spans="1:13" ht="16.5">
      <c r="A10" s="53"/>
      <c r="B10" s="83" t="s">
        <v>89</v>
      </c>
      <c r="C10" s="84"/>
      <c r="D10" s="85">
        <f aca="true" t="shared" si="0" ref="D10:M10">D9</f>
        <v>297756697</v>
      </c>
      <c r="E10" s="86">
        <f t="shared" si="0"/>
        <v>766675398</v>
      </c>
      <c r="F10" s="86">
        <f t="shared" si="0"/>
        <v>356643039</v>
      </c>
      <c r="G10" s="86">
        <f t="shared" si="0"/>
        <v>66614000</v>
      </c>
      <c r="H10" s="87">
        <f t="shared" si="0"/>
        <v>1487689134</v>
      </c>
      <c r="I10" s="85">
        <f t="shared" si="0"/>
        <v>241926604</v>
      </c>
      <c r="J10" s="86">
        <f t="shared" si="0"/>
        <v>755389709</v>
      </c>
      <c r="K10" s="86">
        <f t="shared" si="0"/>
        <v>145908466</v>
      </c>
      <c r="L10" s="86">
        <f t="shared" si="0"/>
        <v>61672000</v>
      </c>
      <c r="M10" s="88">
        <f t="shared" si="0"/>
        <v>1204896779</v>
      </c>
    </row>
    <row r="11" spans="1:13" ht="12.75">
      <c r="A11" s="52" t="s">
        <v>90</v>
      </c>
      <c r="B11" s="77" t="s">
        <v>174</v>
      </c>
      <c r="C11" s="78" t="s">
        <v>175</v>
      </c>
      <c r="D11" s="79">
        <v>1311030</v>
      </c>
      <c r="E11" s="80">
        <v>5217549</v>
      </c>
      <c r="F11" s="80">
        <v>-2505285</v>
      </c>
      <c r="G11" s="80">
        <v>7500000</v>
      </c>
      <c r="H11" s="81">
        <v>11523294</v>
      </c>
      <c r="I11" s="79">
        <v>3815918</v>
      </c>
      <c r="J11" s="80">
        <v>11442799</v>
      </c>
      <c r="K11" s="80">
        <v>5116064</v>
      </c>
      <c r="L11" s="80">
        <v>16950000</v>
      </c>
      <c r="M11" s="82">
        <v>37324781</v>
      </c>
    </row>
    <row r="12" spans="1:13" ht="12.75">
      <c r="A12" s="52" t="s">
        <v>90</v>
      </c>
      <c r="B12" s="77" t="s">
        <v>176</v>
      </c>
      <c r="C12" s="78" t="s">
        <v>177</v>
      </c>
      <c r="D12" s="79">
        <v>-308796</v>
      </c>
      <c r="E12" s="80">
        <v>9787013</v>
      </c>
      <c r="F12" s="80">
        <v>13387182</v>
      </c>
      <c r="G12" s="80">
        <v>8718000</v>
      </c>
      <c r="H12" s="81">
        <v>31583399</v>
      </c>
      <c r="I12" s="79">
        <v>520</v>
      </c>
      <c r="J12" s="80">
        <v>17291856</v>
      </c>
      <c r="K12" s="80">
        <v>-3512398</v>
      </c>
      <c r="L12" s="80">
        <v>8230000</v>
      </c>
      <c r="M12" s="82">
        <v>22009978</v>
      </c>
    </row>
    <row r="13" spans="1:13" ht="12.75">
      <c r="A13" s="52" t="s">
        <v>90</v>
      </c>
      <c r="B13" s="77" t="s">
        <v>178</v>
      </c>
      <c r="C13" s="78" t="s">
        <v>179</v>
      </c>
      <c r="D13" s="79">
        <v>1189600</v>
      </c>
      <c r="E13" s="80">
        <v>12691474</v>
      </c>
      <c r="F13" s="80">
        <v>3481275</v>
      </c>
      <c r="G13" s="80">
        <v>13450000</v>
      </c>
      <c r="H13" s="81">
        <v>30812349</v>
      </c>
      <c r="I13" s="79">
        <v>2777242</v>
      </c>
      <c r="J13" s="80">
        <v>11449106</v>
      </c>
      <c r="K13" s="80">
        <v>5355790</v>
      </c>
      <c r="L13" s="80">
        <v>15133000</v>
      </c>
      <c r="M13" s="82">
        <v>34715138</v>
      </c>
    </row>
    <row r="14" spans="1:13" ht="12.75">
      <c r="A14" s="52" t="s">
        <v>105</v>
      </c>
      <c r="B14" s="77" t="s">
        <v>180</v>
      </c>
      <c r="C14" s="78" t="s">
        <v>181</v>
      </c>
      <c r="D14" s="79">
        <v>0</v>
      </c>
      <c r="E14" s="80">
        <v>0</v>
      </c>
      <c r="F14" s="80">
        <v>11397603</v>
      </c>
      <c r="G14" s="80">
        <v>450000</v>
      </c>
      <c r="H14" s="81">
        <v>11847603</v>
      </c>
      <c r="I14" s="79">
        <v>0</v>
      </c>
      <c r="J14" s="80">
        <v>0</v>
      </c>
      <c r="K14" s="80">
        <v>8864081</v>
      </c>
      <c r="L14" s="80">
        <v>1434000</v>
      </c>
      <c r="M14" s="82">
        <v>10298081</v>
      </c>
    </row>
    <row r="15" spans="1:13" ht="16.5">
      <c r="A15" s="53"/>
      <c r="B15" s="83" t="s">
        <v>182</v>
      </c>
      <c r="C15" s="84"/>
      <c r="D15" s="85">
        <f aca="true" t="shared" si="1" ref="D15:M15">SUM(D11:D14)</f>
        <v>2191834</v>
      </c>
      <c r="E15" s="86">
        <f t="shared" si="1"/>
        <v>27696036</v>
      </c>
      <c r="F15" s="86">
        <f t="shared" si="1"/>
        <v>25760775</v>
      </c>
      <c r="G15" s="86">
        <f t="shared" si="1"/>
        <v>30118000</v>
      </c>
      <c r="H15" s="87">
        <f t="shared" si="1"/>
        <v>85766645</v>
      </c>
      <c r="I15" s="85">
        <f t="shared" si="1"/>
        <v>6593680</v>
      </c>
      <c r="J15" s="86">
        <f t="shared" si="1"/>
        <v>40183761</v>
      </c>
      <c r="K15" s="86">
        <f t="shared" si="1"/>
        <v>15823537</v>
      </c>
      <c r="L15" s="86">
        <f t="shared" si="1"/>
        <v>41747000</v>
      </c>
      <c r="M15" s="88">
        <f t="shared" si="1"/>
        <v>104347978</v>
      </c>
    </row>
    <row r="16" spans="1:13" ht="12.75">
      <c r="A16" s="52" t="s">
        <v>90</v>
      </c>
      <c r="B16" s="77" t="s">
        <v>183</v>
      </c>
      <c r="C16" s="78" t="s">
        <v>184</v>
      </c>
      <c r="D16" s="79">
        <v>16415430</v>
      </c>
      <c r="E16" s="80">
        <v>28966545</v>
      </c>
      <c r="F16" s="80">
        <v>9091331</v>
      </c>
      <c r="G16" s="80">
        <v>15250000</v>
      </c>
      <c r="H16" s="81">
        <v>69723306</v>
      </c>
      <c r="I16" s="79">
        <v>71476703</v>
      </c>
      <c r="J16" s="80">
        <v>28626928</v>
      </c>
      <c r="K16" s="80">
        <v>45852458</v>
      </c>
      <c r="L16" s="80">
        <v>4500000</v>
      </c>
      <c r="M16" s="82">
        <v>150456089</v>
      </c>
    </row>
    <row r="17" spans="1:13" ht="12.75">
      <c r="A17" s="52" t="s">
        <v>90</v>
      </c>
      <c r="B17" s="77" t="s">
        <v>185</v>
      </c>
      <c r="C17" s="78" t="s">
        <v>186</v>
      </c>
      <c r="D17" s="79">
        <v>176177</v>
      </c>
      <c r="E17" s="80">
        <v>26730</v>
      </c>
      <c r="F17" s="80">
        <v>-7732989</v>
      </c>
      <c r="G17" s="80">
        <v>7750000</v>
      </c>
      <c r="H17" s="81">
        <v>219918</v>
      </c>
      <c r="I17" s="79">
        <v>-26541</v>
      </c>
      <c r="J17" s="80">
        <v>10131833</v>
      </c>
      <c r="K17" s="80">
        <v>31723013</v>
      </c>
      <c r="L17" s="80">
        <v>0</v>
      </c>
      <c r="M17" s="82">
        <v>41828305</v>
      </c>
    </row>
    <row r="18" spans="1:13" ht="12.75">
      <c r="A18" s="52" t="s">
        <v>90</v>
      </c>
      <c r="B18" s="77" t="s">
        <v>187</v>
      </c>
      <c r="C18" s="78" t="s">
        <v>188</v>
      </c>
      <c r="D18" s="79">
        <v>0</v>
      </c>
      <c r="E18" s="80">
        <v>0</v>
      </c>
      <c r="F18" s="80">
        <v>-6950000</v>
      </c>
      <c r="G18" s="80">
        <v>6950000</v>
      </c>
      <c r="H18" s="81">
        <v>0</v>
      </c>
      <c r="I18" s="79">
        <v>1366755</v>
      </c>
      <c r="J18" s="80">
        <v>11738749</v>
      </c>
      <c r="K18" s="80">
        <v>19138155</v>
      </c>
      <c r="L18" s="80">
        <v>0</v>
      </c>
      <c r="M18" s="82">
        <v>32243659</v>
      </c>
    </row>
    <row r="19" spans="1:13" ht="12.75">
      <c r="A19" s="52" t="s">
        <v>90</v>
      </c>
      <c r="B19" s="77" t="s">
        <v>49</v>
      </c>
      <c r="C19" s="78" t="s">
        <v>50</v>
      </c>
      <c r="D19" s="79">
        <v>71650360</v>
      </c>
      <c r="E19" s="80">
        <v>290797680</v>
      </c>
      <c r="F19" s="80">
        <v>185742930</v>
      </c>
      <c r="G19" s="80">
        <v>13500000</v>
      </c>
      <c r="H19" s="81">
        <v>561690970</v>
      </c>
      <c r="I19" s="79">
        <v>67991369</v>
      </c>
      <c r="J19" s="80">
        <v>290887482</v>
      </c>
      <c r="K19" s="80">
        <v>193332752</v>
      </c>
      <c r="L19" s="80">
        <v>508000</v>
      </c>
      <c r="M19" s="82">
        <v>552719603</v>
      </c>
    </row>
    <row r="20" spans="1:13" ht="12.75">
      <c r="A20" s="52" t="s">
        <v>90</v>
      </c>
      <c r="B20" s="77" t="s">
        <v>189</v>
      </c>
      <c r="C20" s="78" t="s">
        <v>190</v>
      </c>
      <c r="D20" s="79">
        <v>5337781</v>
      </c>
      <c r="E20" s="80">
        <v>58757753</v>
      </c>
      <c r="F20" s="80">
        <v>57881713</v>
      </c>
      <c r="G20" s="80">
        <v>450000</v>
      </c>
      <c r="H20" s="81">
        <v>122427247</v>
      </c>
      <c r="I20" s="79">
        <v>4996231</v>
      </c>
      <c r="J20" s="80">
        <v>50613165</v>
      </c>
      <c r="K20" s="80">
        <v>39798203</v>
      </c>
      <c r="L20" s="80">
        <v>3450000</v>
      </c>
      <c r="M20" s="82">
        <v>98857599</v>
      </c>
    </row>
    <row r="21" spans="1:13" ht="12.75">
      <c r="A21" s="52" t="s">
        <v>105</v>
      </c>
      <c r="B21" s="77" t="s">
        <v>191</v>
      </c>
      <c r="C21" s="78" t="s">
        <v>192</v>
      </c>
      <c r="D21" s="79">
        <v>0</v>
      </c>
      <c r="E21" s="80">
        <v>0</v>
      </c>
      <c r="F21" s="80">
        <v>6409929</v>
      </c>
      <c r="G21" s="80">
        <v>0</v>
      </c>
      <c r="H21" s="81">
        <v>6409929</v>
      </c>
      <c r="I21" s="79">
        <v>0</v>
      </c>
      <c r="J21" s="80">
        <v>0</v>
      </c>
      <c r="K21" s="80">
        <v>39425367</v>
      </c>
      <c r="L21" s="80">
        <v>1450000</v>
      </c>
      <c r="M21" s="82">
        <v>40875367</v>
      </c>
    </row>
    <row r="22" spans="1:13" ht="16.5">
      <c r="A22" s="53"/>
      <c r="B22" s="83" t="s">
        <v>193</v>
      </c>
      <c r="C22" s="84"/>
      <c r="D22" s="85">
        <f aca="true" t="shared" si="2" ref="D22:M22">SUM(D16:D21)</f>
        <v>93579748</v>
      </c>
      <c r="E22" s="86">
        <f t="shared" si="2"/>
        <v>378548708</v>
      </c>
      <c r="F22" s="86">
        <f t="shared" si="2"/>
        <v>244442914</v>
      </c>
      <c r="G22" s="86">
        <f t="shared" si="2"/>
        <v>43900000</v>
      </c>
      <c r="H22" s="87">
        <f t="shared" si="2"/>
        <v>760471370</v>
      </c>
      <c r="I22" s="85">
        <f t="shared" si="2"/>
        <v>145804517</v>
      </c>
      <c r="J22" s="86">
        <f t="shared" si="2"/>
        <v>391998157</v>
      </c>
      <c r="K22" s="86">
        <f t="shared" si="2"/>
        <v>369269948</v>
      </c>
      <c r="L22" s="86">
        <f t="shared" si="2"/>
        <v>9908000</v>
      </c>
      <c r="M22" s="88">
        <f t="shared" si="2"/>
        <v>916980622</v>
      </c>
    </row>
    <row r="23" spans="1:13" ht="12.75">
      <c r="A23" s="52" t="s">
        <v>90</v>
      </c>
      <c r="B23" s="77" t="s">
        <v>194</v>
      </c>
      <c r="C23" s="78" t="s">
        <v>195</v>
      </c>
      <c r="D23" s="79">
        <v>16155451</v>
      </c>
      <c r="E23" s="80">
        <v>47498647</v>
      </c>
      <c r="F23" s="80">
        <v>44201431</v>
      </c>
      <c r="G23" s="80">
        <v>16350000</v>
      </c>
      <c r="H23" s="81">
        <v>124205529</v>
      </c>
      <c r="I23" s="79">
        <v>11863529</v>
      </c>
      <c r="J23" s="80">
        <v>39735589</v>
      </c>
      <c r="K23" s="80">
        <v>61845453</v>
      </c>
      <c r="L23" s="80">
        <v>12903000</v>
      </c>
      <c r="M23" s="82">
        <v>126347571</v>
      </c>
    </row>
    <row r="24" spans="1:13" ht="12.75">
      <c r="A24" s="52" t="s">
        <v>90</v>
      </c>
      <c r="B24" s="77" t="s">
        <v>196</v>
      </c>
      <c r="C24" s="78" t="s">
        <v>197</v>
      </c>
      <c r="D24" s="79">
        <v>25285340</v>
      </c>
      <c r="E24" s="80">
        <v>82551837</v>
      </c>
      <c r="F24" s="80">
        <v>57699562</v>
      </c>
      <c r="G24" s="80">
        <v>4500000</v>
      </c>
      <c r="H24" s="81">
        <v>170036739</v>
      </c>
      <c r="I24" s="79">
        <v>18323896</v>
      </c>
      <c r="J24" s="80">
        <v>85695093</v>
      </c>
      <c r="K24" s="80">
        <v>52504071</v>
      </c>
      <c r="L24" s="80">
        <v>0</v>
      </c>
      <c r="M24" s="82">
        <v>156523060</v>
      </c>
    </row>
    <row r="25" spans="1:13" ht="12.75">
      <c r="A25" s="52" t="s">
        <v>90</v>
      </c>
      <c r="B25" s="77" t="s">
        <v>198</v>
      </c>
      <c r="C25" s="78" t="s">
        <v>199</v>
      </c>
      <c r="D25" s="79">
        <v>4522709</v>
      </c>
      <c r="E25" s="80">
        <v>40194942</v>
      </c>
      <c r="F25" s="80">
        <v>52368268</v>
      </c>
      <c r="G25" s="80">
        <v>2950000</v>
      </c>
      <c r="H25" s="81">
        <v>100035919</v>
      </c>
      <c r="I25" s="79">
        <v>4404762</v>
      </c>
      <c r="J25" s="80">
        <v>39833625</v>
      </c>
      <c r="K25" s="80">
        <v>38613780</v>
      </c>
      <c r="L25" s="80">
        <v>460000</v>
      </c>
      <c r="M25" s="82">
        <v>83312167</v>
      </c>
    </row>
    <row r="26" spans="1:13" ht="12.75">
      <c r="A26" s="52" t="s">
        <v>90</v>
      </c>
      <c r="B26" s="77" t="s">
        <v>200</v>
      </c>
      <c r="C26" s="78" t="s">
        <v>201</v>
      </c>
      <c r="D26" s="79">
        <v>0</v>
      </c>
      <c r="E26" s="80">
        <v>28911998</v>
      </c>
      <c r="F26" s="80">
        <v>228340605</v>
      </c>
      <c r="G26" s="80">
        <v>17348000</v>
      </c>
      <c r="H26" s="81">
        <v>274600603</v>
      </c>
      <c r="I26" s="79">
        <v>15125863</v>
      </c>
      <c r="J26" s="80">
        <v>92986356</v>
      </c>
      <c r="K26" s="80">
        <v>188203797</v>
      </c>
      <c r="L26" s="80">
        <v>3442000</v>
      </c>
      <c r="M26" s="82">
        <v>299758016</v>
      </c>
    </row>
    <row r="27" spans="1:13" ht="12.75">
      <c r="A27" s="52" t="s">
        <v>90</v>
      </c>
      <c r="B27" s="77" t="s">
        <v>202</v>
      </c>
      <c r="C27" s="78" t="s">
        <v>203</v>
      </c>
      <c r="D27" s="79">
        <v>1744990</v>
      </c>
      <c r="E27" s="80">
        <v>8920314</v>
      </c>
      <c r="F27" s="80">
        <v>20443499</v>
      </c>
      <c r="G27" s="80">
        <v>3000000</v>
      </c>
      <c r="H27" s="81">
        <v>34108803</v>
      </c>
      <c r="I27" s="79">
        <v>1473895</v>
      </c>
      <c r="J27" s="80">
        <v>9747438</v>
      </c>
      <c r="K27" s="80">
        <v>28239022</v>
      </c>
      <c r="L27" s="80">
        <v>450000</v>
      </c>
      <c r="M27" s="82">
        <v>39910355</v>
      </c>
    </row>
    <row r="28" spans="1:13" ht="12.75">
      <c r="A28" s="52" t="s">
        <v>90</v>
      </c>
      <c r="B28" s="77" t="s">
        <v>204</v>
      </c>
      <c r="C28" s="78" t="s">
        <v>205</v>
      </c>
      <c r="D28" s="79">
        <v>73787</v>
      </c>
      <c r="E28" s="80">
        <v>27156232</v>
      </c>
      <c r="F28" s="80">
        <v>18302846</v>
      </c>
      <c r="G28" s="80">
        <v>4000000</v>
      </c>
      <c r="H28" s="81">
        <v>49532865</v>
      </c>
      <c r="I28" s="79">
        <v>-33681</v>
      </c>
      <c r="J28" s="80">
        <v>24527931</v>
      </c>
      <c r="K28" s="80">
        <v>29206922</v>
      </c>
      <c r="L28" s="80">
        <v>450000</v>
      </c>
      <c r="M28" s="82">
        <v>54151172</v>
      </c>
    </row>
    <row r="29" spans="1:13" ht="12.75">
      <c r="A29" s="52" t="s">
        <v>105</v>
      </c>
      <c r="B29" s="77" t="s">
        <v>206</v>
      </c>
      <c r="C29" s="78" t="s">
        <v>207</v>
      </c>
      <c r="D29" s="79">
        <v>0</v>
      </c>
      <c r="E29" s="80">
        <v>0</v>
      </c>
      <c r="F29" s="80">
        <v>34265235</v>
      </c>
      <c r="G29" s="80">
        <v>2963000</v>
      </c>
      <c r="H29" s="81">
        <v>37228235</v>
      </c>
      <c r="I29" s="79">
        <v>0</v>
      </c>
      <c r="J29" s="80">
        <v>0</v>
      </c>
      <c r="K29" s="80">
        <v>33367180</v>
      </c>
      <c r="L29" s="80">
        <v>1711000</v>
      </c>
      <c r="M29" s="82">
        <v>35078180</v>
      </c>
    </row>
    <row r="30" spans="1:13" ht="16.5">
      <c r="A30" s="53"/>
      <c r="B30" s="83" t="s">
        <v>208</v>
      </c>
      <c r="C30" s="84"/>
      <c r="D30" s="85">
        <f aca="true" t="shared" si="3" ref="D30:M30">SUM(D23:D29)</f>
        <v>47782277</v>
      </c>
      <c r="E30" s="86">
        <f t="shared" si="3"/>
        <v>235233970</v>
      </c>
      <c r="F30" s="86">
        <f t="shared" si="3"/>
        <v>455621446</v>
      </c>
      <c r="G30" s="86">
        <f t="shared" si="3"/>
        <v>51111000</v>
      </c>
      <c r="H30" s="87">
        <f t="shared" si="3"/>
        <v>789748693</v>
      </c>
      <c r="I30" s="85">
        <f t="shared" si="3"/>
        <v>51158264</v>
      </c>
      <c r="J30" s="86">
        <f t="shared" si="3"/>
        <v>292526032</v>
      </c>
      <c r="K30" s="86">
        <f t="shared" si="3"/>
        <v>431980225</v>
      </c>
      <c r="L30" s="86">
        <f t="shared" si="3"/>
        <v>19416000</v>
      </c>
      <c r="M30" s="88">
        <f t="shared" si="3"/>
        <v>795080521</v>
      </c>
    </row>
    <row r="31" spans="1:13" ht="12.75">
      <c r="A31" s="52" t="s">
        <v>90</v>
      </c>
      <c r="B31" s="77" t="s">
        <v>209</v>
      </c>
      <c r="C31" s="78" t="s">
        <v>210</v>
      </c>
      <c r="D31" s="79">
        <v>13253106</v>
      </c>
      <c r="E31" s="80">
        <v>99335936</v>
      </c>
      <c r="F31" s="80">
        <v>54015554</v>
      </c>
      <c r="G31" s="80">
        <v>9450000</v>
      </c>
      <c r="H31" s="81">
        <v>176054596</v>
      </c>
      <c r="I31" s="79">
        <v>12210410</v>
      </c>
      <c r="J31" s="80">
        <v>106332538</v>
      </c>
      <c r="K31" s="80">
        <v>63937149</v>
      </c>
      <c r="L31" s="80">
        <v>2516000</v>
      </c>
      <c r="M31" s="82">
        <v>184996097</v>
      </c>
    </row>
    <row r="32" spans="1:13" ht="12.75">
      <c r="A32" s="52" t="s">
        <v>90</v>
      </c>
      <c r="B32" s="77" t="s">
        <v>211</v>
      </c>
      <c r="C32" s="78" t="s">
        <v>212</v>
      </c>
      <c r="D32" s="79">
        <v>19156254</v>
      </c>
      <c r="E32" s="80">
        <v>55376427</v>
      </c>
      <c r="F32" s="80">
        <v>53188997</v>
      </c>
      <c r="G32" s="80">
        <v>14450000</v>
      </c>
      <c r="H32" s="81">
        <v>142171678</v>
      </c>
      <c r="I32" s="79">
        <v>17540536</v>
      </c>
      <c r="J32" s="80">
        <v>67498304</v>
      </c>
      <c r="K32" s="80">
        <v>58828789</v>
      </c>
      <c r="L32" s="80">
        <v>3850000</v>
      </c>
      <c r="M32" s="82">
        <v>147717629</v>
      </c>
    </row>
    <row r="33" spans="1:13" ht="12.75">
      <c r="A33" s="52" t="s">
        <v>90</v>
      </c>
      <c r="B33" s="77" t="s">
        <v>213</v>
      </c>
      <c r="C33" s="78" t="s">
        <v>214</v>
      </c>
      <c r="D33" s="79">
        <v>30091789</v>
      </c>
      <c r="E33" s="80">
        <v>163272056</v>
      </c>
      <c r="F33" s="80">
        <v>53794143</v>
      </c>
      <c r="G33" s="80">
        <v>4500000</v>
      </c>
      <c r="H33" s="81">
        <v>251657988</v>
      </c>
      <c r="I33" s="79">
        <v>30047025</v>
      </c>
      <c r="J33" s="80">
        <v>136517857</v>
      </c>
      <c r="K33" s="80">
        <v>55999970</v>
      </c>
      <c r="L33" s="80">
        <v>6393000</v>
      </c>
      <c r="M33" s="82">
        <v>228957852</v>
      </c>
    </row>
    <row r="34" spans="1:13" ht="12.75">
      <c r="A34" s="52" t="s">
        <v>90</v>
      </c>
      <c r="B34" s="77" t="s">
        <v>215</v>
      </c>
      <c r="C34" s="78" t="s">
        <v>216</v>
      </c>
      <c r="D34" s="79">
        <v>6340433</v>
      </c>
      <c r="E34" s="80">
        <v>15040000</v>
      </c>
      <c r="F34" s="80">
        <v>31673993</v>
      </c>
      <c r="G34" s="80">
        <v>0</v>
      </c>
      <c r="H34" s="81">
        <v>53054426</v>
      </c>
      <c r="I34" s="79">
        <v>6340433</v>
      </c>
      <c r="J34" s="80">
        <v>6050442</v>
      </c>
      <c r="K34" s="80">
        <v>24555552</v>
      </c>
      <c r="L34" s="80">
        <v>4450000</v>
      </c>
      <c r="M34" s="82">
        <v>41396427</v>
      </c>
    </row>
    <row r="35" spans="1:13" ht="12.75">
      <c r="A35" s="52" t="s">
        <v>105</v>
      </c>
      <c r="B35" s="77" t="s">
        <v>217</v>
      </c>
      <c r="C35" s="78" t="s">
        <v>218</v>
      </c>
      <c r="D35" s="79">
        <v>0</v>
      </c>
      <c r="E35" s="80">
        <v>0</v>
      </c>
      <c r="F35" s="80">
        <v>571771</v>
      </c>
      <c r="G35" s="80">
        <v>0</v>
      </c>
      <c r="H35" s="81">
        <v>571771</v>
      </c>
      <c r="I35" s="79">
        <v>0</v>
      </c>
      <c r="J35" s="80">
        <v>0</v>
      </c>
      <c r="K35" s="80">
        <v>37674725</v>
      </c>
      <c r="L35" s="80">
        <v>1000000</v>
      </c>
      <c r="M35" s="82">
        <v>38674725</v>
      </c>
    </row>
    <row r="36" spans="1:13" ht="16.5">
      <c r="A36" s="53"/>
      <c r="B36" s="83" t="s">
        <v>219</v>
      </c>
      <c r="C36" s="84"/>
      <c r="D36" s="85">
        <f aca="true" t="shared" si="4" ref="D36:M36">SUM(D31:D35)</f>
        <v>68841582</v>
      </c>
      <c r="E36" s="86">
        <f t="shared" si="4"/>
        <v>333024419</v>
      </c>
      <c r="F36" s="86">
        <f t="shared" si="4"/>
        <v>193244458</v>
      </c>
      <c r="G36" s="86">
        <f t="shared" si="4"/>
        <v>28400000</v>
      </c>
      <c r="H36" s="87">
        <f t="shared" si="4"/>
        <v>623510459</v>
      </c>
      <c r="I36" s="85">
        <f t="shared" si="4"/>
        <v>66138404</v>
      </c>
      <c r="J36" s="86">
        <f t="shared" si="4"/>
        <v>316399141</v>
      </c>
      <c r="K36" s="86">
        <f t="shared" si="4"/>
        <v>240996185</v>
      </c>
      <c r="L36" s="86">
        <f t="shared" si="4"/>
        <v>18209000</v>
      </c>
      <c r="M36" s="88">
        <f t="shared" si="4"/>
        <v>641742730</v>
      </c>
    </row>
    <row r="37" spans="1:13" ht="16.5">
      <c r="A37" s="54"/>
      <c r="B37" s="89" t="s">
        <v>220</v>
      </c>
      <c r="C37" s="90"/>
      <c r="D37" s="91">
        <f aca="true" t="shared" si="5" ref="D37:M37">SUM(D9,D11:D14,D16:D21,D23:D29,D31:D35)</f>
        <v>510152138</v>
      </c>
      <c r="E37" s="92">
        <f t="shared" si="5"/>
        <v>1741178531</v>
      </c>
      <c r="F37" s="92">
        <f t="shared" si="5"/>
        <v>1275712632</v>
      </c>
      <c r="G37" s="92">
        <f t="shared" si="5"/>
        <v>220143000</v>
      </c>
      <c r="H37" s="93">
        <f t="shared" si="5"/>
        <v>3747186301</v>
      </c>
      <c r="I37" s="91">
        <f t="shared" si="5"/>
        <v>511621469</v>
      </c>
      <c r="J37" s="92">
        <f t="shared" si="5"/>
        <v>1796496800</v>
      </c>
      <c r="K37" s="92">
        <f t="shared" si="5"/>
        <v>1203978361</v>
      </c>
      <c r="L37" s="92">
        <f t="shared" si="5"/>
        <v>150952000</v>
      </c>
      <c r="M37" s="94">
        <f t="shared" si="5"/>
        <v>3663048630</v>
      </c>
    </row>
    <row r="38" spans="1:13" ht="12.75">
      <c r="A38" s="5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12.75">
      <c r="A39" s="5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12.75">
      <c r="A40" s="5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12.75">
      <c r="A41" s="5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3" ht="12.75">
      <c r="A42" s="5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12.75">
      <c r="A43" s="5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12.75">
      <c r="A44" s="5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12.75">
      <c r="A45" s="5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2">
      <selection activeCell="A1" sqref="A1:IV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 hidden="1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 customHeight="1">
      <c r="A3" s="5"/>
      <c r="B3" s="36"/>
      <c r="C3" s="3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ht="15.75" customHeight="1">
      <c r="A4" s="9"/>
      <c r="B4" s="38"/>
      <c r="C4" s="39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ht="25.5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6.5">
      <c r="A7" s="49"/>
      <c r="B7" s="50" t="s">
        <v>221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2.75">
      <c r="A9" s="52" t="s">
        <v>88</v>
      </c>
      <c r="B9" s="77" t="s">
        <v>36</v>
      </c>
      <c r="C9" s="78" t="s">
        <v>37</v>
      </c>
      <c r="D9" s="79">
        <v>1345159492</v>
      </c>
      <c r="E9" s="80">
        <v>4782676178</v>
      </c>
      <c r="F9" s="80">
        <v>2157278086</v>
      </c>
      <c r="G9" s="80">
        <v>246236000</v>
      </c>
      <c r="H9" s="81">
        <v>8531349756</v>
      </c>
      <c r="I9" s="79">
        <v>1187339066</v>
      </c>
      <c r="J9" s="80">
        <v>4933261206</v>
      </c>
      <c r="K9" s="80">
        <v>1781779566</v>
      </c>
      <c r="L9" s="80">
        <v>144957000</v>
      </c>
      <c r="M9" s="82">
        <v>8047336838</v>
      </c>
    </row>
    <row r="10" spans="1:13" ht="12.75">
      <c r="A10" s="52" t="s">
        <v>88</v>
      </c>
      <c r="B10" s="77" t="s">
        <v>40</v>
      </c>
      <c r="C10" s="78" t="s">
        <v>41</v>
      </c>
      <c r="D10" s="79">
        <v>2276726830</v>
      </c>
      <c r="E10" s="80">
        <v>6196264309</v>
      </c>
      <c r="F10" s="80">
        <v>1820760518</v>
      </c>
      <c r="G10" s="80">
        <v>253601000</v>
      </c>
      <c r="H10" s="81">
        <v>10547352657</v>
      </c>
      <c r="I10" s="79">
        <v>2029024957</v>
      </c>
      <c r="J10" s="80">
        <v>5764963763</v>
      </c>
      <c r="K10" s="80">
        <v>2596121548</v>
      </c>
      <c r="L10" s="80">
        <v>281303000</v>
      </c>
      <c r="M10" s="82">
        <v>10671413268</v>
      </c>
    </row>
    <row r="11" spans="1:13" ht="12.75">
      <c r="A11" s="52" t="s">
        <v>88</v>
      </c>
      <c r="B11" s="77" t="s">
        <v>46</v>
      </c>
      <c r="C11" s="78" t="s">
        <v>47</v>
      </c>
      <c r="D11" s="79">
        <v>1728820904</v>
      </c>
      <c r="E11" s="80">
        <v>3995841523</v>
      </c>
      <c r="F11" s="80">
        <v>981838286</v>
      </c>
      <c r="G11" s="80">
        <v>254689000</v>
      </c>
      <c r="H11" s="81">
        <v>6961189713</v>
      </c>
      <c r="I11" s="79">
        <v>1405522833</v>
      </c>
      <c r="J11" s="80">
        <v>3839658600</v>
      </c>
      <c r="K11" s="80">
        <v>1568253643</v>
      </c>
      <c r="L11" s="80">
        <v>273676000</v>
      </c>
      <c r="M11" s="82">
        <v>7087111076</v>
      </c>
    </row>
    <row r="12" spans="1:13" ht="16.5">
      <c r="A12" s="53"/>
      <c r="B12" s="83" t="s">
        <v>89</v>
      </c>
      <c r="C12" s="84"/>
      <c r="D12" s="85">
        <f aca="true" t="shared" si="0" ref="D12:M12">SUM(D9:D11)</f>
        <v>5350707226</v>
      </c>
      <c r="E12" s="86">
        <f t="shared" si="0"/>
        <v>14974782010</v>
      </c>
      <c r="F12" s="86">
        <f t="shared" si="0"/>
        <v>4959876890</v>
      </c>
      <c r="G12" s="86">
        <f t="shared" si="0"/>
        <v>754526000</v>
      </c>
      <c r="H12" s="87">
        <f t="shared" si="0"/>
        <v>26039892126</v>
      </c>
      <c r="I12" s="85">
        <f t="shared" si="0"/>
        <v>4621886856</v>
      </c>
      <c r="J12" s="86">
        <f t="shared" si="0"/>
        <v>14537883569</v>
      </c>
      <c r="K12" s="86">
        <f t="shared" si="0"/>
        <v>5946154757</v>
      </c>
      <c r="L12" s="86">
        <f t="shared" si="0"/>
        <v>699936000</v>
      </c>
      <c r="M12" s="88">
        <f t="shared" si="0"/>
        <v>25805861182</v>
      </c>
    </row>
    <row r="13" spans="1:13" ht="12.75">
      <c r="A13" s="52" t="s">
        <v>90</v>
      </c>
      <c r="B13" s="77" t="s">
        <v>51</v>
      </c>
      <c r="C13" s="78" t="s">
        <v>52</v>
      </c>
      <c r="D13" s="79">
        <v>199166953</v>
      </c>
      <c r="E13" s="80">
        <v>1136628971</v>
      </c>
      <c r="F13" s="80">
        <v>250545489</v>
      </c>
      <c r="G13" s="80">
        <v>10281000</v>
      </c>
      <c r="H13" s="81">
        <v>1596622413</v>
      </c>
      <c r="I13" s="79">
        <v>164768948</v>
      </c>
      <c r="J13" s="80">
        <v>895000700</v>
      </c>
      <c r="K13" s="80">
        <v>241945892</v>
      </c>
      <c r="L13" s="80">
        <v>1622000</v>
      </c>
      <c r="M13" s="82">
        <v>1303337540</v>
      </c>
    </row>
    <row r="14" spans="1:13" ht="12.75">
      <c r="A14" s="52" t="s">
        <v>90</v>
      </c>
      <c r="B14" s="77" t="s">
        <v>222</v>
      </c>
      <c r="C14" s="78" t="s">
        <v>223</v>
      </c>
      <c r="D14" s="79">
        <v>67635774</v>
      </c>
      <c r="E14" s="80">
        <v>120066058</v>
      </c>
      <c r="F14" s="80">
        <v>51749344</v>
      </c>
      <c r="G14" s="80">
        <v>9003000</v>
      </c>
      <c r="H14" s="81">
        <v>248454176</v>
      </c>
      <c r="I14" s="79">
        <v>41305952</v>
      </c>
      <c r="J14" s="80">
        <v>132659558</v>
      </c>
      <c r="K14" s="80">
        <v>44934458</v>
      </c>
      <c r="L14" s="80">
        <v>2075000</v>
      </c>
      <c r="M14" s="82">
        <v>220974968</v>
      </c>
    </row>
    <row r="15" spans="1:13" ht="12.75">
      <c r="A15" s="52" t="s">
        <v>90</v>
      </c>
      <c r="B15" s="77" t="s">
        <v>224</v>
      </c>
      <c r="C15" s="78" t="s">
        <v>225</v>
      </c>
      <c r="D15" s="79">
        <v>26572699</v>
      </c>
      <c r="E15" s="80">
        <v>82991096</v>
      </c>
      <c r="F15" s="80">
        <v>49027728</v>
      </c>
      <c r="G15" s="80">
        <v>14595000</v>
      </c>
      <c r="H15" s="81">
        <v>173186523</v>
      </c>
      <c r="I15" s="79">
        <v>24223016</v>
      </c>
      <c r="J15" s="80">
        <v>116303910</v>
      </c>
      <c r="K15" s="80">
        <v>38992717</v>
      </c>
      <c r="L15" s="80">
        <v>2307000</v>
      </c>
      <c r="M15" s="82">
        <v>181826643</v>
      </c>
    </row>
    <row r="16" spans="1:13" ht="12.75">
      <c r="A16" s="52" t="s">
        <v>105</v>
      </c>
      <c r="B16" s="77" t="s">
        <v>226</v>
      </c>
      <c r="C16" s="78" t="s">
        <v>227</v>
      </c>
      <c r="D16" s="79">
        <v>0</v>
      </c>
      <c r="E16" s="80">
        <v>0</v>
      </c>
      <c r="F16" s="80">
        <v>118935026</v>
      </c>
      <c r="G16" s="80">
        <v>1120000</v>
      </c>
      <c r="H16" s="81">
        <v>120055026</v>
      </c>
      <c r="I16" s="79">
        <v>0</v>
      </c>
      <c r="J16" s="80">
        <v>0</v>
      </c>
      <c r="K16" s="80">
        <v>102480304</v>
      </c>
      <c r="L16" s="80">
        <v>1250000</v>
      </c>
      <c r="M16" s="82">
        <v>103730304</v>
      </c>
    </row>
    <row r="17" spans="1:13" ht="16.5">
      <c r="A17" s="53"/>
      <c r="B17" s="83" t="s">
        <v>228</v>
      </c>
      <c r="C17" s="84"/>
      <c r="D17" s="85">
        <f aca="true" t="shared" si="1" ref="D17:M17">SUM(D13:D16)</f>
        <v>293375426</v>
      </c>
      <c r="E17" s="86">
        <f t="shared" si="1"/>
        <v>1339686125</v>
      </c>
      <c r="F17" s="86">
        <f t="shared" si="1"/>
        <v>470257587</v>
      </c>
      <c r="G17" s="86">
        <f t="shared" si="1"/>
        <v>34999000</v>
      </c>
      <c r="H17" s="87">
        <f t="shared" si="1"/>
        <v>2138318138</v>
      </c>
      <c r="I17" s="85">
        <f t="shared" si="1"/>
        <v>230297916</v>
      </c>
      <c r="J17" s="86">
        <f t="shared" si="1"/>
        <v>1143964168</v>
      </c>
      <c r="K17" s="86">
        <f t="shared" si="1"/>
        <v>428353371</v>
      </c>
      <c r="L17" s="86">
        <f t="shared" si="1"/>
        <v>7254000</v>
      </c>
      <c r="M17" s="88">
        <f t="shared" si="1"/>
        <v>1809869455</v>
      </c>
    </row>
    <row r="18" spans="1:13" ht="12.75">
      <c r="A18" s="52" t="s">
        <v>90</v>
      </c>
      <c r="B18" s="77" t="s">
        <v>53</v>
      </c>
      <c r="C18" s="78" t="s">
        <v>54</v>
      </c>
      <c r="D18" s="79">
        <v>117041572</v>
      </c>
      <c r="E18" s="80">
        <v>364333784</v>
      </c>
      <c r="F18" s="80">
        <v>137547230</v>
      </c>
      <c r="G18" s="80">
        <v>13712000</v>
      </c>
      <c r="H18" s="81">
        <v>632634586</v>
      </c>
      <c r="I18" s="79">
        <v>110316752</v>
      </c>
      <c r="J18" s="80">
        <v>352792551</v>
      </c>
      <c r="K18" s="80">
        <v>117328853</v>
      </c>
      <c r="L18" s="80">
        <v>490000</v>
      </c>
      <c r="M18" s="82">
        <v>580928156</v>
      </c>
    </row>
    <row r="19" spans="1:13" ht="12.75">
      <c r="A19" s="52" t="s">
        <v>90</v>
      </c>
      <c r="B19" s="77" t="s">
        <v>229</v>
      </c>
      <c r="C19" s="78" t="s">
        <v>230</v>
      </c>
      <c r="D19" s="79">
        <v>41649100</v>
      </c>
      <c r="E19" s="80">
        <v>157167585</v>
      </c>
      <c r="F19" s="80">
        <v>45049150</v>
      </c>
      <c r="G19" s="80">
        <v>12661000</v>
      </c>
      <c r="H19" s="81">
        <v>256526835</v>
      </c>
      <c r="I19" s="79">
        <v>41464014</v>
      </c>
      <c r="J19" s="80">
        <v>153193251</v>
      </c>
      <c r="K19" s="80">
        <v>60792682</v>
      </c>
      <c r="L19" s="80">
        <v>20640000</v>
      </c>
      <c r="M19" s="82">
        <v>276089947</v>
      </c>
    </row>
    <row r="20" spans="1:13" ht="12.75">
      <c r="A20" s="52" t="s">
        <v>90</v>
      </c>
      <c r="B20" s="77" t="s">
        <v>231</v>
      </c>
      <c r="C20" s="78" t="s">
        <v>232</v>
      </c>
      <c r="D20" s="79">
        <v>53351300</v>
      </c>
      <c r="E20" s="80">
        <v>224034620</v>
      </c>
      <c r="F20" s="80">
        <v>33072710</v>
      </c>
      <c r="G20" s="80">
        <v>17702000</v>
      </c>
      <c r="H20" s="81">
        <v>328160630</v>
      </c>
      <c r="I20" s="79">
        <v>40997169</v>
      </c>
      <c r="J20" s="80">
        <v>216424525</v>
      </c>
      <c r="K20" s="80">
        <v>90376114</v>
      </c>
      <c r="L20" s="80">
        <v>10817000</v>
      </c>
      <c r="M20" s="82">
        <v>358614808</v>
      </c>
    </row>
    <row r="21" spans="1:13" ht="12.75">
      <c r="A21" s="52" t="s">
        <v>105</v>
      </c>
      <c r="B21" s="77" t="s">
        <v>233</v>
      </c>
      <c r="C21" s="78" t="s">
        <v>234</v>
      </c>
      <c r="D21" s="79">
        <v>0</v>
      </c>
      <c r="E21" s="80">
        <v>219794</v>
      </c>
      <c r="F21" s="80">
        <v>87769133</v>
      </c>
      <c r="G21" s="80">
        <v>450000</v>
      </c>
      <c r="H21" s="81">
        <v>88438927</v>
      </c>
      <c r="I21" s="79">
        <v>0</v>
      </c>
      <c r="J21" s="80">
        <v>361337</v>
      </c>
      <c r="K21" s="80">
        <v>61880536</v>
      </c>
      <c r="L21" s="80">
        <v>6787000</v>
      </c>
      <c r="M21" s="82">
        <v>69028873</v>
      </c>
    </row>
    <row r="22" spans="1:13" ht="16.5">
      <c r="A22" s="53"/>
      <c r="B22" s="83" t="s">
        <v>235</v>
      </c>
      <c r="C22" s="84"/>
      <c r="D22" s="85">
        <f aca="true" t="shared" si="2" ref="D22:M22">SUM(D18:D21)</f>
        <v>212041972</v>
      </c>
      <c r="E22" s="86">
        <f t="shared" si="2"/>
        <v>745755783</v>
      </c>
      <c r="F22" s="86">
        <f t="shared" si="2"/>
        <v>303438223</v>
      </c>
      <c r="G22" s="86">
        <f t="shared" si="2"/>
        <v>44525000</v>
      </c>
      <c r="H22" s="87">
        <f t="shared" si="2"/>
        <v>1305760978</v>
      </c>
      <c r="I22" s="85">
        <f t="shared" si="2"/>
        <v>192777935</v>
      </c>
      <c r="J22" s="86">
        <f t="shared" si="2"/>
        <v>722771664</v>
      </c>
      <c r="K22" s="86">
        <f t="shared" si="2"/>
        <v>330378185</v>
      </c>
      <c r="L22" s="86">
        <f t="shared" si="2"/>
        <v>38734000</v>
      </c>
      <c r="M22" s="88">
        <f t="shared" si="2"/>
        <v>1284661784</v>
      </c>
    </row>
    <row r="23" spans="1:13" ht="16.5">
      <c r="A23" s="54"/>
      <c r="B23" s="89" t="s">
        <v>236</v>
      </c>
      <c r="C23" s="90"/>
      <c r="D23" s="91">
        <f aca="true" t="shared" si="3" ref="D23:M23">SUM(D9:D11,D13:D16,D18:D21)</f>
        <v>5856124624</v>
      </c>
      <c r="E23" s="92">
        <f t="shared" si="3"/>
        <v>17060223918</v>
      </c>
      <c r="F23" s="92">
        <f t="shared" si="3"/>
        <v>5733572700</v>
      </c>
      <c r="G23" s="92">
        <f t="shared" si="3"/>
        <v>834050000</v>
      </c>
      <c r="H23" s="93">
        <f t="shared" si="3"/>
        <v>29483971242</v>
      </c>
      <c r="I23" s="91">
        <f t="shared" si="3"/>
        <v>5044962707</v>
      </c>
      <c r="J23" s="92">
        <f t="shared" si="3"/>
        <v>16404619401</v>
      </c>
      <c r="K23" s="92">
        <f t="shared" si="3"/>
        <v>6704886313</v>
      </c>
      <c r="L23" s="92">
        <f t="shared" si="3"/>
        <v>745924000</v>
      </c>
      <c r="M23" s="94">
        <f t="shared" si="3"/>
        <v>28900392421</v>
      </c>
    </row>
    <row r="24" spans="1:13" ht="12.75">
      <c r="A24" s="5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ht="12.75">
      <c r="A25" s="5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26" spans="1:13" ht="12.75">
      <c r="A26" s="5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</row>
    <row r="27" spans="1:13" ht="12.75">
      <c r="A27" s="5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</row>
    <row r="28" spans="1:13" ht="12.75">
      <c r="A28" s="5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29" spans="1:13" ht="12.75">
      <c r="A29" s="5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</row>
    <row r="30" spans="1:13" ht="12.75">
      <c r="A30" s="5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1:13" ht="12.75">
      <c r="A31" s="5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1:13" ht="12.75">
      <c r="A32" s="5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3" ht="12.75">
      <c r="A33" s="5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13" ht="12.75">
      <c r="A34" s="5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spans="1:13" ht="12.75">
      <c r="A35" s="5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1:13" ht="12.75">
      <c r="A36" s="5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2.75">
      <c r="A37" s="5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12.75">
      <c r="A38" s="5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12.75">
      <c r="A39" s="5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12.75">
      <c r="A40" s="5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12.75">
      <c r="A41" s="5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3" ht="12.75">
      <c r="A42" s="5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12.75">
      <c r="A43" s="5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12.75">
      <c r="A44" s="5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12.75">
      <c r="A45" s="5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65">
      <selection activeCell="A1" sqref="A1:IV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 hidden="1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 customHeight="1">
      <c r="A3" s="5"/>
      <c r="B3" s="36"/>
      <c r="C3" s="3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ht="15.75" customHeight="1">
      <c r="A4" s="9"/>
      <c r="B4" s="38"/>
      <c r="C4" s="39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ht="25.5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6.5">
      <c r="A7" s="49"/>
      <c r="B7" s="50" t="s">
        <v>237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2.75">
      <c r="A9" s="52" t="s">
        <v>88</v>
      </c>
      <c r="B9" s="77" t="s">
        <v>38</v>
      </c>
      <c r="C9" s="78" t="s">
        <v>39</v>
      </c>
      <c r="D9" s="79">
        <v>1753140021</v>
      </c>
      <c r="E9" s="80">
        <v>4459589912</v>
      </c>
      <c r="F9" s="80">
        <v>1131299572</v>
      </c>
      <c r="G9" s="80">
        <v>298379000</v>
      </c>
      <c r="H9" s="81">
        <v>7642408505</v>
      </c>
      <c r="I9" s="79">
        <v>1865893652</v>
      </c>
      <c r="J9" s="80">
        <v>3900755226</v>
      </c>
      <c r="K9" s="80">
        <v>2063870507</v>
      </c>
      <c r="L9" s="80">
        <v>305164000</v>
      </c>
      <c r="M9" s="82">
        <v>8135683385</v>
      </c>
    </row>
    <row r="10" spans="1:13" ht="16.5">
      <c r="A10" s="53"/>
      <c r="B10" s="83" t="s">
        <v>89</v>
      </c>
      <c r="C10" s="84"/>
      <c r="D10" s="85">
        <f aca="true" t="shared" si="0" ref="D10:M10">D9</f>
        <v>1753140021</v>
      </c>
      <c r="E10" s="86">
        <f t="shared" si="0"/>
        <v>4459589912</v>
      </c>
      <c r="F10" s="86">
        <f t="shared" si="0"/>
        <v>1131299572</v>
      </c>
      <c r="G10" s="86">
        <f t="shared" si="0"/>
        <v>298379000</v>
      </c>
      <c r="H10" s="87">
        <f t="shared" si="0"/>
        <v>7642408505</v>
      </c>
      <c r="I10" s="85">
        <f t="shared" si="0"/>
        <v>1865893652</v>
      </c>
      <c r="J10" s="86">
        <f t="shared" si="0"/>
        <v>3900755226</v>
      </c>
      <c r="K10" s="86">
        <f t="shared" si="0"/>
        <v>2063870507</v>
      </c>
      <c r="L10" s="86">
        <f t="shared" si="0"/>
        <v>305164000</v>
      </c>
      <c r="M10" s="88">
        <f t="shared" si="0"/>
        <v>8135683385</v>
      </c>
    </row>
    <row r="11" spans="1:13" ht="25.5">
      <c r="A11" s="52" t="s">
        <v>90</v>
      </c>
      <c r="B11" s="77" t="s">
        <v>238</v>
      </c>
      <c r="C11" s="78" t="s">
        <v>239</v>
      </c>
      <c r="D11" s="79">
        <v>20386879</v>
      </c>
      <c r="E11" s="80">
        <v>1509181</v>
      </c>
      <c r="F11" s="80">
        <v>12063165</v>
      </c>
      <c r="G11" s="80">
        <v>4500000</v>
      </c>
      <c r="H11" s="81">
        <v>38459225</v>
      </c>
      <c r="I11" s="79">
        <v>593901</v>
      </c>
      <c r="J11" s="80">
        <v>123949</v>
      </c>
      <c r="K11" s="80">
        <v>2590205</v>
      </c>
      <c r="L11" s="80">
        <v>42803000</v>
      </c>
      <c r="M11" s="82">
        <v>46111055</v>
      </c>
    </row>
    <row r="12" spans="1:13" ht="25.5">
      <c r="A12" s="52" t="s">
        <v>90</v>
      </c>
      <c r="B12" s="77" t="s">
        <v>240</v>
      </c>
      <c r="C12" s="78" t="s">
        <v>241</v>
      </c>
      <c r="D12" s="79">
        <v>439</v>
      </c>
      <c r="E12" s="80">
        <v>0</v>
      </c>
      <c r="F12" s="80">
        <v>25718416</v>
      </c>
      <c r="G12" s="80">
        <v>10580000</v>
      </c>
      <c r="H12" s="81">
        <v>36298855</v>
      </c>
      <c r="I12" s="79">
        <v>0</v>
      </c>
      <c r="J12" s="80">
        <v>8052</v>
      </c>
      <c r="K12" s="80">
        <v>34698911</v>
      </c>
      <c r="L12" s="80">
        <v>7487000</v>
      </c>
      <c r="M12" s="82">
        <v>42193963</v>
      </c>
    </row>
    <row r="13" spans="1:13" ht="25.5">
      <c r="A13" s="52" t="s">
        <v>90</v>
      </c>
      <c r="B13" s="77" t="s">
        <v>242</v>
      </c>
      <c r="C13" s="78" t="s">
        <v>243</v>
      </c>
      <c r="D13" s="79">
        <v>3914653</v>
      </c>
      <c r="E13" s="80">
        <v>7818310</v>
      </c>
      <c r="F13" s="80">
        <v>4892612</v>
      </c>
      <c r="G13" s="80">
        <v>452000</v>
      </c>
      <c r="H13" s="81">
        <v>17077575</v>
      </c>
      <c r="I13" s="79">
        <v>3967397</v>
      </c>
      <c r="J13" s="80">
        <v>10357418</v>
      </c>
      <c r="K13" s="80">
        <v>6167270</v>
      </c>
      <c r="L13" s="80">
        <v>508000</v>
      </c>
      <c r="M13" s="82">
        <v>21000085</v>
      </c>
    </row>
    <row r="14" spans="1:13" ht="25.5">
      <c r="A14" s="52" t="s">
        <v>90</v>
      </c>
      <c r="B14" s="77" t="s">
        <v>244</v>
      </c>
      <c r="C14" s="78" t="s">
        <v>245</v>
      </c>
      <c r="D14" s="79">
        <v>106118055</v>
      </c>
      <c r="E14" s="80">
        <v>40633001</v>
      </c>
      <c r="F14" s="80">
        <v>118030046</v>
      </c>
      <c r="G14" s="80">
        <v>7587000</v>
      </c>
      <c r="H14" s="81">
        <v>272368102</v>
      </c>
      <c r="I14" s="79">
        <v>95245450</v>
      </c>
      <c r="J14" s="80">
        <v>41749742</v>
      </c>
      <c r="K14" s="80">
        <v>40425606</v>
      </c>
      <c r="L14" s="80">
        <v>12083000</v>
      </c>
      <c r="M14" s="82">
        <v>189503798</v>
      </c>
    </row>
    <row r="15" spans="1:13" ht="12.75">
      <c r="A15" s="52" t="s">
        <v>105</v>
      </c>
      <c r="B15" s="77" t="s">
        <v>246</v>
      </c>
      <c r="C15" s="78" t="s">
        <v>247</v>
      </c>
      <c r="D15" s="79">
        <v>0</v>
      </c>
      <c r="E15" s="80">
        <v>175130165</v>
      </c>
      <c r="F15" s="80">
        <v>-14997727</v>
      </c>
      <c r="G15" s="80">
        <v>15992000</v>
      </c>
      <c r="H15" s="81">
        <v>176124438</v>
      </c>
      <c r="I15" s="79">
        <v>0</v>
      </c>
      <c r="J15" s="80">
        <v>89569157</v>
      </c>
      <c r="K15" s="80">
        <v>132427948</v>
      </c>
      <c r="L15" s="80">
        <v>42504000</v>
      </c>
      <c r="M15" s="82">
        <v>264501105</v>
      </c>
    </row>
    <row r="16" spans="1:13" ht="16.5">
      <c r="A16" s="53"/>
      <c r="B16" s="83" t="s">
        <v>248</v>
      </c>
      <c r="C16" s="84"/>
      <c r="D16" s="85">
        <f aca="true" t="shared" si="1" ref="D16:M16">SUM(D11:D15)</f>
        <v>130420026</v>
      </c>
      <c r="E16" s="86">
        <f t="shared" si="1"/>
        <v>225090657</v>
      </c>
      <c r="F16" s="86">
        <f t="shared" si="1"/>
        <v>145706512</v>
      </c>
      <c r="G16" s="86">
        <f t="shared" si="1"/>
        <v>39111000</v>
      </c>
      <c r="H16" s="87">
        <f t="shared" si="1"/>
        <v>540328195</v>
      </c>
      <c r="I16" s="85">
        <f t="shared" si="1"/>
        <v>99806748</v>
      </c>
      <c r="J16" s="86">
        <f t="shared" si="1"/>
        <v>141808318</v>
      </c>
      <c r="K16" s="86">
        <f t="shared" si="1"/>
        <v>216309940</v>
      </c>
      <c r="L16" s="86">
        <f t="shared" si="1"/>
        <v>105385000</v>
      </c>
      <c r="M16" s="88">
        <f t="shared" si="1"/>
        <v>563310006</v>
      </c>
    </row>
    <row r="17" spans="1:13" ht="25.5">
      <c r="A17" s="52" t="s">
        <v>90</v>
      </c>
      <c r="B17" s="77" t="s">
        <v>249</v>
      </c>
      <c r="C17" s="78" t="s">
        <v>250</v>
      </c>
      <c r="D17" s="79">
        <v>7810396</v>
      </c>
      <c r="E17" s="80">
        <v>543511</v>
      </c>
      <c r="F17" s="80">
        <v>5345513</v>
      </c>
      <c r="G17" s="80">
        <v>929000</v>
      </c>
      <c r="H17" s="81">
        <v>14628420</v>
      </c>
      <c r="I17" s="79">
        <v>7395365</v>
      </c>
      <c r="J17" s="80">
        <v>479210</v>
      </c>
      <c r="K17" s="80">
        <v>29239376</v>
      </c>
      <c r="L17" s="80">
        <v>3091000</v>
      </c>
      <c r="M17" s="82">
        <v>40204951</v>
      </c>
    </row>
    <row r="18" spans="1:13" ht="25.5">
      <c r="A18" s="52" t="s">
        <v>90</v>
      </c>
      <c r="B18" s="77" t="s">
        <v>251</v>
      </c>
      <c r="C18" s="78" t="s">
        <v>252</v>
      </c>
      <c r="D18" s="79">
        <v>47165943</v>
      </c>
      <c r="E18" s="80">
        <v>6398779</v>
      </c>
      <c r="F18" s="80">
        <v>25481324</v>
      </c>
      <c r="G18" s="80">
        <v>2000000</v>
      </c>
      <c r="H18" s="81">
        <v>81046046</v>
      </c>
      <c r="I18" s="79">
        <v>44056298</v>
      </c>
      <c r="J18" s="80">
        <v>17532279</v>
      </c>
      <c r="K18" s="80">
        <v>37799819</v>
      </c>
      <c r="L18" s="80">
        <v>4000000</v>
      </c>
      <c r="M18" s="82">
        <v>103388396</v>
      </c>
    </row>
    <row r="19" spans="1:13" ht="25.5">
      <c r="A19" s="52" t="s">
        <v>90</v>
      </c>
      <c r="B19" s="77" t="s">
        <v>253</v>
      </c>
      <c r="C19" s="78" t="s">
        <v>254</v>
      </c>
      <c r="D19" s="79">
        <v>3865072</v>
      </c>
      <c r="E19" s="80">
        <v>11977120</v>
      </c>
      <c r="F19" s="80">
        <v>12218054</v>
      </c>
      <c r="G19" s="80">
        <v>2450000</v>
      </c>
      <c r="H19" s="81">
        <v>30510246</v>
      </c>
      <c r="I19" s="79">
        <v>3591327</v>
      </c>
      <c r="J19" s="80">
        <v>15687000</v>
      </c>
      <c r="K19" s="80">
        <v>10217000</v>
      </c>
      <c r="L19" s="80">
        <v>2450000</v>
      </c>
      <c r="M19" s="82">
        <v>31945327</v>
      </c>
    </row>
    <row r="20" spans="1:13" ht="25.5">
      <c r="A20" s="52" t="s">
        <v>90</v>
      </c>
      <c r="B20" s="77" t="s">
        <v>255</v>
      </c>
      <c r="C20" s="78" t="s">
        <v>256</v>
      </c>
      <c r="D20" s="79">
        <v>1340051</v>
      </c>
      <c r="E20" s="80">
        <v>9152</v>
      </c>
      <c r="F20" s="80">
        <v>10399205</v>
      </c>
      <c r="G20" s="80">
        <v>657000</v>
      </c>
      <c r="H20" s="81">
        <v>12405408</v>
      </c>
      <c r="I20" s="79">
        <v>517815</v>
      </c>
      <c r="J20" s="80">
        <v>11382</v>
      </c>
      <c r="K20" s="80">
        <v>10194066</v>
      </c>
      <c r="L20" s="80">
        <v>3000000</v>
      </c>
      <c r="M20" s="82">
        <v>13723263</v>
      </c>
    </row>
    <row r="21" spans="1:13" ht="25.5">
      <c r="A21" s="52" t="s">
        <v>90</v>
      </c>
      <c r="B21" s="77" t="s">
        <v>55</v>
      </c>
      <c r="C21" s="78" t="s">
        <v>56</v>
      </c>
      <c r="D21" s="79">
        <v>223841048</v>
      </c>
      <c r="E21" s="80">
        <v>680388995</v>
      </c>
      <c r="F21" s="80">
        <v>128888596</v>
      </c>
      <c r="G21" s="80">
        <v>83414000</v>
      </c>
      <c r="H21" s="81">
        <v>1116532639</v>
      </c>
      <c r="I21" s="79">
        <v>221914345</v>
      </c>
      <c r="J21" s="80">
        <v>627938970</v>
      </c>
      <c r="K21" s="80">
        <v>106759552</v>
      </c>
      <c r="L21" s="80">
        <v>87699000</v>
      </c>
      <c r="M21" s="82">
        <v>1044311867</v>
      </c>
    </row>
    <row r="22" spans="1:13" ht="25.5">
      <c r="A22" s="52" t="s">
        <v>90</v>
      </c>
      <c r="B22" s="77" t="s">
        <v>257</v>
      </c>
      <c r="C22" s="78" t="s">
        <v>258</v>
      </c>
      <c r="D22" s="79">
        <v>1052849</v>
      </c>
      <c r="E22" s="80">
        <v>41355</v>
      </c>
      <c r="F22" s="80">
        <v>-7522971</v>
      </c>
      <c r="G22" s="80">
        <v>8490000</v>
      </c>
      <c r="H22" s="81">
        <v>2061233</v>
      </c>
      <c r="I22" s="79">
        <v>2830488</v>
      </c>
      <c r="J22" s="80">
        <v>116510</v>
      </c>
      <c r="K22" s="80">
        <v>24592966</v>
      </c>
      <c r="L22" s="80">
        <v>3564000</v>
      </c>
      <c r="M22" s="82">
        <v>31103964</v>
      </c>
    </row>
    <row r="23" spans="1:13" ht="25.5">
      <c r="A23" s="52" t="s">
        <v>90</v>
      </c>
      <c r="B23" s="77" t="s">
        <v>259</v>
      </c>
      <c r="C23" s="78" t="s">
        <v>260</v>
      </c>
      <c r="D23" s="79">
        <v>3229578</v>
      </c>
      <c r="E23" s="80">
        <v>252511</v>
      </c>
      <c r="F23" s="80">
        <v>-3708432</v>
      </c>
      <c r="G23" s="80">
        <v>4649000</v>
      </c>
      <c r="H23" s="81">
        <v>4422657</v>
      </c>
      <c r="I23" s="79">
        <v>-55260</v>
      </c>
      <c r="J23" s="80">
        <v>124495</v>
      </c>
      <c r="K23" s="80">
        <v>17060382</v>
      </c>
      <c r="L23" s="80">
        <v>7075000</v>
      </c>
      <c r="M23" s="82">
        <v>24204617</v>
      </c>
    </row>
    <row r="24" spans="1:13" ht="12.75">
      <c r="A24" s="52" t="s">
        <v>105</v>
      </c>
      <c r="B24" s="77" t="s">
        <v>261</v>
      </c>
      <c r="C24" s="78" t="s">
        <v>262</v>
      </c>
      <c r="D24" s="79">
        <v>0</v>
      </c>
      <c r="E24" s="80">
        <v>43976016</v>
      </c>
      <c r="F24" s="80">
        <v>134202588</v>
      </c>
      <c r="G24" s="80">
        <v>19541000</v>
      </c>
      <c r="H24" s="81">
        <v>197719604</v>
      </c>
      <c r="I24" s="79">
        <v>0</v>
      </c>
      <c r="J24" s="80">
        <v>30112456</v>
      </c>
      <c r="K24" s="80">
        <v>134299705</v>
      </c>
      <c r="L24" s="80">
        <v>27360000</v>
      </c>
      <c r="M24" s="82">
        <v>191772161</v>
      </c>
    </row>
    <row r="25" spans="1:13" ht="16.5">
      <c r="A25" s="53"/>
      <c r="B25" s="83" t="s">
        <v>263</v>
      </c>
      <c r="C25" s="84"/>
      <c r="D25" s="85">
        <f aca="true" t="shared" si="2" ref="D25:M25">SUM(D17:D24)</f>
        <v>288304937</v>
      </c>
      <c r="E25" s="86">
        <f t="shared" si="2"/>
        <v>743587439</v>
      </c>
      <c r="F25" s="86">
        <f t="shared" si="2"/>
        <v>305303877</v>
      </c>
      <c r="G25" s="86">
        <f t="shared" si="2"/>
        <v>122130000</v>
      </c>
      <c r="H25" s="87">
        <f t="shared" si="2"/>
        <v>1459326253</v>
      </c>
      <c r="I25" s="85">
        <f t="shared" si="2"/>
        <v>280250378</v>
      </c>
      <c r="J25" s="86">
        <f t="shared" si="2"/>
        <v>692002302</v>
      </c>
      <c r="K25" s="86">
        <f t="shared" si="2"/>
        <v>370162866</v>
      </c>
      <c r="L25" s="86">
        <f t="shared" si="2"/>
        <v>138239000</v>
      </c>
      <c r="M25" s="88">
        <f t="shared" si="2"/>
        <v>1480654546</v>
      </c>
    </row>
    <row r="26" spans="1:13" ht="25.5">
      <c r="A26" s="52" t="s">
        <v>90</v>
      </c>
      <c r="B26" s="77" t="s">
        <v>264</v>
      </c>
      <c r="C26" s="78" t="s">
        <v>265</v>
      </c>
      <c r="D26" s="79">
        <v>7851230</v>
      </c>
      <c r="E26" s="80">
        <v>621458</v>
      </c>
      <c r="F26" s="80">
        <v>40624589</v>
      </c>
      <c r="G26" s="80">
        <v>8099000</v>
      </c>
      <c r="H26" s="81">
        <v>57196277</v>
      </c>
      <c r="I26" s="79">
        <v>7860225</v>
      </c>
      <c r="J26" s="80">
        <v>505146</v>
      </c>
      <c r="K26" s="80">
        <v>34712035</v>
      </c>
      <c r="L26" s="80">
        <v>6670000</v>
      </c>
      <c r="M26" s="82">
        <v>49747406</v>
      </c>
    </row>
    <row r="27" spans="1:13" ht="25.5">
      <c r="A27" s="52" t="s">
        <v>90</v>
      </c>
      <c r="B27" s="77" t="s">
        <v>266</v>
      </c>
      <c r="C27" s="78" t="s">
        <v>267</v>
      </c>
      <c r="D27" s="79">
        <v>18052420</v>
      </c>
      <c r="E27" s="80">
        <v>62909040</v>
      </c>
      <c r="F27" s="80">
        <v>38619474</v>
      </c>
      <c r="G27" s="80">
        <v>14309000</v>
      </c>
      <c r="H27" s="81">
        <v>133889934</v>
      </c>
      <c r="I27" s="79">
        <v>12074956</v>
      </c>
      <c r="J27" s="80">
        <v>35677056</v>
      </c>
      <c r="K27" s="80">
        <v>-7010330</v>
      </c>
      <c r="L27" s="80">
        <v>11458000</v>
      </c>
      <c r="M27" s="82">
        <v>52199682</v>
      </c>
    </row>
    <row r="28" spans="1:13" ht="25.5">
      <c r="A28" s="52" t="s">
        <v>90</v>
      </c>
      <c r="B28" s="77" t="s">
        <v>268</v>
      </c>
      <c r="C28" s="78" t="s">
        <v>269</v>
      </c>
      <c r="D28" s="79">
        <v>45003392</v>
      </c>
      <c r="E28" s="80">
        <v>78143874</v>
      </c>
      <c r="F28" s="80">
        <v>68123174</v>
      </c>
      <c r="G28" s="80">
        <v>8506000</v>
      </c>
      <c r="H28" s="81">
        <v>199776440</v>
      </c>
      <c r="I28" s="79">
        <v>29961500</v>
      </c>
      <c r="J28" s="80">
        <v>76276565</v>
      </c>
      <c r="K28" s="80">
        <v>9699256</v>
      </c>
      <c r="L28" s="80">
        <v>62093000</v>
      </c>
      <c r="M28" s="82">
        <v>178030321</v>
      </c>
    </row>
    <row r="29" spans="1:13" ht="12.75">
      <c r="A29" s="52" t="s">
        <v>105</v>
      </c>
      <c r="B29" s="77" t="s">
        <v>270</v>
      </c>
      <c r="C29" s="78" t="s">
        <v>271</v>
      </c>
      <c r="D29" s="79">
        <v>0</v>
      </c>
      <c r="E29" s="80">
        <v>64245089</v>
      </c>
      <c r="F29" s="80">
        <v>88736578</v>
      </c>
      <c r="G29" s="80">
        <v>26425000</v>
      </c>
      <c r="H29" s="81">
        <v>179406667</v>
      </c>
      <c r="I29" s="79">
        <v>0</v>
      </c>
      <c r="J29" s="80">
        <v>32353000</v>
      </c>
      <c r="K29" s="80">
        <v>59954856</v>
      </c>
      <c r="L29" s="80">
        <v>67558000</v>
      </c>
      <c r="M29" s="82">
        <v>159865856</v>
      </c>
    </row>
    <row r="30" spans="1:13" ht="16.5">
      <c r="A30" s="53"/>
      <c r="B30" s="83" t="s">
        <v>272</v>
      </c>
      <c r="C30" s="84"/>
      <c r="D30" s="85">
        <f aca="true" t="shared" si="3" ref="D30:M30">SUM(D26:D29)</f>
        <v>70907042</v>
      </c>
      <c r="E30" s="86">
        <f t="shared" si="3"/>
        <v>205919461</v>
      </c>
      <c r="F30" s="86">
        <f t="shared" si="3"/>
        <v>236103815</v>
      </c>
      <c r="G30" s="86">
        <f t="shared" si="3"/>
        <v>57339000</v>
      </c>
      <c r="H30" s="87">
        <f t="shared" si="3"/>
        <v>570269318</v>
      </c>
      <c r="I30" s="85">
        <f t="shared" si="3"/>
        <v>49896681</v>
      </c>
      <c r="J30" s="86">
        <f t="shared" si="3"/>
        <v>144811767</v>
      </c>
      <c r="K30" s="86">
        <f t="shared" si="3"/>
        <v>97355817</v>
      </c>
      <c r="L30" s="86">
        <f t="shared" si="3"/>
        <v>147779000</v>
      </c>
      <c r="M30" s="88">
        <f t="shared" si="3"/>
        <v>439843265</v>
      </c>
    </row>
    <row r="31" spans="1:13" ht="25.5">
      <c r="A31" s="52" t="s">
        <v>90</v>
      </c>
      <c r="B31" s="77" t="s">
        <v>273</v>
      </c>
      <c r="C31" s="78" t="s">
        <v>274</v>
      </c>
      <c r="D31" s="79">
        <v>17132445</v>
      </c>
      <c r="E31" s="80">
        <v>31523389</v>
      </c>
      <c r="F31" s="80">
        <v>10134628</v>
      </c>
      <c r="G31" s="80">
        <v>548000</v>
      </c>
      <c r="H31" s="81">
        <v>59338462</v>
      </c>
      <c r="I31" s="79">
        <v>14467785</v>
      </c>
      <c r="J31" s="80">
        <v>31603912</v>
      </c>
      <c r="K31" s="80">
        <v>15743538</v>
      </c>
      <c r="L31" s="80">
        <v>507000</v>
      </c>
      <c r="M31" s="82">
        <v>62322235</v>
      </c>
    </row>
    <row r="32" spans="1:13" ht="25.5">
      <c r="A32" s="52" t="s">
        <v>90</v>
      </c>
      <c r="B32" s="77" t="s">
        <v>275</v>
      </c>
      <c r="C32" s="78" t="s">
        <v>276</v>
      </c>
      <c r="D32" s="79">
        <v>153894</v>
      </c>
      <c r="E32" s="80">
        <v>3644181</v>
      </c>
      <c r="F32" s="80">
        <v>25672259</v>
      </c>
      <c r="G32" s="80">
        <v>19451000</v>
      </c>
      <c r="H32" s="81">
        <v>48921334</v>
      </c>
      <c r="I32" s="79">
        <v>189256</v>
      </c>
      <c r="J32" s="80">
        <v>4486597</v>
      </c>
      <c r="K32" s="80">
        <v>41732373</v>
      </c>
      <c r="L32" s="80">
        <v>0</v>
      </c>
      <c r="M32" s="82">
        <v>46408226</v>
      </c>
    </row>
    <row r="33" spans="1:13" ht="25.5">
      <c r="A33" s="52" t="s">
        <v>90</v>
      </c>
      <c r="B33" s="77" t="s">
        <v>277</v>
      </c>
      <c r="C33" s="78" t="s">
        <v>278</v>
      </c>
      <c r="D33" s="79">
        <v>4055934</v>
      </c>
      <c r="E33" s="80">
        <v>10446</v>
      </c>
      <c r="F33" s="80">
        <v>-7758234</v>
      </c>
      <c r="G33" s="80">
        <v>11148000</v>
      </c>
      <c r="H33" s="81">
        <v>7456146</v>
      </c>
      <c r="I33" s="79">
        <v>3102861</v>
      </c>
      <c r="J33" s="80">
        <v>0</v>
      </c>
      <c r="K33" s="80">
        <v>-10942000</v>
      </c>
      <c r="L33" s="80">
        <v>10942000</v>
      </c>
      <c r="M33" s="82">
        <v>3102861</v>
      </c>
    </row>
    <row r="34" spans="1:13" ht="25.5">
      <c r="A34" s="52" t="s">
        <v>90</v>
      </c>
      <c r="B34" s="77" t="s">
        <v>279</v>
      </c>
      <c r="C34" s="78" t="s">
        <v>280</v>
      </c>
      <c r="D34" s="79">
        <v>2865791</v>
      </c>
      <c r="E34" s="80">
        <v>12036075</v>
      </c>
      <c r="F34" s="80">
        <v>-2873228</v>
      </c>
      <c r="G34" s="80">
        <v>5153000</v>
      </c>
      <c r="H34" s="81">
        <v>17181638</v>
      </c>
      <c r="I34" s="79">
        <v>9455697</v>
      </c>
      <c r="J34" s="80">
        <v>18231281</v>
      </c>
      <c r="K34" s="80">
        <v>44883259</v>
      </c>
      <c r="L34" s="80">
        <v>1068000</v>
      </c>
      <c r="M34" s="82">
        <v>73638237</v>
      </c>
    </row>
    <row r="35" spans="1:13" ht="12.75">
      <c r="A35" s="52" t="s">
        <v>105</v>
      </c>
      <c r="B35" s="77" t="s">
        <v>281</v>
      </c>
      <c r="C35" s="78" t="s">
        <v>282</v>
      </c>
      <c r="D35" s="79">
        <v>0</v>
      </c>
      <c r="E35" s="80">
        <v>22795783</v>
      </c>
      <c r="F35" s="80">
        <v>60307637</v>
      </c>
      <c r="G35" s="80">
        <v>53547000</v>
      </c>
      <c r="H35" s="81">
        <v>136650420</v>
      </c>
      <c r="I35" s="79">
        <v>0</v>
      </c>
      <c r="J35" s="80">
        <v>5564975</v>
      </c>
      <c r="K35" s="80">
        <v>50086112</v>
      </c>
      <c r="L35" s="80">
        <v>46520000</v>
      </c>
      <c r="M35" s="82">
        <v>102171087</v>
      </c>
    </row>
    <row r="36" spans="1:13" ht="16.5">
      <c r="A36" s="53"/>
      <c r="B36" s="83" t="s">
        <v>283</v>
      </c>
      <c r="C36" s="84"/>
      <c r="D36" s="85">
        <f aca="true" t="shared" si="4" ref="D36:M36">SUM(D31:D35)</f>
        <v>24208064</v>
      </c>
      <c r="E36" s="86">
        <f t="shared" si="4"/>
        <v>70009874</v>
      </c>
      <c r="F36" s="86">
        <f t="shared" si="4"/>
        <v>85483062</v>
      </c>
      <c r="G36" s="86">
        <f t="shared" si="4"/>
        <v>89847000</v>
      </c>
      <c r="H36" s="87">
        <f t="shared" si="4"/>
        <v>269548000</v>
      </c>
      <c r="I36" s="85">
        <f t="shared" si="4"/>
        <v>27215599</v>
      </c>
      <c r="J36" s="86">
        <f t="shared" si="4"/>
        <v>59886765</v>
      </c>
      <c r="K36" s="86">
        <f t="shared" si="4"/>
        <v>141503282</v>
      </c>
      <c r="L36" s="86">
        <f t="shared" si="4"/>
        <v>59037000</v>
      </c>
      <c r="M36" s="88">
        <f t="shared" si="4"/>
        <v>287642646</v>
      </c>
    </row>
    <row r="37" spans="1:13" ht="25.5">
      <c r="A37" s="52" t="s">
        <v>90</v>
      </c>
      <c r="B37" s="77" t="s">
        <v>57</v>
      </c>
      <c r="C37" s="78" t="s">
        <v>58</v>
      </c>
      <c r="D37" s="79">
        <v>60978538</v>
      </c>
      <c r="E37" s="80">
        <v>242377305</v>
      </c>
      <c r="F37" s="80">
        <v>170787684</v>
      </c>
      <c r="G37" s="80">
        <v>3074000</v>
      </c>
      <c r="H37" s="81">
        <v>477217527</v>
      </c>
      <c r="I37" s="79">
        <v>66488349</v>
      </c>
      <c r="J37" s="80">
        <v>251724445</v>
      </c>
      <c r="K37" s="80">
        <v>149868210</v>
      </c>
      <c r="L37" s="80">
        <v>21735000</v>
      </c>
      <c r="M37" s="82">
        <v>489816004</v>
      </c>
    </row>
    <row r="38" spans="1:13" ht="25.5">
      <c r="A38" s="52" t="s">
        <v>90</v>
      </c>
      <c r="B38" s="77" t="s">
        <v>284</v>
      </c>
      <c r="C38" s="78" t="s">
        <v>285</v>
      </c>
      <c r="D38" s="79">
        <v>3859308</v>
      </c>
      <c r="E38" s="80">
        <v>3232140</v>
      </c>
      <c r="F38" s="80">
        <v>-9976</v>
      </c>
      <c r="G38" s="80">
        <v>10450000</v>
      </c>
      <c r="H38" s="81">
        <v>17531472</v>
      </c>
      <c r="I38" s="79">
        <v>4044970</v>
      </c>
      <c r="J38" s="80">
        <v>3509715</v>
      </c>
      <c r="K38" s="80">
        <v>8523853</v>
      </c>
      <c r="L38" s="80">
        <v>2578000</v>
      </c>
      <c r="M38" s="82">
        <v>18656538</v>
      </c>
    </row>
    <row r="39" spans="1:13" ht="25.5">
      <c r="A39" s="52" t="s">
        <v>90</v>
      </c>
      <c r="B39" s="77" t="s">
        <v>286</v>
      </c>
      <c r="C39" s="78" t="s">
        <v>287</v>
      </c>
      <c r="D39" s="79">
        <v>4399509</v>
      </c>
      <c r="E39" s="80">
        <v>249818</v>
      </c>
      <c r="F39" s="80">
        <v>3261868</v>
      </c>
      <c r="G39" s="80">
        <v>450000</v>
      </c>
      <c r="H39" s="81">
        <v>8361195</v>
      </c>
      <c r="I39" s="79">
        <v>4324616</v>
      </c>
      <c r="J39" s="80">
        <v>112032</v>
      </c>
      <c r="K39" s="80">
        <v>28360316</v>
      </c>
      <c r="L39" s="80">
        <v>0</v>
      </c>
      <c r="M39" s="82">
        <v>32796964</v>
      </c>
    </row>
    <row r="40" spans="1:13" ht="12.75">
      <c r="A40" s="52" t="s">
        <v>105</v>
      </c>
      <c r="B40" s="77" t="s">
        <v>288</v>
      </c>
      <c r="C40" s="78" t="s">
        <v>289</v>
      </c>
      <c r="D40" s="79">
        <v>0</v>
      </c>
      <c r="E40" s="80">
        <v>6883515</v>
      </c>
      <c r="F40" s="80">
        <v>62214335</v>
      </c>
      <c r="G40" s="80">
        <v>21805000</v>
      </c>
      <c r="H40" s="81">
        <v>90902850</v>
      </c>
      <c r="I40" s="79">
        <v>0</v>
      </c>
      <c r="J40" s="80">
        <v>6553413</v>
      </c>
      <c r="K40" s="80">
        <v>31172366</v>
      </c>
      <c r="L40" s="80">
        <v>25373000</v>
      </c>
      <c r="M40" s="82">
        <v>63098779</v>
      </c>
    </row>
    <row r="41" spans="1:13" ht="16.5">
      <c r="A41" s="53"/>
      <c r="B41" s="83" t="s">
        <v>290</v>
      </c>
      <c r="C41" s="84"/>
      <c r="D41" s="85">
        <f aca="true" t="shared" si="5" ref="D41:M41">SUM(D37:D40)</f>
        <v>69237355</v>
      </c>
      <c r="E41" s="86">
        <f t="shared" si="5"/>
        <v>252742778</v>
      </c>
      <c r="F41" s="86">
        <f t="shared" si="5"/>
        <v>236253911</v>
      </c>
      <c r="G41" s="86">
        <f t="shared" si="5"/>
        <v>35779000</v>
      </c>
      <c r="H41" s="87">
        <f t="shared" si="5"/>
        <v>594013044</v>
      </c>
      <c r="I41" s="85">
        <f t="shared" si="5"/>
        <v>74857935</v>
      </c>
      <c r="J41" s="86">
        <f t="shared" si="5"/>
        <v>261899605</v>
      </c>
      <c r="K41" s="86">
        <f t="shared" si="5"/>
        <v>217924745</v>
      </c>
      <c r="L41" s="86">
        <f t="shared" si="5"/>
        <v>49686000</v>
      </c>
      <c r="M41" s="88">
        <f t="shared" si="5"/>
        <v>604368285</v>
      </c>
    </row>
    <row r="42" spans="1:13" ht="25.5">
      <c r="A42" s="52" t="s">
        <v>90</v>
      </c>
      <c r="B42" s="77" t="s">
        <v>291</v>
      </c>
      <c r="C42" s="78" t="s">
        <v>292</v>
      </c>
      <c r="D42" s="79">
        <v>2779888</v>
      </c>
      <c r="E42" s="80">
        <v>3320037</v>
      </c>
      <c r="F42" s="80">
        <v>124628</v>
      </c>
      <c r="G42" s="80">
        <v>20625000</v>
      </c>
      <c r="H42" s="81">
        <v>26849553</v>
      </c>
      <c r="I42" s="79">
        <v>2060941</v>
      </c>
      <c r="J42" s="80">
        <v>4892022</v>
      </c>
      <c r="K42" s="80">
        <v>18528213</v>
      </c>
      <c r="L42" s="80">
        <v>5362000</v>
      </c>
      <c r="M42" s="82">
        <v>30843176</v>
      </c>
    </row>
    <row r="43" spans="1:13" ht="25.5">
      <c r="A43" s="52" t="s">
        <v>90</v>
      </c>
      <c r="B43" s="77" t="s">
        <v>293</v>
      </c>
      <c r="C43" s="78" t="s">
        <v>294</v>
      </c>
      <c r="D43" s="79">
        <v>10213296</v>
      </c>
      <c r="E43" s="80">
        <v>10792349</v>
      </c>
      <c r="F43" s="80">
        <v>36366466</v>
      </c>
      <c r="G43" s="80">
        <v>6105000</v>
      </c>
      <c r="H43" s="81">
        <v>63477111</v>
      </c>
      <c r="I43" s="79">
        <v>9416174</v>
      </c>
      <c r="J43" s="80">
        <v>10604890</v>
      </c>
      <c r="K43" s="80">
        <v>26018817</v>
      </c>
      <c r="L43" s="80">
        <v>10359000</v>
      </c>
      <c r="M43" s="82">
        <v>56398881</v>
      </c>
    </row>
    <row r="44" spans="1:13" ht="25.5">
      <c r="A44" s="52" t="s">
        <v>90</v>
      </c>
      <c r="B44" s="77" t="s">
        <v>295</v>
      </c>
      <c r="C44" s="78" t="s">
        <v>296</v>
      </c>
      <c r="D44" s="79">
        <v>-3243</v>
      </c>
      <c r="E44" s="80">
        <v>3544558</v>
      </c>
      <c r="F44" s="80">
        <v>-8604618</v>
      </c>
      <c r="G44" s="80">
        <v>8677000</v>
      </c>
      <c r="H44" s="81">
        <v>3613697</v>
      </c>
      <c r="I44" s="79">
        <v>16713608</v>
      </c>
      <c r="J44" s="80">
        <v>52298551</v>
      </c>
      <c r="K44" s="80">
        <v>33530973</v>
      </c>
      <c r="L44" s="80">
        <v>6000000</v>
      </c>
      <c r="M44" s="82">
        <v>108543132</v>
      </c>
    </row>
    <row r="45" spans="1:13" ht="25.5">
      <c r="A45" s="52" t="s">
        <v>90</v>
      </c>
      <c r="B45" s="77" t="s">
        <v>297</v>
      </c>
      <c r="C45" s="78" t="s">
        <v>298</v>
      </c>
      <c r="D45" s="79">
        <v>1764728</v>
      </c>
      <c r="E45" s="80">
        <v>303706</v>
      </c>
      <c r="F45" s="80">
        <v>51618836</v>
      </c>
      <c r="G45" s="80">
        <v>8967000</v>
      </c>
      <c r="H45" s="81">
        <v>62654270</v>
      </c>
      <c r="I45" s="79">
        <v>3096910</v>
      </c>
      <c r="J45" s="80">
        <v>431160</v>
      </c>
      <c r="K45" s="80">
        <v>38590379</v>
      </c>
      <c r="L45" s="80">
        <v>4495000</v>
      </c>
      <c r="M45" s="82">
        <v>46613449</v>
      </c>
    </row>
    <row r="46" spans="1:13" ht="25.5">
      <c r="A46" s="52" t="s">
        <v>90</v>
      </c>
      <c r="B46" s="77" t="s">
        <v>299</v>
      </c>
      <c r="C46" s="78" t="s">
        <v>300</v>
      </c>
      <c r="D46" s="79">
        <v>9113847</v>
      </c>
      <c r="E46" s="80">
        <v>17589693</v>
      </c>
      <c r="F46" s="80">
        <v>32013876</v>
      </c>
      <c r="G46" s="80">
        <v>14347000</v>
      </c>
      <c r="H46" s="81">
        <v>73064416</v>
      </c>
      <c r="I46" s="79">
        <v>25538035</v>
      </c>
      <c r="J46" s="80">
        <v>10028895</v>
      </c>
      <c r="K46" s="80">
        <v>34728355</v>
      </c>
      <c r="L46" s="80">
        <v>8950000</v>
      </c>
      <c r="M46" s="82">
        <v>79245285</v>
      </c>
    </row>
    <row r="47" spans="1:13" ht="12.75">
      <c r="A47" s="52" t="s">
        <v>105</v>
      </c>
      <c r="B47" s="77" t="s">
        <v>301</v>
      </c>
      <c r="C47" s="78" t="s">
        <v>302</v>
      </c>
      <c r="D47" s="79">
        <v>0</v>
      </c>
      <c r="E47" s="80">
        <v>6945116</v>
      </c>
      <c r="F47" s="80">
        <v>62484261</v>
      </c>
      <c r="G47" s="80">
        <v>69916000</v>
      </c>
      <c r="H47" s="81">
        <v>139345377</v>
      </c>
      <c r="I47" s="79">
        <v>0</v>
      </c>
      <c r="J47" s="80">
        <v>5517169</v>
      </c>
      <c r="K47" s="80">
        <v>30887175</v>
      </c>
      <c r="L47" s="80">
        <v>89669000</v>
      </c>
      <c r="M47" s="82">
        <v>126073344</v>
      </c>
    </row>
    <row r="48" spans="1:13" ht="16.5">
      <c r="A48" s="53"/>
      <c r="B48" s="83" t="s">
        <v>303</v>
      </c>
      <c r="C48" s="84"/>
      <c r="D48" s="85">
        <f aca="true" t="shared" si="6" ref="D48:M48">SUM(D42:D47)</f>
        <v>23868516</v>
      </c>
      <c r="E48" s="86">
        <f t="shared" si="6"/>
        <v>42495459</v>
      </c>
      <c r="F48" s="86">
        <f t="shared" si="6"/>
        <v>174003449</v>
      </c>
      <c r="G48" s="86">
        <f t="shared" si="6"/>
        <v>128637000</v>
      </c>
      <c r="H48" s="87">
        <f t="shared" si="6"/>
        <v>369004424</v>
      </c>
      <c r="I48" s="85">
        <f t="shared" si="6"/>
        <v>56825668</v>
      </c>
      <c r="J48" s="86">
        <f t="shared" si="6"/>
        <v>83772687</v>
      </c>
      <c r="K48" s="86">
        <f t="shared" si="6"/>
        <v>182283912</v>
      </c>
      <c r="L48" s="86">
        <f t="shared" si="6"/>
        <v>124835000</v>
      </c>
      <c r="M48" s="88">
        <f t="shared" si="6"/>
        <v>447717267</v>
      </c>
    </row>
    <row r="49" spans="1:13" ht="25.5">
      <c r="A49" s="52" t="s">
        <v>90</v>
      </c>
      <c r="B49" s="77" t="s">
        <v>304</v>
      </c>
      <c r="C49" s="78" t="s">
        <v>305</v>
      </c>
      <c r="D49" s="79">
        <v>5039263</v>
      </c>
      <c r="E49" s="80">
        <v>50493</v>
      </c>
      <c r="F49" s="80">
        <v>35700536</v>
      </c>
      <c r="G49" s="80">
        <v>11874000</v>
      </c>
      <c r="H49" s="81">
        <v>52664292</v>
      </c>
      <c r="I49" s="79">
        <v>4763460</v>
      </c>
      <c r="J49" s="80">
        <v>50493</v>
      </c>
      <c r="K49" s="80">
        <v>33082891</v>
      </c>
      <c r="L49" s="80">
        <v>5524000</v>
      </c>
      <c r="M49" s="82">
        <v>43420844</v>
      </c>
    </row>
    <row r="50" spans="1:13" ht="25.5">
      <c r="A50" s="52" t="s">
        <v>90</v>
      </c>
      <c r="B50" s="77" t="s">
        <v>306</v>
      </c>
      <c r="C50" s="78" t="s">
        <v>307</v>
      </c>
      <c r="D50" s="79">
        <v>2286469</v>
      </c>
      <c r="E50" s="80">
        <v>0</v>
      </c>
      <c r="F50" s="80">
        <v>-3346822</v>
      </c>
      <c r="G50" s="80">
        <v>10420000</v>
      </c>
      <c r="H50" s="81">
        <v>9359647</v>
      </c>
      <c r="I50" s="79">
        <v>3227989</v>
      </c>
      <c r="J50" s="80">
        <v>915158</v>
      </c>
      <c r="K50" s="80">
        <v>37920350</v>
      </c>
      <c r="L50" s="80">
        <v>13502000</v>
      </c>
      <c r="M50" s="82">
        <v>55565497</v>
      </c>
    </row>
    <row r="51" spans="1:13" ht="25.5">
      <c r="A51" s="52" t="s">
        <v>90</v>
      </c>
      <c r="B51" s="77" t="s">
        <v>308</v>
      </c>
      <c r="C51" s="78" t="s">
        <v>309</v>
      </c>
      <c r="D51" s="79">
        <v>4473869</v>
      </c>
      <c r="E51" s="80">
        <v>790294</v>
      </c>
      <c r="F51" s="80">
        <v>-7028160</v>
      </c>
      <c r="G51" s="80">
        <v>8701000</v>
      </c>
      <c r="H51" s="81">
        <v>6937003</v>
      </c>
      <c r="I51" s="79">
        <v>11350453</v>
      </c>
      <c r="J51" s="80">
        <v>1491777</v>
      </c>
      <c r="K51" s="80">
        <v>28118476</v>
      </c>
      <c r="L51" s="80">
        <v>2633000</v>
      </c>
      <c r="M51" s="82">
        <v>43593706</v>
      </c>
    </row>
    <row r="52" spans="1:13" ht="25.5">
      <c r="A52" s="52" t="s">
        <v>90</v>
      </c>
      <c r="B52" s="77" t="s">
        <v>310</v>
      </c>
      <c r="C52" s="78" t="s">
        <v>311</v>
      </c>
      <c r="D52" s="79">
        <v>2460674</v>
      </c>
      <c r="E52" s="80">
        <v>678093</v>
      </c>
      <c r="F52" s="80">
        <v>26040630</v>
      </c>
      <c r="G52" s="80">
        <v>8922000</v>
      </c>
      <c r="H52" s="81">
        <v>38101397</v>
      </c>
      <c r="I52" s="79">
        <v>2352677</v>
      </c>
      <c r="J52" s="80">
        <v>290904</v>
      </c>
      <c r="K52" s="80">
        <v>-5073368</v>
      </c>
      <c r="L52" s="80">
        <v>15480000</v>
      </c>
      <c r="M52" s="82">
        <v>13050213</v>
      </c>
    </row>
    <row r="53" spans="1:13" ht="12.75">
      <c r="A53" s="52" t="s">
        <v>105</v>
      </c>
      <c r="B53" s="77" t="s">
        <v>312</v>
      </c>
      <c r="C53" s="78" t="s">
        <v>313</v>
      </c>
      <c r="D53" s="79">
        <v>0</v>
      </c>
      <c r="E53" s="80">
        <v>6540298</v>
      </c>
      <c r="F53" s="80">
        <v>-14205447</v>
      </c>
      <c r="G53" s="80">
        <v>15453000</v>
      </c>
      <c r="H53" s="81">
        <v>7787851</v>
      </c>
      <c r="I53" s="79">
        <v>0</v>
      </c>
      <c r="J53" s="80">
        <v>3014934</v>
      </c>
      <c r="K53" s="80">
        <v>22879521</v>
      </c>
      <c r="L53" s="80">
        <v>70953000</v>
      </c>
      <c r="M53" s="82">
        <v>96847455</v>
      </c>
    </row>
    <row r="54" spans="1:13" ht="16.5">
      <c r="A54" s="53"/>
      <c r="B54" s="83" t="s">
        <v>314</v>
      </c>
      <c r="C54" s="84"/>
      <c r="D54" s="85">
        <f aca="true" t="shared" si="7" ref="D54:M54">SUM(D49:D53)</f>
        <v>14260275</v>
      </c>
      <c r="E54" s="86">
        <f t="shared" si="7"/>
        <v>8059178</v>
      </c>
      <c r="F54" s="86">
        <f t="shared" si="7"/>
        <v>37160737</v>
      </c>
      <c r="G54" s="86">
        <f t="shared" si="7"/>
        <v>55370000</v>
      </c>
      <c r="H54" s="87">
        <f t="shared" si="7"/>
        <v>114850190</v>
      </c>
      <c r="I54" s="85">
        <f t="shared" si="7"/>
        <v>21694579</v>
      </c>
      <c r="J54" s="86">
        <f t="shared" si="7"/>
        <v>5763266</v>
      </c>
      <c r="K54" s="86">
        <f t="shared" si="7"/>
        <v>116927870</v>
      </c>
      <c r="L54" s="86">
        <f t="shared" si="7"/>
        <v>108092000</v>
      </c>
      <c r="M54" s="88">
        <f t="shared" si="7"/>
        <v>252477715</v>
      </c>
    </row>
    <row r="55" spans="1:13" ht="25.5">
      <c r="A55" s="52" t="s">
        <v>90</v>
      </c>
      <c r="B55" s="77" t="s">
        <v>315</v>
      </c>
      <c r="C55" s="78" t="s">
        <v>316</v>
      </c>
      <c r="D55" s="79">
        <v>3527442</v>
      </c>
      <c r="E55" s="80">
        <v>118777</v>
      </c>
      <c r="F55" s="80">
        <v>43984175</v>
      </c>
      <c r="G55" s="80">
        <v>5638000</v>
      </c>
      <c r="H55" s="81">
        <v>53268394</v>
      </c>
      <c r="I55" s="79">
        <v>1963823</v>
      </c>
      <c r="J55" s="80">
        <v>8345</v>
      </c>
      <c r="K55" s="80">
        <v>36223216</v>
      </c>
      <c r="L55" s="80">
        <v>3742000</v>
      </c>
      <c r="M55" s="82">
        <v>41937384</v>
      </c>
    </row>
    <row r="56" spans="1:13" ht="25.5">
      <c r="A56" s="52" t="s">
        <v>90</v>
      </c>
      <c r="B56" s="77" t="s">
        <v>59</v>
      </c>
      <c r="C56" s="78" t="s">
        <v>60</v>
      </c>
      <c r="D56" s="79">
        <v>100285681</v>
      </c>
      <c r="E56" s="80">
        <v>389240397</v>
      </c>
      <c r="F56" s="80">
        <v>129211862</v>
      </c>
      <c r="G56" s="80">
        <v>5864000</v>
      </c>
      <c r="H56" s="81">
        <v>624601940</v>
      </c>
      <c r="I56" s="79">
        <v>100592546</v>
      </c>
      <c r="J56" s="80">
        <v>478446022</v>
      </c>
      <c r="K56" s="80">
        <v>67632896</v>
      </c>
      <c r="L56" s="80">
        <v>30652000</v>
      </c>
      <c r="M56" s="82">
        <v>677323464</v>
      </c>
    </row>
    <row r="57" spans="1:13" ht="25.5">
      <c r="A57" s="52" t="s">
        <v>90</v>
      </c>
      <c r="B57" s="77" t="s">
        <v>317</v>
      </c>
      <c r="C57" s="78" t="s">
        <v>318</v>
      </c>
      <c r="D57" s="79">
        <v>1338782</v>
      </c>
      <c r="E57" s="80">
        <v>22636493</v>
      </c>
      <c r="F57" s="80">
        <v>-5323489</v>
      </c>
      <c r="G57" s="80">
        <v>7343000</v>
      </c>
      <c r="H57" s="81">
        <v>25994786</v>
      </c>
      <c r="I57" s="79">
        <v>3797022</v>
      </c>
      <c r="J57" s="80">
        <v>18137304</v>
      </c>
      <c r="K57" s="80">
        <v>15796418</v>
      </c>
      <c r="L57" s="80">
        <v>6000000</v>
      </c>
      <c r="M57" s="82">
        <v>43730744</v>
      </c>
    </row>
    <row r="58" spans="1:13" ht="25.5">
      <c r="A58" s="52" t="s">
        <v>90</v>
      </c>
      <c r="B58" s="77" t="s">
        <v>319</v>
      </c>
      <c r="C58" s="78" t="s">
        <v>320</v>
      </c>
      <c r="D58" s="79">
        <v>1967064</v>
      </c>
      <c r="E58" s="80">
        <v>11339885</v>
      </c>
      <c r="F58" s="80">
        <v>18187731</v>
      </c>
      <c r="G58" s="80">
        <v>4999000</v>
      </c>
      <c r="H58" s="81">
        <v>36493680</v>
      </c>
      <c r="I58" s="79">
        <v>3068722</v>
      </c>
      <c r="J58" s="80">
        <v>4898711</v>
      </c>
      <c r="K58" s="80">
        <v>25452770</v>
      </c>
      <c r="L58" s="80">
        <v>9455000</v>
      </c>
      <c r="M58" s="82">
        <v>42875203</v>
      </c>
    </row>
    <row r="59" spans="1:13" ht="25.5">
      <c r="A59" s="52" t="s">
        <v>90</v>
      </c>
      <c r="B59" s="77" t="s">
        <v>321</v>
      </c>
      <c r="C59" s="78" t="s">
        <v>322</v>
      </c>
      <c r="D59" s="79">
        <v>1559629</v>
      </c>
      <c r="E59" s="80">
        <v>2562379</v>
      </c>
      <c r="F59" s="80">
        <v>4183840</v>
      </c>
      <c r="G59" s="80">
        <v>1444000</v>
      </c>
      <c r="H59" s="81">
        <v>9749848</v>
      </c>
      <c r="I59" s="79">
        <v>-12217809</v>
      </c>
      <c r="J59" s="80">
        <v>1672367</v>
      </c>
      <c r="K59" s="80">
        <v>31767445</v>
      </c>
      <c r="L59" s="80">
        <v>3468000</v>
      </c>
      <c r="M59" s="82">
        <v>24690003</v>
      </c>
    </row>
    <row r="60" spans="1:13" ht="12.75">
      <c r="A60" s="52" t="s">
        <v>105</v>
      </c>
      <c r="B60" s="77" t="s">
        <v>323</v>
      </c>
      <c r="C60" s="78" t="s">
        <v>324</v>
      </c>
      <c r="D60" s="79">
        <v>0</v>
      </c>
      <c r="E60" s="80">
        <v>18497683</v>
      </c>
      <c r="F60" s="80">
        <v>152667939</v>
      </c>
      <c r="G60" s="80">
        <v>55264000</v>
      </c>
      <c r="H60" s="81">
        <v>226429622</v>
      </c>
      <c r="I60" s="79">
        <v>0</v>
      </c>
      <c r="J60" s="80">
        <v>17913249</v>
      </c>
      <c r="K60" s="80">
        <v>72272210</v>
      </c>
      <c r="L60" s="80">
        <v>109690000</v>
      </c>
      <c r="M60" s="82">
        <v>199875459</v>
      </c>
    </row>
    <row r="61" spans="1:13" ht="16.5">
      <c r="A61" s="53"/>
      <c r="B61" s="83" t="s">
        <v>325</v>
      </c>
      <c r="C61" s="84"/>
      <c r="D61" s="85">
        <f aca="true" t="shared" si="8" ref="D61:M61">SUM(D55:D60)</f>
        <v>108678598</v>
      </c>
      <c r="E61" s="86">
        <f t="shared" si="8"/>
        <v>444395614</v>
      </c>
      <c r="F61" s="86">
        <f t="shared" si="8"/>
        <v>342912058</v>
      </c>
      <c r="G61" s="86">
        <f t="shared" si="8"/>
        <v>80552000</v>
      </c>
      <c r="H61" s="87">
        <f t="shared" si="8"/>
        <v>976538270</v>
      </c>
      <c r="I61" s="85">
        <f t="shared" si="8"/>
        <v>97204304</v>
      </c>
      <c r="J61" s="86">
        <f t="shared" si="8"/>
        <v>521075998</v>
      </c>
      <c r="K61" s="86">
        <f t="shared" si="8"/>
        <v>249144955</v>
      </c>
      <c r="L61" s="86">
        <f t="shared" si="8"/>
        <v>163007000</v>
      </c>
      <c r="M61" s="88">
        <f t="shared" si="8"/>
        <v>1030432257</v>
      </c>
    </row>
    <row r="62" spans="1:13" ht="25.5">
      <c r="A62" s="52" t="s">
        <v>90</v>
      </c>
      <c r="B62" s="77" t="s">
        <v>326</v>
      </c>
      <c r="C62" s="78" t="s">
        <v>327</v>
      </c>
      <c r="D62" s="79">
        <v>3191526</v>
      </c>
      <c r="E62" s="80">
        <v>1642375</v>
      </c>
      <c r="F62" s="80">
        <v>39489828</v>
      </c>
      <c r="G62" s="80">
        <v>5528000</v>
      </c>
      <c r="H62" s="81">
        <v>49851729</v>
      </c>
      <c r="I62" s="79">
        <v>9341027</v>
      </c>
      <c r="J62" s="80">
        <v>5092301</v>
      </c>
      <c r="K62" s="80">
        <v>43436140</v>
      </c>
      <c r="L62" s="80">
        <v>3925000</v>
      </c>
      <c r="M62" s="82">
        <v>61794468</v>
      </c>
    </row>
    <row r="63" spans="1:13" ht="25.5">
      <c r="A63" s="52" t="s">
        <v>90</v>
      </c>
      <c r="B63" s="77" t="s">
        <v>328</v>
      </c>
      <c r="C63" s="78" t="s">
        <v>329</v>
      </c>
      <c r="D63" s="79">
        <v>103469744</v>
      </c>
      <c r="E63" s="80">
        <v>207681332</v>
      </c>
      <c r="F63" s="80">
        <v>87616907</v>
      </c>
      <c r="G63" s="80">
        <v>5214000</v>
      </c>
      <c r="H63" s="81">
        <v>403981983</v>
      </c>
      <c r="I63" s="79">
        <v>96263696</v>
      </c>
      <c r="J63" s="80">
        <v>189268983</v>
      </c>
      <c r="K63" s="80">
        <v>59877473</v>
      </c>
      <c r="L63" s="80">
        <v>17382000</v>
      </c>
      <c r="M63" s="82">
        <v>362792152</v>
      </c>
    </row>
    <row r="64" spans="1:13" ht="25.5">
      <c r="A64" s="52" t="s">
        <v>90</v>
      </c>
      <c r="B64" s="77" t="s">
        <v>330</v>
      </c>
      <c r="C64" s="78" t="s">
        <v>331</v>
      </c>
      <c r="D64" s="79">
        <v>279581</v>
      </c>
      <c r="E64" s="80">
        <v>0</v>
      </c>
      <c r="F64" s="80">
        <v>32788891</v>
      </c>
      <c r="G64" s="80">
        <v>9795000</v>
      </c>
      <c r="H64" s="81">
        <v>42863472</v>
      </c>
      <c r="I64" s="79">
        <v>2554528</v>
      </c>
      <c r="J64" s="80">
        <v>0</v>
      </c>
      <c r="K64" s="80">
        <v>35922633</v>
      </c>
      <c r="L64" s="80">
        <v>3806000</v>
      </c>
      <c r="M64" s="82">
        <v>42283161</v>
      </c>
    </row>
    <row r="65" spans="1:13" ht="25.5">
      <c r="A65" s="52" t="s">
        <v>90</v>
      </c>
      <c r="B65" s="77" t="s">
        <v>332</v>
      </c>
      <c r="C65" s="78" t="s">
        <v>333</v>
      </c>
      <c r="D65" s="79">
        <v>1717510</v>
      </c>
      <c r="E65" s="80">
        <v>0</v>
      </c>
      <c r="F65" s="80">
        <v>47967432</v>
      </c>
      <c r="G65" s="80">
        <v>10688000</v>
      </c>
      <c r="H65" s="81">
        <v>60372942</v>
      </c>
      <c r="I65" s="79">
        <v>3391228</v>
      </c>
      <c r="J65" s="80">
        <v>0</v>
      </c>
      <c r="K65" s="80">
        <v>27980530</v>
      </c>
      <c r="L65" s="80">
        <v>569000</v>
      </c>
      <c r="M65" s="82">
        <v>31940758</v>
      </c>
    </row>
    <row r="66" spans="1:13" ht="12.75">
      <c r="A66" s="52" t="s">
        <v>105</v>
      </c>
      <c r="B66" s="77" t="s">
        <v>334</v>
      </c>
      <c r="C66" s="78" t="s">
        <v>335</v>
      </c>
      <c r="D66" s="79">
        <v>0</v>
      </c>
      <c r="E66" s="80">
        <v>40793454</v>
      </c>
      <c r="F66" s="80">
        <v>99095754</v>
      </c>
      <c r="G66" s="80">
        <v>55450000</v>
      </c>
      <c r="H66" s="81">
        <v>195339208</v>
      </c>
      <c r="I66" s="79">
        <v>0</v>
      </c>
      <c r="J66" s="80">
        <v>33418270</v>
      </c>
      <c r="K66" s="80">
        <v>96204201</v>
      </c>
      <c r="L66" s="80">
        <v>32324000</v>
      </c>
      <c r="M66" s="82">
        <v>161946471</v>
      </c>
    </row>
    <row r="67" spans="1:13" ht="16.5">
      <c r="A67" s="53"/>
      <c r="B67" s="83" t="s">
        <v>336</v>
      </c>
      <c r="C67" s="84"/>
      <c r="D67" s="85">
        <f aca="true" t="shared" si="9" ref="D67:M67">SUM(D62:D66)</f>
        <v>108658361</v>
      </c>
      <c r="E67" s="86">
        <f t="shared" si="9"/>
        <v>250117161</v>
      </c>
      <c r="F67" s="86">
        <f t="shared" si="9"/>
        <v>306958812</v>
      </c>
      <c r="G67" s="86">
        <f t="shared" si="9"/>
        <v>86675000</v>
      </c>
      <c r="H67" s="87">
        <f t="shared" si="9"/>
        <v>752409334</v>
      </c>
      <c r="I67" s="85">
        <f t="shared" si="9"/>
        <v>111550479</v>
      </c>
      <c r="J67" s="86">
        <f t="shared" si="9"/>
        <v>227779554</v>
      </c>
      <c r="K67" s="86">
        <f t="shared" si="9"/>
        <v>263420977</v>
      </c>
      <c r="L67" s="86">
        <f t="shared" si="9"/>
        <v>58006000</v>
      </c>
      <c r="M67" s="88">
        <f t="shared" si="9"/>
        <v>660757010</v>
      </c>
    </row>
    <row r="68" spans="1:13" ht="25.5">
      <c r="A68" s="52" t="s">
        <v>90</v>
      </c>
      <c r="B68" s="77" t="s">
        <v>337</v>
      </c>
      <c r="C68" s="78" t="s">
        <v>338</v>
      </c>
      <c r="D68" s="79">
        <v>10675126</v>
      </c>
      <c r="E68" s="80">
        <v>31259527</v>
      </c>
      <c r="F68" s="80">
        <v>18760979</v>
      </c>
      <c r="G68" s="80">
        <v>5450000</v>
      </c>
      <c r="H68" s="81">
        <v>66145632</v>
      </c>
      <c r="I68" s="79">
        <v>10290064</v>
      </c>
      <c r="J68" s="80">
        <v>29806835</v>
      </c>
      <c r="K68" s="80">
        <v>20098344</v>
      </c>
      <c r="L68" s="80">
        <v>728000</v>
      </c>
      <c r="M68" s="82">
        <v>60923243</v>
      </c>
    </row>
    <row r="69" spans="1:13" ht="25.5">
      <c r="A69" s="52" t="s">
        <v>90</v>
      </c>
      <c r="B69" s="77" t="s">
        <v>339</v>
      </c>
      <c r="C69" s="78" t="s">
        <v>340</v>
      </c>
      <c r="D69" s="79">
        <v>3040235</v>
      </c>
      <c r="E69" s="80">
        <v>518489</v>
      </c>
      <c r="F69" s="80">
        <v>23449628</v>
      </c>
      <c r="G69" s="80">
        <v>13450000</v>
      </c>
      <c r="H69" s="81">
        <v>40458352</v>
      </c>
      <c r="I69" s="79">
        <v>-2839364</v>
      </c>
      <c r="J69" s="80">
        <v>330978</v>
      </c>
      <c r="K69" s="80">
        <v>25128144</v>
      </c>
      <c r="L69" s="80">
        <v>10141000</v>
      </c>
      <c r="M69" s="82">
        <v>32760758</v>
      </c>
    </row>
    <row r="70" spans="1:13" ht="25.5">
      <c r="A70" s="52" t="s">
        <v>90</v>
      </c>
      <c r="B70" s="77" t="s">
        <v>341</v>
      </c>
      <c r="C70" s="78" t="s">
        <v>342</v>
      </c>
      <c r="D70" s="79">
        <v>1001001</v>
      </c>
      <c r="E70" s="80">
        <v>792863</v>
      </c>
      <c r="F70" s="80">
        <v>54594717</v>
      </c>
      <c r="G70" s="80">
        <v>8365000</v>
      </c>
      <c r="H70" s="81">
        <v>64753581</v>
      </c>
      <c r="I70" s="79">
        <v>1159067</v>
      </c>
      <c r="J70" s="80">
        <v>217085</v>
      </c>
      <c r="K70" s="80">
        <v>55152937</v>
      </c>
      <c r="L70" s="80">
        <v>584000</v>
      </c>
      <c r="M70" s="82">
        <v>57113089</v>
      </c>
    </row>
    <row r="71" spans="1:13" ht="25.5">
      <c r="A71" s="52" t="s">
        <v>90</v>
      </c>
      <c r="B71" s="77" t="s">
        <v>343</v>
      </c>
      <c r="C71" s="78" t="s">
        <v>344</v>
      </c>
      <c r="D71" s="79">
        <v>8396693</v>
      </c>
      <c r="E71" s="80">
        <v>289060</v>
      </c>
      <c r="F71" s="80">
        <v>41829061</v>
      </c>
      <c r="G71" s="80">
        <v>8844000</v>
      </c>
      <c r="H71" s="81">
        <v>59358814</v>
      </c>
      <c r="I71" s="79">
        <v>3705485</v>
      </c>
      <c r="J71" s="80">
        <v>1401346</v>
      </c>
      <c r="K71" s="80">
        <v>27920524</v>
      </c>
      <c r="L71" s="80">
        <v>8872000</v>
      </c>
      <c r="M71" s="82">
        <v>41899355</v>
      </c>
    </row>
    <row r="72" spans="1:13" ht="12.75">
      <c r="A72" s="52" t="s">
        <v>105</v>
      </c>
      <c r="B72" s="77" t="s">
        <v>345</v>
      </c>
      <c r="C72" s="78" t="s">
        <v>346</v>
      </c>
      <c r="D72" s="79">
        <v>0</v>
      </c>
      <c r="E72" s="80">
        <v>35940011</v>
      </c>
      <c r="F72" s="80">
        <v>6683600</v>
      </c>
      <c r="G72" s="80">
        <v>55173000</v>
      </c>
      <c r="H72" s="81">
        <v>97796611</v>
      </c>
      <c r="I72" s="79">
        <v>0</v>
      </c>
      <c r="J72" s="80">
        <v>8763426</v>
      </c>
      <c r="K72" s="80">
        <v>28624900</v>
      </c>
      <c r="L72" s="80">
        <v>68573000</v>
      </c>
      <c r="M72" s="82">
        <v>105961326</v>
      </c>
    </row>
    <row r="73" spans="1:13" ht="16.5">
      <c r="A73" s="53"/>
      <c r="B73" s="83" t="s">
        <v>347</v>
      </c>
      <c r="C73" s="84"/>
      <c r="D73" s="85">
        <f aca="true" t="shared" si="10" ref="D73:M73">SUM(D68:D72)</f>
        <v>23113055</v>
      </c>
      <c r="E73" s="86">
        <f t="shared" si="10"/>
        <v>68799950</v>
      </c>
      <c r="F73" s="86">
        <f t="shared" si="10"/>
        <v>145317985</v>
      </c>
      <c r="G73" s="86">
        <f t="shared" si="10"/>
        <v>91282000</v>
      </c>
      <c r="H73" s="87">
        <f t="shared" si="10"/>
        <v>328512990</v>
      </c>
      <c r="I73" s="85">
        <f t="shared" si="10"/>
        <v>12315252</v>
      </c>
      <c r="J73" s="86">
        <f t="shared" si="10"/>
        <v>40519670</v>
      </c>
      <c r="K73" s="86">
        <f t="shared" si="10"/>
        <v>156924849</v>
      </c>
      <c r="L73" s="86">
        <f t="shared" si="10"/>
        <v>88898000</v>
      </c>
      <c r="M73" s="88">
        <f t="shared" si="10"/>
        <v>298657771</v>
      </c>
    </row>
    <row r="74" spans="1:13" ht="16.5">
      <c r="A74" s="54"/>
      <c r="B74" s="89" t="s">
        <v>348</v>
      </c>
      <c r="C74" s="90"/>
      <c r="D74" s="91">
        <f aca="true" t="shared" si="11" ref="D74:M74">SUM(D9,D11:D15,D17:D24,D26:D29,D31:D35,D37:D40,D42:D47,D49:D53,D55:D60,D62:D66,D68:D72)</f>
        <v>2614796250</v>
      </c>
      <c r="E74" s="92">
        <f t="shared" si="11"/>
        <v>6770807483</v>
      </c>
      <c r="F74" s="92">
        <f t="shared" si="11"/>
        <v>3146503790</v>
      </c>
      <c r="G74" s="92">
        <f t="shared" si="11"/>
        <v>1085101000</v>
      </c>
      <c r="H74" s="93">
        <f t="shared" si="11"/>
        <v>13617208523</v>
      </c>
      <c r="I74" s="91">
        <f t="shared" si="11"/>
        <v>2697511275</v>
      </c>
      <c r="J74" s="92">
        <f t="shared" si="11"/>
        <v>6080075158</v>
      </c>
      <c r="K74" s="92">
        <f t="shared" si="11"/>
        <v>4075829720</v>
      </c>
      <c r="L74" s="92">
        <f t="shared" si="11"/>
        <v>1348128000</v>
      </c>
      <c r="M74" s="94">
        <f t="shared" si="11"/>
        <v>14201544153</v>
      </c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2">
      <selection activeCell="A1" sqref="A1:IV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 hidden="1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 customHeight="1">
      <c r="A3" s="5"/>
      <c r="B3" s="36"/>
      <c r="C3" s="3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ht="15.75" customHeight="1">
      <c r="A4" s="9"/>
      <c r="B4" s="38"/>
      <c r="C4" s="39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ht="25.5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6.5">
      <c r="A7" s="49"/>
      <c r="B7" s="50" t="s">
        <v>349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2.75">
      <c r="A9" s="52" t="s">
        <v>90</v>
      </c>
      <c r="B9" s="77" t="s">
        <v>350</v>
      </c>
      <c r="C9" s="78" t="s">
        <v>351</v>
      </c>
      <c r="D9" s="79">
        <v>8848690</v>
      </c>
      <c r="E9" s="80">
        <v>1100643</v>
      </c>
      <c r="F9" s="80">
        <v>74977528</v>
      </c>
      <c r="G9" s="80">
        <v>11963000</v>
      </c>
      <c r="H9" s="81">
        <v>96889861</v>
      </c>
      <c r="I9" s="79">
        <v>7768494</v>
      </c>
      <c r="J9" s="80">
        <v>1080465</v>
      </c>
      <c r="K9" s="80">
        <v>72748539</v>
      </c>
      <c r="L9" s="80">
        <v>4021000</v>
      </c>
      <c r="M9" s="82">
        <v>85618498</v>
      </c>
    </row>
    <row r="10" spans="1:13" ht="12.75">
      <c r="A10" s="52" t="s">
        <v>90</v>
      </c>
      <c r="B10" s="77" t="s">
        <v>352</v>
      </c>
      <c r="C10" s="78" t="s">
        <v>353</v>
      </c>
      <c r="D10" s="79">
        <v>2189160</v>
      </c>
      <c r="E10" s="80">
        <v>3900630</v>
      </c>
      <c r="F10" s="80">
        <v>79738877</v>
      </c>
      <c r="G10" s="80">
        <v>0</v>
      </c>
      <c r="H10" s="81">
        <v>85828667</v>
      </c>
      <c r="I10" s="79">
        <v>2146869</v>
      </c>
      <c r="J10" s="80">
        <v>3704023</v>
      </c>
      <c r="K10" s="80">
        <v>5070879</v>
      </c>
      <c r="L10" s="80">
        <v>2560000</v>
      </c>
      <c r="M10" s="82">
        <v>13481771</v>
      </c>
    </row>
    <row r="11" spans="1:13" ht="12.75">
      <c r="A11" s="52" t="s">
        <v>90</v>
      </c>
      <c r="B11" s="77" t="s">
        <v>354</v>
      </c>
      <c r="C11" s="78" t="s">
        <v>355</v>
      </c>
      <c r="D11" s="79">
        <v>24613410</v>
      </c>
      <c r="E11" s="80">
        <v>114403625</v>
      </c>
      <c r="F11" s="80">
        <v>112716390</v>
      </c>
      <c r="G11" s="80">
        <v>12213000</v>
      </c>
      <c r="H11" s="81">
        <v>263946425</v>
      </c>
      <c r="I11" s="79">
        <v>22221187</v>
      </c>
      <c r="J11" s="80">
        <v>102032411</v>
      </c>
      <c r="K11" s="80">
        <v>108592815</v>
      </c>
      <c r="L11" s="80">
        <v>5877000</v>
      </c>
      <c r="M11" s="82">
        <v>238723413</v>
      </c>
    </row>
    <row r="12" spans="1:13" ht="12.75">
      <c r="A12" s="52" t="s">
        <v>90</v>
      </c>
      <c r="B12" s="77" t="s">
        <v>356</v>
      </c>
      <c r="C12" s="78" t="s">
        <v>357</v>
      </c>
      <c r="D12" s="79">
        <v>27947184</v>
      </c>
      <c r="E12" s="80">
        <v>25763424</v>
      </c>
      <c r="F12" s="80">
        <v>44996501</v>
      </c>
      <c r="G12" s="80">
        <v>6000000</v>
      </c>
      <c r="H12" s="81">
        <v>104707109</v>
      </c>
      <c r="I12" s="79">
        <v>22997457</v>
      </c>
      <c r="J12" s="80">
        <v>31984095</v>
      </c>
      <c r="K12" s="80">
        <v>44938119</v>
      </c>
      <c r="L12" s="80">
        <v>450000</v>
      </c>
      <c r="M12" s="82">
        <v>100369671</v>
      </c>
    </row>
    <row r="13" spans="1:13" ht="12.75">
      <c r="A13" s="52" t="s">
        <v>90</v>
      </c>
      <c r="B13" s="77" t="s">
        <v>358</v>
      </c>
      <c r="C13" s="78" t="s">
        <v>359</v>
      </c>
      <c r="D13" s="79">
        <v>17948520</v>
      </c>
      <c r="E13" s="80">
        <v>718720</v>
      </c>
      <c r="F13" s="80">
        <v>39542193</v>
      </c>
      <c r="G13" s="80">
        <v>505000</v>
      </c>
      <c r="H13" s="81">
        <v>58714433</v>
      </c>
      <c r="I13" s="79">
        <v>16678527</v>
      </c>
      <c r="J13" s="80">
        <v>751242</v>
      </c>
      <c r="K13" s="80">
        <v>33042573</v>
      </c>
      <c r="L13" s="80">
        <v>450000</v>
      </c>
      <c r="M13" s="82">
        <v>50922342</v>
      </c>
    </row>
    <row r="14" spans="1:13" ht="12.75">
      <c r="A14" s="52" t="s">
        <v>105</v>
      </c>
      <c r="B14" s="77" t="s">
        <v>360</v>
      </c>
      <c r="C14" s="78" t="s">
        <v>361</v>
      </c>
      <c r="D14" s="79">
        <v>0</v>
      </c>
      <c r="E14" s="80">
        <v>28673050</v>
      </c>
      <c r="F14" s="80">
        <v>244880439</v>
      </c>
      <c r="G14" s="80">
        <v>57500000</v>
      </c>
      <c r="H14" s="81">
        <v>331053489</v>
      </c>
      <c r="I14" s="79">
        <v>0</v>
      </c>
      <c r="J14" s="80">
        <v>16632022</v>
      </c>
      <c r="K14" s="80">
        <v>117487963</v>
      </c>
      <c r="L14" s="80">
        <v>55644000</v>
      </c>
      <c r="M14" s="82">
        <v>189763985</v>
      </c>
    </row>
    <row r="15" spans="1:13" ht="16.5">
      <c r="A15" s="53"/>
      <c r="B15" s="83" t="s">
        <v>362</v>
      </c>
      <c r="C15" s="84"/>
      <c r="D15" s="85">
        <f aca="true" t="shared" si="0" ref="D15:M15">SUM(D9:D14)</f>
        <v>81546964</v>
      </c>
      <c r="E15" s="86">
        <f t="shared" si="0"/>
        <v>174560092</v>
      </c>
      <c r="F15" s="86">
        <f t="shared" si="0"/>
        <v>596851928</v>
      </c>
      <c r="G15" s="86">
        <f t="shared" si="0"/>
        <v>88181000</v>
      </c>
      <c r="H15" s="87">
        <f t="shared" si="0"/>
        <v>941139984</v>
      </c>
      <c r="I15" s="85">
        <f t="shared" si="0"/>
        <v>71812534</v>
      </c>
      <c r="J15" s="86">
        <f t="shared" si="0"/>
        <v>156184258</v>
      </c>
      <c r="K15" s="86">
        <f t="shared" si="0"/>
        <v>381880888</v>
      </c>
      <c r="L15" s="86">
        <f t="shared" si="0"/>
        <v>69002000</v>
      </c>
      <c r="M15" s="88">
        <f t="shared" si="0"/>
        <v>678879680</v>
      </c>
    </row>
    <row r="16" spans="1:13" ht="12.75">
      <c r="A16" s="52" t="s">
        <v>90</v>
      </c>
      <c r="B16" s="77" t="s">
        <v>363</v>
      </c>
      <c r="C16" s="78" t="s">
        <v>364</v>
      </c>
      <c r="D16" s="79">
        <v>2105600</v>
      </c>
      <c r="E16" s="80">
        <v>18785789</v>
      </c>
      <c r="F16" s="80">
        <v>24315071</v>
      </c>
      <c r="G16" s="80">
        <v>18455000</v>
      </c>
      <c r="H16" s="81">
        <v>63661460</v>
      </c>
      <c r="I16" s="79">
        <v>3200231</v>
      </c>
      <c r="J16" s="80">
        <v>16898599</v>
      </c>
      <c r="K16" s="80">
        <v>33648358</v>
      </c>
      <c r="L16" s="80">
        <v>4531000</v>
      </c>
      <c r="M16" s="82">
        <v>58278188</v>
      </c>
    </row>
    <row r="17" spans="1:13" ht="12.75">
      <c r="A17" s="52" t="s">
        <v>90</v>
      </c>
      <c r="B17" s="77" t="s">
        <v>365</v>
      </c>
      <c r="C17" s="78" t="s">
        <v>366</v>
      </c>
      <c r="D17" s="79">
        <v>7824556</v>
      </c>
      <c r="E17" s="80">
        <v>7735314</v>
      </c>
      <c r="F17" s="80">
        <v>-6197747</v>
      </c>
      <c r="G17" s="80">
        <v>21144000</v>
      </c>
      <c r="H17" s="81">
        <v>30506123</v>
      </c>
      <c r="I17" s="79">
        <v>12545410</v>
      </c>
      <c r="J17" s="80">
        <v>13375483</v>
      </c>
      <c r="K17" s="80">
        <v>102623557</v>
      </c>
      <c r="L17" s="80">
        <v>27844000</v>
      </c>
      <c r="M17" s="82">
        <v>156388450</v>
      </c>
    </row>
    <row r="18" spans="1:13" ht="12.75">
      <c r="A18" s="52" t="s">
        <v>90</v>
      </c>
      <c r="B18" s="77" t="s">
        <v>367</v>
      </c>
      <c r="C18" s="78" t="s">
        <v>368</v>
      </c>
      <c r="D18" s="79">
        <v>14482659</v>
      </c>
      <c r="E18" s="80">
        <v>71409483</v>
      </c>
      <c r="F18" s="80">
        <v>103488168</v>
      </c>
      <c r="G18" s="80">
        <v>20921000</v>
      </c>
      <c r="H18" s="81">
        <v>210301310</v>
      </c>
      <c r="I18" s="79">
        <v>14809901</v>
      </c>
      <c r="J18" s="80">
        <v>66992479</v>
      </c>
      <c r="K18" s="80">
        <v>90040775</v>
      </c>
      <c r="L18" s="80">
        <v>14888000</v>
      </c>
      <c r="M18" s="82">
        <v>186731155</v>
      </c>
    </row>
    <row r="19" spans="1:13" ht="12.75">
      <c r="A19" s="52" t="s">
        <v>90</v>
      </c>
      <c r="B19" s="77" t="s">
        <v>369</v>
      </c>
      <c r="C19" s="78" t="s">
        <v>370</v>
      </c>
      <c r="D19" s="79">
        <v>1176648</v>
      </c>
      <c r="E19" s="80">
        <v>238344</v>
      </c>
      <c r="F19" s="80">
        <v>-9778565</v>
      </c>
      <c r="G19" s="80">
        <v>10000000</v>
      </c>
      <c r="H19" s="81">
        <v>1636427</v>
      </c>
      <c r="I19" s="79">
        <v>0</v>
      </c>
      <c r="J19" s="80">
        <v>0</v>
      </c>
      <c r="K19" s="80">
        <v>83516649</v>
      </c>
      <c r="L19" s="80">
        <v>5819000</v>
      </c>
      <c r="M19" s="82">
        <v>89335649</v>
      </c>
    </row>
    <row r="20" spans="1:13" ht="12.75">
      <c r="A20" s="52" t="s">
        <v>105</v>
      </c>
      <c r="B20" s="77" t="s">
        <v>371</v>
      </c>
      <c r="C20" s="78" t="s">
        <v>372</v>
      </c>
      <c r="D20" s="79">
        <v>0</v>
      </c>
      <c r="E20" s="80">
        <v>42569250</v>
      </c>
      <c r="F20" s="80">
        <v>531989928</v>
      </c>
      <c r="G20" s="80">
        <v>20239000</v>
      </c>
      <c r="H20" s="81">
        <v>594798178</v>
      </c>
      <c r="I20" s="79">
        <v>0</v>
      </c>
      <c r="J20" s="80">
        <v>2840991</v>
      </c>
      <c r="K20" s="80">
        <v>81895245</v>
      </c>
      <c r="L20" s="80">
        <v>78151000</v>
      </c>
      <c r="M20" s="82">
        <v>162887236</v>
      </c>
    </row>
    <row r="21" spans="1:13" ht="16.5">
      <c r="A21" s="53"/>
      <c r="B21" s="83" t="s">
        <v>373</v>
      </c>
      <c r="C21" s="84"/>
      <c r="D21" s="85">
        <f aca="true" t="shared" si="1" ref="D21:M21">SUM(D16:D20)</f>
        <v>25589463</v>
      </c>
      <c r="E21" s="86">
        <f t="shared" si="1"/>
        <v>140738180</v>
      </c>
      <c r="F21" s="86">
        <f t="shared" si="1"/>
        <v>643816855</v>
      </c>
      <c r="G21" s="86">
        <f t="shared" si="1"/>
        <v>90759000</v>
      </c>
      <c r="H21" s="87">
        <f t="shared" si="1"/>
        <v>900903498</v>
      </c>
      <c r="I21" s="85">
        <f t="shared" si="1"/>
        <v>30555542</v>
      </c>
      <c r="J21" s="86">
        <f t="shared" si="1"/>
        <v>100107552</v>
      </c>
      <c r="K21" s="86">
        <f t="shared" si="1"/>
        <v>391724584</v>
      </c>
      <c r="L21" s="86">
        <f t="shared" si="1"/>
        <v>131233000</v>
      </c>
      <c r="M21" s="88">
        <f t="shared" si="1"/>
        <v>653620678</v>
      </c>
    </row>
    <row r="22" spans="1:13" ht="12.75">
      <c r="A22" s="52" t="s">
        <v>90</v>
      </c>
      <c r="B22" s="77" t="s">
        <v>374</v>
      </c>
      <c r="C22" s="78" t="s">
        <v>375</v>
      </c>
      <c r="D22" s="79">
        <v>722097</v>
      </c>
      <c r="E22" s="80">
        <v>4856566</v>
      </c>
      <c r="F22" s="80">
        <v>47448172</v>
      </c>
      <c r="G22" s="80">
        <v>3921000</v>
      </c>
      <c r="H22" s="81">
        <v>56947835</v>
      </c>
      <c r="I22" s="79">
        <v>843355</v>
      </c>
      <c r="J22" s="80">
        <v>4338408</v>
      </c>
      <c r="K22" s="80">
        <v>52913561</v>
      </c>
      <c r="L22" s="80">
        <v>4883000</v>
      </c>
      <c r="M22" s="82">
        <v>62978324</v>
      </c>
    </row>
    <row r="23" spans="1:13" ht="12.75">
      <c r="A23" s="52" t="s">
        <v>90</v>
      </c>
      <c r="B23" s="77" t="s">
        <v>376</v>
      </c>
      <c r="C23" s="78" t="s">
        <v>377</v>
      </c>
      <c r="D23" s="79">
        <v>3470635</v>
      </c>
      <c r="E23" s="80">
        <v>2390943</v>
      </c>
      <c r="F23" s="80">
        <v>23339714</v>
      </c>
      <c r="G23" s="80">
        <v>450000</v>
      </c>
      <c r="H23" s="81">
        <v>29651292</v>
      </c>
      <c r="I23" s="79">
        <v>2892969</v>
      </c>
      <c r="J23" s="80">
        <v>2061156</v>
      </c>
      <c r="K23" s="80">
        <v>53686451</v>
      </c>
      <c r="L23" s="80">
        <v>622000</v>
      </c>
      <c r="M23" s="82">
        <v>59262576</v>
      </c>
    </row>
    <row r="24" spans="1:13" ht="12.75">
      <c r="A24" s="52" t="s">
        <v>90</v>
      </c>
      <c r="B24" s="77" t="s">
        <v>61</v>
      </c>
      <c r="C24" s="78" t="s">
        <v>62</v>
      </c>
      <c r="D24" s="79">
        <v>87586067</v>
      </c>
      <c r="E24" s="80">
        <v>296368856</v>
      </c>
      <c r="F24" s="80">
        <v>166589797</v>
      </c>
      <c r="G24" s="80">
        <v>159855000</v>
      </c>
      <c r="H24" s="81">
        <v>710399720</v>
      </c>
      <c r="I24" s="79">
        <v>107646096</v>
      </c>
      <c r="J24" s="80">
        <v>333384843</v>
      </c>
      <c r="K24" s="80">
        <v>145531129</v>
      </c>
      <c r="L24" s="80">
        <v>110318000</v>
      </c>
      <c r="M24" s="82">
        <v>696880068</v>
      </c>
    </row>
    <row r="25" spans="1:13" ht="12.75">
      <c r="A25" s="52" t="s">
        <v>90</v>
      </c>
      <c r="B25" s="77" t="s">
        <v>378</v>
      </c>
      <c r="C25" s="78" t="s">
        <v>379</v>
      </c>
      <c r="D25" s="79">
        <v>6191823</v>
      </c>
      <c r="E25" s="80">
        <v>1673760</v>
      </c>
      <c r="F25" s="80">
        <v>73660348</v>
      </c>
      <c r="G25" s="80">
        <v>522000</v>
      </c>
      <c r="H25" s="81">
        <v>82047931</v>
      </c>
      <c r="I25" s="79">
        <v>5749494</v>
      </c>
      <c r="J25" s="80">
        <v>1676518</v>
      </c>
      <c r="K25" s="80">
        <v>72338530</v>
      </c>
      <c r="L25" s="80">
        <v>583000</v>
      </c>
      <c r="M25" s="82">
        <v>80347542</v>
      </c>
    </row>
    <row r="26" spans="1:13" ht="12.75">
      <c r="A26" s="52" t="s">
        <v>105</v>
      </c>
      <c r="B26" s="77" t="s">
        <v>380</v>
      </c>
      <c r="C26" s="78" t="s">
        <v>381</v>
      </c>
      <c r="D26" s="79">
        <v>0</v>
      </c>
      <c r="E26" s="80">
        <v>7217244</v>
      </c>
      <c r="F26" s="80">
        <v>158358881</v>
      </c>
      <c r="G26" s="80">
        <v>29286000</v>
      </c>
      <c r="H26" s="81">
        <v>194862125</v>
      </c>
      <c r="I26" s="79">
        <v>0</v>
      </c>
      <c r="J26" s="80">
        <v>19661942</v>
      </c>
      <c r="K26" s="80">
        <v>110789569</v>
      </c>
      <c r="L26" s="80">
        <v>53862000</v>
      </c>
      <c r="M26" s="82">
        <v>184313511</v>
      </c>
    </row>
    <row r="27" spans="1:13" ht="16.5">
      <c r="A27" s="53"/>
      <c r="B27" s="83" t="s">
        <v>382</v>
      </c>
      <c r="C27" s="84"/>
      <c r="D27" s="85">
        <f aca="true" t="shared" si="2" ref="D27:M27">SUM(D22:D26)</f>
        <v>97970622</v>
      </c>
      <c r="E27" s="86">
        <f t="shared" si="2"/>
        <v>312507369</v>
      </c>
      <c r="F27" s="86">
        <f t="shared" si="2"/>
        <v>469396912</v>
      </c>
      <c r="G27" s="86">
        <f t="shared" si="2"/>
        <v>194034000</v>
      </c>
      <c r="H27" s="87">
        <f t="shared" si="2"/>
        <v>1073908903</v>
      </c>
      <c r="I27" s="85">
        <f t="shared" si="2"/>
        <v>117131914</v>
      </c>
      <c r="J27" s="86">
        <f t="shared" si="2"/>
        <v>361122867</v>
      </c>
      <c r="K27" s="86">
        <f t="shared" si="2"/>
        <v>435259240</v>
      </c>
      <c r="L27" s="86">
        <f t="shared" si="2"/>
        <v>170268000</v>
      </c>
      <c r="M27" s="88">
        <f t="shared" si="2"/>
        <v>1083782021</v>
      </c>
    </row>
    <row r="28" spans="1:13" ht="12.75">
      <c r="A28" s="52" t="s">
        <v>90</v>
      </c>
      <c r="B28" s="77" t="s">
        <v>383</v>
      </c>
      <c r="C28" s="78" t="s">
        <v>384</v>
      </c>
      <c r="D28" s="79">
        <v>4885900</v>
      </c>
      <c r="E28" s="80">
        <v>24550231</v>
      </c>
      <c r="F28" s="80">
        <v>28695049</v>
      </c>
      <c r="G28" s="80">
        <v>0</v>
      </c>
      <c r="H28" s="81">
        <v>58131180</v>
      </c>
      <c r="I28" s="79">
        <v>9771115</v>
      </c>
      <c r="J28" s="80">
        <v>34433782</v>
      </c>
      <c r="K28" s="80">
        <v>19631077</v>
      </c>
      <c r="L28" s="80">
        <v>932000</v>
      </c>
      <c r="M28" s="82">
        <v>64767974</v>
      </c>
    </row>
    <row r="29" spans="1:13" ht="12.75">
      <c r="A29" s="52" t="s">
        <v>90</v>
      </c>
      <c r="B29" s="77" t="s">
        <v>385</v>
      </c>
      <c r="C29" s="78" t="s">
        <v>386</v>
      </c>
      <c r="D29" s="79">
        <v>20268017</v>
      </c>
      <c r="E29" s="80">
        <v>63642113</v>
      </c>
      <c r="F29" s="80">
        <v>-19480946</v>
      </c>
      <c r="G29" s="80">
        <v>50546000</v>
      </c>
      <c r="H29" s="81">
        <v>114975184</v>
      </c>
      <c r="I29" s="79">
        <v>0</v>
      </c>
      <c r="J29" s="80">
        <v>0</v>
      </c>
      <c r="K29" s="80">
        <v>-15246000</v>
      </c>
      <c r="L29" s="80">
        <v>15246000</v>
      </c>
      <c r="M29" s="82">
        <v>0</v>
      </c>
    </row>
    <row r="30" spans="1:13" ht="12.75">
      <c r="A30" s="52" t="s">
        <v>90</v>
      </c>
      <c r="B30" s="77" t="s">
        <v>387</v>
      </c>
      <c r="C30" s="78" t="s">
        <v>388</v>
      </c>
      <c r="D30" s="79">
        <v>5813152</v>
      </c>
      <c r="E30" s="80">
        <v>24622059</v>
      </c>
      <c r="F30" s="80">
        <v>-23644562</v>
      </c>
      <c r="G30" s="80">
        <v>23450000</v>
      </c>
      <c r="H30" s="81">
        <v>30240649</v>
      </c>
      <c r="I30" s="79">
        <v>15310803</v>
      </c>
      <c r="J30" s="80">
        <v>37949673</v>
      </c>
      <c r="K30" s="80">
        <v>12380312</v>
      </c>
      <c r="L30" s="80">
        <v>23486000</v>
      </c>
      <c r="M30" s="82">
        <v>89126788</v>
      </c>
    </row>
    <row r="31" spans="1:13" ht="12.75">
      <c r="A31" s="52" t="s">
        <v>90</v>
      </c>
      <c r="B31" s="77" t="s">
        <v>389</v>
      </c>
      <c r="C31" s="78" t="s">
        <v>390</v>
      </c>
      <c r="D31" s="79">
        <v>10788118</v>
      </c>
      <c r="E31" s="80">
        <v>56502010</v>
      </c>
      <c r="F31" s="80">
        <v>112961939</v>
      </c>
      <c r="G31" s="80">
        <v>7491000</v>
      </c>
      <c r="H31" s="81">
        <v>187743067</v>
      </c>
      <c r="I31" s="79">
        <v>15112515</v>
      </c>
      <c r="J31" s="80">
        <v>80492776</v>
      </c>
      <c r="K31" s="80">
        <v>93490069</v>
      </c>
      <c r="L31" s="80">
        <v>22470000</v>
      </c>
      <c r="M31" s="82">
        <v>211565360</v>
      </c>
    </row>
    <row r="32" spans="1:13" ht="12.75">
      <c r="A32" s="52" t="s">
        <v>90</v>
      </c>
      <c r="B32" s="77" t="s">
        <v>391</v>
      </c>
      <c r="C32" s="78" t="s">
        <v>392</v>
      </c>
      <c r="D32" s="79">
        <v>15866052</v>
      </c>
      <c r="E32" s="80">
        <v>55578900</v>
      </c>
      <c r="F32" s="80">
        <v>1000327</v>
      </c>
      <c r="G32" s="80">
        <v>28522000</v>
      </c>
      <c r="H32" s="81">
        <v>100967279</v>
      </c>
      <c r="I32" s="79">
        <v>15096141</v>
      </c>
      <c r="J32" s="80">
        <v>56570702</v>
      </c>
      <c r="K32" s="80">
        <v>-4130172</v>
      </c>
      <c r="L32" s="80">
        <v>46406000</v>
      </c>
      <c r="M32" s="82">
        <v>113942671</v>
      </c>
    </row>
    <row r="33" spans="1:13" ht="12.75">
      <c r="A33" s="52" t="s">
        <v>105</v>
      </c>
      <c r="B33" s="77" t="s">
        <v>393</v>
      </c>
      <c r="C33" s="78" t="s">
        <v>394</v>
      </c>
      <c r="D33" s="79">
        <v>0</v>
      </c>
      <c r="E33" s="80">
        <v>267980</v>
      </c>
      <c r="F33" s="80">
        <v>37972437</v>
      </c>
      <c r="G33" s="80">
        <v>0</v>
      </c>
      <c r="H33" s="81">
        <v>38240417</v>
      </c>
      <c r="I33" s="79">
        <v>0</v>
      </c>
      <c r="J33" s="80">
        <v>509880</v>
      </c>
      <c r="K33" s="80">
        <v>46642811</v>
      </c>
      <c r="L33" s="80">
        <v>897000</v>
      </c>
      <c r="M33" s="82">
        <v>48049691</v>
      </c>
    </row>
    <row r="34" spans="1:13" ht="16.5">
      <c r="A34" s="53"/>
      <c r="B34" s="83" t="s">
        <v>395</v>
      </c>
      <c r="C34" s="84"/>
      <c r="D34" s="85">
        <f aca="true" t="shared" si="3" ref="D34:M34">SUM(D28:D33)</f>
        <v>57621239</v>
      </c>
      <c r="E34" s="86">
        <f t="shared" si="3"/>
        <v>225163293</v>
      </c>
      <c r="F34" s="86">
        <f t="shared" si="3"/>
        <v>137504244</v>
      </c>
      <c r="G34" s="86">
        <f t="shared" si="3"/>
        <v>110009000</v>
      </c>
      <c r="H34" s="87">
        <f t="shared" si="3"/>
        <v>530297776</v>
      </c>
      <c r="I34" s="85">
        <f t="shared" si="3"/>
        <v>55290574</v>
      </c>
      <c r="J34" s="86">
        <f t="shared" si="3"/>
        <v>209956813</v>
      </c>
      <c r="K34" s="86">
        <f t="shared" si="3"/>
        <v>152768097</v>
      </c>
      <c r="L34" s="86">
        <f t="shared" si="3"/>
        <v>109437000</v>
      </c>
      <c r="M34" s="88">
        <f t="shared" si="3"/>
        <v>527452484</v>
      </c>
    </row>
    <row r="35" spans="1:13" ht="12.75">
      <c r="A35" s="52" t="s">
        <v>90</v>
      </c>
      <c r="B35" s="77" t="s">
        <v>396</v>
      </c>
      <c r="C35" s="78" t="s">
        <v>397</v>
      </c>
      <c r="D35" s="79">
        <v>8560241</v>
      </c>
      <c r="E35" s="80">
        <v>14687484</v>
      </c>
      <c r="F35" s="80">
        <v>3594633</v>
      </c>
      <c r="G35" s="80">
        <v>651000</v>
      </c>
      <c r="H35" s="81">
        <v>27493358</v>
      </c>
      <c r="I35" s="79">
        <v>7849931</v>
      </c>
      <c r="J35" s="80">
        <v>12529881</v>
      </c>
      <c r="K35" s="80">
        <v>45059028</v>
      </c>
      <c r="L35" s="80">
        <v>566000</v>
      </c>
      <c r="M35" s="82">
        <v>66004840</v>
      </c>
    </row>
    <row r="36" spans="1:13" ht="12.75">
      <c r="A36" s="52" t="s">
        <v>90</v>
      </c>
      <c r="B36" s="77" t="s">
        <v>398</v>
      </c>
      <c r="C36" s="78" t="s">
        <v>399</v>
      </c>
      <c r="D36" s="79">
        <v>7400965</v>
      </c>
      <c r="E36" s="80">
        <v>20283085</v>
      </c>
      <c r="F36" s="80">
        <v>61925206</v>
      </c>
      <c r="G36" s="80">
        <v>10649000</v>
      </c>
      <c r="H36" s="81">
        <v>100258256</v>
      </c>
      <c r="I36" s="79">
        <v>5951495</v>
      </c>
      <c r="J36" s="80">
        <v>19926519</v>
      </c>
      <c r="K36" s="80">
        <v>65305730</v>
      </c>
      <c r="L36" s="80">
        <v>9492000</v>
      </c>
      <c r="M36" s="82">
        <v>100675744</v>
      </c>
    </row>
    <row r="37" spans="1:13" ht="12.75">
      <c r="A37" s="52" t="s">
        <v>90</v>
      </c>
      <c r="B37" s="77" t="s">
        <v>400</v>
      </c>
      <c r="C37" s="78" t="s">
        <v>401</v>
      </c>
      <c r="D37" s="79">
        <v>9426939</v>
      </c>
      <c r="E37" s="80">
        <v>0</v>
      </c>
      <c r="F37" s="80">
        <v>82492552</v>
      </c>
      <c r="G37" s="80">
        <v>8521000</v>
      </c>
      <c r="H37" s="81">
        <v>100440491</v>
      </c>
      <c r="I37" s="79">
        <v>9473412</v>
      </c>
      <c r="J37" s="80">
        <v>0</v>
      </c>
      <c r="K37" s="80">
        <v>69374437</v>
      </c>
      <c r="L37" s="80">
        <v>4177000</v>
      </c>
      <c r="M37" s="82">
        <v>83024849</v>
      </c>
    </row>
    <row r="38" spans="1:13" ht="12.75">
      <c r="A38" s="52" t="s">
        <v>90</v>
      </c>
      <c r="B38" s="77" t="s">
        <v>402</v>
      </c>
      <c r="C38" s="78" t="s">
        <v>403</v>
      </c>
      <c r="D38" s="79">
        <v>24060720</v>
      </c>
      <c r="E38" s="80">
        <v>3465261</v>
      </c>
      <c r="F38" s="80">
        <v>262555796</v>
      </c>
      <c r="G38" s="80">
        <v>0</v>
      </c>
      <c r="H38" s="81">
        <v>290081777</v>
      </c>
      <c r="I38" s="79">
        <v>33846419</v>
      </c>
      <c r="J38" s="80">
        <v>4984922</v>
      </c>
      <c r="K38" s="80">
        <v>46734913</v>
      </c>
      <c r="L38" s="80">
        <v>36326000</v>
      </c>
      <c r="M38" s="82">
        <v>121892254</v>
      </c>
    </row>
    <row r="39" spans="1:13" ht="12.75">
      <c r="A39" s="52" t="s">
        <v>105</v>
      </c>
      <c r="B39" s="77" t="s">
        <v>404</v>
      </c>
      <c r="C39" s="78" t="s">
        <v>405</v>
      </c>
      <c r="D39" s="79">
        <v>0</v>
      </c>
      <c r="E39" s="80">
        <v>11912783</v>
      </c>
      <c r="F39" s="80">
        <v>122741</v>
      </c>
      <c r="G39" s="80">
        <v>58988000</v>
      </c>
      <c r="H39" s="81">
        <v>71023524</v>
      </c>
      <c r="I39" s="79">
        <v>0</v>
      </c>
      <c r="J39" s="80">
        <v>11404083</v>
      </c>
      <c r="K39" s="80">
        <v>-24011929</v>
      </c>
      <c r="L39" s="80">
        <v>33692000</v>
      </c>
      <c r="M39" s="82">
        <v>21084154</v>
      </c>
    </row>
    <row r="40" spans="1:13" ht="16.5">
      <c r="A40" s="53"/>
      <c r="B40" s="83" t="s">
        <v>406</v>
      </c>
      <c r="C40" s="84"/>
      <c r="D40" s="85">
        <f aca="true" t="shared" si="4" ref="D40:M40">SUM(D35:D39)</f>
        <v>49448865</v>
      </c>
      <c r="E40" s="86">
        <f t="shared" si="4"/>
        <v>50348613</v>
      </c>
      <c r="F40" s="86">
        <f t="shared" si="4"/>
        <v>410690928</v>
      </c>
      <c r="G40" s="86">
        <f t="shared" si="4"/>
        <v>78809000</v>
      </c>
      <c r="H40" s="87">
        <f t="shared" si="4"/>
        <v>589297406</v>
      </c>
      <c r="I40" s="85">
        <f t="shared" si="4"/>
        <v>57121257</v>
      </c>
      <c r="J40" s="86">
        <f t="shared" si="4"/>
        <v>48845405</v>
      </c>
      <c r="K40" s="86">
        <f t="shared" si="4"/>
        <v>202462179</v>
      </c>
      <c r="L40" s="86">
        <f t="shared" si="4"/>
        <v>84253000</v>
      </c>
      <c r="M40" s="88">
        <f t="shared" si="4"/>
        <v>392681841</v>
      </c>
    </row>
    <row r="41" spans="1:13" ht="16.5">
      <c r="A41" s="54"/>
      <c r="B41" s="89" t="s">
        <v>407</v>
      </c>
      <c r="C41" s="90"/>
      <c r="D41" s="91">
        <f aca="true" t="shared" si="5" ref="D41:M41">SUM(D9:D14,D16:D20,D22:D26,D28:D33,D35:D39)</f>
        <v>312177153</v>
      </c>
      <c r="E41" s="92">
        <f t="shared" si="5"/>
        <v>903317547</v>
      </c>
      <c r="F41" s="92">
        <f t="shared" si="5"/>
        <v>2258260867</v>
      </c>
      <c r="G41" s="92">
        <f t="shared" si="5"/>
        <v>561792000</v>
      </c>
      <c r="H41" s="93">
        <f t="shared" si="5"/>
        <v>4035547567</v>
      </c>
      <c r="I41" s="91">
        <f t="shared" si="5"/>
        <v>331911821</v>
      </c>
      <c r="J41" s="92">
        <f t="shared" si="5"/>
        <v>876216895</v>
      </c>
      <c r="K41" s="92">
        <f t="shared" si="5"/>
        <v>1564094988</v>
      </c>
      <c r="L41" s="92">
        <f t="shared" si="5"/>
        <v>564193000</v>
      </c>
      <c r="M41" s="94">
        <f t="shared" si="5"/>
        <v>3336416704</v>
      </c>
    </row>
    <row r="42" spans="1:13" ht="12.75">
      <c r="A42" s="5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12.75">
      <c r="A43" s="5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12.75">
      <c r="A44" s="5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12.75">
      <c r="A45" s="5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 hidden="1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 customHeight="1">
      <c r="A3" s="5"/>
      <c r="B3" s="36"/>
      <c r="C3" s="3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ht="15.75" customHeight="1">
      <c r="A4" s="9"/>
      <c r="B4" s="38"/>
      <c r="C4" s="39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ht="25.5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6.5">
      <c r="A7" s="49"/>
      <c r="B7" s="50" t="s">
        <v>408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2.75">
      <c r="A9" s="52" t="s">
        <v>90</v>
      </c>
      <c r="B9" s="77" t="s">
        <v>409</v>
      </c>
      <c r="C9" s="78" t="s">
        <v>410</v>
      </c>
      <c r="D9" s="79">
        <v>12577005</v>
      </c>
      <c r="E9" s="80">
        <v>13319689</v>
      </c>
      <c r="F9" s="80">
        <v>88377993</v>
      </c>
      <c r="G9" s="80">
        <v>35664000</v>
      </c>
      <c r="H9" s="81">
        <v>149938687</v>
      </c>
      <c r="I9" s="79">
        <v>65209537</v>
      </c>
      <c r="J9" s="80">
        <v>12339464</v>
      </c>
      <c r="K9" s="80">
        <v>82821093</v>
      </c>
      <c r="L9" s="80">
        <v>10194000</v>
      </c>
      <c r="M9" s="82">
        <v>170564094</v>
      </c>
    </row>
    <row r="10" spans="1:13" ht="12.75">
      <c r="A10" s="52" t="s">
        <v>90</v>
      </c>
      <c r="B10" s="77" t="s">
        <v>411</v>
      </c>
      <c r="C10" s="78" t="s">
        <v>412</v>
      </c>
      <c r="D10" s="79">
        <v>25565300</v>
      </c>
      <c r="E10" s="80">
        <v>79530069</v>
      </c>
      <c r="F10" s="80">
        <v>44672046</v>
      </c>
      <c r="G10" s="80">
        <v>11656000</v>
      </c>
      <c r="H10" s="81">
        <v>161423415</v>
      </c>
      <c r="I10" s="79">
        <v>23398881</v>
      </c>
      <c r="J10" s="80">
        <v>72307568</v>
      </c>
      <c r="K10" s="80">
        <v>39374611</v>
      </c>
      <c r="L10" s="80">
        <v>6619000</v>
      </c>
      <c r="M10" s="82">
        <v>141700060</v>
      </c>
    </row>
    <row r="11" spans="1:13" ht="12.75">
      <c r="A11" s="52" t="s">
        <v>90</v>
      </c>
      <c r="B11" s="77" t="s">
        <v>413</v>
      </c>
      <c r="C11" s="78" t="s">
        <v>414</v>
      </c>
      <c r="D11" s="79">
        <v>13147694</v>
      </c>
      <c r="E11" s="80">
        <v>36071681</v>
      </c>
      <c r="F11" s="80">
        <v>66903270</v>
      </c>
      <c r="G11" s="80">
        <v>8507000</v>
      </c>
      <c r="H11" s="81">
        <v>124629645</v>
      </c>
      <c r="I11" s="79">
        <v>10136047</v>
      </c>
      <c r="J11" s="80">
        <v>61536454</v>
      </c>
      <c r="K11" s="80">
        <v>42674384</v>
      </c>
      <c r="L11" s="80">
        <v>5103000</v>
      </c>
      <c r="M11" s="82">
        <v>119449885</v>
      </c>
    </row>
    <row r="12" spans="1:13" ht="12.75">
      <c r="A12" s="52" t="s">
        <v>90</v>
      </c>
      <c r="B12" s="77" t="s">
        <v>415</v>
      </c>
      <c r="C12" s="78" t="s">
        <v>416</v>
      </c>
      <c r="D12" s="79">
        <v>7707553</v>
      </c>
      <c r="E12" s="80">
        <v>28373006</v>
      </c>
      <c r="F12" s="80">
        <v>26766248</v>
      </c>
      <c r="G12" s="80">
        <v>7000000</v>
      </c>
      <c r="H12" s="81">
        <v>69846807</v>
      </c>
      <c r="I12" s="79">
        <v>7320024</v>
      </c>
      <c r="J12" s="80">
        <v>23313869</v>
      </c>
      <c r="K12" s="80">
        <v>29747911</v>
      </c>
      <c r="L12" s="80">
        <v>3824000</v>
      </c>
      <c r="M12" s="82">
        <v>64205804</v>
      </c>
    </row>
    <row r="13" spans="1:13" ht="12.75">
      <c r="A13" s="52" t="s">
        <v>90</v>
      </c>
      <c r="B13" s="77" t="s">
        <v>417</v>
      </c>
      <c r="C13" s="78" t="s">
        <v>418</v>
      </c>
      <c r="D13" s="79">
        <v>16169515</v>
      </c>
      <c r="E13" s="80">
        <v>66842883</v>
      </c>
      <c r="F13" s="80">
        <v>-19036640</v>
      </c>
      <c r="G13" s="80">
        <v>32000000</v>
      </c>
      <c r="H13" s="81">
        <v>95975758</v>
      </c>
      <c r="I13" s="79">
        <v>10278838</v>
      </c>
      <c r="J13" s="80">
        <v>56000649</v>
      </c>
      <c r="K13" s="80">
        <v>19668229</v>
      </c>
      <c r="L13" s="80">
        <v>5000000</v>
      </c>
      <c r="M13" s="82">
        <v>90947716</v>
      </c>
    </row>
    <row r="14" spans="1:13" ht="12.75">
      <c r="A14" s="52" t="s">
        <v>90</v>
      </c>
      <c r="B14" s="77" t="s">
        <v>419</v>
      </c>
      <c r="C14" s="78" t="s">
        <v>420</v>
      </c>
      <c r="D14" s="79">
        <v>3093021</v>
      </c>
      <c r="E14" s="80">
        <v>17394121</v>
      </c>
      <c r="F14" s="80">
        <v>12878970</v>
      </c>
      <c r="G14" s="80">
        <v>9767000</v>
      </c>
      <c r="H14" s="81">
        <v>43133112</v>
      </c>
      <c r="I14" s="79">
        <v>1763354</v>
      </c>
      <c r="J14" s="80">
        <v>16375967</v>
      </c>
      <c r="K14" s="80">
        <v>4720136</v>
      </c>
      <c r="L14" s="80">
        <v>4000000</v>
      </c>
      <c r="M14" s="82">
        <v>26859457</v>
      </c>
    </row>
    <row r="15" spans="1:13" ht="12.75">
      <c r="A15" s="52" t="s">
        <v>90</v>
      </c>
      <c r="B15" s="77" t="s">
        <v>63</v>
      </c>
      <c r="C15" s="78" t="s">
        <v>64</v>
      </c>
      <c r="D15" s="79">
        <v>0</v>
      </c>
      <c r="E15" s="80">
        <v>1</v>
      </c>
      <c r="F15" s="80">
        <v>-9000000</v>
      </c>
      <c r="G15" s="80">
        <v>9000000</v>
      </c>
      <c r="H15" s="81">
        <v>1</v>
      </c>
      <c r="I15" s="79">
        <v>54332784</v>
      </c>
      <c r="J15" s="80">
        <v>240069350</v>
      </c>
      <c r="K15" s="80">
        <v>107259853</v>
      </c>
      <c r="L15" s="80">
        <v>2155000</v>
      </c>
      <c r="M15" s="82">
        <v>403816987</v>
      </c>
    </row>
    <row r="16" spans="1:13" ht="12.75">
      <c r="A16" s="52" t="s">
        <v>105</v>
      </c>
      <c r="B16" s="77" t="s">
        <v>421</v>
      </c>
      <c r="C16" s="78" t="s">
        <v>422</v>
      </c>
      <c r="D16" s="79">
        <v>0</v>
      </c>
      <c r="E16" s="80">
        <v>112759</v>
      </c>
      <c r="F16" s="80">
        <v>99515850</v>
      </c>
      <c r="G16" s="80">
        <v>38006000</v>
      </c>
      <c r="H16" s="81">
        <v>137634609</v>
      </c>
      <c r="I16" s="79">
        <v>0</v>
      </c>
      <c r="J16" s="80">
        <v>42884</v>
      </c>
      <c r="K16" s="80">
        <v>76856237</v>
      </c>
      <c r="L16" s="80">
        <v>31679000</v>
      </c>
      <c r="M16" s="82">
        <v>108578121</v>
      </c>
    </row>
    <row r="17" spans="1:13" ht="16.5">
      <c r="A17" s="53"/>
      <c r="B17" s="83" t="s">
        <v>423</v>
      </c>
      <c r="C17" s="84"/>
      <c r="D17" s="85">
        <f aca="true" t="shared" si="0" ref="D17:M17">SUM(D9:D16)</f>
        <v>78260088</v>
      </c>
      <c r="E17" s="86">
        <f t="shared" si="0"/>
        <v>241644209</v>
      </c>
      <c r="F17" s="86">
        <f t="shared" si="0"/>
        <v>311077737</v>
      </c>
      <c r="G17" s="86">
        <f t="shared" si="0"/>
        <v>151600000</v>
      </c>
      <c r="H17" s="87">
        <f t="shared" si="0"/>
        <v>782582034</v>
      </c>
      <c r="I17" s="85">
        <f t="shared" si="0"/>
        <v>172439465</v>
      </c>
      <c r="J17" s="86">
        <f t="shared" si="0"/>
        <v>481986205</v>
      </c>
      <c r="K17" s="86">
        <f t="shared" si="0"/>
        <v>403122454</v>
      </c>
      <c r="L17" s="86">
        <f t="shared" si="0"/>
        <v>68574000</v>
      </c>
      <c r="M17" s="88">
        <f t="shared" si="0"/>
        <v>1126122124</v>
      </c>
    </row>
    <row r="18" spans="1:13" ht="12.75">
      <c r="A18" s="52" t="s">
        <v>90</v>
      </c>
      <c r="B18" s="77" t="s">
        <v>424</v>
      </c>
      <c r="C18" s="78" t="s">
        <v>425</v>
      </c>
      <c r="D18" s="79">
        <v>6218139</v>
      </c>
      <c r="E18" s="80">
        <v>5503641</v>
      </c>
      <c r="F18" s="80">
        <v>74291559</v>
      </c>
      <c r="G18" s="80">
        <v>1023000</v>
      </c>
      <c r="H18" s="81">
        <v>87036339</v>
      </c>
      <c r="I18" s="79">
        <v>25711871</v>
      </c>
      <c r="J18" s="80">
        <v>69291695</v>
      </c>
      <c r="K18" s="80">
        <v>7274177</v>
      </c>
      <c r="L18" s="80">
        <v>5918000</v>
      </c>
      <c r="M18" s="82">
        <v>108195743</v>
      </c>
    </row>
    <row r="19" spans="1:13" ht="12.75">
      <c r="A19" s="52" t="s">
        <v>90</v>
      </c>
      <c r="B19" s="77" t="s">
        <v>65</v>
      </c>
      <c r="C19" s="78" t="s">
        <v>66</v>
      </c>
      <c r="D19" s="79">
        <v>-52791</v>
      </c>
      <c r="E19" s="80">
        <v>4978023</v>
      </c>
      <c r="F19" s="80">
        <v>-19064881</v>
      </c>
      <c r="G19" s="80">
        <v>20772000</v>
      </c>
      <c r="H19" s="81">
        <v>6632351</v>
      </c>
      <c r="I19" s="79">
        <v>94984897</v>
      </c>
      <c r="J19" s="80">
        <v>323178025</v>
      </c>
      <c r="K19" s="80">
        <v>110580638</v>
      </c>
      <c r="L19" s="80">
        <v>22868000</v>
      </c>
      <c r="M19" s="82">
        <v>551611560</v>
      </c>
    </row>
    <row r="20" spans="1:13" ht="12.75">
      <c r="A20" s="52" t="s">
        <v>90</v>
      </c>
      <c r="B20" s="77" t="s">
        <v>67</v>
      </c>
      <c r="C20" s="78" t="s">
        <v>68</v>
      </c>
      <c r="D20" s="79">
        <v>83052750</v>
      </c>
      <c r="E20" s="80">
        <v>181288212</v>
      </c>
      <c r="F20" s="80">
        <v>81619211</v>
      </c>
      <c r="G20" s="80">
        <v>2371000</v>
      </c>
      <c r="H20" s="81">
        <v>348331173</v>
      </c>
      <c r="I20" s="79">
        <v>78240337</v>
      </c>
      <c r="J20" s="80">
        <v>184839999</v>
      </c>
      <c r="K20" s="80">
        <v>71560456</v>
      </c>
      <c r="L20" s="80">
        <v>946000</v>
      </c>
      <c r="M20" s="82">
        <v>335586792</v>
      </c>
    </row>
    <row r="21" spans="1:13" ht="12.75">
      <c r="A21" s="52" t="s">
        <v>90</v>
      </c>
      <c r="B21" s="77" t="s">
        <v>426</v>
      </c>
      <c r="C21" s="78" t="s">
        <v>427</v>
      </c>
      <c r="D21" s="79">
        <v>4273672</v>
      </c>
      <c r="E21" s="80">
        <v>28973121</v>
      </c>
      <c r="F21" s="80">
        <v>15845770</v>
      </c>
      <c r="G21" s="80">
        <v>7580000</v>
      </c>
      <c r="H21" s="81">
        <v>56672563</v>
      </c>
      <c r="I21" s="79">
        <v>10513148</v>
      </c>
      <c r="J21" s="80">
        <v>20716559</v>
      </c>
      <c r="K21" s="80">
        <v>18848273</v>
      </c>
      <c r="L21" s="80">
        <v>3247000</v>
      </c>
      <c r="M21" s="82">
        <v>53324980</v>
      </c>
    </row>
    <row r="22" spans="1:13" ht="12.75">
      <c r="A22" s="52" t="s">
        <v>90</v>
      </c>
      <c r="B22" s="77" t="s">
        <v>428</v>
      </c>
      <c r="C22" s="78" t="s">
        <v>429</v>
      </c>
      <c r="D22" s="79">
        <v>11038382</v>
      </c>
      <c r="E22" s="80">
        <v>29770967</v>
      </c>
      <c r="F22" s="80">
        <v>109798814</v>
      </c>
      <c r="G22" s="80">
        <v>14652000</v>
      </c>
      <c r="H22" s="81">
        <v>165260163</v>
      </c>
      <c r="I22" s="79">
        <v>10391997</v>
      </c>
      <c r="J22" s="80">
        <v>34458073</v>
      </c>
      <c r="K22" s="80">
        <v>100414214</v>
      </c>
      <c r="L22" s="80">
        <v>12409000</v>
      </c>
      <c r="M22" s="82">
        <v>157673284</v>
      </c>
    </row>
    <row r="23" spans="1:13" ht="12.75">
      <c r="A23" s="52" t="s">
        <v>90</v>
      </c>
      <c r="B23" s="77" t="s">
        <v>430</v>
      </c>
      <c r="C23" s="78" t="s">
        <v>431</v>
      </c>
      <c r="D23" s="79">
        <v>8871945</v>
      </c>
      <c r="E23" s="80">
        <v>25260377</v>
      </c>
      <c r="F23" s="80">
        <v>124831349</v>
      </c>
      <c r="G23" s="80">
        <v>1460000</v>
      </c>
      <c r="H23" s="81">
        <v>160423671</v>
      </c>
      <c r="I23" s="79">
        <v>8291480</v>
      </c>
      <c r="J23" s="80">
        <v>16352943</v>
      </c>
      <c r="K23" s="80">
        <v>103647216</v>
      </c>
      <c r="L23" s="80">
        <v>1916000</v>
      </c>
      <c r="M23" s="82">
        <v>130207639</v>
      </c>
    </row>
    <row r="24" spans="1:13" ht="12.75">
      <c r="A24" s="52" t="s">
        <v>105</v>
      </c>
      <c r="B24" s="77" t="s">
        <v>432</v>
      </c>
      <c r="C24" s="78" t="s">
        <v>433</v>
      </c>
      <c r="D24" s="79">
        <v>0</v>
      </c>
      <c r="E24" s="80">
        <v>0</v>
      </c>
      <c r="F24" s="80">
        <v>118210762</v>
      </c>
      <c r="G24" s="80">
        <v>1881000</v>
      </c>
      <c r="H24" s="81">
        <v>120091762</v>
      </c>
      <c r="I24" s="79">
        <v>0</v>
      </c>
      <c r="J24" s="80">
        <v>0</v>
      </c>
      <c r="K24" s="80">
        <v>117672276</v>
      </c>
      <c r="L24" s="80">
        <v>2043000</v>
      </c>
      <c r="M24" s="82">
        <v>119715276</v>
      </c>
    </row>
    <row r="25" spans="1:13" ht="16.5">
      <c r="A25" s="53"/>
      <c r="B25" s="83" t="s">
        <v>434</v>
      </c>
      <c r="C25" s="84"/>
      <c r="D25" s="85">
        <f aca="true" t="shared" si="1" ref="D25:M25">SUM(D18:D24)</f>
        <v>113402097</v>
      </c>
      <c r="E25" s="86">
        <f t="shared" si="1"/>
        <v>275774341</v>
      </c>
      <c r="F25" s="86">
        <f t="shared" si="1"/>
        <v>505532584</v>
      </c>
      <c r="G25" s="86">
        <f t="shared" si="1"/>
        <v>49739000</v>
      </c>
      <c r="H25" s="87">
        <f t="shared" si="1"/>
        <v>944448022</v>
      </c>
      <c r="I25" s="85">
        <f t="shared" si="1"/>
        <v>228133730</v>
      </c>
      <c r="J25" s="86">
        <f t="shared" si="1"/>
        <v>648837294</v>
      </c>
      <c r="K25" s="86">
        <f t="shared" si="1"/>
        <v>529997250</v>
      </c>
      <c r="L25" s="86">
        <f t="shared" si="1"/>
        <v>49347000</v>
      </c>
      <c r="M25" s="88">
        <f t="shared" si="1"/>
        <v>1456315274</v>
      </c>
    </row>
    <row r="26" spans="1:13" ht="12.75">
      <c r="A26" s="52" t="s">
        <v>90</v>
      </c>
      <c r="B26" s="77" t="s">
        <v>435</v>
      </c>
      <c r="C26" s="78" t="s">
        <v>436</v>
      </c>
      <c r="D26" s="79">
        <v>-111037</v>
      </c>
      <c r="E26" s="80">
        <v>52171872</v>
      </c>
      <c r="F26" s="80">
        <v>46385750</v>
      </c>
      <c r="G26" s="80">
        <v>44859000</v>
      </c>
      <c r="H26" s="81">
        <v>143305585</v>
      </c>
      <c r="I26" s="79">
        <v>324796</v>
      </c>
      <c r="J26" s="80">
        <v>54042692</v>
      </c>
      <c r="K26" s="80">
        <v>37203003</v>
      </c>
      <c r="L26" s="80">
        <v>10757000</v>
      </c>
      <c r="M26" s="82">
        <v>102327491</v>
      </c>
    </row>
    <row r="27" spans="1:13" ht="12.75">
      <c r="A27" s="52" t="s">
        <v>90</v>
      </c>
      <c r="B27" s="77" t="s">
        <v>437</v>
      </c>
      <c r="C27" s="78" t="s">
        <v>438</v>
      </c>
      <c r="D27" s="79">
        <v>-32958312</v>
      </c>
      <c r="E27" s="80">
        <v>34233825</v>
      </c>
      <c r="F27" s="80">
        <v>115703333</v>
      </c>
      <c r="G27" s="80">
        <v>20228000</v>
      </c>
      <c r="H27" s="81">
        <v>137206846</v>
      </c>
      <c r="I27" s="79">
        <v>28502217</v>
      </c>
      <c r="J27" s="80">
        <v>30717431</v>
      </c>
      <c r="K27" s="80">
        <v>120272063</v>
      </c>
      <c r="L27" s="80">
        <v>32710000</v>
      </c>
      <c r="M27" s="82">
        <v>212201711</v>
      </c>
    </row>
    <row r="28" spans="1:13" ht="12.75">
      <c r="A28" s="52" t="s">
        <v>90</v>
      </c>
      <c r="B28" s="77" t="s">
        <v>439</v>
      </c>
      <c r="C28" s="78" t="s">
        <v>440</v>
      </c>
      <c r="D28" s="79">
        <v>48013941</v>
      </c>
      <c r="E28" s="80">
        <v>4873046</v>
      </c>
      <c r="F28" s="80">
        <v>202544643</v>
      </c>
      <c r="G28" s="80">
        <v>19209000</v>
      </c>
      <c r="H28" s="81">
        <v>274640630</v>
      </c>
      <c r="I28" s="79">
        <v>18449896</v>
      </c>
      <c r="J28" s="80">
        <v>18285236</v>
      </c>
      <c r="K28" s="80">
        <v>132659689</v>
      </c>
      <c r="L28" s="80">
        <v>71701000</v>
      </c>
      <c r="M28" s="82">
        <v>241095821</v>
      </c>
    </row>
    <row r="29" spans="1:13" ht="12.75">
      <c r="A29" s="52" t="s">
        <v>90</v>
      </c>
      <c r="B29" s="77" t="s">
        <v>69</v>
      </c>
      <c r="C29" s="78" t="s">
        <v>70</v>
      </c>
      <c r="D29" s="79">
        <v>116528970</v>
      </c>
      <c r="E29" s="80">
        <v>268274123</v>
      </c>
      <c r="F29" s="80">
        <v>236641413</v>
      </c>
      <c r="G29" s="80">
        <v>66528000</v>
      </c>
      <c r="H29" s="81">
        <v>687972506</v>
      </c>
      <c r="I29" s="79">
        <v>57738701</v>
      </c>
      <c r="J29" s="80">
        <v>163765347</v>
      </c>
      <c r="K29" s="80">
        <v>-82110120</v>
      </c>
      <c r="L29" s="80">
        <v>164532000</v>
      </c>
      <c r="M29" s="82">
        <v>303925928</v>
      </c>
    </row>
    <row r="30" spans="1:13" ht="12.75">
      <c r="A30" s="52" t="s">
        <v>105</v>
      </c>
      <c r="B30" s="77" t="s">
        <v>441</v>
      </c>
      <c r="C30" s="78" t="s">
        <v>442</v>
      </c>
      <c r="D30" s="79">
        <v>0</v>
      </c>
      <c r="E30" s="80">
        <v>0</v>
      </c>
      <c r="F30" s="80">
        <v>80641064</v>
      </c>
      <c r="G30" s="80">
        <v>1959000</v>
      </c>
      <c r="H30" s="81">
        <v>82600064</v>
      </c>
      <c r="I30" s="79">
        <v>0</v>
      </c>
      <c r="J30" s="80">
        <v>0</v>
      </c>
      <c r="K30" s="80">
        <v>73357847</v>
      </c>
      <c r="L30" s="80">
        <v>1981000</v>
      </c>
      <c r="M30" s="82">
        <v>75338847</v>
      </c>
    </row>
    <row r="31" spans="1:13" ht="16.5">
      <c r="A31" s="53"/>
      <c r="B31" s="83" t="s">
        <v>443</v>
      </c>
      <c r="C31" s="84"/>
      <c r="D31" s="85">
        <f aca="true" t="shared" si="2" ref="D31:M31">SUM(D26:D30)</f>
        <v>131473562</v>
      </c>
      <c r="E31" s="86">
        <f t="shared" si="2"/>
        <v>359552866</v>
      </c>
      <c r="F31" s="86">
        <f t="shared" si="2"/>
        <v>681916203</v>
      </c>
      <c r="G31" s="86">
        <f t="shared" si="2"/>
        <v>152783000</v>
      </c>
      <c r="H31" s="87">
        <f t="shared" si="2"/>
        <v>1325725631</v>
      </c>
      <c r="I31" s="85">
        <f t="shared" si="2"/>
        <v>105015610</v>
      </c>
      <c r="J31" s="86">
        <f t="shared" si="2"/>
        <v>266810706</v>
      </c>
      <c r="K31" s="86">
        <f t="shared" si="2"/>
        <v>281382482</v>
      </c>
      <c r="L31" s="86">
        <f t="shared" si="2"/>
        <v>281681000</v>
      </c>
      <c r="M31" s="88">
        <f t="shared" si="2"/>
        <v>934889798</v>
      </c>
    </row>
    <row r="32" spans="1:13" ht="16.5">
      <c r="A32" s="54"/>
      <c r="B32" s="89" t="s">
        <v>444</v>
      </c>
      <c r="C32" s="90"/>
      <c r="D32" s="91">
        <f aca="true" t="shared" si="3" ref="D32:M32">SUM(D9:D16,D18:D24,D26:D30)</f>
        <v>323135747</v>
      </c>
      <c r="E32" s="92">
        <f t="shared" si="3"/>
        <v>876971416</v>
      </c>
      <c r="F32" s="92">
        <f t="shared" si="3"/>
        <v>1498526524</v>
      </c>
      <c r="G32" s="92">
        <f t="shared" si="3"/>
        <v>354122000</v>
      </c>
      <c r="H32" s="93">
        <f t="shared" si="3"/>
        <v>3052755687</v>
      </c>
      <c r="I32" s="91">
        <f t="shared" si="3"/>
        <v>505588805</v>
      </c>
      <c r="J32" s="92">
        <f t="shared" si="3"/>
        <v>1397634205</v>
      </c>
      <c r="K32" s="92">
        <f t="shared" si="3"/>
        <v>1214502186</v>
      </c>
      <c r="L32" s="92">
        <f t="shared" si="3"/>
        <v>399602000</v>
      </c>
      <c r="M32" s="94">
        <f t="shared" si="3"/>
        <v>3517327196</v>
      </c>
    </row>
    <row r="33" spans="1:13" ht="12.75">
      <c r="A33" s="5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13" ht="12.75">
      <c r="A34" s="5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spans="1:13" ht="12.75">
      <c r="A35" s="5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1:13" ht="12.75">
      <c r="A36" s="5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2.75">
      <c r="A37" s="5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12.75">
      <c r="A38" s="5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12.75">
      <c r="A39" s="5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12.75">
      <c r="A40" s="5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12.75">
      <c r="A41" s="5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3" ht="12.75">
      <c r="A42" s="5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12.75">
      <c r="A43" s="5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12.75">
      <c r="A44" s="5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12.75">
      <c r="A45" s="5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cp:lastPrinted>2018-02-19T10:06:17Z</cp:lastPrinted>
  <dcterms:created xsi:type="dcterms:W3CDTF">2018-02-19T10:02:12Z</dcterms:created>
  <dcterms:modified xsi:type="dcterms:W3CDTF">2018-02-19T10:08:51Z</dcterms:modified>
  <cp:category/>
  <cp:version/>
  <cp:contentType/>
  <cp:contentStatus/>
</cp:coreProperties>
</file>