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Summary per Province" sheetId="1" r:id="rId1"/>
    <sheet name="Summary per Metro" sheetId="2" r:id="rId2"/>
    <sheet name="Summary per Top 19" sheetId="3" r:id="rId3"/>
    <sheet name="EC" sheetId="4" r:id="rId4"/>
    <sheet name="FS" sheetId="5" r:id="rId5"/>
    <sheet name="GT" sheetId="6" r:id="rId6"/>
    <sheet name="KZ" sheetId="7" r:id="rId7"/>
    <sheet name="LP" sheetId="8" r:id="rId8"/>
    <sheet name="MP" sheetId="9" r:id="rId9"/>
    <sheet name="NC" sheetId="10" r:id="rId10"/>
    <sheet name="NW" sheetId="11" r:id="rId11"/>
    <sheet name="WC" sheetId="12" r:id="rId12"/>
  </sheets>
  <definedNames>
    <definedName name="_xlnm.Print_Area" localSheetId="3">'EC'!$A$1:$AK$84</definedName>
    <definedName name="_xlnm.Print_Area" localSheetId="4">'FS'!$A$1:$AK$84</definedName>
    <definedName name="_xlnm.Print_Area" localSheetId="5">'GT'!$A$1:$AK$84</definedName>
    <definedName name="_xlnm.Print_Area" localSheetId="6">'KZ'!$A$1:$AK$84</definedName>
    <definedName name="_xlnm.Print_Area" localSheetId="7">'LP'!$A$1:$AK$84</definedName>
    <definedName name="_xlnm.Print_Area" localSheetId="8">'MP'!$A$1:$AK$84</definedName>
    <definedName name="_xlnm.Print_Area" localSheetId="9">'NC'!$A$1:$AK$84</definedName>
    <definedName name="_xlnm.Print_Area" localSheetId="10">'NW'!$A$1:$AK$84</definedName>
    <definedName name="_xlnm.Print_Area" localSheetId="1">'Summary per Metro'!$A$1:$AK$84</definedName>
    <definedName name="_xlnm.Print_Area" localSheetId="0">'Summary per Province'!$A$1:$AK$84</definedName>
    <definedName name="_xlnm.Print_Area" localSheetId="2">'Summary per Top 19'!$A$1:$AK$84</definedName>
    <definedName name="_xlnm.Print_Area" localSheetId="11">'WC'!$A$1:$AK$84</definedName>
  </definedNames>
  <calcPr fullCalcOnLoad="1"/>
</workbook>
</file>

<file path=xl/sharedStrings.xml><?xml version="1.0" encoding="utf-8"?>
<sst xmlns="http://schemas.openxmlformats.org/spreadsheetml/2006/main" count="1433" uniqueCount="616">
  <si>
    <t>STATEMENT OF CAPITAL AND OPERATING REVENUE FOR THE 3rd Quarter Ended 31 March 2018</t>
  </si>
  <si>
    <t>Figures Finalised as at 2018/05/07</t>
  </si>
  <si>
    <t>Main appropriation</t>
  </si>
  <si>
    <t>Adjusted Budget</t>
  </si>
  <si>
    <t>First Quarter 2017/18</t>
  </si>
  <si>
    <t>Second Quarter 2017/18</t>
  </si>
  <si>
    <t>Third Quarter 2017/18</t>
  </si>
  <si>
    <t>Fourth Quarter 2017/18</t>
  </si>
  <si>
    <t>Year to date: 31 March 2018</t>
  </si>
  <si>
    <t>Third Quarter 2016/17</t>
  </si>
  <si>
    <t>R thousands</t>
  </si>
  <si>
    <t>Code</t>
  </si>
  <si>
    <t>Operating Revenue</t>
  </si>
  <si>
    <t>Capital Revenue</t>
  </si>
  <si>
    <t>Total</t>
  </si>
  <si>
    <t>1st Q as % of Main app</t>
  </si>
  <si>
    <t>2nd Q as % of Main app</t>
  </si>
  <si>
    <t>3rd Q as % of adj budget</t>
  </si>
  <si>
    <t>4th Q as % of adj budget</t>
  </si>
  <si>
    <t>Total Revenue as % of adj budget</t>
  </si>
  <si>
    <t>Q3 of 2016/17 to Q3 of 2017/18</t>
  </si>
  <si>
    <t>Summary per Province</t>
  </si>
  <si>
    <t>Eastern Cape</t>
  </si>
  <si>
    <t>EC</t>
  </si>
  <si>
    <t>Free State</t>
  </si>
  <si>
    <t>FS</t>
  </si>
  <si>
    <t>Gauteng</t>
  </si>
  <si>
    <t>GT</t>
  </si>
  <si>
    <t>Kwazulu-Natal</t>
  </si>
  <si>
    <t>KZ</t>
  </si>
  <si>
    <t>Limpopo</t>
  </si>
  <si>
    <t>LP</t>
  </si>
  <si>
    <t>Mpumalanga</t>
  </si>
  <si>
    <t>MP</t>
  </si>
  <si>
    <t>North West</t>
  </si>
  <si>
    <t>NW</t>
  </si>
  <si>
    <t>Northern Cape</t>
  </si>
  <si>
    <t>NC</t>
  </si>
  <si>
    <t>Western Cape</t>
  </si>
  <si>
    <t>WC</t>
  </si>
  <si>
    <t>Summary per Metro</t>
  </si>
  <si>
    <t>Buffalo City</t>
  </si>
  <si>
    <t>BUF</t>
  </si>
  <si>
    <t>Cape Town</t>
  </si>
  <si>
    <t>CPT</t>
  </si>
  <si>
    <t>City of Ekurhuleni</t>
  </si>
  <si>
    <t>EKU</t>
  </si>
  <si>
    <t>eThekwini</t>
  </si>
  <si>
    <t>ETH</t>
  </si>
  <si>
    <t>City Of Johannesburg</t>
  </si>
  <si>
    <t>JHB</t>
  </si>
  <si>
    <t>Mangaung</t>
  </si>
  <si>
    <t>MAN</t>
  </si>
  <si>
    <t>Nelson Mandela Bay</t>
  </si>
  <si>
    <t>NMA</t>
  </si>
  <si>
    <t>City Of Tshwane</t>
  </si>
  <si>
    <t>TSH</t>
  </si>
  <si>
    <t>Summary per Top 19</t>
  </si>
  <si>
    <t>City Of Matlosana</t>
  </si>
  <si>
    <t>NW403</t>
  </si>
  <si>
    <t>City of Mbombela</t>
  </si>
  <si>
    <t>MP326</t>
  </si>
  <si>
    <t>Drakenstein</t>
  </si>
  <si>
    <t>WC023</t>
  </si>
  <si>
    <t>Emalahleni (Mp)</t>
  </si>
  <si>
    <t>MP312</t>
  </si>
  <si>
    <t>Emfuleni</t>
  </si>
  <si>
    <t>GT421</t>
  </si>
  <si>
    <t>George</t>
  </si>
  <si>
    <t>WC044</t>
  </si>
  <si>
    <t>Govan Mbeki</t>
  </si>
  <si>
    <t>MP307</t>
  </si>
  <si>
    <t>J B Marks</t>
  </si>
  <si>
    <t>NW405</t>
  </si>
  <si>
    <t>Madibeng</t>
  </si>
  <si>
    <t>NW372</t>
  </si>
  <si>
    <t>Matjhabeng</t>
  </si>
  <si>
    <t>FS184</t>
  </si>
  <si>
    <t>Mogale City</t>
  </si>
  <si>
    <t>GT481</t>
  </si>
  <si>
    <t>Msunduzi</t>
  </si>
  <si>
    <t>KZN225</t>
  </si>
  <si>
    <t>Newcastle</t>
  </si>
  <si>
    <t>KZN252</t>
  </si>
  <si>
    <t>Polokwane</t>
  </si>
  <si>
    <t>LIM354</t>
  </si>
  <si>
    <t>Rustenburg</t>
  </si>
  <si>
    <t>NW373</t>
  </si>
  <si>
    <t>Sol Plaatje</t>
  </si>
  <si>
    <t>NC091</t>
  </si>
  <si>
    <t>Stellenbosch</t>
  </si>
  <si>
    <t>WC024</t>
  </si>
  <si>
    <t>Steve Tshwete</t>
  </si>
  <si>
    <t>MP313</t>
  </si>
  <si>
    <t>uMhlathuze</t>
  </si>
  <si>
    <t>KZN282</t>
  </si>
  <si>
    <t>A</t>
  </si>
  <si>
    <t>Total Metros</t>
  </si>
  <si>
    <t>B</t>
  </si>
  <si>
    <t>Dr Beyers Naude</t>
  </si>
  <si>
    <t>EC101</t>
  </si>
  <si>
    <t>Blue Crane Route</t>
  </si>
  <si>
    <t>EC102</t>
  </si>
  <si>
    <t>Makana</t>
  </si>
  <si>
    <t>EC104</t>
  </si>
  <si>
    <t>Ndlambe</t>
  </si>
  <si>
    <t>EC105</t>
  </si>
  <si>
    <t>Sundays River Valley</t>
  </si>
  <si>
    <t>EC106</t>
  </si>
  <si>
    <t>Kouga</t>
  </si>
  <si>
    <t>EC108</t>
  </si>
  <si>
    <t>Kou-Kamma</t>
  </si>
  <si>
    <t>EC109</t>
  </si>
  <si>
    <t>C</t>
  </si>
  <si>
    <t>Sarah Baartman</t>
  </si>
  <si>
    <t>DC10</t>
  </si>
  <si>
    <t>Total Sarah Baartman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</si>
  <si>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</si>
  <si>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</si>
  <si>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</si>
  <si>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</si>
  <si>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</si>
  <si>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</si>
  <si>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</si>
  <si>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</si>
  <si>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</si>
  <si>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</si>
  <si>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Raymond Mhlaba</t>
  </si>
  <si>
    <t>EC129</t>
  </si>
  <si>
    <t>Amathole</t>
  </si>
  <si>
    <t>DC12</t>
  </si>
  <si>
    <t>Total Amathole</t>
  </si>
  <si>
    <t>Inxuba Yethemba</t>
  </si>
  <si>
    <t>EC131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</si>
  <si>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</si>
  <si>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</si>
  <si>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</si>
  <si>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</si>
  <si>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</si>
  <si>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</si>
  <si>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</si>
  <si>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</si>
  <si>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Enoch Mgijima</t>
  </si>
  <si>
    <t>EC139</t>
  </si>
  <si>
    <t>Chris Hani</t>
  </si>
  <si>
    <t>DC13</t>
  </si>
  <si>
    <t>Total Chris Hani</t>
  </si>
  <si>
    <t>Elundini</t>
  </si>
  <si>
    <t>EC141</t>
  </si>
  <si>
    <t>Senqu</t>
  </si>
  <si>
    <t>EC142</t>
  </si>
  <si>
    <t>Walter Sisulu</t>
  </si>
  <si>
    <t>EC145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</si>
  <si>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</si>
  <si>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</si>
  <si>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</si>
  <si>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</si>
  <si>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</si>
  <si>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</si>
  <si>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</si>
  <si>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</si>
  <si>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</si>
  <si>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</si>
  <si>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</si>
  <si>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</si>
  <si>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</si>
  <si>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.R.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</si>
  <si>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</si>
  <si>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</si>
  <si>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</si>
  <si>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</si>
  <si>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</si>
  <si>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</si>
  <si>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</si>
  <si>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</si>
  <si>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</si>
  <si>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</si>
  <si>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</si>
  <si>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</si>
  <si>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</si>
  <si>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</si>
  <si>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Letsemeng</t>
  </si>
  <si>
    <t>FS161</t>
  </si>
  <si>
    <t>Kopanong</t>
  </si>
  <si>
    <t>FS162</t>
  </si>
  <si>
    <t>Mohokare</t>
  </si>
  <si>
    <t>FS163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</si>
  <si>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</si>
  <si>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</si>
  <si>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</si>
  <si>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</si>
  <si>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</si>
  <si>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</si>
  <si>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</si>
  <si>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</si>
  <si>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</si>
  <si>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</si>
  <si>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</si>
  <si>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</si>
  <si>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</si>
  <si>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</si>
  <si>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</si>
  <si>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</si>
  <si>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</si>
  <si>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</si>
  <si>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</si>
  <si>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</si>
  <si>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</si>
  <si>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</si>
  <si>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</si>
  <si>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</si>
  <si>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</si>
  <si>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</si>
  <si>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</si>
  <si>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</si>
  <si>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</si>
  <si>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</si>
  <si>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</si>
  <si>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</si>
  <si>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</si>
  <si>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</si>
  <si>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</si>
  <si>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</si>
  <si>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</si>
  <si>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</si>
  <si>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</si>
  <si>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</si>
  <si>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</si>
  <si>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Midvaal</t>
  </si>
  <si>
    <t>GT422</t>
  </si>
  <si>
    <t>Lesedi</t>
  </si>
  <si>
    <t>GT423</t>
  </si>
  <si>
    <t>Sedibeng</t>
  </si>
  <si>
    <t>DC42</t>
  </si>
  <si>
    <t>Total Sedibeng</t>
  </si>
  <si>
    <t>Merafong City</t>
  </si>
  <si>
    <t>GT484</t>
  </si>
  <si>
    <t>Rand West City</t>
  </si>
  <si>
    <t>GT485</t>
  </si>
  <si>
    <t>West Rand</t>
  </si>
  <si>
    <t>DC48</t>
  </si>
  <si>
    <t>Total West Rand</t>
  </si>
  <si>
    <t>Total Gauteng</t>
  </si>
  <si>
    <t>Umdoni</t>
  </si>
  <si>
    <t>KZN212</t>
  </si>
  <si>
    <t>Umzumbe</t>
  </si>
  <si>
    <t>KZN213</t>
  </si>
  <si>
    <t>uMuziwabantu</t>
  </si>
  <si>
    <t>KZN214</t>
  </si>
  <si>
    <t>Ray Nkonyeni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</si>
  <si>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</si>
  <si>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</si>
  <si>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</si>
  <si>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</si>
  <si>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</si>
  <si>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</si>
  <si>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</si>
  <si>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</si>
  <si>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</si>
  <si>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</si>
  <si>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</si>
  <si>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</si>
  <si>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</si>
  <si>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</si>
  <si>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</si>
  <si>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</si>
  <si>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</si>
  <si>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</si>
  <si>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</si>
  <si>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Okhahlamba</t>
  </si>
  <si>
    <t>KZN235</t>
  </si>
  <si>
    <t>Inkosi Langalibalele</t>
  </si>
  <si>
    <t>KZN237</t>
  </si>
  <si>
    <t>Alfred Duma</t>
  </si>
  <si>
    <t>KZN238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</si>
  <si>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</si>
  <si>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</si>
  <si>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</si>
  <si>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</si>
  <si>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</si>
  <si>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</si>
  <si>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</si>
  <si>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</si>
  <si>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</si>
  <si>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</si>
  <si>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</si>
  <si>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</si>
  <si>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</si>
  <si>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</si>
  <si>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</si>
  <si>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</si>
  <si>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</si>
  <si>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</si>
  <si>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</si>
  <si>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</si>
  <si>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</si>
  <si>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</si>
  <si>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</si>
  <si>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</si>
  <si>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</si>
  <si>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</si>
  <si>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</si>
  <si>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</si>
  <si>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</si>
  <si>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</si>
  <si>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</si>
  <si>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</si>
  <si>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</si>
  <si>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</si>
  <si>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</si>
  <si>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</si>
  <si>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</si>
  <si>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</si>
  <si>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Mtubatuba</t>
  </si>
  <si>
    <t>KZN275</t>
  </si>
  <si>
    <t>Hlabisa Big Five</t>
  </si>
  <si>
    <t>KZN276</t>
  </si>
  <si>
    <t>Umkhanyakude</t>
  </si>
  <si>
    <t>DC27</t>
  </si>
  <si>
    <t>Total Umkhanyakude</t>
  </si>
  <si>
    <t>Mfolozi</t>
  </si>
  <si>
    <t>KZN281</t>
  </si>
  <si>
    <t>uMlalazi</t>
  </si>
  <si>
    <t>KZN284</t>
  </si>
  <si>
    <t>Mthonjaneni</t>
  </si>
  <si>
    <t>KZN285</t>
  </si>
  <si>
    <t>Nkandla</t>
  </si>
  <si>
    <t>KZN286</t>
  </si>
  <si>
    <t>King Cetshwayo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</si>
  <si>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</si>
  <si>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</si>
  <si>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</si>
  <si>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</si>
  <si>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</si>
  <si>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</si>
  <si>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</si>
  <si>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</si>
  <si>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</si>
  <si>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</si>
  <si>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</si>
  <si>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</si>
  <si>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</si>
  <si>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Greater Kokstad</t>
  </si>
  <si>
    <t>KZN433</t>
  </si>
  <si>
    <t>Ubuhlebezwe</t>
  </si>
  <si>
    <t>KZN434</t>
  </si>
  <si>
    <t>Umzimkhulu</t>
  </si>
  <si>
    <t>KZN435</t>
  </si>
  <si>
    <t>Dr Nkosazana Dlamini Zuma</t>
  </si>
  <si>
    <t>KZN436</t>
  </si>
  <si>
    <t>Harry Gwala</t>
  </si>
  <si>
    <t>DC43</t>
  </si>
  <si>
    <t>Total Harry Gwala</t>
  </si>
  <si>
    <t>Total Kwazulu-Natal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</si>
  <si>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</si>
  <si>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</si>
  <si>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</si>
  <si>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</si>
  <si>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</si>
  <si>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</si>
  <si>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</si>
  <si>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</si>
  <si>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</si>
  <si>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</si>
  <si>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</si>
  <si>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</si>
  <si>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</si>
  <si>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</si>
  <si>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</si>
  <si>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Thulamela</t>
  </si>
  <si>
    <t>LIM343</t>
  </si>
  <si>
    <t>Makhado</t>
  </si>
  <si>
    <t>LIM344</t>
  </si>
  <si>
    <t>Collins Chabane</t>
  </si>
  <si>
    <t>LIM345</t>
  </si>
  <si>
    <t>Vhembe</t>
  </si>
  <si>
    <t>DC34</t>
  </si>
  <si>
    <t>Total Vhembe</t>
  </si>
  <si>
    <t>Blouberg</t>
  </si>
  <si>
    <t>LIM351</t>
  </si>
  <si>
    <t>Molemole</t>
  </si>
  <si>
    <t>LIM353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</si>
  <si>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</si>
  <si>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</si>
  <si>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</si>
  <si>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</si>
  <si>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</si>
  <si>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</si>
  <si>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</si>
  <si>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</si>
  <si>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</si>
  <si>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Bela Bela</t>
  </si>
  <si>
    <t>LIM366</t>
  </si>
  <si>
    <t>Mogalakwena</t>
  </si>
  <si>
    <t>LIM367</t>
  </si>
  <si>
    <t>Modimolle-Mookgopong</t>
  </si>
  <si>
    <t>LIM368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</si>
  <si>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</si>
  <si>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</si>
  <si>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</si>
  <si>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</si>
  <si>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</si>
  <si>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</si>
  <si>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</si>
  <si>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</si>
  <si>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</si>
  <si>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Tubatse Fetakgomo</t>
  </si>
  <si>
    <t>LIM476</t>
  </si>
  <si>
    <t>Sekhukhune</t>
  </si>
  <si>
    <t>DC47</t>
  </si>
  <si>
    <t>Total Sekhukhune</t>
  </si>
  <si>
    <t>Total Limpopo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</si>
  <si>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</si>
  <si>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</si>
  <si>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</si>
  <si>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</si>
  <si>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</si>
  <si>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</si>
  <si>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</si>
  <si>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</si>
  <si>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</si>
  <si>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</si>
  <si>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</si>
  <si>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</si>
  <si>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Gert Sibande</t>
  </si>
  <si>
    <t>DC30</t>
  </si>
  <si>
    <t>Total Gert Sibande</t>
  </si>
  <si>
    <t>Victor Khanye</t>
  </si>
  <si>
    <t>MP311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</si>
  <si>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</si>
  <si>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</si>
  <si>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</si>
  <si>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</si>
  <si>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</si>
  <si>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</si>
  <si>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</si>
  <si>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</si>
  <si>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</si>
  <si>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</si>
  <si>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</si>
  <si>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Nkomazi</t>
  </si>
  <si>
    <t>MP324</t>
  </si>
  <si>
    <t>Bushbuckridge</t>
  </si>
  <si>
    <t>MP325</t>
  </si>
  <si>
    <t>Ehlanzeni</t>
  </si>
  <si>
    <t>DC32</t>
  </si>
  <si>
    <t>Total Ehlanzeni</t>
  </si>
  <si>
    <t>Total Mpumalanga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</si>
  <si>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</si>
  <si>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</si>
  <si>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</si>
  <si>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</si>
  <si>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</si>
  <si>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</si>
  <si>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</si>
  <si>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</si>
  <si>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</si>
  <si>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</si>
  <si>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</si>
  <si>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</si>
  <si>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</si>
  <si>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</si>
  <si>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</si>
  <si>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</si>
  <si>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</si>
  <si>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</si>
  <si>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</si>
  <si>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</si>
  <si>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</si>
  <si>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</si>
  <si>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</si>
  <si>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</si>
  <si>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</si>
  <si>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</si>
  <si>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</si>
  <si>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</si>
  <si>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</si>
  <si>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</si>
  <si>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</si>
  <si>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</si>
  <si>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</si>
  <si>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</si>
  <si>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</si>
  <si>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</si>
  <si>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</si>
  <si>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</si>
  <si>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</si>
  <si>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</si>
  <si>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</si>
  <si>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</si>
  <si>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</si>
  <si>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!Kai! Garib</t>
  </si>
  <si>
    <t>NC082</t>
  </si>
  <si>
    <t>!Kheis</t>
  </si>
  <si>
    <t>NC084</t>
  </si>
  <si>
    <t>Tsantsabane</t>
  </si>
  <si>
    <t>NC085</t>
  </si>
  <si>
    <t>Kgatelopele</t>
  </si>
  <si>
    <t>NC086</t>
  </si>
  <si>
    <t>Dawid Kruiper</t>
  </si>
  <si>
    <t>NC087</t>
  </si>
  <si>
    <t>Z F Mgcawu</t>
  </si>
  <si>
    <t>DC8</t>
  </si>
  <si>
    <t>Total Z F Mgcawu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</si>
  <si>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</si>
  <si>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</si>
  <si>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</si>
  <si>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</si>
  <si>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</si>
  <si>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</si>
  <si>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</si>
  <si>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</si>
  <si>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</si>
  <si>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</si>
  <si>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Moretele</t>
  </si>
  <si>
    <t>NW371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</si>
  <si>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</si>
  <si>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</si>
  <si>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</si>
  <si>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</si>
  <si>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</si>
  <si>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</si>
  <si>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</si>
  <si>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</si>
  <si>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</si>
  <si>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</si>
  <si>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</si>
  <si>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</si>
  <si>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</si>
  <si>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</si>
  <si>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</si>
  <si>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</si>
  <si>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</si>
  <si>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</si>
  <si>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</si>
  <si>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</si>
  <si>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</si>
  <si>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</si>
  <si>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</si>
  <si>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</si>
  <si>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</si>
  <si>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</si>
  <si>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</si>
  <si>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</si>
  <si>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Kagisano-Molopo</t>
  </si>
  <si>
    <t>NW397</t>
  </si>
  <si>
    <t>Dr Ruth Segomotsi Mompati</t>
  </si>
  <si>
    <t>DC39</t>
  </si>
  <si>
    <t>Total Dr Ruth Segomotsi Mompati</t>
  </si>
  <si>
    <t>Maquassi Hills</t>
  </si>
  <si>
    <t>NW404</t>
  </si>
  <si>
    <t>Dr Kenneth Kaunda</t>
  </si>
  <si>
    <t>DC40</t>
  </si>
  <si>
    <t>Total Dr Kenneth Kaunda</t>
  </si>
  <si>
    <t>Total North West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</si>
  <si>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</si>
  <si>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</si>
  <si>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</si>
  <si>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</si>
  <si>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</si>
  <si>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</si>
  <si>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</si>
  <si>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</si>
  <si>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</si>
  <si>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</si>
  <si>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</si>
  <si>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</si>
  <si>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</si>
  <si>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</si>
  <si>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</si>
  <si>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</si>
  <si>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</si>
  <si>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</si>
  <si>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</si>
  <si>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</si>
  <si>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</si>
  <si>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</si>
  <si>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</si>
  <si>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</si>
  <si>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</si>
  <si>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</si>
  <si>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</si>
  <si>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</si>
  <si>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</si>
  <si>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</si>
  <si>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</si>
  <si>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</si>
  <si>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</si>
  <si>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</si>
  <si>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</si>
  <si>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</si>
  <si>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</si>
  <si>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</si>
  <si>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</si>
  <si>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Oudtshoorn</t>
  </si>
  <si>
    <t>WC045</t>
  </si>
  <si>
    <t>Bitou</t>
  </si>
  <si>
    <t>WC047</t>
  </si>
  <si>
    <t>Knysna</t>
  </si>
  <si>
    <t>WC048</t>
  </si>
  <si>
    <t>Eden</t>
  </si>
  <si>
    <t>DC4</t>
  </si>
  <si>
    <t>Total Eden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</si>
  <si>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</si>
  <si>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</si>
  <si>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</si>
  <si>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</si>
  <si>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</si>
  <si>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</si>
  <si>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</si>
  <si>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</si>
  <si>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</si>
  <si>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</si>
  <si>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</si>
  <si>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 xml:space="preserve"> </t>
  </si>
  <si>
    <t>Total Top 19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</si>
</sst>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\%"/>
    <numFmt numFmtId="170" formatCode="_(* #,##0_);_(* \(#,##0\);_(* &quot;- &quot;?_);_(@_)"/>
    <numFmt numFmtId="171" formatCode="0.0%;\(0.0%\);_(* &quot;- &quot;?_);_(@_)"/>
    <numFmt numFmtId="172" formatCode="##,##0"/>
    <numFmt numFmtId="173" formatCode="#,###.0%"/>
    <numFmt numFmtId="174" formatCode="_(* #,##0,_);_(* \(#,##0,\);_(* &quot;- &quot;?_);_(@_)"/>
    <numFmt numFmtId="175" formatCode="0.0%;\(0.0%\);_(* &quot; - &quot;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2"/>
    </font>
    <font>
      <b/>
      <sz val="12"/>
      <color indexed="8"/>
      <name val="Arial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color indexed="8"/>
      <name val="ARIAL NARROW"/>
      <family val="0"/>
    </font>
    <font>
      <sz val="10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ARIAL NARROW"/>
      <family val="0"/>
    </font>
    <font>
      <sz val="10"/>
      <color rgb="FF000000"/>
      <name val="ARIAL NARROW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2">
    <xf numFmtId="0" fontId="0" fillId="0" borderId="0" xfId="0" applyFont="1" applyAlignment="1">
      <alignment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3" fillId="0" borderId="0" xfId="0" applyFont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0" fontId="4" fillId="0" borderId="10" xfId="0" applyFont="1" applyBorder="1" applyAlignment="1" applyProtection="1">
      <alignment wrapText="1"/>
      <protection/>
    </xf>
    <xf numFmtId="0" fontId="4" fillId="0" borderId="11" xfId="0" applyFont="1" applyBorder="1" applyAlignment="1" applyProtection="1">
      <alignment wrapText="1"/>
      <protection/>
    </xf>
    <xf numFmtId="0" fontId="4" fillId="0" borderId="12" xfId="0" applyFont="1" applyBorder="1" applyAlignment="1" applyProtection="1">
      <alignment horizontal="center" wrapText="1"/>
      <protection/>
    </xf>
    <xf numFmtId="0" fontId="5" fillId="0" borderId="12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4" fillId="0" borderId="13" xfId="0" applyFont="1" applyBorder="1" applyAlignment="1" applyProtection="1">
      <alignment wrapText="1"/>
      <protection/>
    </xf>
    <xf numFmtId="0" fontId="4" fillId="0" borderId="14" xfId="0" applyFont="1" applyBorder="1" applyAlignment="1" applyProtection="1">
      <alignment wrapText="1"/>
      <protection/>
    </xf>
    <xf numFmtId="0" fontId="4" fillId="0" borderId="15" xfId="0" applyFont="1" applyBorder="1" applyAlignment="1" applyProtection="1">
      <alignment horizontal="center" wrapText="1"/>
      <protection/>
    </xf>
    <xf numFmtId="0" fontId="4" fillId="0" borderId="13" xfId="0" applyFont="1" applyBorder="1" applyAlignment="1" applyProtection="1">
      <alignment horizontal="center" vertical="top" wrapText="1"/>
      <protection/>
    </xf>
    <xf numFmtId="0" fontId="4" fillId="0" borderId="16" xfId="0" applyFont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vertical="top" wrapText="1"/>
      <protection/>
    </xf>
    <xf numFmtId="0" fontId="4" fillId="0" borderId="17" xfId="0" applyFont="1" applyBorder="1" applyAlignment="1" applyProtection="1">
      <alignment horizontal="center" vertical="top" wrapText="1"/>
      <protection/>
    </xf>
    <xf numFmtId="0" fontId="4" fillId="0" borderId="18" xfId="0" applyFont="1" applyBorder="1" applyAlignment="1" applyProtection="1">
      <alignment horizontal="center" vertical="top" wrapText="1"/>
      <protection/>
    </xf>
    <xf numFmtId="0" fontId="4" fillId="0" borderId="19" xfId="0" applyFont="1" applyBorder="1" applyAlignment="1" applyProtection="1">
      <alignment horizontal="center" vertical="top" wrapText="1"/>
      <protection/>
    </xf>
    <xf numFmtId="0" fontId="4" fillId="0" borderId="20" xfId="0" applyFont="1" applyBorder="1" applyAlignment="1" applyProtection="1">
      <alignment horizontal="center" vertical="top" wrapText="1"/>
      <protection/>
    </xf>
    <xf numFmtId="0" fontId="5" fillId="0" borderId="11" xfId="0" applyFont="1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0" fontId="4" fillId="0" borderId="24" xfId="0" applyFont="1" applyBorder="1" applyAlignment="1" applyProtection="1">
      <alignment wrapText="1"/>
      <protection/>
    </xf>
    <xf numFmtId="0" fontId="4" fillId="0" borderId="25" xfId="0" applyFont="1" applyBorder="1" applyAlignment="1" applyProtection="1">
      <alignment wrapText="1"/>
      <protection/>
    </xf>
    <xf numFmtId="0" fontId="5" fillId="0" borderId="27" xfId="0" applyFont="1" applyBorder="1" applyAlignment="1" applyProtection="1">
      <alignment/>
      <protection/>
    </xf>
    <xf numFmtId="0" fontId="5" fillId="0" borderId="28" xfId="0" applyFont="1" applyBorder="1" applyAlignment="1" applyProtection="1">
      <alignment/>
      <protection/>
    </xf>
    <xf numFmtId="0" fontId="5" fillId="0" borderId="29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25" xfId="0" applyFont="1" applyBorder="1" applyAlignment="1" applyProtection="1">
      <alignment horizontal="left" indent="1"/>
      <protection/>
    </xf>
    <xf numFmtId="0" fontId="6" fillId="0" borderId="24" xfId="0" applyFont="1" applyBorder="1" applyAlignment="1" applyProtection="1">
      <alignment wrapText="1"/>
      <protection/>
    </xf>
    <xf numFmtId="0" fontId="5" fillId="0" borderId="25" xfId="0" applyFont="1" applyBorder="1" applyAlignment="1" applyProtection="1">
      <alignment horizontal="left" indent="1"/>
      <protection/>
    </xf>
    <xf numFmtId="0" fontId="4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170" fontId="5" fillId="0" borderId="0" xfId="0" applyNumberFormat="1" applyFont="1" applyFill="1" applyBorder="1" applyAlignment="1" applyProtection="1">
      <alignment horizontal="left" indent="2"/>
      <protection/>
    </xf>
    <xf numFmtId="0" fontId="4" fillId="0" borderId="25" xfId="0" applyFont="1" applyBorder="1" applyAlignment="1" applyProtection="1">
      <alignment horizontal="left"/>
      <protection/>
    </xf>
    <xf numFmtId="0" fontId="6" fillId="0" borderId="14" xfId="0" applyFont="1" applyBorder="1" applyAlignment="1" applyProtection="1">
      <alignment horizontal="left" indent="1"/>
      <protection/>
    </xf>
    <xf numFmtId="0" fontId="6" fillId="0" borderId="13" xfId="0" applyFont="1" applyBorder="1" applyAlignment="1" applyProtection="1">
      <alignment wrapText="1"/>
      <protection/>
    </xf>
    <xf numFmtId="0" fontId="0" fillId="0" borderId="26" xfId="0" applyBorder="1" applyAlignment="1" applyProtection="1">
      <alignment/>
      <protection/>
    </xf>
    <xf numFmtId="0" fontId="0" fillId="0" borderId="26" xfId="0" applyBorder="1" applyAlignment="1" applyProtection="1">
      <alignment horizontal="left" indent="1"/>
      <protection/>
    </xf>
    <xf numFmtId="0" fontId="6" fillId="0" borderId="26" xfId="0" applyFont="1" applyBorder="1" applyAlignment="1" applyProtection="1">
      <alignment wrapText="1"/>
      <protection/>
    </xf>
    <xf numFmtId="0" fontId="0" fillId="0" borderId="20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 horizontal="left" indent="1"/>
      <protection/>
    </xf>
    <xf numFmtId="0" fontId="0" fillId="0" borderId="24" xfId="0" applyFont="1" applyBorder="1" applyAlignment="1" applyProtection="1">
      <alignment/>
      <protection/>
    </xf>
    <xf numFmtId="0" fontId="0" fillId="0" borderId="27" xfId="0" applyFont="1" applyBorder="1" applyAlignment="1" applyProtection="1">
      <alignment/>
      <protection/>
    </xf>
    <xf numFmtId="0" fontId="0" fillId="0" borderId="28" xfId="0" applyFont="1" applyBorder="1" applyAlignment="1" applyProtection="1">
      <alignment/>
      <protection/>
    </xf>
    <xf numFmtId="0" fontId="0" fillId="0" borderId="30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47" fillId="0" borderId="20" xfId="0" applyFont="1" applyBorder="1" applyAlignment="1" applyProtection="1">
      <alignment wrapText="1"/>
      <protection/>
    </xf>
    <xf numFmtId="0" fontId="47" fillId="0" borderId="20" xfId="0" applyFont="1" applyBorder="1" applyAlignment="1" applyProtection="1">
      <alignment horizontal="left" wrapText="1" indent="1"/>
      <protection/>
    </xf>
    <xf numFmtId="0" fontId="48" fillId="0" borderId="20" xfId="0" applyFont="1" applyBorder="1" applyAlignment="1" applyProtection="1">
      <alignment wrapText="1"/>
      <protection/>
    </xf>
    <xf numFmtId="0" fontId="48" fillId="0" borderId="20" xfId="0" applyFont="1" applyBorder="1" applyAlignment="1" applyProtection="1">
      <alignment horizontal="left" wrapText="1" indent="1"/>
      <protection/>
    </xf>
    <xf numFmtId="0" fontId="48" fillId="0" borderId="24" xfId="0" applyFont="1" applyBorder="1" applyAlignment="1" applyProtection="1">
      <alignment wrapText="1"/>
      <protection/>
    </xf>
    <xf numFmtId="0" fontId="47" fillId="0" borderId="20" xfId="0" applyFont="1" applyBorder="1" applyAlignment="1" applyProtection="1">
      <alignment horizontal="right"/>
      <protection/>
    </xf>
    <xf numFmtId="0" fontId="47" fillId="0" borderId="20" xfId="0" applyFont="1" applyBorder="1" applyAlignment="1" applyProtection="1">
      <alignment horizontal="left"/>
      <protection/>
    </xf>
    <xf numFmtId="0" fontId="47" fillId="0" borderId="24" xfId="0" applyFont="1" applyBorder="1" applyAlignment="1" applyProtection="1">
      <alignment horizontal="right"/>
      <protection/>
    </xf>
    <xf numFmtId="0" fontId="47" fillId="0" borderId="15" xfId="0" applyFont="1" applyBorder="1" applyAlignment="1" applyProtection="1">
      <alignment horizontal="right"/>
      <protection/>
    </xf>
    <xf numFmtId="0" fontId="47" fillId="0" borderId="15" xfId="0" applyFont="1" applyBorder="1" applyAlignment="1" applyProtection="1">
      <alignment horizontal="left"/>
      <protection/>
    </xf>
    <xf numFmtId="0" fontId="47" fillId="0" borderId="13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174" fontId="5" fillId="0" borderId="27" xfId="0" applyNumberFormat="1" applyFont="1" applyFill="1" applyBorder="1" applyAlignment="1" applyProtection="1">
      <alignment/>
      <protection/>
    </xf>
    <xf numFmtId="174" fontId="5" fillId="0" borderId="28" xfId="0" applyNumberFormat="1" applyFont="1" applyFill="1" applyBorder="1" applyAlignment="1" applyProtection="1">
      <alignment/>
      <protection/>
    </xf>
    <xf numFmtId="174" fontId="5" fillId="0" borderId="29" xfId="0" applyNumberFormat="1" applyFont="1" applyFill="1" applyBorder="1" applyAlignment="1" applyProtection="1">
      <alignment/>
      <protection/>
    </xf>
    <xf numFmtId="174" fontId="5" fillId="0" borderId="30" xfId="0" applyNumberFormat="1" applyFont="1" applyFill="1" applyBorder="1" applyAlignment="1" applyProtection="1">
      <alignment/>
      <protection/>
    </xf>
    <xf numFmtId="174" fontId="7" fillId="0" borderId="27" xfId="0" applyNumberFormat="1" applyFont="1" applyFill="1" applyBorder="1" applyAlignment="1" applyProtection="1">
      <alignment/>
      <protection/>
    </xf>
    <xf numFmtId="174" fontId="7" fillId="0" borderId="28" xfId="0" applyNumberFormat="1" applyFont="1" applyFill="1" applyBorder="1" applyAlignment="1" applyProtection="1">
      <alignment/>
      <protection/>
    </xf>
    <xf numFmtId="174" fontId="7" fillId="0" borderId="30" xfId="0" applyNumberFormat="1" applyFont="1" applyFill="1" applyBorder="1" applyAlignment="1" applyProtection="1">
      <alignment/>
      <protection/>
    </xf>
    <xf numFmtId="174" fontId="7" fillId="0" borderId="13" xfId="0" applyNumberFormat="1" applyFont="1" applyBorder="1" applyAlignment="1" applyProtection="1">
      <alignment/>
      <protection/>
    </xf>
    <xf numFmtId="174" fontId="7" fillId="0" borderId="31" xfId="0" applyNumberFormat="1" applyFont="1" applyBorder="1" applyAlignment="1" applyProtection="1">
      <alignment/>
      <protection/>
    </xf>
    <xf numFmtId="174" fontId="7" fillId="0" borderId="16" xfId="0" applyNumberFormat="1" applyFont="1" applyBorder="1" applyAlignment="1" applyProtection="1">
      <alignment/>
      <protection/>
    </xf>
    <xf numFmtId="174" fontId="7" fillId="0" borderId="32" xfId="0" applyNumberFormat="1" applyFont="1" applyBorder="1" applyAlignment="1" applyProtection="1">
      <alignment/>
      <protection/>
    </xf>
    <xf numFmtId="174" fontId="5" fillId="0" borderId="0" xfId="0" applyNumberFormat="1" applyFont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174" fontId="48" fillId="0" borderId="27" xfId="0" applyNumberFormat="1" applyFont="1" applyBorder="1" applyAlignment="1" applyProtection="1">
      <alignment horizontal="right"/>
      <protection/>
    </xf>
    <xf numFmtId="174" fontId="48" fillId="0" borderId="28" xfId="0" applyNumberFormat="1" applyFont="1" applyBorder="1" applyAlignment="1" applyProtection="1">
      <alignment horizontal="right"/>
      <protection/>
    </xf>
    <xf numFmtId="174" fontId="48" fillId="0" borderId="30" xfId="0" applyNumberFormat="1" applyFont="1" applyBorder="1" applyAlignment="1" applyProtection="1">
      <alignment horizontal="right"/>
      <protection/>
    </xf>
    <xf numFmtId="174" fontId="47" fillId="0" borderId="27" xfId="0" applyNumberFormat="1" applyFont="1" applyBorder="1" applyAlignment="1" applyProtection="1">
      <alignment horizontal="right"/>
      <protection/>
    </xf>
    <xf numFmtId="174" fontId="47" fillId="0" borderId="28" xfId="0" applyNumberFormat="1" applyFont="1" applyBorder="1" applyAlignment="1" applyProtection="1">
      <alignment horizontal="right"/>
      <protection/>
    </xf>
    <xf numFmtId="174" fontId="47" fillId="0" borderId="30" xfId="0" applyNumberFormat="1" applyFont="1" applyBorder="1" applyAlignment="1" applyProtection="1">
      <alignment horizontal="right"/>
      <protection/>
    </xf>
    <xf numFmtId="174" fontId="47" fillId="0" borderId="32" xfId="0" applyNumberFormat="1" applyFont="1" applyBorder="1" applyAlignment="1" applyProtection="1">
      <alignment horizontal="right"/>
      <protection/>
    </xf>
    <xf numFmtId="174" fontId="47" fillId="0" borderId="31" xfId="0" applyNumberFormat="1" applyFont="1" applyBorder="1" applyAlignment="1" applyProtection="1">
      <alignment horizontal="right"/>
      <protection/>
    </xf>
    <xf numFmtId="174" fontId="47" fillId="0" borderId="33" xfId="0" applyNumberFormat="1" applyFont="1" applyBorder="1" applyAlignment="1" applyProtection="1">
      <alignment horizontal="right"/>
      <protection/>
    </xf>
    <xf numFmtId="174" fontId="0" fillId="0" borderId="0" xfId="0" applyNumberFormat="1" applyFont="1" applyAlignment="1" applyProtection="1">
      <alignment/>
      <protection/>
    </xf>
    <xf numFmtId="174" fontId="5" fillId="0" borderId="32" xfId="0" applyNumberFormat="1" applyFont="1" applyFill="1" applyBorder="1" applyAlignment="1" applyProtection="1">
      <alignment/>
      <protection/>
    </xf>
    <xf numFmtId="174" fontId="5" fillId="0" borderId="31" xfId="0" applyNumberFormat="1" applyFont="1" applyFill="1" applyBorder="1" applyAlignment="1" applyProtection="1">
      <alignment/>
      <protection/>
    </xf>
    <xf numFmtId="174" fontId="5" fillId="0" borderId="33" xfId="0" applyNumberFormat="1" applyFont="1" applyFill="1" applyBorder="1" applyAlignment="1" applyProtection="1">
      <alignment/>
      <protection/>
    </xf>
    <xf numFmtId="174" fontId="5" fillId="0" borderId="26" xfId="0" applyNumberFormat="1" applyFont="1" applyFill="1" applyBorder="1" applyAlignment="1" applyProtection="1">
      <alignment/>
      <protection/>
    </xf>
    <xf numFmtId="175" fontId="5" fillId="0" borderId="25" xfId="0" applyNumberFormat="1" applyFont="1" applyFill="1" applyBorder="1" applyAlignment="1" applyProtection="1">
      <alignment/>
      <protection/>
    </xf>
    <xf numFmtId="175" fontId="7" fillId="0" borderId="25" xfId="0" applyNumberFormat="1" applyFont="1" applyFill="1" applyBorder="1" applyAlignment="1" applyProtection="1">
      <alignment/>
      <protection/>
    </xf>
    <xf numFmtId="175" fontId="7" fillId="0" borderId="34" xfId="0" applyNumberFormat="1" applyFont="1" applyBorder="1" applyAlignment="1" applyProtection="1">
      <alignment/>
      <protection/>
    </xf>
    <xf numFmtId="175" fontId="5" fillId="0" borderId="0" xfId="0" applyNumberFormat="1" applyFont="1" applyAlignment="1" applyProtection="1">
      <alignment/>
      <protection/>
    </xf>
    <xf numFmtId="175" fontId="0" fillId="0" borderId="0" xfId="0" applyNumberFormat="1" applyAlignment="1" applyProtection="1">
      <alignment/>
      <protection/>
    </xf>
    <xf numFmtId="175" fontId="48" fillId="0" borderId="30" xfId="0" applyNumberFormat="1" applyFont="1" applyBorder="1" applyAlignment="1" applyProtection="1">
      <alignment horizontal="right" wrapText="1"/>
      <protection/>
    </xf>
    <xf numFmtId="175" fontId="47" fillId="0" borderId="30" xfId="0" applyNumberFormat="1" applyFont="1" applyBorder="1" applyAlignment="1" applyProtection="1">
      <alignment horizontal="right"/>
      <protection/>
    </xf>
    <xf numFmtId="175" fontId="47" fillId="0" borderId="33" xfId="0" applyNumberFormat="1" applyFont="1" applyBorder="1" applyAlignment="1" applyProtection="1">
      <alignment horizontal="right"/>
      <protection/>
    </xf>
    <xf numFmtId="175" fontId="0" fillId="0" borderId="0" xfId="0" applyNumberFormat="1" applyFont="1" applyAlignment="1" applyProtection="1">
      <alignment/>
      <protection/>
    </xf>
    <xf numFmtId="175" fontId="5" fillId="0" borderId="14" xfId="0" applyNumberFormat="1" applyFont="1" applyFill="1" applyBorder="1" applyAlignment="1" applyProtection="1">
      <alignment/>
      <protection/>
    </xf>
    <xf numFmtId="175" fontId="5" fillId="0" borderId="26" xfId="0" applyNumberFormat="1" applyFont="1" applyFill="1" applyBorder="1" applyAlignment="1" applyProtection="1">
      <alignment/>
      <protection/>
    </xf>
    <xf numFmtId="174" fontId="6" fillId="0" borderId="27" xfId="0" applyNumberFormat="1" applyFont="1" applyBorder="1" applyAlignment="1" applyProtection="1">
      <alignment horizontal="right" wrapText="1"/>
      <protection/>
    </xf>
    <xf numFmtId="174" fontId="6" fillId="0" borderId="0" xfId="0" applyNumberFormat="1" applyFont="1" applyAlignment="1" applyProtection="1">
      <alignment horizontal="right" wrapText="1"/>
      <protection/>
    </xf>
    <xf numFmtId="174" fontId="6" fillId="0" borderId="28" xfId="0" applyNumberFormat="1" applyFont="1" applyBorder="1" applyAlignment="1" applyProtection="1">
      <alignment horizontal="right" wrapText="1"/>
      <protection/>
    </xf>
    <xf numFmtId="174" fontId="4" fillId="0" borderId="27" xfId="0" applyNumberFormat="1" applyFont="1" applyBorder="1" applyAlignment="1" applyProtection="1">
      <alignment horizontal="right"/>
      <protection/>
    </xf>
    <xf numFmtId="174" fontId="4" fillId="0" borderId="0" xfId="0" applyNumberFormat="1" applyFont="1" applyAlignment="1" applyProtection="1">
      <alignment horizontal="right"/>
      <protection/>
    </xf>
    <xf numFmtId="174" fontId="4" fillId="0" borderId="28" xfId="0" applyNumberFormat="1" applyFont="1" applyBorder="1" applyAlignment="1" applyProtection="1">
      <alignment horizontal="right"/>
      <protection/>
    </xf>
    <xf numFmtId="174" fontId="4" fillId="0" borderId="27" xfId="0" applyNumberFormat="1" applyFont="1" applyBorder="1" applyAlignment="1" applyProtection="1">
      <alignment horizontal="right" wrapText="1"/>
      <protection/>
    </xf>
    <xf numFmtId="174" fontId="4" fillId="0" borderId="0" xfId="0" applyNumberFormat="1" applyFont="1" applyAlignment="1" applyProtection="1">
      <alignment horizontal="right" wrapText="1"/>
      <protection/>
    </xf>
    <xf numFmtId="174" fontId="4" fillId="0" borderId="28" xfId="0" applyNumberFormat="1" applyFont="1" applyBorder="1" applyAlignment="1" applyProtection="1">
      <alignment horizontal="right" wrapText="1"/>
      <protection/>
    </xf>
    <xf numFmtId="174" fontId="6" fillId="0" borderId="32" xfId="0" applyNumberFormat="1" applyFont="1" applyBorder="1" applyAlignment="1" applyProtection="1">
      <alignment horizontal="right" wrapText="1"/>
      <protection/>
    </xf>
    <xf numFmtId="174" fontId="6" fillId="0" borderId="16" xfId="0" applyNumberFormat="1" applyFont="1" applyBorder="1" applyAlignment="1" applyProtection="1">
      <alignment horizontal="right" wrapText="1"/>
      <protection/>
    </xf>
    <xf numFmtId="174" fontId="6" fillId="0" borderId="31" xfId="0" applyNumberFormat="1" applyFont="1" applyBorder="1" applyAlignment="1" applyProtection="1">
      <alignment horizontal="right" wrapText="1"/>
      <protection/>
    </xf>
    <xf numFmtId="174" fontId="6" fillId="0" borderId="26" xfId="0" applyNumberFormat="1" applyFont="1" applyBorder="1" applyAlignment="1" applyProtection="1">
      <alignment horizontal="right" wrapText="1"/>
      <protection/>
    </xf>
    <xf numFmtId="175" fontId="6" fillId="0" borderId="26" xfId="0" applyNumberFormat="1" applyFont="1" applyBorder="1" applyAlignment="1" applyProtection="1">
      <alignment horizontal="right" wrapText="1"/>
      <protection/>
    </xf>
    <xf numFmtId="175" fontId="48" fillId="0" borderId="27" xfId="0" applyNumberFormat="1" applyFont="1" applyBorder="1" applyAlignment="1" applyProtection="1">
      <alignment horizontal="right" wrapText="1"/>
      <protection/>
    </xf>
    <xf numFmtId="175" fontId="48" fillId="0" borderId="29" xfId="0" applyNumberFormat="1" applyFont="1" applyBorder="1" applyAlignment="1" applyProtection="1">
      <alignment horizontal="right" wrapText="1"/>
      <protection/>
    </xf>
    <xf numFmtId="175" fontId="47" fillId="0" borderId="27" xfId="0" applyNumberFormat="1" applyFont="1" applyBorder="1" applyAlignment="1" applyProtection="1">
      <alignment horizontal="right"/>
      <protection/>
    </xf>
    <xf numFmtId="175" fontId="47" fillId="0" borderId="29" xfId="0" applyNumberFormat="1" applyFont="1" applyBorder="1" applyAlignment="1" applyProtection="1">
      <alignment horizontal="right"/>
      <protection/>
    </xf>
    <xf numFmtId="175" fontId="47" fillId="0" borderId="32" xfId="0" applyNumberFormat="1" applyFont="1" applyBorder="1" applyAlignment="1" applyProtection="1">
      <alignment horizontal="right"/>
      <protection/>
    </xf>
    <xf numFmtId="175" fontId="47" fillId="0" borderId="34" xfId="0" applyNumberFormat="1" applyFont="1" applyBorder="1" applyAlignment="1" applyProtection="1">
      <alignment horizontal="right"/>
      <protection/>
    </xf>
    <xf numFmtId="0" fontId="0" fillId="0" borderId="16" xfId="0" applyBorder="1" applyAlignment="1" applyProtection="1">
      <alignment horizontal="right" wrapText="1"/>
      <protection/>
    </xf>
    <xf numFmtId="0" fontId="0" fillId="0" borderId="16" xfId="0" applyFont="1" applyBorder="1" applyAlignment="1" applyProtection="1">
      <alignment horizontal="right" wrapText="1"/>
      <protection/>
    </xf>
    <xf numFmtId="0" fontId="4" fillId="0" borderId="35" xfId="0" applyFont="1" applyBorder="1" applyAlignment="1" applyProtection="1">
      <alignment horizontal="center" wrapText="1"/>
      <protection/>
    </xf>
    <xf numFmtId="0" fontId="4" fillId="0" borderId="36" xfId="0" applyFont="1" applyBorder="1" applyAlignment="1" applyProtection="1">
      <alignment horizontal="center" wrapText="1"/>
      <protection/>
    </xf>
    <xf numFmtId="0" fontId="4" fillId="0" borderId="17" xfId="0" applyFont="1" applyBorder="1" applyAlignment="1" applyProtection="1">
      <alignment horizontal="center" wrapText="1"/>
      <protection/>
    </xf>
    <xf numFmtId="0" fontId="4" fillId="0" borderId="18" xfId="0" applyFont="1" applyBorder="1" applyAlignment="1" applyProtection="1">
      <alignment horizontal="center" wrapText="1"/>
      <protection/>
    </xf>
    <xf numFmtId="0" fontId="5" fillId="0" borderId="17" xfId="0" applyFont="1" applyBorder="1" applyAlignment="1" applyProtection="1">
      <alignment horizontal="center" wrapText="1"/>
      <protection/>
    </xf>
    <xf numFmtId="0" fontId="5" fillId="0" borderId="18" xfId="0" applyFont="1" applyBorder="1" applyAlignment="1" applyProtection="1">
      <alignment horizontal="center" wrapText="1"/>
      <protection/>
    </xf>
    <xf numFmtId="0" fontId="5" fillId="0" borderId="17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wrapText="1"/>
      <protection/>
    </xf>
    <xf numFmtId="0" fontId="0" fillId="0" borderId="0" xfId="0" applyAlignment="1" applyProtection="1">
      <alignment horizontal="lef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84"/>
  <sheetViews>
    <sheetView showGridLines="0" tabSelected="1" zoomScalePageLayoutView="0" workbookViewId="0" topLeftCell="A8">
      <selection activeCell="G22" sqref="G22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6.7109375" style="3" customWidth="1"/>
    <col min="4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1" width="10.7109375" style="3" customWidth="1"/>
    <col min="22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5" width="10.7109375" style="3" hidden="1" customWidth="1"/>
    <col min="36" max="36" width="11.7109375" style="3" customWidth="1"/>
    <col min="37" max="37" width="10.7109375" style="3" customWidth="1"/>
    <col min="38" max="16384" width="9.140625" style="3" customWidth="1"/>
  </cols>
  <sheetData>
    <row r="1" spans="1:41" ht="16.5">
      <c r="A1" s="1" t="s">
        <v>614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15.75" customHeight="1">
      <c r="A2" s="4"/>
      <c r="B2" s="140" t="s">
        <v>0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2"/>
      <c r="AM2" s="2"/>
      <c r="AN2" s="2"/>
      <c r="AO2" s="2"/>
    </row>
    <row r="3" spans="1:41" s="7" customFormat="1" ht="16.5">
      <c r="A3" s="5"/>
      <c r="B3" s="130" t="s">
        <v>1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6"/>
      <c r="AM3" s="6"/>
      <c r="AN3" s="6"/>
      <c r="AO3" s="6"/>
    </row>
    <row r="4" spans="1:41" s="13" customFormat="1" ht="16.5" customHeight="1">
      <c r="A4" s="8"/>
      <c r="B4" s="9"/>
      <c r="C4" s="10"/>
      <c r="D4" s="132" t="s">
        <v>2</v>
      </c>
      <c r="E4" s="132"/>
      <c r="F4" s="132"/>
      <c r="G4" s="132" t="s">
        <v>3</v>
      </c>
      <c r="H4" s="132"/>
      <c r="I4" s="132"/>
      <c r="J4" s="133" t="s">
        <v>4</v>
      </c>
      <c r="K4" s="134"/>
      <c r="L4" s="134"/>
      <c r="M4" s="135"/>
      <c r="N4" s="133" t="s">
        <v>5</v>
      </c>
      <c r="O4" s="136"/>
      <c r="P4" s="136"/>
      <c r="Q4" s="137"/>
      <c r="R4" s="133" t="s">
        <v>6</v>
      </c>
      <c r="S4" s="136"/>
      <c r="T4" s="136"/>
      <c r="U4" s="137"/>
      <c r="V4" s="133" t="s">
        <v>7</v>
      </c>
      <c r="W4" s="138"/>
      <c r="X4" s="138"/>
      <c r="Y4" s="139"/>
      <c r="Z4" s="133" t="s">
        <v>8</v>
      </c>
      <c r="AA4" s="134"/>
      <c r="AB4" s="134"/>
      <c r="AC4" s="135"/>
      <c r="AD4" s="133" t="s">
        <v>9</v>
      </c>
      <c r="AE4" s="134"/>
      <c r="AF4" s="134"/>
      <c r="AG4" s="134"/>
      <c r="AH4" s="134"/>
      <c r="AI4" s="134"/>
      <c r="AJ4" s="135"/>
      <c r="AK4" s="11"/>
      <c r="AL4" s="12"/>
      <c r="AM4" s="12"/>
      <c r="AN4" s="12"/>
      <c r="AO4" s="12"/>
    </row>
    <row r="5" spans="1:41" s="13" customFormat="1" ht="81.75" customHeight="1">
      <c r="A5" s="14"/>
      <c r="B5" s="15" t="s">
        <v>10</v>
      </c>
      <c r="C5" s="16" t="s">
        <v>11</v>
      </c>
      <c r="D5" s="17" t="s">
        <v>12</v>
      </c>
      <c r="E5" s="18" t="s">
        <v>13</v>
      </c>
      <c r="F5" s="19" t="s">
        <v>14</v>
      </c>
      <c r="G5" s="17" t="s">
        <v>12</v>
      </c>
      <c r="H5" s="18" t="s">
        <v>13</v>
      </c>
      <c r="I5" s="19" t="s">
        <v>14</v>
      </c>
      <c r="J5" s="17" t="s">
        <v>12</v>
      </c>
      <c r="K5" s="18" t="s">
        <v>13</v>
      </c>
      <c r="L5" s="18" t="s">
        <v>14</v>
      </c>
      <c r="M5" s="19" t="s">
        <v>15</v>
      </c>
      <c r="N5" s="17" t="s">
        <v>12</v>
      </c>
      <c r="O5" s="18" t="s">
        <v>13</v>
      </c>
      <c r="P5" s="20" t="s">
        <v>14</v>
      </c>
      <c r="Q5" s="21" t="s">
        <v>16</v>
      </c>
      <c r="R5" s="18" t="s">
        <v>12</v>
      </c>
      <c r="S5" s="18" t="s">
        <v>13</v>
      </c>
      <c r="T5" s="20" t="s">
        <v>14</v>
      </c>
      <c r="U5" s="21" t="s">
        <v>17</v>
      </c>
      <c r="V5" s="18" t="s">
        <v>12</v>
      </c>
      <c r="W5" s="18" t="s">
        <v>13</v>
      </c>
      <c r="X5" s="20" t="s">
        <v>14</v>
      </c>
      <c r="Y5" s="21" t="s">
        <v>18</v>
      </c>
      <c r="Z5" s="17" t="s">
        <v>12</v>
      </c>
      <c r="AA5" s="18" t="s">
        <v>13</v>
      </c>
      <c r="AB5" s="18" t="s">
        <v>14</v>
      </c>
      <c r="AC5" s="19" t="s">
        <v>19</v>
      </c>
      <c r="AD5" s="17" t="s">
        <v>12</v>
      </c>
      <c r="AE5" s="18" t="s">
        <v>13</v>
      </c>
      <c r="AF5" s="18" t="s">
        <v>14</v>
      </c>
      <c r="AG5" s="18"/>
      <c r="AH5" s="18"/>
      <c r="AI5" s="18"/>
      <c r="AJ5" s="22" t="s">
        <v>19</v>
      </c>
      <c r="AK5" s="23" t="s">
        <v>20</v>
      </c>
      <c r="AL5" s="12"/>
      <c r="AM5" s="12"/>
      <c r="AN5" s="12"/>
      <c r="AO5" s="12"/>
    </row>
    <row r="6" spans="1:41" s="13" customFormat="1" ht="12.75">
      <c r="A6" s="8"/>
      <c r="B6" s="24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7"/>
      <c r="AH6" s="27"/>
      <c r="AI6" s="27"/>
      <c r="AJ6" s="28"/>
      <c r="AK6" s="28"/>
      <c r="AL6" s="12"/>
      <c r="AM6" s="12"/>
      <c r="AN6" s="12"/>
      <c r="AO6" s="12"/>
    </row>
    <row r="7" spans="1:41" s="13" customFormat="1" ht="12.75">
      <c r="A7" s="32"/>
      <c r="B7" s="33" t="s">
        <v>21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5"/>
      <c r="AH7" s="35"/>
      <c r="AI7" s="35"/>
      <c r="AJ7" s="36"/>
      <c r="AK7" s="36"/>
      <c r="AL7" s="12"/>
      <c r="AM7" s="12"/>
      <c r="AN7" s="12"/>
      <c r="AO7" s="12"/>
    </row>
    <row r="8" spans="1:41" s="13" customFormat="1" ht="12.75">
      <c r="A8" s="32"/>
      <c r="B8" s="30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5"/>
      <c r="AH8" s="35"/>
      <c r="AI8" s="35"/>
      <c r="AJ8" s="36"/>
      <c r="AK8" s="36"/>
      <c r="AL8" s="12"/>
      <c r="AM8" s="12"/>
      <c r="AN8" s="12"/>
      <c r="AO8" s="12"/>
    </row>
    <row r="9" spans="1:41" s="13" customFormat="1" ht="12.75">
      <c r="A9" s="29"/>
      <c r="B9" s="38" t="s">
        <v>22</v>
      </c>
      <c r="C9" s="39" t="s">
        <v>23</v>
      </c>
      <c r="D9" s="72">
        <v>29686853882</v>
      </c>
      <c r="E9" s="73">
        <v>8805888458</v>
      </c>
      <c r="F9" s="74">
        <f>$D9+$E9</f>
        <v>38492742340</v>
      </c>
      <c r="G9" s="72">
        <v>29459220245</v>
      </c>
      <c r="H9" s="73">
        <v>8350778988</v>
      </c>
      <c r="I9" s="75">
        <f>$G9+$H9</f>
        <v>37809999233</v>
      </c>
      <c r="J9" s="72">
        <v>10415109732</v>
      </c>
      <c r="K9" s="73">
        <v>1311393925</v>
      </c>
      <c r="L9" s="73">
        <f>$J9+$K9</f>
        <v>11726503657</v>
      </c>
      <c r="M9" s="99">
        <f>IF($F9=0,0,$L9/$F9)</f>
        <v>0.30464193882113516</v>
      </c>
      <c r="N9" s="110">
        <v>7172870827</v>
      </c>
      <c r="O9" s="111">
        <v>1602671906</v>
      </c>
      <c r="P9" s="112">
        <f>$N9+$O9</f>
        <v>8775542733</v>
      </c>
      <c r="Q9" s="99">
        <f>IF($F9=0,0,$P9/$F9)</f>
        <v>0.22797915138098213</v>
      </c>
      <c r="R9" s="110">
        <v>6574672958</v>
      </c>
      <c r="S9" s="112">
        <v>1306494985</v>
      </c>
      <c r="T9" s="112">
        <f>$R9+$S9</f>
        <v>7881167943</v>
      </c>
      <c r="U9" s="99">
        <f>IF($I9=0,0,$T9/$I9)</f>
        <v>0.20844136743915706</v>
      </c>
      <c r="V9" s="110">
        <v>0</v>
      </c>
      <c r="W9" s="112">
        <v>0</v>
      </c>
      <c r="X9" s="112">
        <f>$V9+$W9</f>
        <v>0</v>
      </c>
      <c r="Y9" s="99">
        <f>IF($I9=0,0,$X9/$I9)</f>
        <v>0</v>
      </c>
      <c r="Z9" s="72">
        <f>$J9+$N9+$R9</f>
        <v>24162653517</v>
      </c>
      <c r="AA9" s="73">
        <f>$K9+$O9+$S9</f>
        <v>4220560816</v>
      </c>
      <c r="AB9" s="73">
        <f>$Z9+$AA9</f>
        <v>28383214333</v>
      </c>
      <c r="AC9" s="99">
        <f>IF($I9=0,0,$AB9/$I9)</f>
        <v>0.7506801086689141</v>
      </c>
      <c r="AD9" s="72">
        <v>6441447731</v>
      </c>
      <c r="AE9" s="73">
        <v>1297158913</v>
      </c>
      <c r="AF9" s="73">
        <f>$AD9+$AE9</f>
        <v>7738606644</v>
      </c>
      <c r="AG9" s="73">
        <v>39217256595</v>
      </c>
      <c r="AH9" s="73">
        <v>37311539910</v>
      </c>
      <c r="AI9" s="73">
        <v>25205323596</v>
      </c>
      <c r="AJ9" s="99">
        <f>IF($AH9=0,0,$AI9/$AH9)</f>
        <v>0.6755369426402213</v>
      </c>
      <c r="AK9" s="99">
        <f>IF($AF9=0,0,(($T9/$AF9)-1))</f>
        <v>0.01842208882790719</v>
      </c>
      <c r="AL9" s="12"/>
      <c r="AM9" s="12"/>
      <c r="AN9" s="12"/>
      <c r="AO9" s="12"/>
    </row>
    <row r="10" spans="1:41" s="13" customFormat="1" ht="12.75">
      <c r="A10" s="29"/>
      <c r="B10" s="38" t="s">
        <v>24</v>
      </c>
      <c r="C10" s="39" t="s">
        <v>25</v>
      </c>
      <c r="D10" s="72">
        <v>16800636009</v>
      </c>
      <c r="E10" s="73">
        <v>2821395374</v>
      </c>
      <c r="F10" s="75">
        <f aca="true" t="shared" si="0" ref="F10:F18">$D10+$E10</f>
        <v>19622031383</v>
      </c>
      <c r="G10" s="72">
        <v>16582636888</v>
      </c>
      <c r="H10" s="73">
        <v>2898762507</v>
      </c>
      <c r="I10" s="75">
        <f aca="true" t="shared" si="1" ref="I10:I18">$G10+$H10</f>
        <v>19481399395</v>
      </c>
      <c r="J10" s="72">
        <v>4061879045</v>
      </c>
      <c r="K10" s="73">
        <v>315620764</v>
      </c>
      <c r="L10" s="73">
        <f aca="true" t="shared" si="2" ref="L10:L18">$J10+$K10</f>
        <v>4377499809</v>
      </c>
      <c r="M10" s="99">
        <f aca="true" t="shared" si="3" ref="M10:M18">IF($F10=0,0,$L10/$F10)</f>
        <v>0.22309106144802868</v>
      </c>
      <c r="N10" s="110">
        <v>3739260517</v>
      </c>
      <c r="O10" s="111">
        <v>529782064</v>
      </c>
      <c r="P10" s="112">
        <f aca="true" t="shared" si="4" ref="P10:P18">$N10+$O10</f>
        <v>4269042581</v>
      </c>
      <c r="Q10" s="99">
        <f aca="true" t="shared" si="5" ref="Q10:Q18">IF($F10=0,0,$P10/$F10)</f>
        <v>0.21756374239104437</v>
      </c>
      <c r="R10" s="110">
        <v>3385390169</v>
      </c>
      <c r="S10" s="112">
        <v>346601752</v>
      </c>
      <c r="T10" s="112">
        <f aca="true" t="shared" si="6" ref="T10:T18">$R10+$S10</f>
        <v>3731991921</v>
      </c>
      <c r="U10" s="99">
        <f aca="true" t="shared" si="7" ref="U10:U18">IF($I10=0,0,$T10/$I10)</f>
        <v>0.19156693240208578</v>
      </c>
      <c r="V10" s="110">
        <v>0</v>
      </c>
      <c r="W10" s="112">
        <v>0</v>
      </c>
      <c r="X10" s="112">
        <f aca="true" t="shared" si="8" ref="X10:X18">$V10+$W10</f>
        <v>0</v>
      </c>
      <c r="Y10" s="99">
        <f aca="true" t="shared" si="9" ref="Y10:Y18">IF($I10=0,0,$X10/$I10)</f>
        <v>0</v>
      </c>
      <c r="Z10" s="72">
        <f aca="true" t="shared" si="10" ref="Z10:Z18">$J10+$N10+$R10</f>
        <v>11186529731</v>
      </c>
      <c r="AA10" s="73">
        <f aca="true" t="shared" si="11" ref="AA10:AA18">$K10+$O10+$S10</f>
        <v>1192004580</v>
      </c>
      <c r="AB10" s="73">
        <f aca="true" t="shared" si="12" ref="AB10:AB18">$Z10+$AA10</f>
        <v>12378534311</v>
      </c>
      <c r="AC10" s="99">
        <f aca="true" t="shared" si="13" ref="AC10:AC18">IF($I10=0,0,$AB10/$I10)</f>
        <v>0.6354027274948746</v>
      </c>
      <c r="AD10" s="72">
        <v>3694688561</v>
      </c>
      <c r="AE10" s="73">
        <v>522502716</v>
      </c>
      <c r="AF10" s="73">
        <f aca="true" t="shared" si="14" ref="AF10:AF18">$AD10+$AE10</f>
        <v>4217191277</v>
      </c>
      <c r="AG10" s="73">
        <v>19668168375</v>
      </c>
      <c r="AH10" s="73">
        <v>19623650598</v>
      </c>
      <c r="AI10" s="73">
        <v>13654160886</v>
      </c>
      <c r="AJ10" s="99">
        <f aca="true" t="shared" si="15" ref="AJ10:AJ18">IF($AH10=0,0,$AI10/$AH10)</f>
        <v>0.6958012637766595</v>
      </c>
      <c r="AK10" s="99">
        <f aca="true" t="shared" si="16" ref="AK10:AK18">IF($AF10=0,0,(($T10/$AF10)-1))</f>
        <v>-0.11505272683414025</v>
      </c>
      <c r="AL10" s="12"/>
      <c r="AM10" s="12"/>
      <c r="AN10" s="12"/>
      <c r="AO10" s="12"/>
    </row>
    <row r="11" spans="1:41" s="13" customFormat="1" ht="12.75">
      <c r="A11" s="29"/>
      <c r="B11" s="38" t="s">
        <v>26</v>
      </c>
      <c r="C11" s="39" t="s">
        <v>27</v>
      </c>
      <c r="D11" s="72">
        <v>125408823104</v>
      </c>
      <c r="E11" s="73">
        <v>20419616179</v>
      </c>
      <c r="F11" s="75">
        <f t="shared" si="0"/>
        <v>145828439283</v>
      </c>
      <c r="G11" s="72">
        <v>124580252262</v>
      </c>
      <c r="H11" s="73">
        <v>19249151100</v>
      </c>
      <c r="I11" s="75">
        <f t="shared" si="1"/>
        <v>143829403362</v>
      </c>
      <c r="J11" s="72">
        <v>33563389111</v>
      </c>
      <c r="K11" s="73">
        <v>1137152020</v>
      </c>
      <c r="L11" s="73">
        <f t="shared" si="2"/>
        <v>34700541131</v>
      </c>
      <c r="M11" s="99">
        <f t="shared" si="3"/>
        <v>0.23795455332041826</v>
      </c>
      <c r="N11" s="110">
        <v>29213154058</v>
      </c>
      <c r="O11" s="111">
        <v>3617524499</v>
      </c>
      <c r="P11" s="112">
        <f t="shared" si="4"/>
        <v>32830678557</v>
      </c>
      <c r="Q11" s="99">
        <f t="shared" si="5"/>
        <v>0.2251322082196024</v>
      </c>
      <c r="R11" s="110">
        <v>29690137870</v>
      </c>
      <c r="S11" s="112">
        <v>2857644082</v>
      </c>
      <c r="T11" s="112">
        <f t="shared" si="6"/>
        <v>32547781952</v>
      </c>
      <c r="U11" s="99">
        <f t="shared" si="7"/>
        <v>0.22629435422242172</v>
      </c>
      <c r="V11" s="110">
        <v>0</v>
      </c>
      <c r="W11" s="112">
        <v>0</v>
      </c>
      <c r="X11" s="112">
        <f t="shared" si="8"/>
        <v>0</v>
      </c>
      <c r="Y11" s="99">
        <f t="shared" si="9"/>
        <v>0</v>
      </c>
      <c r="Z11" s="72">
        <f t="shared" si="10"/>
        <v>92466681039</v>
      </c>
      <c r="AA11" s="73">
        <f t="shared" si="11"/>
        <v>7612320601</v>
      </c>
      <c r="AB11" s="73">
        <f t="shared" si="12"/>
        <v>100079001640</v>
      </c>
      <c r="AC11" s="99">
        <f t="shared" si="13"/>
        <v>0.695817401036658</v>
      </c>
      <c r="AD11" s="72">
        <v>26949315912</v>
      </c>
      <c r="AE11" s="73">
        <v>2732416782</v>
      </c>
      <c r="AF11" s="73">
        <f t="shared" si="14"/>
        <v>29681732694</v>
      </c>
      <c r="AG11" s="73">
        <v>142803784002</v>
      </c>
      <c r="AH11" s="73">
        <v>141668892789</v>
      </c>
      <c r="AI11" s="73">
        <v>96313233417</v>
      </c>
      <c r="AJ11" s="99">
        <f t="shared" si="15"/>
        <v>0.6798474352478198</v>
      </c>
      <c r="AK11" s="99">
        <f t="shared" si="16"/>
        <v>0.0965593648978369</v>
      </c>
      <c r="AL11" s="12"/>
      <c r="AM11" s="12"/>
      <c r="AN11" s="12"/>
      <c r="AO11" s="12"/>
    </row>
    <row r="12" spans="1:41" s="13" customFormat="1" ht="12.75">
      <c r="A12" s="29"/>
      <c r="B12" s="38" t="s">
        <v>28</v>
      </c>
      <c r="C12" s="39" t="s">
        <v>29</v>
      </c>
      <c r="D12" s="72">
        <v>58805826689</v>
      </c>
      <c r="E12" s="73">
        <v>14570998196</v>
      </c>
      <c r="F12" s="75">
        <f t="shared" si="0"/>
        <v>73376824885</v>
      </c>
      <c r="G12" s="72">
        <v>57388940843</v>
      </c>
      <c r="H12" s="73">
        <v>17478584617</v>
      </c>
      <c r="I12" s="75">
        <f t="shared" si="1"/>
        <v>74867525460</v>
      </c>
      <c r="J12" s="72">
        <v>16866168803</v>
      </c>
      <c r="K12" s="73">
        <v>1821003735</v>
      </c>
      <c r="L12" s="73">
        <f t="shared" si="2"/>
        <v>18687172538</v>
      </c>
      <c r="M12" s="99">
        <f t="shared" si="3"/>
        <v>0.25467404139232674</v>
      </c>
      <c r="N12" s="110">
        <v>13774715773</v>
      </c>
      <c r="O12" s="111">
        <v>2666560639</v>
      </c>
      <c r="P12" s="112">
        <f t="shared" si="4"/>
        <v>16441276412</v>
      </c>
      <c r="Q12" s="99">
        <f t="shared" si="5"/>
        <v>0.22406633753596764</v>
      </c>
      <c r="R12" s="110">
        <v>15994330661</v>
      </c>
      <c r="S12" s="112">
        <v>2105096859</v>
      </c>
      <c r="T12" s="112">
        <f t="shared" si="6"/>
        <v>18099427520</v>
      </c>
      <c r="U12" s="99">
        <f t="shared" si="7"/>
        <v>0.24175271466224843</v>
      </c>
      <c r="V12" s="110">
        <v>0</v>
      </c>
      <c r="W12" s="112">
        <v>0</v>
      </c>
      <c r="X12" s="112">
        <f t="shared" si="8"/>
        <v>0</v>
      </c>
      <c r="Y12" s="99">
        <f t="shared" si="9"/>
        <v>0</v>
      </c>
      <c r="Z12" s="72">
        <f t="shared" si="10"/>
        <v>46635215237</v>
      </c>
      <c r="AA12" s="73">
        <f t="shared" si="11"/>
        <v>6592661233</v>
      </c>
      <c r="AB12" s="73">
        <f t="shared" si="12"/>
        <v>53227876470</v>
      </c>
      <c r="AC12" s="99">
        <f t="shared" si="13"/>
        <v>0.7109608090150974</v>
      </c>
      <c r="AD12" s="72">
        <v>13478161385</v>
      </c>
      <c r="AE12" s="73">
        <v>2505696913</v>
      </c>
      <c r="AF12" s="73">
        <f t="shared" si="14"/>
        <v>15983858298</v>
      </c>
      <c r="AG12" s="73">
        <v>68763533851</v>
      </c>
      <c r="AH12" s="73">
        <v>70442939589</v>
      </c>
      <c r="AI12" s="73">
        <v>51687809109</v>
      </c>
      <c r="AJ12" s="99">
        <f t="shared" si="15"/>
        <v>0.733754289792178</v>
      </c>
      <c r="AK12" s="99">
        <f t="shared" si="16"/>
        <v>0.13235660517990921</v>
      </c>
      <c r="AL12" s="12"/>
      <c r="AM12" s="12"/>
      <c r="AN12" s="12"/>
      <c r="AO12" s="12"/>
    </row>
    <row r="13" spans="1:41" s="13" customFormat="1" ht="12.75">
      <c r="A13" s="29"/>
      <c r="B13" s="38" t="s">
        <v>30</v>
      </c>
      <c r="C13" s="39" t="s">
        <v>31</v>
      </c>
      <c r="D13" s="72">
        <v>16386863231</v>
      </c>
      <c r="E13" s="73">
        <v>6261794858</v>
      </c>
      <c r="F13" s="75">
        <f t="shared" si="0"/>
        <v>22648658089</v>
      </c>
      <c r="G13" s="72">
        <v>15845956610</v>
      </c>
      <c r="H13" s="73">
        <v>6278555697</v>
      </c>
      <c r="I13" s="75">
        <f t="shared" si="1"/>
        <v>22124512307</v>
      </c>
      <c r="J13" s="72">
        <v>4351859312</v>
      </c>
      <c r="K13" s="73">
        <v>867802547</v>
      </c>
      <c r="L13" s="73">
        <f t="shared" si="2"/>
        <v>5219661859</v>
      </c>
      <c r="M13" s="99">
        <f t="shared" si="3"/>
        <v>0.2304623010550495</v>
      </c>
      <c r="N13" s="110">
        <v>4249440543</v>
      </c>
      <c r="O13" s="111">
        <v>1362994399</v>
      </c>
      <c r="P13" s="112">
        <f t="shared" si="4"/>
        <v>5612434942</v>
      </c>
      <c r="Q13" s="99">
        <f t="shared" si="5"/>
        <v>0.24780430345786567</v>
      </c>
      <c r="R13" s="110">
        <v>3450269978</v>
      </c>
      <c r="S13" s="112">
        <v>921159304</v>
      </c>
      <c r="T13" s="112">
        <f t="shared" si="6"/>
        <v>4371429282</v>
      </c>
      <c r="U13" s="99">
        <f t="shared" si="7"/>
        <v>0.1975830798592075</v>
      </c>
      <c r="V13" s="110">
        <v>0</v>
      </c>
      <c r="W13" s="112">
        <v>0</v>
      </c>
      <c r="X13" s="112">
        <f t="shared" si="8"/>
        <v>0</v>
      </c>
      <c r="Y13" s="99">
        <f t="shared" si="9"/>
        <v>0</v>
      </c>
      <c r="Z13" s="72">
        <f t="shared" si="10"/>
        <v>12051569833</v>
      </c>
      <c r="AA13" s="73">
        <f t="shared" si="11"/>
        <v>3151956250</v>
      </c>
      <c r="AB13" s="73">
        <f t="shared" si="12"/>
        <v>15203526083</v>
      </c>
      <c r="AC13" s="99">
        <f t="shared" si="13"/>
        <v>0.6871801679528882</v>
      </c>
      <c r="AD13" s="72">
        <v>3523384575</v>
      </c>
      <c r="AE13" s="73">
        <v>878203456</v>
      </c>
      <c r="AF13" s="73">
        <f t="shared" si="14"/>
        <v>4401588031</v>
      </c>
      <c r="AG13" s="73">
        <v>20775017918</v>
      </c>
      <c r="AH13" s="73">
        <v>21531607321</v>
      </c>
      <c r="AI13" s="73">
        <v>13973327623</v>
      </c>
      <c r="AJ13" s="99">
        <f t="shared" si="15"/>
        <v>0.6489681617670813</v>
      </c>
      <c r="AK13" s="99">
        <f t="shared" si="16"/>
        <v>-0.006851788215433752</v>
      </c>
      <c r="AL13" s="12"/>
      <c r="AM13" s="12"/>
      <c r="AN13" s="12"/>
      <c r="AO13" s="12"/>
    </row>
    <row r="14" spans="1:41" s="13" customFormat="1" ht="12.75">
      <c r="A14" s="29"/>
      <c r="B14" s="38" t="s">
        <v>32</v>
      </c>
      <c r="C14" s="39" t="s">
        <v>33</v>
      </c>
      <c r="D14" s="72">
        <v>16717570590</v>
      </c>
      <c r="E14" s="73">
        <v>3152048455</v>
      </c>
      <c r="F14" s="75">
        <f t="shared" si="0"/>
        <v>19869619045</v>
      </c>
      <c r="G14" s="72">
        <v>16709450810</v>
      </c>
      <c r="H14" s="73">
        <v>3160904223</v>
      </c>
      <c r="I14" s="75">
        <f t="shared" si="1"/>
        <v>19870355033</v>
      </c>
      <c r="J14" s="72">
        <v>4305735545</v>
      </c>
      <c r="K14" s="73">
        <v>460403359</v>
      </c>
      <c r="L14" s="73">
        <f t="shared" si="2"/>
        <v>4766138904</v>
      </c>
      <c r="M14" s="99">
        <f t="shared" si="3"/>
        <v>0.23987067357485917</v>
      </c>
      <c r="N14" s="110">
        <v>3071064305</v>
      </c>
      <c r="O14" s="111">
        <v>614276104</v>
      </c>
      <c r="P14" s="112">
        <f t="shared" si="4"/>
        <v>3685340409</v>
      </c>
      <c r="Q14" s="99">
        <f t="shared" si="5"/>
        <v>0.185476148317367</v>
      </c>
      <c r="R14" s="110">
        <v>2791938107</v>
      </c>
      <c r="S14" s="112">
        <v>623590077</v>
      </c>
      <c r="T14" s="112">
        <f t="shared" si="6"/>
        <v>3415528184</v>
      </c>
      <c r="U14" s="99">
        <f t="shared" si="7"/>
        <v>0.17189064706330656</v>
      </c>
      <c r="V14" s="110">
        <v>0</v>
      </c>
      <c r="W14" s="112">
        <v>0</v>
      </c>
      <c r="X14" s="112">
        <f t="shared" si="8"/>
        <v>0</v>
      </c>
      <c r="Y14" s="99">
        <f t="shared" si="9"/>
        <v>0</v>
      </c>
      <c r="Z14" s="72">
        <f t="shared" si="10"/>
        <v>10168737957</v>
      </c>
      <c r="AA14" s="73">
        <f t="shared" si="11"/>
        <v>1698269540</v>
      </c>
      <c r="AB14" s="73">
        <f t="shared" si="12"/>
        <v>11867007497</v>
      </c>
      <c r="AC14" s="99">
        <f t="shared" si="13"/>
        <v>0.5972217143222496</v>
      </c>
      <c r="AD14" s="72">
        <v>3139427218</v>
      </c>
      <c r="AE14" s="73">
        <v>425979375</v>
      </c>
      <c r="AF14" s="73">
        <f t="shared" si="14"/>
        <v>3565406593</v>
      </c>
      <c r="AG14" s="73">
        <v>18957436355</v>
      </c>
      <c r="AH14" s="73">
        <v>18718030038</v>
      </c>
      <c r="AI14" s="73">
        <v>12907115447</v>
      </c>
      <c r="AJ14" s="99">
        <f t="shared" si="15"/>
        <v>0.6895552267411101</v>
      </c>
      <c r="AK14" s="99">
        <f t="shared" si="16"/>
        <v>-0.0420368350959629</v>
      </c>
      <c r="AL14" s="12"/>
      <c r="AM14" s="12"/>
      <c r="AN14" s="12"/>
      <c r="AO14" s="12"/>
    </row>
    <row r="15" spans="1:41" s="13" customFormat="1" ht="12.75">
      <c r="A15" s="29"/>
      <c r="B15" s="38" t="s">
        <v>34</v>
      </c>
      <c r="C15" s="39" t="s">
        <v>35</v>
      </c>
      <c r="D15" s="72">
        <v>16988908895</v>
      </c>
      <c r="E15" s="73">
        <v>3107218029</v>
      </c>
      <c r="F15" s="75">
        <f t="shared" si="0"/>
        <v>20096126924</v>
      </c>
      <c r="G15" s="72">
        <v>16999405744</v>
      </c>
      <c r="H15" s="73">
        <v>3228311764</v>
      </c>
      <c r="I15" s="75">
        <f t="shared" si="1"/>
        <v>20227717508</v>
      </c>
      <c r="J15" s="72">
        <v>4104681485</v>
      </c>
      <c r="K15" s="73">
        <v>310453694</v>
      </c>
      <c r="L15" s="73">
        <f t="shared" si="2"/>
        <v>4415135179</v>
      </c>
      <c r="M15" s="99">
        <f t="shared" si="3"/>
        <v>0.21970080084074214</v>
      </c>
      <c r="N15" s="110">
        <v>3251582896</v>
      </c>
      <c r="O15" s="111">
        <v>820573860</v>
      </c>
      <c r="P15" s="112">
        <f t="shared" si="4"/>
        <v>4072156756</v>
      </c>
      <c r="Q15" s="99">
        <f t="shared" si="5"/>
        <v>0.20263390908109694</v>
      </c>
      <c r="R15" s="110">
        <v>2667689912</v>
      </c>
      <c r="S15" s="112">
        <v>680687843</v>
      </c>
      <c r="T15" s="112">
        <f t="shared" si="6"/>
        <v>3348377755</v>
      </c>
      <c r="U15" s="99">
        <f t="shared" si="7"/>
        <v>0.16553413669514255</v>
      </c>
      <c r="V15" s="110">
        <v>0</v>
      </c>
      <c r="W15" s="112">
        <v>0</v>
      </c>
      <c r="X15" s="112">
        <f t="shared" si="8"/>
        <v>0</v>
      </c>
      <c r="Y15" s="99">
        <f t="shared" si="9"/>
        <v>0</v>
      </c>
      <c r="Z15" s="72">
        <f t="shared" si="10"/>
        <v>10023954293</v>
      </c>
      <c r="AA15" s="73">
        <f t="shared" si="11"/>
        <v>1811715397</v>
      </c>
      <c r="AB15" s="73">
        <f t="shared" si="12"/>
        <v>11835669690</v>
      </c>
      <c r="AC15" s="99">
        <f t="shared" si="13"/>
        <v>0.5851213655381052</v>
      </c>
      <c r="AD15" s="72">
        <v>3252280200</v>
      </c>
      <c r="AE15" s="73">
        <v>421721340</v>
      </c>
      <c r="AF15" s="73">
        <f t="shared" si="14"/>
        <v>3674001540</v>
      </c>
      <c r="AG15" s="73">
        <v>16043754396</v>
      </c>
      <c r="AH15" s="73">
        <v>18557298532</v>
      </c>
      <c r="AI15" s="73">
        <v>13009226341</v>
      </c>
      <c r="AJ15" s="99">
        <f t="shared" si="15"/>
        <v>0.7010301805818899</v>
      </c>
      <c r="AK15" s="99">
        <f t="shared" si="16"/>
        <v>-0.08862919121149848</v>
      </c>
      <c r="AL15" s="12"/>
      <c r="AM15" s="12"/>
      <c r="AN15" s="12"/>
      <c r="AO15" s="12"/>
    </row>
    <row r="16" spans="1:41" s="13" customFormat="1" ht="12.75">
      <c r="A16" s="29"/>
      <c r="B16" s="38" t="s">
        <v>36</v>
      </c>
      <c r="C16" s="39" t="s">
        <v>37</v>
      </c>
      <c r="D16" s="72">
        <v>6304116539</v>
      </c>
      <c r="E16" s="73">
        <v>1391803486</v>
      </c>
      <c r="F16" s="75">
        <f t="shared" si="0"/>
        <v>7695920025</v>
      </c>
      <c r="G16" s="72">
        <v>6275371038</v>
      </c>
      <c r="H16" s="73">
        <v>1342663255</v>
      </c>
      <c r="I16" s="75">
        <f t="shared" si="1"/>
        <v>7618034293</v>
      </c>
      <c r="J16" s="72">
        <v>1846782507</v>
      </c>
      <c r="K16" s="73">
        <v>183423352</v>
      </c>
      <c r="L16" s="73">
        <f t="shared" si="2"/>
        <v>2030205859</v>
      </c>
      <c r="M16" s="99">
        <f t="shared" si="3"/>
        <v>0.26380287898067134</v>
      </c>
      <c r="N16" s="110">
        <v>1258647955</v>
      </c>
      <c r="O16" s="111">
        <v>277090933</v>
      </c>
      <c r="P16" s="112">
        <f t="shared" si="4"/>
        <v>1535738888</v>
      </c>
      <c r="Q16" s="99">
        <f t="shared" si="5"/>
        <v>0.19955234501023808</v>
      </c>
      <c r="R16" s="110">
        <v>1320115061</v>
      </c>
      <c r="S16" s="112">
        <v>206725192</v>
      </c>
      <c r="T16" s="112">
        <f t="shared" si="6"/>
        <v>1526840253</v>
      </c>
      <c r="U16" s="99">
        <f t="shared" si="7"/>
        <v>0.200424439465043</v>
      </c>
      <c r="V16" s="110">
        <v>0</v>
      </c>
      <c r="W16" s="112">
        <v>0</v>
      </c>
      <c r="X16" s="112">
        <f t="shared" si="8"/>
        <v>0</v>
      </c>
      <c r="Y16" s="99">
        <f t="shared" si="9"/>
        <v>0</v>
      </c>
      <c r="Z16" s="72">
        <f t="shared" si="10"/>
        <v>4425545523</v>
      </c>
      <c r="AA16" s="73">
        <f t="shared" si="11"/>
        <v>667239477</v>
      </c>
      <c r="AB16" s="73">
        <f t="shared" si="12"/>
        <v>5092785000</v>
      </c>
      <c r="AC16" s="99">
        <f t="shared" si="13"/>
        <v>0.6685169433641981</v>
      </c>
      <c r="AD16" s="72">
        <v>1425431881</v>
      </c>
      <c r="AE16" s="73">
        <v>140941451</v>
      </c>
      <c r="AF16" s="73">
        <f t="shared" si="14"/>
        <v>1566373332</v>
      </c>
      <c r="AG16" s="73">
        <v>7739646719</v>
      </c>
      <c r="AH16" s="73">
        <v>7392058898</v>
      </c>
      <c r="AI16" s="73">
        <v>5769964147</v>
      </c>
      <c r="AJ16" s="99">
        <f t="shared" si="15"/>
        <v>0.7805625234616468</v>
      </c>
      <c r="AK16" s="99">
        <f t="shared" si="16"/>
        <v>-0.025238605760430577</v>
      </c>
      <c r="AL16" s="12"/>
      <c r="AM16" s="12"/>
      <c r="AN16" s="12"/>
      <c r="AO16" s="12"/>
    </row>
    <row r="17" spans="1:41" s="13" customFormat="1" ht="12.75">
      <c r="A17" s="29"/>
      <c r="B17" s="40" t="s">
        <v>38</v>
      </c>
      <c r="C17" s="39" t="s">
        <v>39</v>
      </c>
      <c r="D17" s="72">
        <v>55449003349</v>
      </c>
      <c r="E17" s="73">
        <v>10092332675</v>
      </c>
      <c r="F17" s="75">
        <f t="shared" si="0"/>
        <v>65541336024</v>
      </c>
      <c r="G17" s="72">
        <v>54266023192</v>
      </c>
      <c r="H17" s="73">
        <v>11721305625</v>
      </c>
      <c r="I17" s="75">
        <f t="shared" si="1"/>
        <v>65987328817</v>
      </c>
      <c r="J17" s="72">
        <v>15173719469</v>
      </c>
      <c r="K17" s="73">
        <v>1087696831</v>
      </c>
      <c r="L17" s="73">
        <f t="shared" si="2"/>
        <v>16261416300</v>
      </c>
      <c r="M17" s="99">
        <f t="shared" si="3"/>
        <v>0.24810931980460965</v>
      </c>
      <c r="N17" s="110">
        <v>13363057411</v>
      </c>
      <c r="O17" s="111">
        <v>2037700017</v>
      </c>
      <c r="P17" s="112">
        <f t="shared" si="4"/>
        <v>15400757428</v>
      </c>
      <c r="Q17" s="99">
        <f t="shared" si="5"/>
        <v>0.23497777680882997</v>
      </c>
      <c r="R17" s="110">
        <v>13352736665</v>
      </c>
      <c r="S17" s="112">
        <v>1547047328</v>
      </c>
      <c r="T17" s="112">
        <f t="shared" si="6"/>
        <v>14899783993</v>
      </c>
      <c r="U17" s="99">
        <f t="shared" si="7"/>
        <v>0.22579765327857065</v>
      </c>
      <c r="V17" s="110">
        <v>0</v>
      </c>
      <c r="W17" s="112">
        <v>0</v>
      </c>
      <c r="X17" s="112">
        <f t="shared" si="8"/>
        <v>0</v>
      </c>
      <c r="Y17" s="99">
        <f t="shared" si="9"/>
        <v>0</v>
      </c>
      <c r="Z17" s="72">
        <f t="shared" si="10"/>
        <v>41889513545</v>
      </c>
      <c r="AA17" s="73">
        <f t="shared" si="11"/>
        <v>4672444176</v>
      </c>
      <c r="AB17" s="73">
        <f t="shared" si="12"/>
        <v>46561957721</v>
      </c>
      <c r="AC17" s="99">
        <f t="shared" si="13"/>
        <v>0.7056196781374254</v>
      </c>
      <c r="AD17" s="72">
        <v>12702190558</v>
      </c>
      <c r="AE17" s="73">
        <v>1785130703</v>
      </c>
      <c r="AF17" s="73">
        <f t="shared" si="14"/>
        <v>14487321261</v>
      </c>
      <c r="AG17" s="73">
        <v>60066997557</v>
      </c>
      <c r="AH17" s="73">
        <v>61940963706</v>
      </c>
      <c r="AI17" s="73">
        <v>44524862467</v>
      </c>
      <c r="AJ17" s="99">
        <f t="shared" si="15"/>
        <v>0.7188274092462503</v>
      </c>
      <c r="AK17" s="99">
        <f t="shared" si="16"/>
        <v>0.028470600228239107</v>
      </c>
      <c r="AL17" s="12"/>
      <c r="AM17" s="12"/>
      <c r="AN17" s="12"/>
      <c r="AO17" s="12"/>
    </row>
    <row r="18" spans="1:41" s="13" customFormat="1" ht="12.75">
      <c r="A18" s="41"/>
      <c r="B18" s="42" t="s">
        <v>613</v>
      </c>
      <c r="C18" s="41"/>
      <c r="D18" s="76">
        <f>SUM(D9:D17)</f>
        <v>342548602288</v>
      </c>
      <c r="E18" s="77">
        <f>SUM(E9:E17)</f>
        <v>70623095710</v>
      </c>
      <c r="F18" s="78">
        <f t="shared" si="0"/>
        <v>413171697998</v>
      </c>
      <c r="G18" s="76">
        <f>SUM(G9:G17)</f>
        <v>338107257632</v>
      </c>
      <c r="H18" s="77">
        <f>SUM(H9:H17)</f>
        <v>73709017776</v>
      </c>
      <c r="I18" s="78">
        <f t="shared" si="1"/>
        <v>411816275408</v>
      </c>
      <c r="J18" s="76">
        <f>SUM(J9:J17)</f>
        <v>94689325009</v>
      </c>
      <c r="K18" s="77">
        <f>SUM(K9:K17)</f>
        <v>7494950227</v>
      </c>
      <c r="L18" s="77">
        <f t="shared" si="2"/>
        <v>102184275236</v>
      </c>
      <c r="M18" s="100">
        <f t="shared" si="3"/>
        <v>0.24731673474037089</v>
      </c>
      <c r="N18" s="113">
        <f>SUM(N9:N17)</f>
        <v>79093794285</v>
      </c>
      <c r="O18" s="114">
        <f>SUM(O9:O17)</f>
        <v>13529174421</v>
      </c>
      <c r="P18" s="115">
        <f t="shared" si="4"/>
        <v>92622968706</v>
      </c>
      <c r="Q18" s="100">
        <f t="shared" si="5"/>
        <v>0.22417549206491957</v>
      </c>
      <c r="R18" s="113">
        <f>SUM(R9:R17)</f>
        <v>79227281381</v>
      </c>
      <c r="S18" s="115">
        <f>SUM(S9:S17)</f>
        <v>10595047422</v>
      </c>
      <c r="T18" s="115">
        <f t="shared" si="6"/>
        <v>89822328803</v>
      </c>
      <c r="U18" s="100">
        <f t="shared" si="7"/>
        <v>0.21811262489324892</v>
      </c>
      <c r="V18" s="113">
        <f>SUM(V9:V17)</f>
        <v>0</v>
      </c>
      <c r="W18" s="115">
        <f>SUM(W9:W17)</f>
        <v>0</v>
      </c>
      <c r="X18" s="115">
        <f t="shared" si="8"/>
        <v>0</v>
      </c>
      <c r="Y18" s="100">
        <f t="shared" si="9"/>
        <v>0</v>
      </c>
      <c r="Z18" s="76">
        <f t="shared" si="10"/>
        <v>253010400675</v>
      </c>
      <c r="AA18" s="77">
        <f t="shared" si="11"/>
        <v>31619172070</v>
      </c>
      <c r="AB18" s="77">
        <f t="shared" si="12"/>
        <v>284629572745</v>
      </c>
      <c r="AC18" s="100">
        <f t="shared" si="13"/>
        <v>0.6911566874403108</v>
      </c>
      <c r="AD18" s="76">
        <f>SUM(AD9:AD17)</f>
        <v>74606328021</v>
      </c>
      <c r="AE18" s="77">
        <f>SUM(AE9:AE17)</f>
        <v>10709751649</v>
      </c>
      <c r="AF18" s="77">
        <f t="shared" si="14"/>
        <v>85316079670</v>
      </c>
      <c r="AG18" s="77">
        <f>SUM(AG9:AG17)</f>
        <v>394035595768</v>
      </c>
      <c r="AH18" s="77">
        <f>SUM(AH9:AH17)</f>
        <v>397186981381</v>
      </c>
      <c r="AI18" s="77">
        <f>SUM(AI9:AI17)</f>
        <v>277045023033</v>
      </c>
      <c r="AJ18" s="100">
        <f t="shared" si="15"/>
        <v>0.6975178845734767</v>
      </c>
      <c r="AK18" s="100">
        <f t="shared" si="16"/>
        <v>0.052818286428889305</v>
      </c>
      <c r="AL18" s="12"/>
      <c r="AM18" s="12"/>
      <c r="AN18" s="12"/>
      <c r="AO18" s="12"/>
    </row>
    <row r="19" spans="1:41" s="13" customFormat="1" ht="12.75" customHeight="1">
      <c r="A19" s="43"/>
      <c r="B19" s="44"/>
      <c r="C19" s="45"/>
      <c r="D19" s="79"/>
      <c r="E19" s="80"/>
      <c r="F19" s="81"/>
      <c r="G19" s="79"/>
      <c r="H19" s="80"/>
      <c r="I19" s="81"/>
      <c r="J19" s="82"/>
      <c r="K19" s="80"/>
      <c r="L19" s="81"/>
      <c r="M19" s="101"/>
      <c r="N19" s="82"/>
      <c r="O19" s="81"/>
      <c r="P19" s="80"/>
      <c r="Q19" s="101"/>
      <c r="R19" s="82"/>
      <c r="S19" s="80"/>
      <c r="T19" s="80"/>
      <c r="U19" s="101"/>
      <c r="V19" s="82"/>
      <c r="W19" s="80"/>
      <c r="X19" s="80"/>
      <c r="Y19" s="101"/>
      <c r="Z19" s="82"/>
      <c r="AA19" s="80"/>
      <c r="AB19" s="81"/>
      <c r="AC19" s="101"/>
      <c r="AD19" s="82"/>
      <c r="AE19" s="80"/>
      <c r="AF19" s="80"/>
      <c r="AG19" s="80"/>
      <c r="AH19" s="80"/>
      <c r="AI19" s="80"/>
      <c r="AJ19" s="101"/>
      <c r="AK19" s="101"/>
      <c r="AL19" s="12"/>
      <c r="AM19" s="12"/>
      <c r="AN19" s="12"/>
      <c r="AO19" s="12"/>
    </row>
    <row r="20" spans="1:41" s="13" customFormat="1" ht="12.75">
      <c r="A20" s="12"/>
      <c r="B20" s="46"/>
      <c r="C20" s="12"/>
      <c r="D20" s="83"/>
      <c r="E20" s="83"/>
      <c r="F20" s="83"/>
      <c r="G20" s="83"/>
      <c r="H20" s="83"/>
      <c r="I20" s="83"/>
      <c r="J20" s="83"/>
      <c r="K20" s="83"/>
      <c r="L20" s="83"/>
      <c r="M20" s="102"/>
      <c r="N20" s="83"/>
      <c r="O20" s="83"/>
      <c r="P20" s="83"/>
      <c r="Q20" s="102"/>
      <c r="R20" s="83"/>
      <c r="S20" s="83"/>
      <c r="T20" s="83"/>
      <c r="U20" s="102"/>
      <c r="V20" s="83"/>
      <c r="W20" s="83"/>
      <c r="X20" s="83"/>
      <c r="Y20" s="102"/>
      <c r="Z20" s="83"/>
      <c r="AA20" s="83"/>
      <c r="AB20" s="83"/>
      <c r="AC20" s="102"/>
      <c r="AD20" s="83"/>
      <c r="AE20" s="83"/>
      <c r="AF20" s="83"/>
      <c r="AG20" s="83"/>
      <c r="AH20" s="83"/>
      <c r="AI20" s="83"/>
      <c r="AJ20" s="102"/>
      <c r="AK20" s="102"/>
      <c r="AL20" s="12"/>
      <c r="AM20" s="12"/>
      <c r="AN20" s="12"/>
      <c r="AO20" s="12"/>
    </row>
    <row r="21" spans="1:41" ht="12.75">
      <c r="A21" s="2"/>
      <c r="B21" s="2"/>
      <c r="C21" s="2"/>
      <c r="D21" s="84"/>
      <c r="E21" s="84"/>
      <c r="F21" s="84"/>
      <c r="G21" s="84"/>
      <c r="H21" s="84"/>
      <c r="I21" s="84"/>
      <c r="J21" s="84"/>
      <c r="K21" s="84"/>
      <c r="L21" s="84"/>
      <c r="M21" s="103"/>
      <c r="N21" s="84"/>
      <c r="O21" s="84"/>
      <c r="P21" s="84"/>
      <c r="Q21" s="103"/>
      <c r="R21" s="84"/>
      <c r="S21" s="84"/>
      <c r="T21" s="84"/>
      <c r="U21" s="103"/>
      <c r="V21" s="84"/>
      <c r="W21" s="84"/>
      <c r="X21" s="84"/>
      <c r="Y21" s="103"/>
      <c r="Z21" s="84"/>
      <c r="AA21" s="84"/>
      <c r="AB21" s="84"/>
      <c r="AC21" s="103"/>
      <c r="AD21" s="84"/>
      <c r="AE21" s="84"/>
      <c r="AF21" s="84"/>
      <c r="AG21" s="84"/>
      <c r="AH21" s="84"/>
      <c r="AI21" s="84"/>
      <c r="AJ21" s="103"/>
      <c r="AK21" s="103"/>
      <c r="AL21" s="2"/>
      <c r="AM21" s="2"/>
      <c r="AN21" s="2"/>
      <c r="AO21" s="2"/>
    </row>
    <row r="22" spans="1:41" ht="12.75">
      <c r="A22" s="2"/>
      <c r="B22" s="2"/>
      <c r="C22" s="2"/>
      <c r="D22" s="84"/>
      <c r="E22" s="84"/>
      <c r="F22" s="84"/>
      <c r="G22" s="84"/>
      <c r="H22" s="84"/>
      <c r="I22" s="84"/>
      <c r="J22" s="84"/>
      <c r="K22" s="84"/>
      <c r="L22" s="84"/>
      <c r="M22" s="103"/>
      <c r="N22" s="84"/>
      <c r="O22" s="84"/>
      <c r="P22" s="84"/>
      <c r="Q22" s="103"/>
      <c r="R22" s="84"/>
      <c r="S22" s="84"/>
      <c r="T22" s="84"/>
      <c r="U22" s="103"/>
      <c r="V22" s="84"/>
      <c r="W22" s="84"/>
      <c r="X22" s="84"/>
      <c r="Y22" s="103"/>
      <c r="Z22" s="84"/>
      <c r="AA22" s="84"/>
      <c r="AB22" s="84"/>
      <c r="AC22" s="103"/>
      <c r="AD22" s="84"/>
      <c r="AE22" s="84"/>
      <c r="AF22" s="84"/>
      <c r="AG22" s="84"/>
      <c r="AH22" s="84"/>
      <c r="AI22" s="84"/>
      <c r="AJ22" s="103"/>
      <c r="AK22" s="103"/>
      <c r="AL22" s="2"/>
      <c r="AM22" s="2"/>
      <c r="AN22" s="2"/>
      <c r="AO22" s="2"/>
    </row>
    <row r="23" spans="1:41" ht="12.75">
      <c r="A23" s="2"/>
      <c r="B23" s="2"/>
      <c r="C23" s="2"/>
      <c r="D23" s="84"/>
      <c r="E23" s="84"/>
      <c r="F23" s="84"/>
      <c r="G23" s="84"/>
      <c r="H23" s="84"/>
      <c r="I23" s="84"/>
      <c r="J23" s="84"/>
      <c r="K23" s="84"/>
      <c r="L23" s="84"/>
      <c r="M23" s="103"/>
      <c r="N23" s="84"/>
      <c r="O23" s="84"/>
      <c r="P23" s="84"/>
      <c r="Q23" s="103"/>
      <c r="R23" s="84"/>
      <c r="S23" s="84"/>
      <c r="T23" s="84"/>
      <c r="U23" s="103"/>
      <c r="V23" s="84"/>
      <c r="W23" s="84"/>
      <c r="X23" s="84"/>
      <c r="Y23" s="103"/>
      <c r="Z23" s="84"/>
      <c r="AA23" s="84"/>
      <c r="AB23" s="84"/>
      <c r="AC23" s="103"/>
      <c r="AD23" s="84"/>
      <c r="AE23" s="84"/>
      <c r="AF23" s="84"/>
      <c r="AG23" s="84"/>
      <c r="AH23" s="84"/>
      <c r="AI23" s="84"/>
      <c r="AJ23" s="103"/>
      <c r="AK23" s="103"/>
      <c r="AL23" s="2"/>
      <c r="AM23" s="2"/>
      <c r="AN23" s="2"/>
      <c r="AO23" s="2"/>
    </row>
    <row r="24" spans="1:41" ht="12.75">
      <c r="A24" s="2"/>
      <c r="B24" s="2"/>
      <c r="C24" s="2"/>
      <c r="D24" s="84"/>
      <c r="E24" s="84"/>
      <c r="F24" s="84"/>
      <c r="G24" s="84"/>
      <c r="H24" s="84"/>
      <c r="I24" s="84"/>
      <c r="J24" s="84"/>
      <c r="K24" s="84"/>
      <c r="L24" s="84"/>
      <c r="M24" s="103"/>
      <c r="N24" s="84"/>
      <c r="O24" s="84"/>
      <c r="P24" s="84"/>
      <c r="Q24" s="103"/>
      <c r="R24" s="84"/>
      <c r="S24" s="84"/>
      <c r="T24" s="84"/>
      <c r="U24" s="103"/>
      <c r="V24" s="84"/>
      <c r="W24" s="84"/>
      <c r="X24" s="84"/>
      <c r="Y24" s="103"/>
      <c r="Z24" s="84"/>
      <c r="AA24" s="84"/>
      <c r="AB24" s="84"/>
      <c r="AC24" s="103"/>
      <c r="AD24" s="84"/>
      <c r="AE24" s="84"/>
      <c r="AF24" s="84"/>
      <c r="AG24" s="84"/>
      <c r="AH24" s="84"/>
      <c r="AI24" s="84"/>
      <c r="AJ24" s="103"/>
      <c r="AK24" s="103"/>
      <c r="AL24" s="2"/>
      <c r="AM24" s="2"/>
      <c r="AN24" s="2"/>
      <c r="AO24" s="2"/>
    </row>
    <row r="25" spans="1:41" ht="12.75">
      <c r="A25" s="2"/>
      <c r="B25" s="2"/>
      <c r="C25" s="2"/>
      <c r="D25" s="84"/>
      <c r="E25" s="84"/>
      <c r="F25" s="84"/>
      <c r="G25" s="84"/>
      <c r="H25" s="84"/>
      <c r="I25" s="84"/>
      <c r="J25" s="84"/>
      <c r="K25" s="84"/>
      <c r="L25" s="84"/>
      <c r="M25" s="103"/>
      <c r="N25" s="84"/>
      <c r="O25" s="84"/>
      <c r="P25" s="84"/>
      <c r="Q25" s="103"/>
      <c r="R25" s="84"/>
      <c r="S25" s="84"/>
      <c r="T25" s="84"/>
      <c r="U25" s="103"/>
      <c r="V25" s="84"/>
      <c r="W25" s="84"/>
      <c r="X25" s="84"/>
      <c r="Y25" s="103"/>
      <c r="Z25" s="84"/>
      <c r="AA25" s="84"/>
      <c r="AB25" s="84"/>
      <c r="AC25" s="103"/>
      <c r="AD25" s="84"/>
      <c r="AE25" s="84"/>
      <c r="AF25" s="84"/>
      <c r="AG25" s="84"/>
      <c r="AH25" s="84"/>
      <c r="AI25" s="84"/>
      <c r="AJ25" s="103"/>
      <c r="AK25" s="103"/>
      <c r="AL25" s="2"/>
      <c r="AM25" s="2"/>
      <c r="AN25" s="2"/>
      <c r="AO25" s="2"/>
    </row>
    <row r="26" spans="1:41" ht="12.75">
      <c r="A26" s="2"/>
      <c r="B26" s="2"/>
      <c r="C26" s="2"/>
      <c r="D26" s="84"/>
      <c r="E26" s="84"/>
      <c r="F26" s="84"/>
      <c r="G26" s="84"/>
      <c r="H26" s="84"/>
      <c r="I26" s="84"/>
      <c r="J26" s="84"/>
      <c r="K26" s="84"/>
      <c r="L26" s="84"/>
      <c r="M26" s="103"/>
      <c r="N26" s="84"/>
      <c r="O26" s="84"/>
      <c r="P26" s="84"/>
      <c r="Q26" s="103"/>
      <c r="R26" s="84"/>
      <c r="S26" s="84"/>
      <c r="T26" s="84"/>
      <c r="U26" s="103"/>
      <c r="V26" s="84"/>
      <c r="W26" s="84"/>
      <c r="X26" s="84"/>
      <c r="Y26" s="103"/>
      <c r="Z26" s="84"/>
      <c r="AA26" s="84"/>
      <c r="AB26" s="84"/>
      <c r="AC26" s="103"/>
      <c r="AD26" s="84"/>
      <c r="AE26" s="84"/>
      <c r="AF26" s="84"/>
      <c r="AG26" s="84"/>
      <c r="AH26" s="84"/>
      <c r="AI26" s="84"/>
      <c r="AJ26" s="103"/>
      <c r="AK26" s="103"/>
      <c r="AL26" s="2"/>
      <c r="AM26" s="2"/>
      <c r="AN26" s="2"/>
      <c r="AO26" s="2"/>
    </row>
    <row r="27" spans="1:41" ht="12.75">
      <c r="A27" s="2"/>
      <c r="B27" s="2"/>
      <c r="C27" s="2"/>
      <c r="D27" s="84"/>
      <c r="E27" s="84"/>
      <c r="F27" s="84"/>
      <c r="G27" s="84"/>
      <c r="H27" s="84"/>
      <c r="I27" s="84"/>
      <c r="J27" s="84"/>
      <c r="K27" s="84"/>
      <c r="L27" s="84"/>
      <c r="M27" s="103"/>
      <c r="N27" s="84"/>
      <c r="O27" s="84"/>
      <c r="P27" s="84"/>
      <c r="Q27" s="103"/>
      <c r="R27" s="84"/>
      <c r="S27" s="84"/>
      <c r="T27" s="84"/>
      <c r="U27" s="103"/>
      <c r="V27" s="84"/>
      <c r="W27" s="84"/>
      <c r="X27" s="84"/>
      <c r="Y27" s="103"/>
      <c r="Z27" s="84"/>
      <c r="AA27" s="84"/>
      <c r="AB27" s="84"/>
      <c r="AC27" s="103"/>
      <c r="AD27" s="84"/>
      <c r="AE27" s="84"/>
      <c r="AF27" s="84"/>
      <c r="AG27" s="84"/>
      <c r="AH27" s="84"/>
      <c r="AI27" s="84"/>
      <c r="AJ27" s="103"/>
      <c r="AK27" s="103"/>
      <c r="AL27" s="2"/>
      <c r="AM27" s="2"/>
      <c r="AN27" s="2"/>
      <c r="AO27" s="2"/>
    </row>
    <row r="28" spans="1:41" ht="12.75">
      <c r="A28" s="2"/>
      <c r="B28" s="2"/>
      <c r="C28" s="2"/>
      <c r="D28" s="84"/>
      <c r="E28" s="84"/>
      <c r="F28" s="84"/>
      <c r="G28" s="84"/>
      <c r="H28" s="84"/>
      <c r="I28" s="84"/>
      <c r="J28" s="84"/>
      <c r="K28" s="84"/>
      <c r="L28" s="84"/>
      <c r="M28" s="103"/>
      <c r="N28" s="84"/>
      <c r="O28" s="84"/>
      <c r="P28" s="84"/>
      <c r="Q28" s="103"/>
      <c r="R28" s="84"/>
      <c r="S28" s="84"/>
      <c r="T28" s="84"/>
      <c r="U28" s="103"/>
      <c r="V28" s="84"/>
      <c r="W28" s="84"/>
      <c r="X28" s="84"/>
      <c r="Y28" s="103"/>
      <c r="Z28" s="84"/>
      <c r="AA28" s="84"/>
      <c r="AB28" s="84"/>
      <c r="AC28" s="103"/>
      <c r="AD28" s="84"/>
      <c r="AE28" s="84"/>
      <c r="AF28" s="84"/>
      <c r="AG28" s="84"/>
      <c r="AH28" s="84"/>
      <c r="AI28" s="84"/>
      <c r="AJ28" s="103"/>
      <c r="AK28" s="103"/>
      <c r="AL28" s="2"/>
      <c r="AM28" s="2"/>
      <c r="AN28" s="2"/>
      <c r="AO28" s="2"/>
    </row>
    <row r="29" spans="1:41" ht="12.75">
      <c r="A29" s="2"/>
      <c r="B29" s="2"/>
      <c r="C29" s="2"/>
      <c r="D29" s="84"/>
      <c r="E29" s="84"/>
      <c r="F29" s="84"/>
      <c r="G29" s="84"/>
      <c r="H29" s="84"/>
      <c r="I29" s="84"/>
      <c r="J29" s="84"/>
      <c r="K29" s="84"/>
      <c r="L29" s="84"/>
      <c r="M29" s="103"/>
      <c r="N29" s="84"/>
      <c r="O29" s="84"/>
      <c r="P29" s="84"/>
      <c r="Q29" s="103"/>
      <c r="R29" s="84"/>
      <c r="S29" s="84"/>
      <c r="T29" s="84"/>
      <c r="U29" s="103"/>
      <c r="V29" s="84"/>
      <c r="W29" s="84"/>
      <c r="X29" s="84"/>
      <c r="Y29" s="103"/>
      <c r="Z29" s="84"/>
      <c r="AA29" s="84"/>
      <c r="AB29" s="84"/>
      <c r="AC29" s="103"/>
      <c r="AD29" s="84"/>
      <c r="AE29" s="84"/>
      <c r="AF29" s="84"/>
      <c r="AG29" s="84"/>
      <c r="AH29" s="84"/>
      <c r="AI29" s="84"/>
      <c r="AJ29" s="103"/>
      <c r="AK29" s="103"/>
      <c r="AL29" s="2"/>
      <c r="AM29" s="2"/>
      <c r="AN29" s="2"/>
      <c r="AO29" s="2"/>
    </row>
    <row r="30" spans="1:41" ht="12.75">
      <c r="A30" s="2"/>
      <c r="B30" s="2"/>
      <c r="C30" s="2"/>
      <c r="D30" s="84"/>
      <c r="E30" s="84"/>
      <c r="F30" s="84"/>
      <c r="G30" s="84"/>
      <c r="H30" s="84"/>
      <c r="I30" s="84"/>
      <c r="J30" s="84"/>
      <c r="K30" s="84"/>
      <c r="L30" s="84"/>
      <c r="M30" s="103"/>
      <c r="N30" s="84"/>
      <c r="O30" s="84"/>
      <c r="P30" s="84"/>
      <c r="Q30" s="103"/>
      <c r="R30" s="84"/>
      <c r="S30" s="84"/>
      <c r="T30" s="84"/>
      <c r="U30" s="103"/>
      <c r="V30" s="84"/>
      <c r="W30" s="84"/>
      <c r="X30" s="84"/>
      <c r="Y30" s="103"/>
      <c r="Z30" s="84"/>
      <c r="AA30" s="84"/>
      <c r="AB30" s="84"/>
      <c r="AC30" s="103"/>
      <c r="AD30" s="84"/>
      <c r="AE30" s="84"/>
      <c r="AF30" s="84"/>
      <c r="AG30" s="84"/>
      <c r="AH30" s="84"/>
      <c r="AI30" s="84"/>
      <c r="AJ30" s="103"/>
      <c r="AK30" s="103"/>
      <c r="AL30" s="2"/>
      <c r="AM30" s="2"/>
      <c r="AN30" s="2"/>
      <c r="AO30" s="2"/>
    </row>
    <row r="31" spans="1:41" ht="12.75">
      <c r="A31" s="2"/>
      <c r="B31" s="2"/>
      <c r="C31" s="2"/>
      <c r="D31" s="84"/>
      <c r="E31" s="84"/>
      <c r="F31" s="84"/>
      <c r="G31" s="84"/>
      <c r="H31" s="84"/>
      <c r="I31" s="84"/>
      <c r="J31" s="84"/>
      <c r="K31" s="84"/>
      <c r="L31" s="84"/>
      <c r="M31" s="103"/>
      <c r="N31" s="84"/>
      <c r="O31" s="84"/>
      <c r="P31" s="84"/>
      <c r="Q31" s="103"/>
      <c r="R31" s="84"/>
      <c r="S31" s="84"/>
      <c r="T31" s="84"/>
      <c r="U31" s="103"/>
      <c r="V31" s="84"/>
      <c r="W31" s="84"/>
      <c r="X31" s="84"/>
      <c r="Y31" s="103"/>
      <c r="Z31" s="84"/>
      <c r="AA31" s="84"/>
      <c r="AB31" s="84"/>
      <c r="AC31" s="103"/>
      <c r="AD31" s="84"/>
      <c r="AE31" s="84"/>
      <c r="AF31" s="84"/>
      <c r="AG31" s="84"/>
      <c r="AH31" s="84"/>
      <c r="AI31" s="84"/>
      <c r="AJ31" s="103"/>
      <c r="AK31" s="103"/>
      <c r="AL31" s="2"/>
      <c r="AM31" s="2"/>
      <c r="AN31" s="2"/>
      <c r="AO31" s="2"/>
    </row>
    <row r="32" spans="1:41" ht="12.75">
      <c r="A32" s="2"/>
      <c r="B32" s="2"/>
      <c r="C32" s="2"/>
      <c r="D32" s="84"/>
      <c r="E32" s="84"/>
      <c r="F32" s="84"/>
      <c r="G32" s="84"/>
      <c r="H32" s="84"/>
      <c r="I32" s="84"/>
      <c r="J32" s="84"/>
      <c r="K32" s="84"/>
      <c r="L32" s="84"/>
      <c r="M32" s="103"/>
      <c r="N32" s="84"/>
      <c r="O32" s="84"/>
      <c r="P32" s="84"/>
      <c r="Q32" s="103"/>
      <c r="R32" s="84"/>
      <c r="S32" s="84"/>
      <c r="T32" s="84"/>
      <c r="U32" s="103"/>
      <c r="V32" s="84"/>
      <c r="W32" s="84"/>
      <c r="X32" s="84"/>
      <c r="Y32" s="103"/>
      <c r="Z32" s="84"/>
      <c r="AA32" s="84"/>
      <c r="AB32" s="84"/>
      <c r="AC32" s="103"/>
      <c r="AD32" s="84"/>
      <c r="AE32" s="84"/>
      <c r="AF32" s="84"/>
      <c r="AG32" s="84"/>
      <c r="AH32" s="84"/>
      <c r="AI32" s="84"/>
      <c r="AJ32" s="103"/>
      <c r="AK32" s="103"/>
      <c r="AL32" s="2"/>
      <c r="AM32" s="2"/>
      <c r="AN32" s="2"/>
      <c r="AO32" s="2"/>
    </row>
    <row r="33" spans="1:41" ht="12.75">
      <c r="A33" s="2"/>
      <c r="B33" s="2"/>
      <c r="C33" s="2"/>
      <c r="D33" s="84"/>
      <c r="E33" s="84"/>
      <c r="F33" s="84"/>
      <c r="G33" s="84"/>
      <c r="H33" s="84"/>
      <c r="I33" s="84"/>
      <c r="J33" s="84"/>
      <c r="K33" s="84"/>
      <c r="L33" s="84"/>
      <c r="M33" s="103"/>
      <c r="N33" s="84"/>
      <c r="O33" s="84"/>
      <c r="P33" s="84"/>
      <c r="Q33" s="103"/>
      <c r="R33" s="84"/>
      <c r="S33" s="84"/>
      <c r="T33" s="84"/>
      <c r="U33" s="103"/>
      <c r="V33" s="84"/>
      <c r="W33" s="84"/>
      <c r="X33" s="84"/>
      <c r="Y33" s="103"/>
      <c r="Z33" s="84"/>
      <c r="AA33" s="84"/>
      <c r="AB33" s="84"/>
      <c r="AC33" s="103"/>
      <c r="AD33" s="84"/>
      <c r="AE33" s="84"/>
      <c r="AF33" s="84"/>
      <c r="AG33" s="84"/>
      <c r="AH33" s="84"/>
      <c r="AI33" s="84"/>
      <c r="AJ33" s="103"/>
      <c r="AK33" s="103"/>
      <c r="AL33" s="2"/>
      <c r="AM33" s="2"/>
      <c r="AN33" s="2"/>
      <c r="AO33" s="2"/>
    </row>
    <row r="34" spans="1:41" ht="12.75">
      <c r="A34" s="2"/>
      <c r="B34" s="2"/>
      <c r="C34" s="2"/>
      <c r="D34" s="84"/>
      <c r="E34" s="84"/>
      <c r="F34" s="84"/>
      <c r="G34" s="84"/>
      <c r="H34" s="84"/>
      <c r="I34" s="84"/>
      <c r="J34" s="84"/>
      <c r="K34" s="84"/>
      <c r="L34" s="84"/>
      <c r="M34" s="103"/>
      <c r="N34" s="84"/>
      <c r="O34" s="84"/>
      <c r="P34" s="84"/>
      <c r="Q34" s="103"/>
      <c r="R34" s="84"/>
      <c r="S34" s="84"/>
      <c r="T34" s="84"/>
      <c r="U34" s="103"/>
      <c r="V34" s="84"/>
      <c r="W34" s="84"/>
      <c r="X34" s="84"/>
      <c r="Y34" s="103"/>
      <c r="Z34" s="84"/>
      <c r="AA34" s="84"/>
      <c r="AB34" s="84"/>
      <c r="AC34" s="103"/>
      <c r="AD34" s="84"/>
      <c r="AE34" s="84"/>
      <c r="AF34" s="84"/>
      <c r="AG34" s="84"/>
      <c r="AH34" s="84"/>
      <c r="AI34" s="84"/>
      <c r="AJ34" s="103"/>
      <c r="AK34" s="103"/>
      <c r="AL34" s="2"/>
      <c r="AM34" s="2"/>
      <c r="AN34" s="2"/>
      <c r="AO34" s="2"/>
    </row>
    <row r="35" spans="1:41" ht="12.75">
      <c r="A35" s="2"/>
      <c r="B35" s="2"/>
      <c r="C35" s="2"/>
      <c r="D35" s="84"/>
      <c r="E35" s="84"/>
      <c r="F35" s="84"/>
      <c r="G35" s="84"/>
      <c r="H35" s="84"/>
      <c r="I35" s="84"/>
      <c r="J35" s="84"/>
      <c r="K35" s="84"/>
      <c r="L35" s="84"/>
      <c r="M35" s="103"/>
      <c r="N35" s="84"/>
      <c r="O35" s="84"/>
      <c r="P35" s="84"/>
      <c r="Q35" s="103"/>
      <c r="R35" s="84"/>
      <c r="S35" s="84"/>
      <c r="T35" s="84"/>
      <c r="U35" s="103"/>
      <c r="V35" s="84"/>
      <c r="W35" s="84"/>
      <c r="X35" s="84"/>
      <c r="Y35" s="103"/>
      <c r="Z35" s="84"/>
      <c r="AA35" s="84"/>
      <c r="AB35" s="84"/>
      <c r="AC35" s="103"/>
      <c r="AD35" s="84"/>
      <c r="AE35" s="84"/>
      <c r="AF35" s="84"/>
      <c r="AG35" s="84"/>
      <c r="AH35" s="84"/>
      <c r="AI35" s="84"/>
      <c r="AJ35" s="103"/>
      <c r="AK35" s="103"/>
      <c r="AL35" s="2"/>
      <c r="AM35" s="2"/>
      <c r="AN35" s="2"/>
      <c r="AO35" s="2"/>
    </row>
    <row r="36" spans="1:41" ht="12.75">
      <c r="A36" s="2"/>
      <c r="B36" s="2"/>
      <c r="C36" s="2"/>
      <c r="D36" s="84"/>
      <c r="E36" s="84"/>
      <c r="F36" s="84"/>
      <c r="G36" s="84"/>
      <c r="H36" s="84"/>
      <c r="I36" s="84"/>
      <c r="J36" s="84"/>
      <c r="K36" s="84"/>
      <c r="L36" s="84"/>
      <c r="M36" s="103"/>
      <c r="N36" s="84"/>
      <c r="O36" s="84"/>
      <c r="P36" s="84"/>
      <c r="Q36" s="103"/>
      <c r="R36" s="84"/>
      <c r="S36" s="84"/>
      <c r="T36" s="84"/>
      <c r="U36" s="103"/>
      <c r="V36" s="84"/>
      <c r="W36" s="84"/>
      <c r="X36" s="84"/>
      <c r="Y36" s="103"/>
      <c r="Z36" s="84"/>
      <c r="AA36" s="84"/>
      <c r="AB36" s="84"/>
      <c r="AC36" s="103"/>
      <c r="AD36" s="84"/>
      <c r="AE36" s="84"/>
      <c r="AF36" s="84"/>
      <c r="AG36" s="84"/>
      <c r="AH36" s="84"/>
      <c r="AI36" s="84"/>
      <c r="AJ36" s="103"/>
      <c r="AK36" s="103"/>
      <c r="AL36" s="2"/>
      <c r="AM36" s="2"/>
      <c r="AN36" s="2"/>
      <c r="AO36" s="2"/>
    </row>
    <row r="37" spans="1:41" ht="12.75">
      <c r="A37" s="2"/>
      <c r="B37" s="2"/>
      <c r="C37" s="2"/>
      <c r="D37" s="84"/>
      <c r="E37" s="84"/>
      <c r="F37" s="84"/>
      <c r="G37" s="84"/>
      <c r="H37" s="84"/>
      <c r="I37" s="84"/>
      <c r="J37" s="84"/>
      <c r="K37" s="84"/>
      <c r="L37" s="84"/>
      <c r="M37" s="103"/>
      <c r="N37" s="84"/>
      <c r="O37" s="84"/>
      <c r="P37" s="84"/>
      <c r="Q37" s="103"/>
      <c r="R37" s="84"/>
      <c r="S37" s="84"/>
      <c r="T37" s="84"/>
      <c r="U37" s="103"/>
      <c r="V37" s="84"/>
      <c r="W37" s="84"/>
      <c r="X37" s="84"/>
      <c r="Y37" s="103"/>
      <c r="Z37" s="84"/>
      <c r="AA37" s="84"/>
      <c r="AB37" s="84"/>
      <c r="AC37" s="103"/>
      <c r="AD37" s="84"/>
      <c r="AE37" s="84"/>
      <c r="AF37" s="84"/>
      <c r="AG37" s="84"/>
      <c r="AH37" s="84"/>
      <c r="AI37" s="84"/>
      <c r="AJ37" s="103"/>
      <c r="AK37" s="103"/>
      <c r="AL37" s="2"/>
      <c r="AM37" s="2"/>
      <c r="AN37" s="2"/>
      <c r="AO37" s="2"/>
    </row>
    <row r="38" spans="1:41" ht="12.75">
      <c r="A38" s="2"/>
      <c r="B38" s="2"/>
      <c r="C38" s="2"/>
      <c r="D38" s="84"/>
      <c r="E38" s="84"/>
      <c r="F38" s="84"/>
      <c r="G38" s="84"/>
      <c r="H38" s="84"/>
      <c r="I38" s="84"/>
      <c r="J38" s="84"/>
      <c r="K38" s="84"/>
      <c r="L38" s="84"/>
      <c r="M38" s="103"/>
      <c r="N38" s="84"/>
      <c r="O38" s="84"/>
      <c r="P38" s="84"/>
      <c r="Q38" s="103"/>
      <c r="R38" s="84"/>
      <c r="S38" s="84"/>
      <c r="T38" s="84"/>
      <c r="U38" s="103"/>
      <c r="V38" s="84"/>
      <c r="W38" s="84"/>
      <c r="X38" s="84"/>
      <c r="Y38" s="103"/>
      <c r="Z38" s="84"/>
      <c r="AA38" s="84"/>
      <c r="AB38" s="84"/>
      <c r="AC38" s="103"/>
      <c r="AD38" s="84"/>
      <c r="AE38" s="84"/>
      <c r="AF38" s="84"/>
      <c r="AG38" s="84"/>
      <c r="AH38" s="84"/>
      <c r="AI38" s="84"/>
      <c r="AJ38" s="103"/>
      <c r="AK38" s="103"/>
      <c r="AL38" s="2"/>
      <c r="AM38" s="2"/>
      <c r="AN38" s="2"/>
      <c r="AO38" s="2"/>
    </row>
    <row r="39" spans="1:41" ht="12.75">
      <c r="A39" s="2"/>
      <c r="B39" s="2"/>
      <c r="C39" s="2"/>
      <c r="D39" s="84"/>
      <c r="E39" s="84"/>
      <c r="F39" s="84"/>
      <c r="G39" s="84"/>
      <c r="H39" s="84"/>
      <c r="I39" s="84"/>
      <c r="J39" s="84"/>
      <c r="K39" s="84"/>
      <c r="L39" s="84"/>
      <c r="M39" s="103"/>
      <c r="N39" s="84"/>
      <c r="O39" s="84"/>
      <c r="P39" s="84"/>
      <c r="Q39" s="103"/>
      <c r="R39" s="84"/>
      <c r="S39" s="84"/>
      <c r="T39" s="84"/>
      <c r="U39" s="103"/>
      <c r="V39" s="84"/>
      <c r="W39" s="84"/>
      <c r="X39" s="84"/>
      <c r="Y39" s="103"/>
      <c r="Z39" s="84"/>
      <c r="AA39" s="84"/>
      <c r="AB39" s="84"/>
      <c r="AC39" s="103"/>
      <c r="AD39" s="84"/>
      <c r="AE39" s="84"/>
      <c r="AF39" s="84"/>
      <c r="AG39" s="84"/>
      <c r="AH39" s="84"/>
      <c r="AI39" s="84"/>
      <c r="AJ39" s="103"/>
      <c r="AK39" s="103"/>
      <c r="AL39" s="2"/>
      <c r="AM39" s="2"/>
      <c r="AN39" s="2"/>
      <c r="AO39" s="2"/>
    </row>
    <row r="40" spans="1:41" ht="12.75">
      <c r="A40" s="2"/>
      <c r="B40" s="2"/>
      <c r="C40" s="2"/>
      <c r="D40" s="84"/>
      <c r="E40" s="84"/>
      <c r="F40" s="84"/>
      <c r="G40" s="84"/>
      <c r="H40" s="84"/>
      <c r="I40" s="84"/>
      <c r="J40" s="84"/>
      <c r="K40" s="84"/>
      <c r="L40" s="84"/>
      <c r="M40" s="103"/>
      <c r="N40" s="84"/>
      <c r="O40" s="84"/>
      <c r="P40" s="84"/>
      <c r="Q40" s="103"/>
      <c r="R40" s="84"/>
      <c r="S40" s="84"/>
      <c r="T40" s="84"/>
      <c r="U40" s="103"/>
      <c r="V40" s="84"/>
      <c r="W40" s="84"/>
      <c r="X40" s="84"/>
      <c r="Y40" s="103"/>
      <c r="Z40" s="84"/>
      <c r="AA40" s="84"/>
      <c r="AB40" s="84"/>
      <c r="AC40" s="103"/>
      <c r="AD40" s="84"/>
      <c r="AE40" s="84"/>
      <c r="AF40" s="84"/>
      <c r="AG40" s="84"/>
      <c r="AH40" s="84"/>
      <c r="AI40" s="84"/>
      <c r="AJ40" s="103"/>
      <c r="AK40" s="103"/>
      <c r="AL40" s="2"/>
      <c r="AM40" s="2"/>
      <c r="AN40" s="2"/>
      <c r="AO40" s="2"/>
    </row>
    <row r="41" spans="1:41" ht="12.75">
      <c r="A41" s="2"/>
      <c r="B41" s="2"/>
      <c r="C41" s="2"/>
      <c r="D41" s="84"/>
      <c r="E41" s="84"/>
      <c r="F41" s="84"/>
      <c r="G41" s="84"/>
      <c r="H41" s="84"/>
      <c r="I41" s="84"/>
      <c r="J41" s="84"/>
      <c r="K41" s="84"/>
      <c r="L41" s="84"/>
      <c r="M41" s="103"/>
      <c r="N41" s="84"/>
      <c r="O41" s="84"/>
      <c r="P41" s="84"/>
      <c r="Q41" s="103"/>
      <c r="R41" s="84"/>
      <c r="S41" s="84"/>
      <c r="T41" s="84"/>
      <c r="U41" s="103"/>
      <c r="V41" s="84"/>
      <c r="W41" s="84"/>
      <c r="X41" s="84"/>
      <c r="Y41" s="103"/>
      <c r="Z41" s="84"/>
      <c r="AA41" s="84"/>
      <c r="AB41" s="84"/>
      <c r="AC41" s="103"/>
      <c r="AD41" s="84"/>
      <c r="AE41" s="84"/>
      <c r="AF41" s="84"/>
      <c r="AG41" s="84"/>
      <c r="AH41" s="84"/>
      <c r="AI41" s="84"/>
      <c r="AJ41" s="103"/>
      <c r="AK41" s="103"/>
      <c r="AL41" s="2"/>
      <c r="AM41" s="2"/>
      <c r="AN41" s="2"/>
      <c r="AO41" s="2"/>
    </row>
    <row r="42" spans="1:41" ht="12.75">
      <c r="A42" s="2"/>
      <c r="B42" s="2"/>
      <c r="C42" s="2"/>
      <c r="D42" s="84"/>
      <c r="E42" s="84"/>
      <c r="F42" s="84"/>
      <c r="G42" s="84"/>
      <c r="H42" s="84"/>
      <c r="I42" s="84"/>
      <c r="J42" s="84"/>
      <c r="K42" s="84"/>
      <c r="L42" s="84"/>
      <c r="M42" s="103"/>
      <c r="N42" s="84"/>
      <c r="O42" s="84"/>
      <c r="P42" s="84"/>
      <c r="Q42" s="103"/>
      <c r="R42" s="84"/>
      <c r="S42" s="84"/>
      <c r="T42" s="84"/>
      <c r="U42" s="103"/>
      <c r="V42" s="84"/>
      <c r="W42" s="84"/>
      <c r="X42" s="84"/>
      <c r="Y42" s="103"/>
      <c r="Z42" s="84"/>
      <c r="AA42" s="84"/>
      <c r="AB42" s="84"/>
      <c r="AC42" s="103"/>
      <c r="AD42" s="84"/>
      <c r="AE42" s="84"/>
      <c r="AF42" s="84"/>
      <c r="AG42" s="84"/>
      <c r="AH42" s="84"/>
      <c r="AI42" s="84"/>
      <c r="AJ42" s="103"/>
      <c r="AK42" s="103"/>
      <c r="AL42" s="2"/>
      <c r="AM42" s="2"/>
      <c r="AN42" s="2"/>
      <c r="AO42" s="2"/>
    </row>
    <row r="43" spans="1:41" ht="12.75">
      <c r="A43" s="2"/>
      <c r="B43" s="2"/>
      <c r="C43" s="2"/>
      <c r="D43" s="84"/>
      <c r="E43" s="84"/>
      <c r="F43" s="84"/>
      <c r="G43" s="84"/>
      <c r="H43" s="84"/>
      <c r="I43" s="84"/>
      <c r="J43" s="84"/>
      <c r="K43" s="84"/>
      <c r="L43" s="84"/>
      <c r="M43" s="103"/>
      <c r="N43" s="84"/>
      <c r="O43" s="84"/>
      <c r="P43" s="84"/>
      <c r="Q43" s="103"/>
      <c r="R43" s="84"/>
      <c r="S43" s="84"/>
      <c r="T43" s="84"/>
      <c r="U43" s="103"/>
      <c r="V43" s="84"/>
      <c r="W43" s="84"/>
      <c r="X43" s="84"/>
      <c r="Y43" s="103"/>
      <c r="Z43" s="84"/>
      <c r="AA43" s="84"/>
      <c r="AB43" s="84"/>
      <c r="AC43" s="103"/>
      <c r="AD43" s="84"/>
      <c r="AE43" s="84"/>
      <c r="AF43" s="84"/>
      <c r="AG43" s="84"/>
      <c r="AH43" s="84"/>
      <c r="AI43" s="84"/>
      <c r="AJ43" s="103"/>
      <c r="AK43" s="103"/>
      <c r="AL43" s="2"/>
      <c r="AM43" s="2"/>
      <c r="AN43" s="2"/>
      <c r="AO43" s="2"/>
    </row>
    <row r="44" spans="1:41" ht="12.75">
      <c r="A44" s="2"/>
      <c r="B44" s="2"/>
      <c r="C44" s="2"/>
      <c r="D44" s="84"/>
      <c r="E44" s="84"/>
      <c r="F44" s="84"/>
      <c r="G44" s="84"/>
      <c r="H44" s="84"/>
      <c r="I44" s="84"/>
      <c r="J44" s="84"/>
      <c r="K44" s="84"/>
      <c r="L44" s="84"/>
      <c r="M44" s="103"/>
      <c r="N44" s="84"/>
      <c r="O44" s="84"/>
      <c r="P44" s="84"/>
      <c r="Q44" s="103"/>
      <c r="R44" s="84"/>
      <c r="S44" s="84"/>
      <c r="T44" s="84"/>
      <c r="U44" s="103"/>
      <c r="V44" s="84"/>
      <c r="W44" s="84"/>
      <c r="X44" s="84"/>
      <c r="Y44" s="103"/>
      <c r="Z44" s="84"/>
      <c r="AA44" s="84"/>
      <c r="AB44" s="84"/>
      <c r="AC44" s="103"/>
      <c r="AD44" s="84"/>
      <c r="AE44" s="84"/>
      <c r="AF44" s="84"/>
      <c r="AG44" s="84"/>
      <c r="AH44" s="84"/>
      <c r="AI44" s="84"/>
      <c r="AJ44" s="103"/>
      <c r="AK44" s="103"/>
      <c r="AL44" s="2"/>
      <c r="AM44" s="2"/>
      <c r="AN44" s="2"/>
      <c r="AO44" s="2"/>
    </row>
    <row r="45" spans="1:41" ht="12.75">
      <c r="A45" s="2"/>
      <c r="B45" s="2"/>
      <c r="C45" s="2"/>
      <c r="D45" s="84"/>
      <c r="E45" s="84"/>
      <c r="F45" s="84"/>
      <c r="G45" s="84"/>
      <c r="H45" s="84"/>
      <c r="I45" s="84"/>
      <c r="J45" s="84"/>
      <c r="K45" s="84"/>
      <c r="L45" s="84"/>
      <c r="M45" s="103"/>
      <c r="N45" s="84"/>
      <c r="O45" s="84"/>
      <c r="P45" s="84"/>
      <c r="Q45" s="103"/>
      <c r="R45" s="84"/>
      <c r="S45" s="84"/>
      <c r="T45" s="84"/>
      <c r="U45" s="103"/>
      <c r="V45" s="84"/>
      <c r="W45" s="84"/>
      <c r="X45" s="84"/>
      <c r="Y45" s="103"/>
      <c r="Z45" s="84"/>
      <c r="AA45" s="84"/>
      <c r="AB45" s="84"/>
      <c r="AC45" s="103"/>
      <c r="AD45" s="84"/>
      <c r="AE45" s="84"/>
      <c r="AF45" s="84"/>
      <c r="AG45" s="84"/>
      <c r="AH45" s="84"/>
      <c r="AI45" s="84"/>
      <c r="AJ45" s="103"/>
      <c r="AK45" s="103"/>
      <c r="AL45" s="2"/>
      <c r="AM45" s="2"/>
      <c r="AN45" s="2"/>
      <c r="AO45" s="2"/>
    </row>
    <row r="46" spans="1:41" ht="12.75">
      <c r="A46" s="2"/>
      <c r="B46" s="2"/>
      <c r="C46" s="2"/>
      <c r="D46" s="84"/>
      <c r="E46" s="84"/>
      <c r="F46" s="84"/>
      <c r="G46" s="84"/>
      <c r="H46" s="84"/>
      <c r="I46" s="84"/>
      <c r="J46" s="84"/>
      <c r="K46" s="84"/>
      <c r="L46" s="84"/>
      <c r="M46" s="103"/>
      <c r="N46" s="84"/>
      <c r="O46" s="84"/>
      <c r="P46" s="84"/>
      <c r="Q46" s="103"/>
      <c r="R46" s="84"/>
      <c r="S46" s="84"/>
      <c r="T46" s="84"/>
      <c r="U46" s="103"/>
      <c r="V46" s="84"/>
      <c r="W46" s="84"/>
      <c r="X46" s="84"/>
      <c r="Y46" s="103"/>
      <c r="Z46" s="84"/>
      <c r="AA46" s="84"/>
      <c r="AB46" s="84"/>
      <c r="AC46" s="103"/>
      <c r="AD46" s="84"/>
      <c r="AE46" s="84"/>
      <c r="AF46" s="84"/>
      <c r="AG46" s="84"/>
      <c r="AH46" s="84"/>
      <c r="AI46" s="84"/>
      <c r="AJ46" s="103"/>
      <c r="AK46" s="103"/>
      <c r="AL46" s="2"/>
      <c r="AM46" s="2"/>
      <c r="AN46" s="2"/>
      <c r="AO46" s="2"/>
    </row>
    <row r="47" spans="1:41" ht="12.75">
      <c r="A47" s="2"/>
      <c r="B47" s="2"/>
      <c r="C47" s="2"/>
      <c r="D47" s="84"/>
      <c r="E47" s="84"/>
      <c r="F47" s="84"/>
      <c r="G47" s="84"/>
      <c r="H47" s="84"/>
      <c r="I47" s="84"/>
      <c r="J47" s="84"/>
      <c r="K47" s="84"/>
      <c r="L47" s="84"/>
      <c r="M47" s="103"/>
      <c r="N47" s="84"/>
      <c r="O47" s="84"/>
      <c r="P47" s="84"/>
      <c r="Q47" s="103"/>
      <c r="R47" s="84"/>
      <c r="S47" s="84"/>
      <c r="T47" s="84"/>
      <c r="U47" s="103"/>
      <c r="V47" s="84"/>
      <c r="W47" s="84"/>
      <c r="X47" s="84"/>
      <c r="Y47" s="103"/>
      <c r="Z47" s="84"/>
      <c r="AA47" s="84"/>
      <c r="AB47" s="84"/>
      <c r="AC47" s="103"/>
      <c r="AD47" s="84"/>
      <c r="AE47" s="84"/>
      <c r="AF47" s="84"/>
      <c r="AG47" s="84"/>
      <c r="AH47" s="84"/>
      <c r="AI47" s="84"/>
      <c r="AJ47" s="103"/>
      <c r="AK47" s="103"/>
      <c r="AL47" s="2"/>
      <c r="AM47" s="2"/>
      <c r="AN47" s="2"/>
      <c r="AO47" s="2"/>
    </row>
    <row r="48" spans="1:41" ht="12.75">
      <c r="A48" s="2"/>
      <c r="B48" s="2"/>
      <c r="C48" s="2"/>
      <c r="D48" s="84"/>
      <c r="E48" s="84"/>
      <c r="F48" s="84"/>
      <c r="G48" s="84"/>
      <c r="H48" s="84"/>
      <c r="I48" s="84"/>
      <c r="J48" s="84"/>
      <c r="K48" s="84"/>
      <c r="L48" s="84"/>
      <c r="M48" s="103"/>
      <c r="N48" s="84"/>
      <c r="O48" s="84"/>
      <c r="P48" s="84"/>
      <c r="Q48" s="103"/>
      <c r="R48" s="84"/>
      <c r="S48" s="84"/>
      <c r="T48" s="84"/>
      <c r="U48" s="103"/>
      <c r="V48" s="84"/>
      <c r="W48" s="84"/>
      <c r="X48" s="84"/>
      <c r="Y48" s="103"/>
      <c r="Z48" s="84"/>
      <c r="AA48" s="84"/>
      <c r="AB48" s="84"/>
      <c r="AC48" s="103"/>
      <c r="AD48" s="84"/>
      <c r="AE48" s="84"/>
      <c r="AF48" s="84"/>
      <c r="AG48" s="84"/>
      <c r="AH48" s="84"/>
      <c r="AI48" s="84"/>
      <c r="AJ48" s="103"/>
      <c r="AK48" s="103"/>
      <c r="AL48" s="2"/>
      <c r="AM48" s="2"/>
      <c r="AN48" s="2"/>
      <c r="AO48" s="2"/>
    </row>
    <row r="49" spans="1:41" ht="12.75">
      <c r="A49" s="2"/>
      <c r="B49" s="2"/>
      <c r="C49" s="2"/>
      <c r="D49" s="84"/>
      <c r="E49" s="84"/>
      <c r="F49" s="84"/>
      <c r="G49" s="84"/>
      <c r="H49" s="84"/>
      <c r="I49" s="84"/>
      <c r="J49" s="84"/>
      <c r="K49" s="84"/>
      <c r="L49" s="84"/>
      <c r="M49" s="103"/>
      <c r="N49" s="84"/>
      <c r="O49" s="84"/>
      <c r="P49" s="84"/>
      <c r="Q49" s="103"/>
      <c r="R49" s="84"/>
      <c r="S49" s="84"/>
      <c r="T49" s="84"/>
      <c r="U49" s="103"/>
      <c r="V49" s="84"/>
      <c r="W49" s="84"/>
      <c r="X49" s="84"/>
      <c r="Y49" s="103"/>
      <c r="Z49" s="84"/>
      <c r="AA49" s="84"/>
      <c r="AB49" s="84"/>
      <c r="AC49" s="103"/>
      <c r="AD49" s="84"/>
      <c r="AE49" s="84"/>
      <c r="AF49" s="84"/>
      <c r="AG49" s="84"/>
      <c r="AH49" s="84"/>
      <c r="AI49" s="84"/>
      <c r="AJ49" s="103"/>
      <c r="AK49" s="103"/>
      <c r="AL49" s="2"/>
      <c r="AM49" s="2"/>
      <c r="AN49" s="2"/>
      <c r="AO49" s="2"/>
    </row>
    <row r="50" spans="1:41" ht="12.75">
      <c r="A50" s="2"/>
      <c r="B50" s="2"/>
      <c r="C50" s="2"/>
      <c r="D50" s="84"/>
      <c r="E50" s="84"/>
      <c r="F50" s="84"/>
      <c r="G50" s="84"/>
      <c r="H50" s="84"/>
      <c r="I50" s="84"/>
      <c r="J50" s="84"/>
      <c r="K50" s="84"/>
      <c r="L50" s="84"/>
      <c r="M50" s="103"/>
      <c r="N50" s="84"/>
      <c r="O50" s="84"/>
      <c r="P50" s="84"/>
      <c r="Q50" s="103"/>
      <c r="R50" s="84"/>
      <c r="S50" s="84"/>
      <c r="T50" s="84"/>
      <c r="U50" s="103"/>
      <c r="V50" s="84"/>
      <c r="W50" s="84"/>
      <c r="X50" s="84"/>
      <c r="Y50" s="103"/>
      <c r="Z50" s="84"/>
      <c r="AA50" s="84"/>
      <c r="AB50" s="84"/>
      <c r="AC50" s="103"/>
      <c r="AD50" s="84"/>
      <c r="AE50" s="84"/>
      <c r="AF50" s="84"/>
      <c r="AG50" s="84"/>
      <c r="AH50" s="84"/>
      <c r="AI50" s="84"/>
      <c r="AJ50" s="103"/>
      <c r="AK50" s="103"/>
      <c r="AL50" s="2"/>
      <c r="AM50" s="2"/>
      <c r="AN50" s="2"/>
      <c r="AO50" s="2"/>
    </row>
    <row r="51" spans="1:41" ht="12.75">
      <c r="A51" s="2"/>
      <c r="B51" s="2"/>
      <c r="C51" s="2"/>
      <c r="D51" s="84"/>
      <c r="E51" s="84"/>
      <c r="F51" s="84"/>
      <c r="G51" s="84"/>
      <c r="H51" s="84"/>
      <c r="I51" s="84"/>
      <c r="J51" s="84"/>
      <c r="K51" s="84"/>
      <c r="L51" s="84"/>
      <c r="M51" s="103"/>
      <c r="N51" s="84"/>
      <c r="O51" s="84"/>
      <c r="P51" s="84"/>
      <c r="Q51" s="103"/>
      <c r="R51" s="84"/>
      <c r="S51" s="84"/>
      <c r="T51" s="84"/>
      <c r="U51" s="103"/>
      <c r="V51" s="84"/>
      <c r="W51" s="84"/>
      <c r="X51" s="84"/>
      <c r="Y51" s="103"/>
      <c r="Z51" s="84"/>
      <c r="AA51" s="84"/>
      <c r="AB51" s="84"/>
      <c r="AC51" s="103"/>
      <c r="AD51" s="84"/>
      <c r="AE51" s="84"/>
      <c r="AF51" s="84"/>
      <c r="AG51" s="84"/>
      <c r="AH51" s="84"/>
      <c r="AI51" s="84"/>
      <c r="AJ51" s="103"/>
      <c r="AK51" s="103"/>
      <c r="AL51" s="2"/>
      <c r="AM51" s="2"/>
      <c r="AN51" s="2"/>
      <c r="AO51" s="2"/>
    </row>
    <row r="52" spans="1:41" ht="12.75">
      <c r="A52" s="2"/>
      <c r="B52" s="2"/>
      <c r="C52" s="2"/>
      <c r="D52" s="84"/>
      <c r="E52" s="84"/>
      <c r="F52" s="84"/>
      <c r="G52" s="84"/>
      <c r="H52" s="84"/>
      <c r="I52" s="84"/>
      <c r="J52" s="84"/>
      <c r="K52" s="84"/>
      <c r="L52" s="84"/>
      <c r="M52" s="103"/>
      <c r="N52" s="84"/>
      <c r="O52" s="84"/>
      <c r="P52" s="84"/>
      <c r="Q52" s="103"/>
      <c r="R52" s="84"/>
      <c r="S52" s="84"/>
      <c r="T52" s="84"/>
      <c r="U52" s="103"/>
      <c r="V52" s="84"/>
      <c r="W52" s="84"/>
      <c r="X52" s="84"/>
      <c r="Y52" s="103"/>
      <c r="Z52" s="84"/>
      <c r="AA52" s="84"/>
      <c r="AB52" s="84"/>
      <c r="AC52" s="103"/>
      <c r="AD52" s="84"/>
      <c r="AE52" s="84"/>
      <c r="AF52" s="84"/>
      <c r="AG52" s="84"/>
      <c r="AH52" s="84"/>
      <c r="AI52" s="84"/>
      <c r="AJ52" s="103"/>
      <c r="AK52" s="103"/>
      <c r="AL52" s="2"/>
      <c r="AM52" s="2"/>
      <c r="AN52" s="2"/>
      <c r="AO52" s="2"/>
    </row>
    <row r="53" spans="1:41" ht="12.75">
      <c r="A53" s="2"/>
      <c r="B53" s="2"/>
      <c r="C53" s="2"/>
      <c r="D53" s="84"/>
      <c r="E53" s="84"/>
      <c r="F53" s="84"/>
      <c r="G53" s="84"/>
      <c r="H53" s="84"/>
      <c r="I53" s="84"/>
      <c r="J53" s="84"/>
      <c r="K53" s="84"/>
      <c r="L53" s="84"/>
      <c r="M53" s="103"/>
      <c r="N53" s="84"/>
      <c r="O53" s="84"/>
      <c r="P53" s="84"/>
      <c r="Q53" s="103"/>
      <c r="R53" s="84"/>
      <c r="S53" s="84"/>
      <c r="T53" s="84"/>
      <c r="U53" s="103"/>
      <c r="V53" s="84"/>
      <c r="W53" s="84"/>
      <c r="X53" s="84"/>
      <c r="Y53" s="103"/>
      <c r="Z53" s="84"/>
      <c r="AA53" s="84"/>
      <c r="AB53" s="84"/>
      <c r="AC53" s="103"/>
      <c r="AD53" s="84"/>
      <c r="AE53" s="84"/>
      <c r="AF53" s="84"/>
      <c r="AG53" s="84"/>
      <c r="AH53" s="84"/>
      <c r="AI53" s="84"/>
      <c r="AJ53" s="103"/>
      <c r="AK53" s="103"/>
      <c r="AL53" s="2"/>
      <c r="AM53" s="2"/>
      <c r="AN53" s="2"/>
      <c r="AO53" s="2"/>
    </row>
    <row r="54" spans="1:41" ht="12.75">
      <c r="A54" s="2"/>
      <c r="B54" s="2"/>
      <c r="C54" s="2"/>
      <c r="D54" s="84"/>
      <c r="E54" s="84"/>
      <c r="F54" s="84"/>
      <c r="G54" s="84"/>
      <c r="H54" s="84"/>
      <c r="I54" s="84"/>
      <c r="J54" s="84"/>
      <c r="K54" s="84"/>
      <c r="L54" s="84"/>
      <c r="M54" s="103"/>
      <c r="N54" s="84"/>
      <c r="O54" s="84"/>
      <c r="P54" s="84"/>
      <c r="Q54" s="103"/>
      <c r="R54" s="84"/>
      <c r="S54" s="84"/>
      <c r="T54" s="84"/>
      <c r="U54" s="103"/>
      <c r="V54" s="84"/>
      <c r="W54" s="84"/>
      <c r="X54" s="84"/>
      <c r="Y54" s="103"/>
      <c r="Z54" s="84"/>
      <c r="AA54" s="84"/>
      <c r="AB54" s="84"/>
      <c r="AC54" s="103"/>
      <c r="AD54" s="84"/>
      <c r="AE54" s="84"/>
      <c r="AF54" s="84"/>
      <c r="AG54" s="84"/>
      <c r="AH54" s="84"/>
      <c r="AI54" s="84"/>
      <c r="AJ54" s="103"/>
      <c r="AK54" s="103"/>
      <c r="AL54" s="2"/>
      <c r="AM54" s="2"/>
      <c r="AN54" s="2"/>
      <c r="AO54" s="2"/>
    </row>
    <row r="55" spans="1:41" ht="12.75">
      <c r="A55" s="2"/>
      <c r="B55" s="2"/>
      <c r="C55" s="2"/>
      <c r="D55" s="84"/>
      <c r="E55" s="84"/>
      <c r="F55" s="84"/>
      <c r="G55" s="84"/>
      <c r="H55" s="84"/>
      <c r="I55" s="84"/>
      <c r="J55" s="84"/>
      <c r="K55" s="84"/>
      <c r="L55" s="84"/>
      <c r="M55" s="103"/>
      <c r="N55" s="84"/>
      <c r="O55" s="84"/>
      <c r="P55" s="84"/>
      <c r="Q55" s="103"/>
      <c r="R55" s="84"/>
      <c r="S55" s="84"/>
      <c r="T55" s="84"/>
      <c r="U55" s="103"/>
      <c r="V55" s="84"/>
      <c r="W55" s="84"/>
      <c r="X55" s="84"/>
      <c r="Y55" s="103"/>
      <c r="Z55" s="84"/>
      <c r="AA55" s="84"/>
      <c r="AB55" s="84"/>
      <c r="AC55" s="103"/>
      <c r="AD55" s="84"/>
      <c r="AE55" s="84"/>
      <c r="AF55" s="84"/>
      <c r="AG55" s="84"/>
      <c r="AH55" s="84"/>
      <c r="AI55" s="84"/>
      <c r="AJ55" s="103"/>
      <c r="AK55" s="103"/>
      <c r="AL55" s="2"/>
      <c r="AM55" s="2"/>
      <c r="AN55" s="2"/>
      <c r="AO55" s="2"/>
    </row>
    <row r="56" spans="1:41" ht="12.75">
      <c r="A56" s="2"/>
      <c r="B56" s="2"/>
      <c r="C56" s="2"/>
      <c r="D56" s="84"/>
      <c r="E56" s="84"/>
      <c r="F56" s="84"/>
      <c r="G56" s="84"/>
      <c r="H56" s="84"/>
      <c r="I56" s="84"/>
      <c r="J56" s="84"/>
      <c r="K56" s="84"/>
      <c r="L56" s="84"/>
      <c r="M56" s="103"/>
      <c r="N56" s="84"/>
      <c r="O56" s="84"/>
      <c r="P56" s="84"/>
      <c r="Q56" s="103"/>
      <c r="R56" s="84"/>
      <c r="S56" s="84"/>
      <c r="T56" s="84"/>
      <c r="U56" s="103"/>
      <c r="V56" s="84"/>
      <c r="W56" s="84"/>
      <c r="X56" s="84"/>
      <c r="Y56" s="103"/>
      <c r="Z56" s="84"/>
      <c r="AA56" s="84"/>
      <c r="AB56" s="84"/>
      <c r="AC56" s="103"/>
      <c r="AD56" s="84"/>
      <c r="AE56" s="84"/>
      <c r="AF56" s="84"/>
      <c r="AG56" s="84"/>
      <c r="AH56" s="84"/>
      <c r="AI56" s="84"/>
      <c r="AJ56" s="103"/>
      <c r="AK56" s="103"/>
      <c r="AL56" s="2"/>
      <c r="AM56" s="2"/>
      <c r="AN56" s="2"/>
      <c r="AO56" s="2"/>
    </row>
    <row r="57" spans="1:41" ht="12.75">
      <c r="A57" s="2"/>
      <c r="B57" s="2"/>
      <c r="C57" s="2"/>
      <c r="D57" s="84"/>
      <c r="E57" s="84"/>
      <c r="F57" s="84"/>
      <c r="G57" s="84"/>
      <c r="H57" s="84"/>
      <c r="I57" s="84"/>
      <c r="J57" s="84"/>
      <c r="K57" s="84"/>
      <c r="L57" s="84"/>
      <c r="M57" s="103"/>
      <c r="N57" s="84"/>
      <c r="O57" s="84"/>
      <c r="P57" s="84"/>
      <c r="Q57" s="103"/>
      <c r="R57" s="84"/>
      <c r="S57" s="84"/>
      <c r="T57" s="84"/>
      <c r="U57" s="103"/>
      <c r="V57" s="84"/>
      <c r="W57" s="84"/>
      <c r="X57" s="84"/>
      <c r="Y57" s="103"/>
      <c r="Z57" s="84"/>
      <c r="AA57" s="84"/>
      <c r="AB57" s="84"/>
      <c r="AC57" s="103"/>
      <c r="AD57" s="84"/>
      <c r="AE57" s="84"/>
      <c r="AF57" s="84"/>
      <c r="AG57" s="84"/>
      <c r="AH57" s="84"/>
      <c r="AI57" s="84"/>
      <c r="AJ57" s="103"/>
      <c r="AK57" s="103"/>
      <c r="AL57" s="2"/>
      <c r="AM57" s="2"/>
      <c r="AN57" s="2"/>
      <c r="AO57" s="2"/>
    </row>
    <row r="58" spans="1:41" ht="12.75">
      <c r="A58" s="2"/>
      <c r="B58" s="2"/>
      <c r="C58" s="2"/>
      <c r="D58" s="84"/>
      <c r="E58" s="84"/>
      <c r="F58" s="84"/>
      <c r="G58" s="84"/>
      <c r="H58" s="84"/>
      <c r="I58" s="84"/>
      <c r="J58" s="84"/>
      <c r="K58" s="84"/>
      <c r="L58" s="84"/>
      <c r="M58" s="103"/>
      <c r="N58" s="84"/>
      <c r="O58" s="84"/>
      <c r="P58" s="84"/>
      <c r="Q58" s="103"/>
      <c r="R58" s="84"/>
      <c r="S58" s="84"/>
      <c r="T58" s="84"/>
      <c r="U58" s="103"/>
      <c r="V58" s="84"/>
      <c r="W58" s="84"/>
      <c r="X58" s="84"/>
      <c r="Y58" s="103"/>
      <c r="Z58" s="84"/>
      <c r="AA58" s="84"/>
      <c r="AB58" s="84"/>
      <c r="AC58" s="103"/>
      <c r="AD58" s="84"/>
      <c r="AE58" s="84"/>
      <c r="AF58" s="84"/>
      <c r="AG58" s="84"/>
      <c r="AH58" s="84"/>
      <c r="AI58" s="84"/>
      <c r="AJ58" s="103"/>
      <c r="AK58" s="103"/>
      <c r="AL58" s="2"/>
      <c r="AM58" s="2"/>
      <c r="AN58" s="2"/>
      <c r="AO58" s="2"/>
    </row>
    <row r="59" spans="1:41" ht="12.75">
      <c r="A59" s="2"/>
      <c r="B59" s="2"/>
      <c r="C59" s="2"/>
      <c r="D59" s="84"/>
      <c r="E59" s="84"/>
      <c r="F59" s="84"/>
      <c r="G59" s="84"/>
      <c r="H59" s="84"/>
      <c r="I59" s="84"/>
      <c r="J59" s="84"/>
      <c r="K59" s="84"/>
      <c r="L59" s="84"/>
      <c r="M59" s="103"/>
      <c r="N59" s="84"/>
      <c r="O59" s="84"/>
      <c r="P59" s="84"/>
      <c r="Q59" s="103"/>
      <c r="R59" s="84"/>
      <c r="S59" s="84"/>
      <c r="T59" s="84"/>
      <c r="U59" s="103"/>
      <c r="V59" s="84"/>
      <c r="W59" s="84"/>
      <c r="X59" s="84"/>
      <c r="Y59" s="103"/>
      <c r="Z59" s="84"/>
      <c r="AA59" s="84"/>
      <c r="AB59" s="84"/>
      <c r="AC59" s="103"/>
      <c r="AD59" s="84"/>
      <c r="AE59" s="84"/>
      <c r="AF59" s="84"/>
      <c r="AG59" s="84"/>
      <c r="AH59" s="84"/>
      <c r="AI59" s="84"/>
      <c r="AJ59" s="103"/>
      <c r="AK59" s="103"/>
      <c r="AL59" s="2"/>
      <c r="AM59" s="2"/>
      <c r="AN59" s="2"/>
      <c r="AO59" s="2"/>
    </row>
    <row r="60" spans="1:41" ht="12.75">
      <c r="A60" s="2"/>
      <c r="B60" s="2"/>
      <c r="C60" s="2"/>
      <c r="D60" s="84"/>
      <c r="E60" s="84"/>
      <c r="F60" s="84"/>
      <c r="G60" s="84"/>
      <c r="H60" s="84"/>
      <c r="I60" s="84"/>
      <c r="J60" s="84"/>
      <c r="K60" s="84"/>
      <c r="L60" s="84"/>
      <c r="M60" s="103"/>
      <c r="N60" s="84"/>
      <c r="O60" s="84"/>
      <c r="P60" s="84"/>
      <c r="Q60" s="103"/>
      <c r="R60" s="84"/>
      <c r="S60" s="84"/>
      <c r="T60" s="84"/>
      <c r="U60" s="103"/>
      <c r="V60" s="84"/>
      <c r="W60" s="84"/>
      <c r="X60" s="84"/>
      <c r="Y60" s="103"/>
      <c r="Z60" s="84"/>
      <c r="AA60" s="84"/>
      <c r="AB60" s="84"/>
      <c r="AC60" s="103"/>
      <c r="AD60" s="84"/>
      <c r="AE60" s="84"/>
      <c r="AF60" s="84"/>
      <c r="AG60" s="84"/>
      <c r="AH60" s="84"/>
      <c r="AI60" s="84"/>
      <c r="AJ60" s="103"/>
      <c r="AK60" s="103"/>
      <c r="AL60" s="2"/>
      <c r="AM60" s="2"/>
      <c r="AN60" s="2"/>
      <c r="AO60" s="2"/>
    </row>
    <row r="61" spans="1:41" ht="12.75">
      <c r="A61" s="2"/>
      <c r="B61" s="2"/>
      <c r="C61" s="2"/>
      <c r="D61" s="84"/>
      <c r="E61" s="84"/>
      <c r="F61" s="84"/>
      <c r="G61" s="84"/>
      <c r="H61" s="84"/>
      <c r="I61" s="84"/>
      <c r="J61" s="84"/>
      <c r="K61" s="84"/>
      <c r="L61" s="84"/>
      <c r="M61" s="103"/>
      <c r="N61" s="84"/>
      <c r="O61" s="84"/>
      <c r="P61" s="84"/>
      <c r="Q61" s="103"/>
      <c r="R61" s="84"/>
      <c r="S61" s="84"/>
      <c r="T61" s="84"/>
      <c r="U61" s="103"/>
      <c r="V61" s="84"/>
      <c r="W61" s="84"/>
      <c r="X61" s="84"/>
      <c r="Y61" s="103"/>
      <c r="Z61" s="84"/>
      <c r="AA61" s="84"/>
      <c r="AB61" s="84"/>
      <c r="AC61" s="103"/>
      <c r="AD61" s="84"/>
      <c r="AE61" s="84"/>
      <c r="AF61" s="84"/>
      <c r="AG61" s="84"/>
      <c r="AH61" s="84"/>
      <c r="AI61" s="84"/>
      <c r="AJ61" s="103"/>
      <c r="AK61" s="103"/>
      <c r="AL61" s="2"/>
      <c r="AM61" s="2"/>
      <c r="AN61" s="2"/>
      <c r="AO61" s="2"/>
    </row>
    <row r="62" spans="1:41" ht="12.75">
      <c r="A62" s="2"/>
      <c r="B62" s="2"/>
      <c r="C62" s="2"/>
      <c r="D62" s="84"/>
      <c r="E62" s="84"/>
      <c r="F62" s="84"/>
      <c r="G62" s="84"/>
      <c r="H62" s="84"/>
      <c r="I62" s="84"/>
      <c r="J62" s="84"/>
      <c r="K62" s="84"/>
      <c r="L62" s="84"/>
      <c r="M62" s="103"/>
      <c r="N62" s="84"/>
      <c r="O62" s="84"/>
      <c r="P62" s="84"/>
      <c r="Q62" s="103"/>
      <c r="R62" s="84"/>
      <c r="S62" s="84"/>
      <c r="T62" s="84"/>
      <c r="U62" s="103"/>
      <c r="V62" s="84"/>
      <c r="W62" s="84"/>
      <c r="X62" s="84"/>
      <c r="Y62" s="103"/>
      <c r="Z62" s="84"/>
      <c r="AA62" s="84"/>
      <c r="AB62" s="84"/>
      <c r="AC62" s="103"/>
      <c r="AD62" s="84"/>
      <c r="AE62" s="84"/>
      <c r="AF62" s="84"/>
      <c r="AG62" s="84"/>
      <c r="AH62" s="84"/>
      <c r="AI62" s="84"/>
      <c r="AJ62" s="103"/>
      <c r="AK62" s="103"/>
      <c r="AL62" s="2"/>
      <c r="AM62" s="2"/>
      <c r="AN62" s="2"/>
      <c r="AO62" s="2"/>
    </row>
    <row r="63" spans="1:41" ht="12.75">
      <c r="A63" s="2"/>
      <c r="B63" s="2"/>
      <c r="C63" s="2"/>
      <c r="D63" s="84"/>
      <c r="E63" s="84"/>
      <c r="F63" s="84"/>
      <c r="G63" s="84"/>
      <c r="H63" s="84"/>
      <c r="I63" s="84"/>
      <c r="J63" s="84"/>
      <c r="K63" s="84"/>
      <c r="L63" s="84"/>
      <c r="M63" s="103"/>
      <c r="N63" s="84"/>
      <c r="O63" s="84"/>
      <c r="P63" s="84"/>
      <c r="Q63" s="103"/>
      <c r="R63" s="84"/>
      <c r="S63" s="84"/>
      <c r="T63" s="84"/>
      <c r="U63" s="103"/>
      <c r="V63" s="84"/>
      <c r="W63" s="84"/>
      <c r="X63" s="84"/>
      <c r="Y63" s="103"/>
      <c r="Z63" s="84"/>
      <c r="AA63" s="84"/>
      <c r="AB63" s="84"/>
      <c r="AC63" s="103"/>
      <c r="AD63" s="84"/>
      <c r="AE63" s="84"/>
      <c r="AF63" s="84"/>
      <c r="AG63" s="84"/>
      <c r="AH63" s="84"/>
      <c r="AI63" s="84"/>
      <c r="AJ63" s="103"/>
      <c r="AK63" s="103"/>
      <c r="AL63" s="2"/>
      <c r="AM63" s="2"/>
      <c r="AN63" s="2"/>
      <c r="AO63" s="2"/>
    </row>
    <row r="64" spans="1:41" ht="12.75">
      <c r="A64" s="2"/>
      <c r="B64" s="2"/>
      <c r="C64" s="2"/>
      <c r="D64" s="84"/>
      <c r="E64" s="84"/>
      <c r="F64" s="84"/>
      <c r="G64" s="84"/>
      <c r="H64" s="84"/>
      <c r="I64" s="84"/>
      <c r="J64" s="84"/>
      <c r="K64" s="84"/>
      <c r="L64" s="84"/>
      <c r="M64" s="103"/>
      <c r="N64" s="84"/>
      <c r="O64" s="84"/>
      <c r="P64" s="84"/>
      <c r="Q64" s="103"/>
      <c r="R64" s="84"/>
      <c r="S64" s="84"/>
      <c r="T64" s="84"/>
      <c r="U64" s="103"/>
      <c r="V64" s="84"/>
      <c r="W64" s="84"/>
      <c r="X64" s="84"/>
      <c r="Y64" s="103"/>
      <c r="Z64" s="84"/>
      <c r="AA64" s="84"/>
      <c r="AB64" s="84"/>
      <c r="AC64" s="103"/>
      <c r="AD64" s="84"/>
      <c r="AE64" s="84"/>
      <c r="AF64" s="84"/>
      <c r="AG64" s="84"/>
      <c r="AH64" s="84"/>
      <c r="AI64" s="84"/>
      <c r="AJ64" s="103"/>
      <c r="AK64" s="103"/>
      <c r="AL64" s="2"/>
      <c r="AM64" s="2"/>
      <c r="AN64" s="2"/>
      <c r="AO64" s="2"/>
    </row>
    <row r="65" spans="1:41" ht="12.75">
      <c r="A65" s="2"/>
      <c r="B65" s="2"/>
      <c r="C65" s="2"/>
      <c r="D65" s="84"/>
      <c r="E65" s="84"/>
      <c r="F65" s="84"/>
      <c r="G65" s="84"/>
      <c r="H65" s="84"/>
      <c r="I65" s="84"/>
      <c r="J65" s="84"/>
      <c r="K65" s="84"/>
      <c r="L65" s="84"/>
      <c r="M65" s="103"/>
      <c r="N65" s="84"/>
      <c r="O65" s="84"/>
      <c r="P65" s="84"/>
      <c r="Q65" s="103"/>
      <c r="R65" s="84"/>
      <c r="S65" s="84"/>
      <c r="T65" s="84"/>
      <c r="U65" s="103"/>
      <c r="V65" s="84"/>
      <c r="W65" s="84"/>
      <c r="X65" s="84"/>
      <c r="Y65" s="103"/>
      <c r="Z65" s="84"/>
      <c r="AA65" s="84"/>
      <c r="AB65" s="84"/>
      <c r="AC65" s="103"/>
      <c r="AD65" s="84"/>
      <c r="AE65" s="84"/>
      <c r="AF65" s="84"/>
      <c r="AG65" s="84"/>
      <c r="AH65" s="84"/>
      <c r="AI65" s="84"/>
      <c r="AJ65" s="103"/>
      <c r="AK65" s="103"/>
      <c r="AL65" s="2"/>
      <c r="AM65" s="2"/>
      <c r="AN65" s="2"/>
      <c r="AO65" s="2"/>
    </row>
    <row r="66" spans="1:41" ht="12.75">
      <c r="A66" s="2"/>
      <c r="B66" s="2"/>
      <c r="C66" s="2"/>
      <c r="D66" s="84"/>
      <c r="E66" s="84"/>
      <c r="F66" s="84"/>
      <c r="G66" s="84"/>
      <c r="H66" s="84"/>
      <c r="I66" s="84"/>
      <c r="J66" s="84"/>
      <c r="K66" s="84"/>
      <c r="L66" s="84"/>
      <c r="M66" s="103"/>
      <c r="N66" s="84"/>
      <c r="O66" s="84"/>
      <c r="P66" s="84"/>
      <c r="Q66" s="103"/>
      <c r="R66" s="84"/>
      <c r="S66" s="84"/>
      <c r="T66" s="84"/>
      <c r="U66" s="103"/>
      <c r="V66" s="84"/>
      <c r="W66" s="84"/>
      <c r="X66" s="84"/>
      <c r="Y66" s="103"/>
      <c r="Z66" s="84"/>
      <c r="AA66" s="84"/>
      <c r="AB66" s="84"/>
      <c r="AC66" s="103"/>
      <c r="AD66" s="84"/>
      <c r="AE66" s="84"/>
      <c r="AF66" s="84"/>
      <c r="AG66" s="84"/>
      <c r="AH66" s="84"/>
      <c r="AI66" s="84"/>
      <c r="AJ66" s="103"/>
      <c r="AK66" s="103"/>
      <c r="AL66" s="2"/>
      <c r="AM66" s="2"/>
      <c r="AN66" s="2"/>
      <c r="AO66" s="2"/>
    </row>
    <row r="67" spans="1:41" ht="12.75">
      <c r="A67" s="2"/>
      <c r="B67" s="2"/>
      <c r="C67" s="2"/>
      <c r="D67" s="84"/>
      <c r="E67" s="84"/>
      <c r="F67" s="84"/>
      <c r="G67" s="84"/>
      <c r="H67" s="84"/>
      <c r="I67" s="84"/>
      <c r="J67" s="84"/>
      <c r="K67" s="84"/>
      <c r="L67" s="84"/>
      <c r="M67" s="103"/>
      <c r="N67" s="84"/>
      <c r="O67" s="84"/>
      <c r="P67" s="84"/>
      <c r="Q67" s="103"/>
      <c r="R67" s="84"/>
      <c r="S67" s="84"/>
      <c r="T67" s="84"/>
      <c r="U67" s="103"/>
      <c r="V67" s="84"/>
      <c r="W67" s="84"/>
      <c r="X67" s="84"/>
      <c r="Y67" s="103"/>
      <c r="Z67" s="84"/>
      <c r="AA67" s="84"/>
      <c r="AB67" s="84"/>
      <c r="AC67" s="103"/>
      <c r="AD67" s="84"/>
      <c r="AE67" s="84"/>
      <c r="AF67" s="84"/>
      <c r="AG67" s="84"/>
      <c r="AH67" s="84"/>
      <c r="AI67" s="84"/>
      <c r="AJ67" s="103"/>
      <c r="AK67" s="103"/>
      <c r="AL67" s="2"/>
      <c r="AM67" s="2"/>
      <c r="AN67" s="2"/>
      <c r="AO67" s="2"/>
    </row>
    <row r="68" spans="1:41" ht="12.75">
      <c r="A68" s="2"/>
      <c r="B68" s="2"/>
      <c r="C68" s="2"/>
      <c r="D68" s="84"/>
      <c r="E68" s="84"/>
      <c r="F68" s="84"/>
      <c r="G68" s="84"/>
      <c r="H68" s="84"/>
      <c r="I68" s="84"/>
      <c r="J68" s="84"/>
      <c r="K68" s="84"/>
      <c r="L68" s="84"/>
      <c r="M68" s="103"/>
      <c r="N68" s="84"/>
      <c r="O68" s="84"/>
      <c r="P68" s="84"/>
      <c r="Q68" s="103"/>
      <c r="R68" s="84"/>
      <c r="S68" s="84"/>
      <c r="T68" s="84"/>
      <c r="U68" s="103"/>
      <c r="V68" s="84"/>
      <c r="W68" s="84"/>
      <c r="X68" s="84"/>
      <c r="Y68" s="103"/>
      <c r="Z68" s="84"/>
      <c r="AA68" s="84"/>
      <c r="AB68" s="84"/>
      <c r="AC68" s="103"/>
      <c r="AD68" s="84"/>
      <c r="AE68" s="84"/>
      <c r="AF68" s="84"/>
      <c r="AG68" s="84"/>
      <c r="AH68" s="84"/>
      <c r="AI68" s="84"/>
      <c r="AJ68" s="103"/>
      <c r="AK68" s="103"/>
      <c r="AL68" s="2"/>
      <c r="AM68" s="2"/>
      <c r="AN68" s="2"/>
      <c r="AO68" s="2"/>
    </row>
    <row r="69" spans="1:41" ht="12.75">
      <c r="A69" s="2"/>
      <c r="B69" s="2"/>
      <c r="C69" s="2"/>
      <c r="D69" s="84"/>
      <c r="E69" s="84"/>
      <c r="F69" s="84"/>
      <c r="G69" s="84"/>
      <c r="H69" s="84"/>
      <c r="I69" s="84"/>
      <c r="J69" s="84"/>
      <c r="K69" s="84"/>
      <c r="L69" s="84"/>
      <c r="M69" s="103"/>
      <c r="N69" s="84"/>
      <c r="O69" s="84"/>
      <c r="P69" s="84"/>
      <c r="Q69" s="103"/>
      <c r="R69" s="84"/>
      <c r="S69" s="84"/>
      <c r="T69" s="84"/>
      <c r="U69" s="103"/>
      <c r="V69" s="84"/>
      <c r="W69" s="84"/>
      <c r="X69" s="84"/>
      <c r="Y69" s="103"/>
      <c r="Z69" s="84"/>
      <c r="AA69" s="84"/>
      <c r="AB69" s="84"/>
      <c r="AC69" s="103"/>
      <c r="AD69" s="84"/>
      <c r="AE69" s="84"/>
      <c r="AF69" s="84"/>
      <c r="AG69" s="84"/>
      <c r="AH69" s="84"/>
      <c r="AI69" s="84"/>
      <c r="AJ69" s="103"/>
      <c r="AK69" s="103"/>
      <c r="AL69" s="2"/>
      <c r="AM69" s="2"/>
      <c r="AN69" s="2"/>
      <c r="AO69" s="2"/>
    </row>
    <row r="70" spans="1:41" ht="12.75">
      <c r="A70" s="2"/>
      <c r="B70" s="2"/>
      <c r="C70" s="2"/>
      <c r="D70" s="84"/>
      <c r="E70" s="84"/>
      <c r="F70" s="84"/>
      <c r="G70" s="84"/>
      <c r="H70" s="84"/>
      <c r="I70" s="84"/>
      <c r="J70" s="84"/>
      <c r="K70" s="84"/>
      <c r="L70" s="84"/>
      <c r="M70" s="103"/>
      <c r="N70" s="84"/>
      <c r="O70" s="84"/>
      <c r="P70" s="84"/>
      <c r="Q70" s="103"/>
      <c r="R70" s="84"/>
      <c r="S70" s="84"/>
      <c r="T70" s="84"/>
      <c r="U70" s="103"/>
      <c r="V70" s="84"/>
      <c r="W70" s="84"/>
      <c r="X70" s="84"/>
      <c r="Y70" s="103"/>
      <c r="Z70" s="84"/>
      <c r="AA70" s="84"/>
      <c r="AB70" s="84"/>
      <c r="AC70" s="103"/>
      <c r="AD70" s="84"/>
      <c r="AE70" s="84"/>
      <c r="AF70" s="84"/>
      <c r="AG70" s="84"/>
      <c r="AH70" s="84"/>
      <c r="AI70" s="84"/>
      <c r="AJ70" s="103"/>
      <c r="AK70" s="103"/>
      <c r="AL70" s="2"/>
      <c r="AM70" s="2"/>
      <c r="AN70" s="2"/>
      <c r="AO70" s="2"/>
    </row>
    <row r="71" spans="1:41" ht="12.75">
      <c r="A71" s="2"/>
      <c r="B71" s="2"/>
      <c r="C71" s="2"/>
      <c r="D71" s="84"/>
      <c r="E71" s="84"/>
      <c r="F71" s="84"/>
      <c r="G71" s="84"/>
      <c r="H71" s="84"/>
      <c r="I71" s="84"/>
      <c r="J71" s="84"/>
      <c r="K71" s="84"/>
      <c r="L71" s="84"/>
      <c r="M71" s="103"/>
      <c r="N71" s="84"/>
      <c r="O71" s="84"/>
      <c r="P71" s="84"/>
      <c r="Q71" s="103"/>
      <c r="R71" s="84"/>
      <c r="S71" s="84"/>
      <c r="T71" s="84"/>
      <c r="U71" s="103"/>
      <c r="V71" s="84"/>
      <c r="W71" s="84"/>
      <c r="X71" s="84"/>
      <c r="Y71" s="103"/>
      <c r="Z71" s="84"/>
      <c r="AA71" s="84"/>
      <c r="AB71" s="84"/>
      <c r="AC71" s="103"/>
      <c r="AD71" s="84"/>
      <c r="AE71" s="84"/>
      <c r="AF71" s="84"/>
      <c r="AG71" s="84"/>
      <c r="AH71" s="84"/>
      <c r="AI71" s="84"/>
      <c r="AJ71" s="103"/>
      <c r="AK71" s="103"/>
      <c r="AL71" s="2"/>
      <c r="AM71" s="2"/>
      <c r="AN71" s="2"/>
      <c r="AO71" s="2"/>
    </row>
    <row r="72" spans="1:41" ht="12.75">
      <c r="A72" s="2"/>
      <c r="B72" s="2"/>
      <c r="C72" s="2"/>
      <c r="D72" s="84"/>
      <c r="E72" s="84"/>
      <c r="F72" s="84"/>
      <c r="G72" s="84"/>
      <c r="H72" s="84"/>
      <c r="I72" s="84"/>
      <c r="J72" s="84"/>
      <c r="K72" s="84"/>
      <c r="L72" s="84"/>
      <c r="M72" s="103"/>
      <c r="N72" s="84"/>
      <c r="O72" s="84"/>
      <c r="P72" s="84"/>
      <c r="Q72" s="103"/>
      <c r="R72" s="84"/>
      <c r="S72" s="84"/>
      <c r="T72" s="84"/>
      <c r="U72" s="103"/>
      <c r="V72" s="84"/>
      <c r="W72" s="84"/>
      <c r="X72" s="84"/>
      <c r="Y72" s="103"/>
      <c r="Z72" s="84"/>
      <c r="AA72" s="84"/>
      <c r="AB72" s="84"/>
      <c r="AC72" s="103"/>
      <c r="AD72" s="84"/>
      <c r="AE72" s="84"/>
      <c r="AF72" s="84"/>
      <c r="AG72" s="84"/>
      <c r="AH72" s="84"/>
      <c r="AI72" s="84"/>
      <c r="AJ72" s="103"/>
      <c r="AK72" s="103"/>
      <c r="AL72" s="2"/>
      <c r="AM72" s="2"/>
      <c r="AN72" s="2"/>
      <c r="AO72" s="2"/>
    </row>
    <row r="73" spans="1:41" ht="12.75">
      <c r="A73" s="2"/>
      <c r="B73" s="2"/>
      <c r="C73" s="2"/>
      <c r="D73" s="84"/>
      <c r="E73" s="84"/>
      <c r="F73" s="84"/>
      <c r="G73" s="84"/>
      <c r="H73" s="84"/>
      <c r="I73" s="84"/>
      <c r="J73" s="84"/>
      <c r="K73" s="84"/>
      <c r="L73" s="84"/>
      <c r="M73" s="103"/>
      <c r="N73" s="84"/>
      <c r="O73" s="84"/>
      <c r="P73" s="84"/>
      <c r="Q73" s="103"/>
      <c r="R73" s="84"/>
      <c r="S73" s="84"/>
      <c r="T73" s="84"/>
      <c r="U73" s="103"/>
      <c r="V73" s="84"/>
      <c r="W73" s="84"/>
      <c r="X73" s="84"/>
      <c r="Y73" s="103"/>
      <c r="Z73" s="84"/>
      <c r="AA73" s="84"/>
      <c r="AB73" s="84"/>
      <c r="AC73" s="103"/>
      <c r="AD73" s="84"/>
      <c r="AE73" s="84"/>
      <c r="AF73" s="84"/>
      <c r="AG73" s="84"/>
      <c r="AH73" s="84"/>
      <c r="AI73" s="84"/>
      <c r="AJ73" s="103"/>
      <c r="AK73" s="103"/>
      <c r="AL73" s="2"/>
      <c r="AM73" s="2"/>
      <c r="AN73" s="2"/>
      <c r="AO73" s="2"/>
    </row>
    <row r="74" spans="1:41" ht="12.75">
      <c r="A74" s="2"/>
      <c r="B74" s="2"/>
      <c r="C74" s="2"/>
      <c r="D74" s="84"/>
      <c r="E74" s="84"/>
      <c r="F74" s="84"/>
      <c r="G74" s="84"/>
      <c r="H74" s="84"/>
      <c r="I74" s="84"/>
      <c r="J74" s="84"/>
      <c r="K74" s="84"/>
      <c r="L74" s="84"/>
      <c r="M74" s="103"/>
      <c r="N74" s="84"/>
      <c r="O74" s="84"/>
      <c r="P74" s="84"/>
      <c r="Q74" s="103"/>
      <c r="R74" s="84"/>
      <c r="S74" s="84"/>
      <c r="T74" s="84"/>
      <c r="U74" s="103"/>
      <c r="V74" s="84"/>
      <c r="W74" s="84"/>
      <c r="X74" s="84"/>
      <c r="Y74" s="103"/>
      <c r="Z74" s="84"/>
      <c r="AA74" s="84"/>
      <c r="AB74" s="84"/>
      <c r="AC74" s="103"/>
      <c r="AD74" s="84"/>
      <c r="AE74" s="84"/>
      <c r="AF74" s="84"/>
      <c r="AG74" s="84"/>
      <c r="AH74" s="84"/>
      <c r="AI74" s="84"/>
      <c r="AJ74" s="103"/>
      <c r="AK74" s="103"/>
      <c r="AL74" s="2"/>
      <c r="AM74" s="2"/>
      <c r="AN74" s="2"/>
      <c r="AO74" s="2"/>
    </row>
    <row r="75" spans="1:41" ht="12.75">
      <c r="A75" s="2"/>
      <c r="B75" s="2"/>
      <c r="C75" s="2"/>
      <c r="D75" s="84"/>
      <c r="E75" s="84"/>
      <c r="F75" s="84"/>
      <c r="G75" s="84"/>
      <c r="H75" s="84"/>
      <c r="I75" s="84"/>
      <c r="J75" s="84"/>
      <c r="K75" s="84"/>
      <c r="L75" s="84"/>
      <c r="M75" s="103"/>
      <c r="N75" s="84"/>
      <c r="O75" s="84"/>
      <c r="P75" s="84"/>
      <c r="Q75" s="103"/>
      <c r="R75" s="84"/>
      <c r="S75" s="84"/>
      <c r="T75" s="84"/>
      <c r="U75" s="103"/>
      <c r="V75" s="84"/>
      <c r="W75" s="84"/>
      <c r="X75" s="84"/>
      <c r="Y75" s="103"/>
      <c r="Z75" s="84"/>
      <c r="AA75" s="84"/>
      <c r="AB75" s="84"/>
      <c r="AC75" s="103"/>
      <c r="AD75" s="84"/>
      <c r="AE75" s="84"/>
      <c r="AF75" s="84"/>
      <c r="AG75" s="84"/>
      <c r="AH75" s="84"/>
      <c r="AI75" s="84"/>
      <c r="AJ75" s="103"/>
      <c r="AK75" s="103"/>
      <c r="AL75" s="2"/>
      <c r="AM75" s="2"/>
      <c r="AN75" s="2"/>
      <c r="AO75" s="2"/>
    </row>
    <row r="76" spans="1:41" ht="12.75">
      <c r="A76" s="2"/>
      <c r="B76" s="2"/>
      <c r="C76" s="2"/>
      <c r="D76" s="84"/>
      <c r="E76" s="84"/>
      <c r="F76" s="84"/>
      <c r="G76" s="84"/>
      <c r="H76" s="84"/>
      <c r="I76" s="84"/>
      <c r="J76" s="84"/>
      <c r="K76" s="84"/>
      <c r="L76" s="84"/>
      <c r="M76" s="103"/>
      <c r="N76" s="84"/>
      <c r="O76" s="84"/>
      <c r="P76" s="84"/>
      <c r="Q76" s="103"/>
      <c r="R76" s="84"/>
      <c r="S76" s="84"/>
      <c r="T76" s="84"/>
      <c r="U76" s="103"/>
      <c r="V76" s="84"/>
      <c r="W76" s="84"/>
      <c r="X76" s="84"/>
      <c r="Y76" s="103"/>
      <c r="Z76" s="84"/>
      <c r="AA76" s="84"/>
      <c r="AB76" s="84"/>
      <c r="AC76" s="103"/>
      <c r="AD76" s="84"/>
      <c r="AE76" s="84"/>
      <c r="AF76" s="84"/>
      <c r="AG76" s="84"/>
      <c r="AH76" s="84"/>
      <c r="AI76" s="84"/>
      <c r="AJ76" s="103"/>
      <c r="AK76" s="103"/>
      <c r="AL76" s="2"/>
      <c r="AM76" s="2"/>
      <c r="AN76" s="2"/>
      <c r="AO76" s="2"/>
    </row>
    <row r="77" spans="1:41" ht="12.75">
      <c r="A77" s="2"/>
      <c r="B77" s="2"/>
      <c r="C77" s="2"/>
      <c r="D77" s="84"/>
      <c r="E77" s="84"/>
      <c r="F77" s="84"/>
      <c r="G77" s="84"/>
      <c r="H77" s="84"/>
      <c r="I77" s="84"/>
      <c r="J77" s="84"/>
      <c r="K77" s="84"/>
      <c r="L77" s="84"/>
      <c r="M77" s="103"/>
      <c r="N77" s="84"/>
      <c r="O77" s="84"/>
      <c r="P77" s="84"/>
      <c r="Q77" s="103"/>
      <c r="R77" s="84"/>
      <c r="S77" s="84"/>
      <c r="T77" s="84"/>
      <c r="U77" s="103"/>
      <c r="V77" s="84"/>
      <c r="W77" s="84"/>
      <c r="X77" s="84"/>
      <c r="Y77" s="103"/>
      <c r="Z77" s="84"/>
      <c r="AA77" s="84"/>
      <c r="AB77" s="84"/>
      <c r="AC77" s="103"/>
      <c r="AD77" s="84"/>
      <c r="AE77" s="84"/>
      <c r="AF77" s="84"/>
      <c r="AG77" s="84"/>
      <c r="AH77" s="84"/>
      <c r="AI77" s="84"/>
      <c r="AJ77" s="103"/>
      <c r="AK77" s="103"/>
      <c r="AL77" s="2"/>
      <c r="AM77" s="2"/>
      <c r="AN77" s="2"/>
      <c r="AO77" s="2"/>
    </row>
    <row r="78" spans="1:41" ht="12.75">
      <c r="A78" s="2"/>
      <c r="B78" s="2"/>
      <c r="C78" s="2"/>
      <c r="D78" s="84"/>
      <c r="E78" s="84"/>
      <c r="F78" s="84"/>
      <c r="G78" s="84"/>
      <c r="H78" s="84"/>
      <c r="I78" s="84"/>
      <c r="J78" s="84"/>
      <c r="K78" s="84"/>
      <c r="L78" s="84"/>
      <c r="M78" s="103"/>
      <c r="N78" s="84"/>
      <c r="O78" s="84"/>
      <c r="P78" s="84"/>
      <c r="Q78" s="103"/>
      <c r="R78" s="84"/>
      <c r="S78" s="84"/>
      <c r="T78" s="84"/>
      <c r="U78" s="103"/>
      <c r="V78" s="84"/>
      <c r="W78" s="84"/>
      <c r="X78" s="84"/>
      <c r="Y78" s="103"/>
      <c r="Z78" s="84"/>
      <c r="AA78" s="84"/>
      <c r="AB78" s="84"/>
      <c r="AC78" s="103"/>
      <c r="AD78" s="84"/>
      <c r="AE78" s="84"/>
      <c r="AF78" s="84"/>
      <c r="AG78" s="84"/>
      <c r="AH78" s="84"/>
      <c r="AI78" s="84"/>
      <c r="AJ78" s="103"/>
      <c r="AK78" s="103"/>
      <c r="AL78" s="2"/>
      <c r="AM78" s="2"/>
      <c r="AN78" s="2"/>
      <c r="AO78" s="2"/>
    </row>
    <row r="79" spans="1:41" ht="12.75">
      <c r="A79" s="2"/>
      <c r="B79" s="2"/>
      <c r="C79" s="2"/>
      <c r="D79" s="84"/>
      <c r="E79" s="84"/>
      <c r="F79" s="84"/>
      <c r="G79" s="84"/>
      <c r="H79" s="84"/>
      <c r="I79" s="84"/>
      <c r="J79" s="84"/>
      <c r="K79" s="84"/>
      <c r="L79" s="84"/>
      <c r="M79" s="103"/>
      <c r="N79" s="84"/>
      <c r="O79" s="84"/>
      <c r="P79" s="84"/>
      <c r="Q79" s="103"/>
      <c r="R79" s="84"/>
      <c r="S79" s="84"/>
      <c r="T79" s="84"/>
      <c r="U79" s="103"/>
      <c r="V79" s="84"/>
      <c r="W79" s="84"/>
      <c r="X79" s="84"/>
      <c r="Y79" s="103"/>
      <c r="Z79" s="84"/>
      <c r="AA79" s="84"/>
      <c r="AB79" s="84"/>
      <c r="AC79" s="103"/>
      <c r="AD79" s="84"/>
      <c r="AE79" s="84"/>
      <c r="AF79" s="84"/>
      <c r="AG79" s="84"/>
      <c r="AH79" s="84"/>
      <c r="AI79" s="84"/>
      <c r="AJ79" s="103"/>
      <c r="AK79" s="103"/>
      <c r="AL79" s="2"/>
      <c r="AM79" s="2"/>
      <c r="AN79" s="2"/>
      <c r="AO79" s="2"/>
    </row>
    <row r="80" spans="1:41" ht="12.75">
      <c r="A80" s="2"/>
      <c r="B80" s="2"/>
      <c r="C80" s="2"/>
      <c r="D80" s="84"/>
      <c r="E80" s="84"/>
      <c r="F80" s="84"/>
      <c r="G80" s="84"/>
      <c r="H80" s="84"/>
      <c r="I80" s="84"/>
      <c r="J80" s="84"/>
      <c r="K80" s="84"/>
      <c r="L80" s="84"/>
      <c r="M80" s="103"/>
      <c r="N80" s="84"/>
      <c r="O80" s="84"/>
      <c r="P80" s="84"/>
      <c r="Q80" s="103"/>
      <c r="R80" s="84"/>
      <c r="S80" s="84"/>
      <c r="T80" s="84"/>
      <c r="U80" s="103"/>
      <c r="V80" s="84"/>
      <c r="W80" s="84"/>
      <c r="X80" s="84"/>
      <c r="Y80" s="103"/>
      <c r="Z80" s="84"/>
      <c r="AA80" s="84"/>
      <c r="AB80" s="84"/>
      <c r="AC80" s="103"/>
      <c r="AD80" s="84"/>
      <c r="AE80" s="84"/>
      <c r="AF80" s="84"/>
      <c r="AG80" s="84"/>
      <c r="AH80" s="84"/>
      <c r="AI80" s="84"/>
      <c r="AJ80" s="103"/>
      <c r="AK80" s="103"/>
      <c r="AL80" s="2"/>
      <c r="AM80" s="2"/>
      <c r="AN80" s="2"/>
      <c r="AO80" s="2"/>
    </row>
    <row r="81" spans="1:41" ht="12.75">
      <c r="A81" s="2"/>
      <c r="B81" s="2"/>
      <c r="C81" s="2"/>
      <c r="D81" s="84"/>
      <c r="E81" s="84"/>
      <c r="F81" s="84"/>
      <c r="G81" s="84"/>
      <c r="H81" s="84"/>
      <c r="I81" s="84"/>
      <c r="J81" s="84"/>
      <c r="K81" s="84"/>
      <c r="L81" s="84"/>
      <c r="M81" s="103"/>
      <c r="N81" s="84"/>
      <c r="O81" s="84"/>
      <c r="P81" s="84"/>
      <c r="Q81" s="103"/>
      <c r="R81" s="84"/>
      <c r="S81" s="84"/>
      <c r="T81" s="84"/>
      <c r="U81" s="103"/>
      <c r="V81" s="84"/>
      <c r="W81" s="84"/>
      <c r="X81" s="84"/>
      <c r="Y81" s="103"/>
      <c r="Z81" s="84"/>
      <c r="AA81" s="84"/>
      <c r="AB81" s="84"/>
      <c r="AC81" s="103"/>
      <c r="AD81" s="84"/>
      <c r="AE81" s="84"/>
      <c r="AF81" s="84"/>
      <c r="AG81" s="84"/>
      <c r="AH81" s="84"/>
      <c r="AI81" s="84"/>
      <c r="AJ81" s="103"/>
      <c r="AK81" s="103"/>
      <c r="AL81" s="2"/>
      <c r="AM81" s="2"/>
      <c r="AN81" s="2"/>
      <c r="AO81" s="2"/>
    </row>
    <row r="82" spans="1:4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</row>
    <row r="83" spans="1:4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</row>
    <row r="84" spans="1:4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A1">
      <selection activeCell="AJ9" sqref="AJ9:AK8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2" width="12.140625" style="0" customWidth="1"/>
    <col min="13" max="13" width="13.7109375" style="0" customWidth="1"/>
    <col min="14" max="16" width="12.140625" style="0" customWidth="1"/>
    <col min="17" max="17" width="13.7109375" style="0" customWidth="1"/>
    <col min="18" max="21" width="12.140625" style="0" customWidth="1"/>
    <col min="22" max="25" width="12.140625" style="0" hidden="1" customWidth="1"/>
    <col min="26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40" t="s">
        <v>0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</row>
    <row r="3" spans="1:37" ht="16.5">
      <c r="A3" s="5"/>
      <c r="B3" s="130" t="s">
        <v>1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</row>
    <row r="4" spans="1:37" ht="15" customHeight="1">
      <c r="A4" s="8"/>
      <c r="B4" s="9"/>
      <c r="C4" s="10"/>
      <c r="D4" s="132" t="s">
        <v>2</v>
      </c>
      <c r="E4" s="132"/>
      <c r="F4" s="132"/>
      <c r="G4" s="132" t="s">
        <v>3</v>
      </c>
      <c r="H4" s="132"/>
      <c r="I4" s="132"/>
      <c r="J4" s="133" t="s">
        <v>4</v>
      </c>
      <c r="K4" s="134"/>
      <c r="L4" s="134"/>
      <c r="M4" s="135"/>
      <c r="N4" s="133" t="s">
        <v>5</v>
      </c>
      <c r="O4" s="136"/>
      <c r="P4" s="136"/>
      <c r="Q4" s="137"/>
      <c r="R4" s="133" t="s">
        <v>6</v>
      </c>
      <c r="S4" s="136"/>
      <c r="T4" s="136"/>
      <c r="U4" s="137"/>
      <c r="V4" s="133" t="s">
        <v>7</v>
      </c>
      <c r="W4" s="138"/>
      <c r="X4" s="138"/>
      <c r="Y4" s="139"/>
      <c r="Z4" s="133" t="s">
        <v>8</v>
      </c>
      <c r="AA4" s="134"/>
      <c r="AB4" s="134"/>
      <c r="AC4" s="135"/>
      <c r="AD4" s="133" t="s">
        <v>9</v>
      </c>
      <c r="AE4" s="134"/>
      <c r="AF4" s="134"/>
      <c r="AG4" s="134"/>
      <c r="AH4" s="134"/>
      <c r="AI4" s="134"/>
      <c r="AJ4" s="135"/>
      <c r="AK4" s="11"/>
    </row>
    <row r="5" spans="1:37" ht="38.25">
      <c r="A5" s="14"/>
      <c r="B5" s="15" t="s">
        <v>10</v>
      </c>
      <c r="C5" s="16" t="s">
        <v>11</v>
      </c>
      <c r="D5" s="17" t="s">
        <v>12</v>
      </c>
      <c r="E5" s="18" t="s">
        <v>13</v>
      </c>
      <c r="F5" s="19" t="s">
        <v>14</v>
      </c>
      <c r="G5" s="17" t="s">
        <v>12</v>
      </c>
      <c r="H5" s="18" t="s">
        <v>13</v>
      </c>
      <c r="I5" s="19" t="s">
        <v>14</v>
      </c>
      <c r="J5" s="17" t="s">
        <v>12</v>
      </c>
      <c r="K5" s="18" t="s">
        <v>13</v>
      </c>
      <c r="L5" s="18" t="s">
        <v>14</v>
      </c>
      <c r="M5" s="19" t="s">
        <v>15</v>
      </c>
      <c r="N5" s="17" t="s">
        <v>12</v>
      </c>
      <c r="O5" s="18" t="s">
        <v>13</v>
      </c>
      <c r="P5" s="20" t="s">
        <v>14</v>
      </c>
      <c r="Q5" s="21" t="s">
        <v>16</v>
      </c>
      <c r="R5" s="18" t="s">
        <v>12</v>
      </c>
      <c r="S5" s="18" t="s">
        <v>13</v>
      </c>
      <c r="T5" s="20" t="s">
        <v>14</v>
      </c>
      <c r="U5" s="21" t="s">
        <v>17</v>
      </c>
      <c r="V5" s="18" t="s">
        <v>12</v>
      </c>
      <c r="W5" s="18" t="s">
        <v>13</v>
      </c>
      <c r="X5" s="20" t="s">
        <v>14</v>
      </c>
      <c r="Y5" s="21" t="s">
        <v>18</v>
      </c>
      <c r="Z5" s="17" t="s">
        <v>12</v>
      </c>
      <c r="AA5" s="18" t="s">
        <v>13</v>
      </c>
      <c r="AB5" s="18" t="s">
        <v>14</v>
      </c>
      <c r="AC5" s="19" t="s">
        <v>19</v>
      </c>
      <c r="AD5" s="17" t="s">
        <v>12</v>
      </c>
      <c r="AE5" s="18" t="s">
        <v>13</v>
      </c>
      <c r="AF5" s="18" t="s">
        <v>14</v>
      </c>
      <c r="AG5" s="18"/>
      <c r="AH5" s="18"/>
      <c r="AI5" s="18"/>
      <c r="AJ5" s="22" t="s">
        <v>19</v>
      </c>
      <c r="AK5" s="23" t="s">
        <v>20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6.5">
      <c r="A7" s="60"/>
      <c r="B7" s="61" t="s">
        <v>36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2.75">
      <c r="A9" s="62" t="s">
        <v>98</v>
      </c>
      <c r="B9" s="63" t="s">
        <v>448</v>
      </c>
      <c r="C9" s="64" t="s">
        <v>449</v>
      </c>
      <c r="D9" s="85">
        <v>169100998</v>
      </c>
      <c r="E9" s="86">
        <v>114264001</v>
      </c>
      <c r="F9" s="87">
        <f>$D9+$E9</f>
        <v>283364999</v>
      </c>
      <c r="G9" s="85">
        <v>183262803</v>
      </c>
      <c r="H9" s="86">
        <v>114613073</v>
      </c>
      <c r="I9" s="87">
        <f>$G9+$H9</f>
        <v>297875876</v>
      </c>
      <c r="J9" s="85">
        <v>58088472</v>
      </c>
      <c r="K9" s="86">
        <v>26388984</v>
      </c>
      <c r="L9" s="86">
        <f>$J9+$K9</f>
        <v>84477456</v>
      </c>
      <c r="M9" s="104">
        <f>IF($F9=0,0,$L9/$F9)</f>
        <v>0.298122408547712</v>
      </c>
      <c r="N9" s="85">
        <v>40879685</v>
      </c>
      <c r="O9" s="86">
        <v>24736727</v>
      </c>
      <c r="P9" s="86">
        <f>$N9+$O9</f>
        <v>65616412</v>
      </c>
      <c r="Q9" s="104">
        <f>IF($F9=0,0,$P9/$F9)</f>
        <v>0.231561456889741</v>
      </c>
      <c r="R9" s="85">
        <v>51346587</v>
      </c>
      <c r="S9" s="86">
        <v>19883566</v>
      </c>
      <c r="T9" s="86">
        <f>$R9+$S9</f>
        <v>71230153</v>
      </c>
      <c r="U9" s="104">
        <f>IF($I9=0,0,$T9/$I9)</f>
        <v>0.2391269610567591</v>
      </c>
      <c r="V9" s="85">
        <v>0</v>
      </c>
      <c r="W9" s="86">
        <v>0</v>
      </c>
      <c r="X9" s="86">
        <f>$V9+$W9</f>
        <v>0</v>
      </c>
      <c r="Y9" s="104">
        <f>IF($I9=0,0,$X9/$I9)</f>
        <v>0</v>
      </c>
      <c r="Z9" s="85">
        <f>$J9+$N9+$R9</f>
        <v>150314744</v>
      </c>
      <c r="AA9" s="86">
        <f>$K9+$O9+$S9</f>
        <v>71009277</v>
      </c>
      <c r="AB9" s="86">
        <f>$Z9+$AA9</f>
        <v>221324021</v>
      </c>
      <c r="AC9" s="104">
        <f>IF($I9=0,0,$AB9/$I9)</f>
        <v>0.7430075371393956</v>
      </c>
      <c r="AD9" s="85">
        <v>40492777</v>
      </c>
      <c r="AE9" s="86">
        <v>26113117</v>
      </c>
      <c r="AF9" s="86">
        <f>$AD9+$AE9</f>
        <v>66605894</v>
      </c>
      <c r="AG9" s="86">
        <v>298833659</v>
      </c>
      <c r="AH9" s="86">
        <v>321583165</v>
      </c>
      <c r="AI9" s="87">
        <v>260734229</v>
      </c>
      <c r="AJ9" s="124">
        <f>IF($AH9=0,0,$AI9/$AH9)</f>
        <v>0.8107832044006408</v>
      </c>
      <c r="AK9" s="125">
        <f>IF($AF9=0,0,(($T9/$AF9)-1))</f>
        <v>0.06942717411765398</v>
      </c>
    </row>
    <row r="10" spans="1:37" ht="12.75">
      <c r="A10" s="62" t="s">
        <v>98</v>
      </c>
      <c r="B10" s="63" t="s">
        <v>450</v>
      </c>
      <c r="C10" s="64" t="s">
        <v>451</v>
      </c>
      <c r="D10" s="85">
        <v>332051417</v>
      </c>
      <c r="E10" s="86">
        <v>95256152</v>
      </c>
      <c r="F10" s="87">
        <f aca="true" t="shared" si="0" ref="F10:F45">$D10+$E10</f>
        <v>427307569</v>
      </c>
      <c r="G10" s="85">
        <v>341226734</v>
      </c>
      <c r="H10" s="86">
        <v>90979944</v>
      </c>
      <c r="I10" s="87">
        <f aca="true" t="shared" si="1" ref="I10:I45">$G10+$H10</f>
        <v>432206678</v>
      </c>
      <c r="J10" s="85">
        <v>117357163</v>
      </c>
      <c r="K10" s="86">
        <v>20893560</v>
      </c>
      <c r="L10" s="86">
        <f aca="true" t="shared" si="2" ref="L10:L45">$J10+$K10</f>
        <v>138250723</v>
      </c>
      <c r="M10" s="104">
        <f aca="true" t="shared" si="3" ref="M10:M45">IF($F10=0,0,$L10/$F10)</f>
        <v>0.323539139087892</v>
      </c>
      <c r="N10" s="85">
        <v>81477673</v>
      </c>
      <c r="O10" s="86">
        <v>42210383</v>
      </c>
      <c r="P10" s="86">
        <f aca="true" t="shared" si="4" ref="P10:P45">$N10+$O10</f>
        <v>123688056</v>
      </c>
      <c r="Q10" s="104">
        <f aca="true" t="shared" si="5" ref="Q10:Q45">IF($F10=0,0,$P10/$F10)</f>
        <v>0.28945908046856994</v>
      </c>
      <c r="R10" s="85">
        <v>95007716</v>
      </c>
      <c r="S10" s="86">
        <v>14201111</v>
      </c>
      <c r="T10" s="86">
        <f aca="true" t="shared" si="6" ref="T10:T45">$R10+$S10</f>
        <v>109208827</v>
      </c>
      <c r="U10" s="104">
        <f aca="true" t="shared" si="7" ref="U10:U45">IF($I10=0,0,$T10/$I10)</f>
        <v>0.25267732443504726</v>
      </c>
      <c r="V10" s="85">
        <v>0</v>
      </c>
      <c r="W10" s="86">
        <v>0</v>
      </c>
      <c r="X10" s="86">
        <f aca="true" t="shared" si="8" ref="X10:X45">$V10+$W10</f>
        <v>0</v>
      </c>
      <c r="Y10" s="104">
        <f aca="true" t="shared" si="9" ref="Y10:Y45">IF($I10=0,0,$X10/$I10)</f>
        <v>0</v>
      </c>
      <c r="Z10" s="85">
        <f aca="true" t="shared" si="10" ref="Z10:Z45">$J10+$N10+$R10</f>
        <v>293842552</v>
      </c>
      <c r="AA10" s="86">
        <f aca="true" t="shared" si="11" ref="AA10:AA45">$K10+$O10+$S10</f>
        <v>77305054</v>
      </c>
      <c r="AB10" s="86">
        <f aca="true" t="shared" si="12" ref="AB10:AB45">$Z10+$AA10</f>
        <v>371147606</v>
      </c>
      <c r="AC10" s="104">
        <f aca="true" t="shared" si="13" ref="AC10:AC45">IF($I10=0,0,$AB10/$I10)</f>
        <v>0.8587271434986944</v>
      </c>
      <c r="AD10" s="85">
        <v>75183279</v>
      </c>
      <c r="AE10" s="86">
        <v>30244938</v>
      </c>
      <c r="AF10" s="86">
        <f aca="true" t="shared" si="14" ref="AF10:AF45">$AD10+$AE10</f>
        <v>105428217</v>
      </c>
      <c r="AG10" s="86">
        <v>446722891</v>
      </c>
      <c r="AH10" s="86">
        <v>463378640</v>
      </c>
      <c r="AI10" s="87">
        <v>353036542</v>
      </c>
      <c r="AJ10" s="124">
        <f aca="true" t="shared" si="15" ref="AJ10:AJ45">IF($AH10=0,0,$AI10/$AH10)</f>
        <v>0.7618748719189992</v>
      </c>
      <c r="AK10" s="125">
        <f aca="true" t="shared" si="16" ref="AK10:AK45">IF($AF10=0,0,(($T10/$AF10)-1))</f>
        <v>0.03585956499672194</v>
      </c>
    </row>
    <row r="11" spans="1:37" ht="12.75">
      <c r="A11" s="62" t="s">
        <v>98</v>
      </c>
      <c r="B11" s="63" t="s">
        <v>452</v>
      </c>
      <c r="C11" s="64" t="s">
        <v>453</v>
      </c>
      <c r="D11" s="85">
        <v>360394879</v>
      </c>
      <c r="E11" s="86">
        <v>208307099</v>
      </c>
      <c r="F11" s="87">
        <f t="shared" si="0"/>
        <v>568701978</v>
      </c>
      <c r="G11" s="85">
        <v>358440831</v>
      </c>
      <c r="H11" s="86">
        <v>105013650</v>
      </c>
      <c r="I11" s="87">
        <f t="shared" si="1"/>
        <v>463454481</v>
      </c>
      <c r="J11" s="85">
        <v>0</v>
      </c>
      <c r="K11" s="86">
        <v>0</v>
      </c>
      <c r="L11" s="86">
        <f t="shared" si="2"/>
        <v>0</v>
      </c>
      <c r="M11" s="104">
        <f t="shared" si="3"/>
        <v>0</v>
      </c>
      <c r="N11" s="85">
        <v>0</v>
      </c>
      <c r="O11" s="86">
        <v>0</v>
      </c>
      <c r="P11" s="86">
        <f t="shared" si="4"/>
        <v>0</v>
      </c>
      <c r="Q11" s="104">
        <f t="shared" si="5"/>
        <v>0</v>
      </c>
      <c r="R11" s="85">
        <v>0</v>
      </c>
      <c r="S11" s="86">
        <v>0</v>
      </c>
      <c r="T11" s="86">
        <f t="shared" si="6"/>
        <v>0</v>
      </c>
      <c r="U11" s="104">
        <f t="shared" si="7"/>
        <v>0</v>
      </c>
      <c r="V11" s="85">
        <v>0</v>
      </c>
      <c r="W11" s="86">
        <v>0</v>
      </c>
      <c r="X11" s="86">
        <f t="shared" si="8"/>
        <v>0</v>
      </c>
      <c r="Y11" s="104">
        <f t="shared" si="9"/>
        <v>0</v>
      </c>
      <c r="Z11" s="85">
        <f t="shared" si="10"/>
        <v>0</v>
      </c>
      <c r="AA11" s="86">
        <f t="shared" si="11"/>
        <v>0</v>
      </c>
      <c r="AB11" s="86">
        <f t="shared" si="12"/>
        <v>0</v>
      </c>
      <c r="AC11" s="104">
        <f t="shared" si="13"/>
        <v>0</v>
      </c>
      <c r="AD11" s="85">
        <v>6351378</v>
      </c>
      <c r="AE11" s="86">
        <v>1136669</v>
      </c>
      <c r="AF11" s="86">
        <f t="shared" si="14"/>
        <v>7488047</v>
      </c>
      <c r="AG11" s="86">
        <v>902934806</v>
      </c>
      <c r="AH11" s="86">
        <v>490612728</v>
      </c>
      <c r="AI11" s="87">
        <v>428356698</v>
      </c>
      <c r="AJ11" s="124">
        <f t="shared" si="15"/>
        <v>0.8731055546524672</v>
      </c>
      <c r="AK11" s="125">
        <f t="shared" si="16"/>
        <v>-1</v>
      </c>
    </row>
    <row r="12" spans="1:37" ht="12.75">
      <c r="A12" s="62" t="s">
        <v>113</v>
      </c>
      <c r="B12" s="63" t="s">
        <v>454</v>
      </c>
      <c r="C12" s="64" t="s">
        <v>455</v>
      </c>
      <c r="D12" s="85">
        <v>82374134</v>
      </c>
      <c r="E12" s="86">
        <v>946000</v>
      </c>
      <c r="F12" s="87">
        <f t="shared" si="0"/>
        <v>83320134</v>
      </c>
      <c r="G12" s="85">
        <v>82427772</v>
      </c>
      <c r="H12" s="86">
        <v>1216000</v>
      </c>
      <c r="I12" s="87">
        <f t="shared" si="1"/>
        <v>83643772</v>
      </c>
      <c r="J12" s="85">
        <v>31302734</v>
      </c>
      <c r="K12" s="86">
        <v>0</v>
      </c>
      <c r="L12" s="86">
        <f t="shared" si="2"/>
        <v>31302734</v>
      </c>
      <c r="M12" s="104">
        <f t="shared" si="3"/>
        <v>0.3756923146571032</v>
      </c>
      <c r="N12" s="85">
        <v>23908825</v>
      </c>
      <c r="O12" s="86">
        <v>25981</v>
      </c>
      <c r="P12" s="86">
        <f t="shared" si="4"/>
        <v>23934806</v>
      </c>
      <c r="Q12" s="104">
        <f t="shared" si="5"/>
        <v>0.2872631721883693</v>
      </c>
      <c r="R12" s="85">
        <v>21974113</v>
      </c>
      <c r="S12" s="86">
        <v>75046</v>
      </c>
      <c r="T12" s="86">
        <f t="shared" si="6"/>
        <v>22049159</v>
      </c>
      <c r="U12" s="104">
        <f t="shared" si="7"/>
        <v>0.2636078989838</v>
      </c>
      <c r="V12" s="85">
        <v>0</v>
      </c>
      <c r="W12" s="86">
        <v>0</v>
      </c>
      <c r="X12" s="86">
        <f t="shared" si="8"/>
        <v>0</v>
      </c>
      <c r="Y12" s="104">
        <f t="shared" si="9"/>
        <v>0</v>
      </c>
      <c r="Z12" s="85">
        <f t="shared" si="10"/>
        <v>77185672</v>
      </c>
      <c r="AA12" s="86">
        <f t="shared" si="11"/>
        <v>101027</v>
      </c>
      <c r="AB12" s="86">
        <f t="shared" si="12"/>
        <v>77286699</v>
      </c>
      <c r="AC12" s="104">
        <f t="shared" si="13"/>
        <v>0.9239982505810475</v>
      </c>
      <c r="AD12" s="85">
        <v>17616560</v>
      </c>
      <c r="AE12" s="86">
        <v>301085</v>
      </c>
      <c r="AF12" s="86">
        <f t="shared" si="14"/>
        <v>17917645</v>
      </c>
      <c r="AG12" s="86">
        <v>85106844</v>
      </c>
      <c r="AH12" s="86">
        <v>79106303</v>
      </c>
      <c r="AI12" s="87">
        <v>68280958</v>
      </c>
      <c r="AJ12" s="124">
        <f t="shared" si="15"/>
        <v>0.8631544568578815</v>
      </c>
      <c r="AK12" s="125">
        <f t="shared" si="16"/>
        <v>0.2305835392988309</v>
      </c>
    </row>
    <row r="13" spans="1:37" ht="16.5">
      <c r="A13" s="65"/>
      <c r="B13" s="66" t="s">
        <v>456</v>
      </c>
      <c r="C13" s="67"/>
      <c r="D13" s="88">
        <f>SUM(D9:D12)</f>
        <v>943921428</v>
      </c>
      <c r="E13" s="89">
        <f>SUM(E9:E12)</f>
        <v>418773252</v>
      </c>
      <c r="F13" s="90">
        <f t="shared" si="0"/>
        <v>1362694680</v>
      </c>
      <c r="G13" s="88">
        <f>SUM(G9:G12)</f>
        <v>965358140</v>
      </c>
      <c r="H13" s="89">
        <f>SUM(H9:H12)</f>
        <v>311822667</v>
      </c>
      <c r="I13" s="90">
        <f t="shared" si="1"/>
        <v>1277180807</v>
      </c>
      <c r="J13" s="88">
        <f>SUM(J9:J12)</f>
        <v>206748369</v>
      </c>
      <c r="K13" s="89">
        <f>SUM(K9:K12)</f>
        <v>47282544</v>
      </c>
      <c r="L13" s="89">
        <f t="shared" si="2"/>
        <v>254030913</v>
      </c>
      <c r="M13" s="105">
        <f t="shared" si="3"/>
        <v>0.18641807055414644</v>
      </c>
      <c r="N13" s="88">
        <f>SUM(N9:N12)</f>
        <v>146266183</v>
      </c>
      <c r="O13" s="89">
        <f>SUM(O9:O12)</f>
        <v>66973091</v>
      </c>
      <c r="P13" s="89">
        <f t="shared" si="4"/>
        <v>213239274</v>
      </c>
      <c r="Q13" s="105">
        <f t="shared" si="5"/>
        <v>0.15648353011842683</v>
      </c>
      <c r="R13" s="88">
        <f>SUM(R9:R12)</f>
        <v>168328416</v>
      </c>
      <c r="S13" s="89">
        <f>SUM(S9:S12)</f>
        <v>34159723</v>
      </c>
      <c r="T13" s="89">
        <f t="shared" si="6"/>
        <v>202488139</v>
      </c>
      <c r="U13" s="105">
        <f t="shared" si="7"/>
        <v>0.15854304879168138</v>
      </c>
      <c r="V13" s="88">
        <f>SUM(V9:V12)</f>
        <v>0</v>
      </c>
      <c r="W13" s="89">
        <f>SUM(W9:W12)</f>
        <v>0</v>
      </c>
      <c r="X13" s="89">
        <f t="shared" si="8"/>
        <v>0</v>
      </c>
      <c r="Y13" s="105">
        <f t="shared" si="9"/>
        <v>0</v>
      </c>
      <c r="Z13" s="88">
        <f t="shared" si="10"/>
        <v>521342968</v>
      </c>
      <c r="AA13" s="89">
        <f t="shared" si="11"/>
        <v>148415358</v>
      </c>
      <c r="AB13" s="89">
        <f t="shared" si="12"/>
        <v>669758326</v>
      </c>
      <c r="AC13" s="105">
        <f t="shared" si="13"/>
        <v>0.5244036884434641</v>
      </c>
      <c r="AD13" s="88">
        <f>SUM(AD9:AD12)</f>
        <v>139643994</v>
      </c>
      <c r="AE13" s="89">
        <f>SUM(AE9:AE12)</f>
        <v>57795809</v>
      </c>
      <c r="AF13" s="89">
        <f t="shared" si="14"/>
        <v>197439803</v>
      </c>
      <c r="AG13" s="89">
        <f>SUM(AG9:AG12)</f>
        <v>1733598200</v>
      </c>
      <c r="AH13" s="89">
        <f>SUM(AH9:AH12)</f>
        <v>1354680836</v>
      </c>
      <c r="AI13" s="90">
        <f>SUM(AI9:AI12)</f>
        <v>1110408427</v>
      </c>
      <c r="AJ13" s="126">
        <f t="shared" si="15"/>
        <v>0.8196826864981207</v>
      </c>
      <c r="AK13" s="127">
        <f t="shared" si="16"/>
        <v>0.025568988234859535</v>
      </c>
    </row>
    <row r="14" spans="1:37" ht="12.75">
      <c r="A14" s="62" t="s">
        <v>98</v>
      </c>
      <c r="B14" s="63" t="s">
        <v>457</v>
      </c>
      <c r="C14" s="64" t="s">
        <v>458</v>
      </c>
      <c r="D14" s="85">
        <v>66197268</v>
      </c>
      <c r="E14" s="86">
        <v>21947600</v>
      </c>
      <c r="F14" s="87">
        <f t="shared" si="0"/>
        <v>88144868</v>
      </c>
      <c r="G14" s="85">
        <v>66951997</v>
      </c>
      <c r="H14" s="86">
        <v>21947600</v>
      </c>
      <c r="I14" s="87">
        <f t="shared" si="1"/>
        <v>88899597</v>
      </c>
      <c r="J14" s="85">
        <v>25387081</v>
      </c>
      <c r="K14" s="86">
        <v>436962</v>
      </c>
      <c r="L14" s="86">
        <f t="shared" si="2"/>
        <v>25824043</v>
      </c>
      <c r="M14" s="104">
        <f t="shared" si="3"/>
        <v>0.2929727343853984</v>
      </c>
      <c r="N14" s="85">
        <v>13484253</v>
      </c>
      <c r="O14" s="86">
        <v>6381771</v>
      </c>
      <c r="P14" s="86">
        <f t="shared" si="4"/>
        <v>19866024</v>
      </c>
      <c r="Q14" s="104">
        <f t="shared" si="5"/>
        <v>0.22537924726372044</v>
      </c>
      <c r="R14" s="85">
        <v>11538763</v>
      </c>
      <c r="S14" s="86">
        <v>2182417</v>
      </c>
      <c r="T14" s="86">
        <f t="shared" si="6"/>
        <v>13721180</v>
      </c>
      <c r="U14" s="104">
        <f t="shared" si="7"/>
        <v>0.15434468167499116</v>
      </c>
      <c r="V14" s="85">
        <v>0</v>
      </c>
      <c r="W14" s="86">
        <v>0</v>
      </c>
      <c r="X14" s="86">
        <f t="shared" si="8"/>
        <v>0</v>
      </c>
      <c r="Y14" s="104">
        <f t="shared" si="9"/>
        <v>0</v>
      </c>
      <c r="Z14" s="85">
        <f t="shared" si="10"/>
        <v>50410097</v>
      </c>
      <c r="AA14" s="86">
        <f t="shared" si="11"/>
        <v>9001150</v>
      </c>
      <c r="AB14" s="86">
        <f t="shared" si="12"/>
        <v>59411247</v>
      </c>
      <c r="AC14" s="104">
        <f t="shared" si="13"/>
        <v>0.6682960216343838</v>
      </c>
      <c r="AD14" s="85">
        <v>11357265</v>
      </c>
      <c r="AE14" s="86">
        <v>1240138</v>
      </c>
      <c r="AF14" s="86">
        <f t="shared" si="14"/>
        <v>12597403</v>
      </c>
      <c r="AG14" s="86">
        <v>92594243</v>
      </c>
      <c r="AH14" s="86">
        <v>73026020</v>
      </c>
      <c r="AI14" s="87">
        <v>54412888</v>
      </c>
      <c r="AJ14" s="124">
        <f t="shared" si="15"/>
        <v>0.7451164393184785</v>
      </c>
      <c r="AK14" s="125">
        <f t="shared" si="16"/>
        <v>0.08920703735523894</v>
      </c>
    </row>
    <row r="15" spans="1:37" ht="12.75">
      <c r="A15" s="62" t="s">
        <v>98</v>
      </c>
      <c r="B15" s="63" t="s">
        <v>459</v>
      </c>
      <c r="C15" s="64" t="s">
        <v>460</v>
      </c>
      <c r="D15" s="85">
        <v>232447234</v>
      </c>
      <c r="E15" s="86">
        <v>24774000</v>
      </c>
      <c r="F15" s="87">
        <f t="shared" si="0"/>
        <v>257221234</v>
      </c>
      <c r="G15" s="85">
        <v>239657142</v>
      </c>
      <c r="H15" s="86">
        <v>32579000</v>
      </c>
      <c r="I15" s="87">
        <f t="shared" si="1"/>
        <v>272236142</v>
      </c>
      <c r="J15" s="85">
        <v>103505956</v>
      </c>
      <c r="K15" s="86">
        <v>4327618</v>
      </c>
      <c r="L15" s="86">
        <f t="shared" si="2"/>
        <v>107833574</v>
      </c>
      <c r="M15" s="104">
        <f t="shared" si="3"/>
        <v>0.4192250084610044</v>
      </c>
      <c r="N15" s="85">
        <v>52083693</v>
      </c>
      <c r="O15" s="86">
        <v>5084524</v>
      </c>
      <c r="P15" s="86">
        <f t="shared" si="4"/>
        <v>57168217</v>
      </c>
      <c r="Q15" s="104">
        <f t="shared" si="5"/>
        <v>0.22225310139053295</v>
      </c>
      <c r="R15" s="85">
        <v>49288839</v>
      </c>
      <c r="S15" s="86">
        <v>4550513</v>
      </c>
      <c r="T15" s="86">
        <f t="shared" si="6"/>
        <v>53839352</v>
      </c>
      <c r="U15" s="104">
        <f t="shared" si="7"/>
        <v>0.19776709882995624</v>
      </c>
      <c r="V15" s="85">
        <v>0</v>
      </c>
      <c r="W15" s="86">
        <v>0</v>
      </c>
      <c r="X15" s="86">
        <f t="shared" si="8"/>
        <v>0</v>
      </c>
      <c r="Y15" s="104">
        <f t="shared" si="9"/>
        <v>0</v>
      </c>
      <c r="Z15" s="85">
        <f t="shared" si="10"/>
        <v>204878488</v>
      </c>
      <c r="AA15" s="86">
        <f t="shared" si="11"/>
        <v>13962655</v>
      </c>
      <c r="AB15" s="86">
        <f t="shared" si="12"/>
        <v>218841143</v>
      </c>
      <c r="AC15" s="104">
        <f t="shared" si="13"/>
        <v>0.8038651348504637</v>
      </c>
      <c r="AD15" s="85">
        <v>49166129</v>
      </c>
      <c r="AE15" s="86">
        <v>5116145</v>
      </c>
      <c r="AF15" s="86">
        <f t="shared" si="14"/>
        <v>54282274</v>
      </c>
      <c r="AG15" s="86">
        <v>249901212</v>
      </c>
      <c r="AH15" s="86">
        <v>264378596</v>
      </c>
      <c r="AI15" s="87">
        <v>196752056</v>
      </c>
      <c r="AJ15" s="124">
        <f t="shared" si="15"/>
        <v>0.7442056920523172</v>
      </c>
      <c r="AK15" s="125">
        <f t="shared" si="16"/>
        <v>-0.008159606578014733</v>
      </c>
    </row>
    <row r="16" spans="1:37" ht="12.75">
      <c r="A16" s="62" t="s">
        <v>98</v>
      </c>
      <c r="B16" s="63" t="s">
        <v>461</v>
      </c>
      <c r="C16" s="64" t="s">
        <v>462</v>
      </c>
      <c r="D16" s="85">
        <v>52220250</v>
      </c>
      <c r="E16" s="86">
        <v>11601000</v>
      </c>
      <c r="F16" s="87">
        <f t="shared" si="0"/>
        <v>63821250</v>
      </c>
      <c r="G16" s="85">
        <v>52307000</v>
      </c>
      <c r="H16" s="86">
        <v>21604000</v>
      </c>
      <c r="I16" s="87">
        <f t="shared" si="1"/>
        <v>73911000</v>
      </c>
      <c r="J16" s="85">
        <v>9655090</v>
      </c>
      <c r="K16" s="86">
        <v>3096014</v>
      </c>
      <c r="L16" s="86">
        <f t="shared" si="2"/>
        <v>12751104</v>
      </c>
      <c r="M16" s="104">
        <f t="shared" si="3"/>
        <v>0.1997940184499677</v>
      </c>
      <c r="N16" s="85">
        <v>2916943</v>
      </c>
      <c r="O16" s="86">
        <v>3752577</v>
      </c>
      <c r="P16" s="86">
        <f t="shared" si="4"/>
        <v>6669520</v>
      </c>
      <c r="Q16" s="104">
        <f t="shared" si="5"/>
        <v>0.10450312395949625</v>
      </c>
      <c r="R16" s="85">
        <v>-8533748</v>
      </c>
      <c r="S16" s="86">
        <v>2141832</v>
      </c>
      <c r="T16" s="86">
        <f t="shared" si="6"/>
        <v>-6391916</v>
      </c>
      <c r="U16" s="104">
        <f t="shared" si="7"/>
        <v>-0.08648125448174156</v>
      </c>
      <c r="V16" s="85">
        <v>0</v>
      </c>
      <c r="W16" s="86">
        <v>0</v>
      </c>
      <c r="X16" s="86">
        <f t="shared" si="8"/>
        <v>0</v>
      </c>
      <c r="Y16" s="104">
        <f t="shared" si="9"/>
        <v>0</v>
      </c>
      <c r="Z16" s="85">
        <f t="shared" si="10"/>
        <v>4038285</v>
      </c>
      <c r="AA16" s="86">
        <f t="shared" si="11"/>
        <v>8990423</v>
      </c>
      <c r="AB16" s="86">
        <f t="shared" si="12"/>
        <v>13028708</v>
      </c>
      <c r="AC16" s="104">
        <f t="shared" si="13"/>
        <v>0.17627562879679615</v>
      </c>
      <c r="AD16" s="85">
        <v>10074931</v>
      </c>
      <c r="AE16" s="86">
        <v>4101951</v>
      </c>
      <c r="AF16" s="86">
        <f t="shared" si="14"/>
        <v>14176882</v>
      </c>
      <c r="AG16" s="86">
        <v>56040000</v>
      </c>
      <c r="AH16" s="86">
        <v>79822000</v>
      </c>
      <c r="AI16" s="87">
        <v>68000431</v>
      </c>
      <c r="AJ16" s="124">
        <f t="shared" si="15"/>
        <v>0.8519008669289169</v>
      </c>
      <c r="AK16" s="125">
        <f t="shared" si="16"/>
        <v>-1.450868956939897</v>
      </c>
    </row>
    <row r="17" spans="1:37" ht="12.75">
      <c r="A17" s="62" t="s">
        <v>98</v>
      </c>
      <c r="B17" s="63" t="s">
        <v>463</v>
      </c>
      <c r="C17" s="64" t="s">
        <v>464</v>
      </c>
      <c r="D17" s="85">
        <v>88544628</v>
      </c>
      <c r="E17" s="86">
        <v>75577482</v>
      </c>
      <c r="F17" s="87">
        <f t="shared" si="0"/>
        <v>164122110</v>
      </c>
      <c r="G17" s="85">
        <v>88124393</v>
      </c>
      <c r="H17" s="86">
        <v>15250000</v>
      </c>
      <c r="I17" s="87">
        <f t="shared" si="1"/>
        <v>103374393</v>
      </c>
      <c r="J17" s="85">
        <v>21996439</v>
      </c>
      <c r="K17" s="86">
        <v>28256181</v>
      </c>
      <c r="L17" s="86">
        <f t="shared" si="2"/>
        <v>50252620</v>
      </c>
      <c r="M17" s="104">
        <f t="shared" si="3"/>
        <v>0.3061904334522631</v>
      </c>
      <c r="N17" s="85">
        <v>12081908</v>
      </c>
      <c r="O17" s="86">
        <v>24256780</v>
      </c>
      <c r="P17" s="86">
        <f t="shared" si="4"/>
        <v>36338688</v>
      </c>
      <c r="Q17" s="104">
        <f t="shared" si="5"/>
        <v>0.22141250804050716</v>
      </c>
      <c r="R17" s="85">
        <v>13002719</v>
      </c>
      <c r="S17" s="86">
        <v>23836658</v>
      </c>
      <c r="T17" s="86">
        <f t="shared" si="6"/>
        <v>36839377</v>
      </c>
      <c r="U17" s="104">
        <f t="shared" si="7"/>
        <v>0.3563684964031663</v>
      </c>
      <c r="V17" s="85">
        <v>0</v>
      </c>
      <c r="W17" s="86">
        <v>0</v>
      </c>
      <c r="X17" s="86">
        <f t="shared" si="8"/>
        <v>0</v>
      </c>
      <c r="Y17" s="104">
        <f t="shared" si="9"/>
        <v>0</v>
      </c>
      <c r="Z17" s="85">
        <f t="shared" si="10"/>
        <v>47081066</v>
      </c>
      <c r="AA17" s="86">
        <f t="shared" si="11"/>
        <v>76349619</v>
      </c>
      <c r="AB17" s="86">
        <f t="shared" si="12"/>
        <v>123430685</v>
      </c>
      <c r="AC17" s="104">
        <f t="shared" si="13"/>
        <v>1.1940160557943977</v>
      </c>
      <c r="AD17" s="85">
        <v>13123336</v>
      </c>
      <c r="AE17" s="86">
        <v>9566014</v>
      </c>
      <c r="AF17" s="86">
        <f t="shared" si="14"/>
        <v>22689350</v>
      </c>
      <c r="AG17" s="86">
        <v>124595771</v>
      </c>
      <c r="AH17" s="86">
        <v>120301157</v>
      </c>
      <c r="AI17" s="87">
        <v>61865511</v>
      </c>
      <c r="AJ17" s="124">
        <f t="shared" si="15"/>
        <v>0.5142553284005407</v>
      </c>
      <c r="AK17" s="125">
        <f t="shared" si="16"/>
        <v>0.623641796701977</v>
      </c>
    </row>
    <row r="18" spans="1:37" ht="12.75">
      <c r="A18" s="62" t="s">
        <v>98</v>
      </c>
      <c r="B18" s="63" t="s">
        <v>465</v>
      </c>
      <c r="C18" s="64" t="s">
        <v>466</v>
      </c>
      <c r="D18" s="85">
        <v>59185700</v>
      </c>
      <c r="E18" s="86">
        <v>8145000</v>
      </c>
      <c r="F18" s="87">
        <f t="shared" si="0"/>
        <v>67330700</v>
      </c>
      <c r="G18" s="85">
        <v>59185700</v>
      </c>
      <c r="H18" s="86">
        <v>8145000</v>
      </c>
      <c r="I18" s="87">
        <f t="shared" si="1"/>
        <v>67330700</v>
      </c>
      <c r="J18" s="85">
        <v>20927007</v>
      </c>
      <c r="K18" s="86">
        <v>4552213</v>
      </c>
      <c r="L18" s="86">
        <f t="shared" si="2"/>
        <v>25479220</v>
      </c>
      <c r="M18" s="104">
        <f t="shared" si="3"/>
        <v>0.3784190569829216</v>
      </c>
      <c r="N18" s="85">
        <v>6792798</v>
      </c>
      <c r="O18" s="86">
        <v>4810813</v>
      </c>
      <c r="P18" s="86">
        <f t="shared" si="4"/>
        <v>11603611</v>
      </c>
      <c r="Q18" s="104">
        <f t="shared" si="5"/>
        <v>0.17233759637134324</v>
      </c>
      <c r="R18" s="85">
        <v>13548219</v>
      </c>
      <c r="S18" s="86">
        <v>2676543</v>
      </c>
      <c r="T18" s="86">
        <f t="shared" si="6"/>
        <v>16224762</v>
      </c>
      <c r="U18" s="104">
        <f t="shared" si="7"/>
        <v>0.2409712360037843</v>
      </c>
      <c r="V18" s="85">
        <v>0</v>
      </c>
      <c r="W18" s="86">
        <v>0</v>
      </c>
      <c r="X18" s="86">
        <f t="shared" si="8"/>
        <v>0</v>
      </c>
      <c r="Y18" s="104">
        <f t="shared" si="9"/>
        <v>0</v>
      </c>
      <c r="Z18" s="85">
        <f t="shared" si="10"/>
        <v>41268024</v>
      </c>
      <c r="AA18" s="86">
        <f t="shared" si="11"/>
        <v>12039569</v>
      </c>
      <c r="AB18" s="86">
        <f t="shared" si="12"/>
        <v>53307593</v>
      </c>
      <c r="AC18" s="104">
        <f t="shared" si="13"/>
        <v>0.7917278893580492</v>
      </c>
      <c r="AD18" s="85">
        <v>11933149</v>
      </c>
      <c r="AE18" s="86">
        <v>814480</v>
      </c>
      <c r="AF18" s="86">
        <f t="shared" si="14"/>
        <v>12747629</v>
      </c>
      <c r="AG18" s="86">
        <v>61038500</v>
      </c>
      <c r="AH18" s="86">
        <v>62498500</v>
      </c>
      <c r="AI18" s="87">
        <v>45135688</v>
      </c>
      <c r="AJ18" s="124">
        <f t="shared" si="15"/>
        <v>0.7221883405201724</v>
      </c>
      <c r="AK18" s="125">
        <f t="shared" si="16"/>
        <v>0.27276703769775534</v>
      </c>
    </row>
    <row r="19" spans="1:37" ht="12.75">
      <c r="A19" s="62" t="s">
        <v>98</v>
      </c>
      <c r="B19" s="63" t="s">
        <v>467</v>
      </c>
      <c r="C19" s="64" t="s">
        <v>468</v>
      </c>
      <c r="D19" s="85">
        <v>43328565</v>
      </c>
      <c r="E19" s="86">
        <v>22425000</v>
      </c>
      <c r="F19" s="87">
        <f t="shared" si="0"/>
        <v>65753565</v>
      </c>
      <c r="G19" s="85">
        <v>45786753</v>
      </c>
      <c r="H19" s="86">
        <v>26589000</v>
      </c>
      <c r="I19" s="87">
        <f t="shared" si="1"/>
        <v>72375753</v>
      </c>
      <c r="J19" s="85">
        <v>16476434</v>
      </c>
      <c r="K19" s="86">
        <v>109015</v>
      </c>
      <c r="L19" s="86">
        <f t="shared" si="2"/>
        <v>16585449</v>
      </c>
      <c r="M19" s="104">
        <f t="shared" si="3"/>
        <v>0.2522364985077235</v>
      </c>
      <c r="N19" s="85">
        <v>5973916</v>
      </c>
      <c r="O19" s="86">
        <v>3868027</v>
      </c>
      <c r="P19" s="86">
        <f t="shared" si="4"/>
        <v>9841943</v>
      </c>
      <c r="Q19" s="104">
        <f t="shared" si="5"/>
        <v>0.14967923032005945</v>
      </c>
      <c r="R19" s="85">
        <v>12624697</v>
      </c>
      <c r="S19" s="86">
        <v>1237286</v>
      </c>
      <c r="T19" s="86">
        <f t="shared" si="6"/>
        <v>13861983</v>
      </c>
      <c r="U19" s="104">
        <f t="shared" si="7"/>
        <v>0.19152799695223896</v>
      </c>
      <c r="V19" s="85">
        <v>0</v>
      </c>
      <c r="W19" s="86">
        <v>0</v>
      </c>
      <c r="X19" s="86">
        <f t="shared" si="8"/>
        <v>0</v>
      </c>
      <c r="Y19" s="104">
        <f t="shared" si="9"/>
        <v>0</v>
      </c>
      <c r="Z19" s="85">
        <f t="shared" si="10"/>
        <v>35075047</v>
      </c>
      <c r="AA19" s="86">
        <f t="shared" si="11"/>
        <v>5214328</v>
      </c>
      <c r="AB19" s="86">
        <f t="shared" si="12"/>
        <v>40289375</v>
      </c>
      <c r="AC19" s="104">
        <f t="shared" si="13"/>
        <v>0.5566695105749021</v>
      </c>
      <c r="AD19" s="85">
        <v>11008101</v>
      </c>
      <c r="AE19" s="86">
        <v>491327</v>
      </c>
      <c r="AF19" s="86">
        <f t="shared" si="14"/>
        <v>11499428</v>
      </c>
      <c r="AG19" s="86">
        <v>69174590</v>
      </c>
      <c r="AH19" s="86">
        <v>61217890</v>
      </c>
      <c r="AI19" s="87">
        <v>42214309</v>
      </c>
      <c r="AJ19" s="124">
        <f t="shared" si="15"/>
        <v>0.6895747141889406</v>
      </c>
      <c r="AK19" s="125">
        <f t="shared" si="16"/>
        <v>0.205449784111001</v>
      </c>
    </row>
    <row r="20" spans="1:37" ht="12.75">
      <c r="A20" s="62" t="s">
        <v>113</v>
      </c>
      <c r="B20" s="63" t="s">
        <v>469</v>
      </c>
      <c r="C20" s="64" t="s">
        <v>470</v>
      </c>
      <c r="D20" s="85">
        <v>56591095</v>
      </c>
      <c r="E20" s="86">
        <v>110000</v>
      </c>
      <c r="F20" s="87">
        <f t="shared" si="0"/>
        <v>56701095</v>
      </c>
      <c r="G20" s="85">
        <v>59099874</v>
      </c>
      <c r="H20" s="86">
        <v>536000</v>
      </c>
      <c r="I20" s="87">
        <f t="shared" si="1"/>
        <v>59635874</v>
      </c>
      <c r="J20" s="85">
        <v>16324862</v>
      </c>
      <c r="K20" s="86">
        <v>0</v>
      </c>
      <c r="L20" s="86">
        <f t="shared" si="2"/>
        <v>16324862</v>
      </c>
      <c r="M20" s="104">
        <f t="shared" si="3"/>
        <v>0.2879108772061633</v>
      </c>
      <c r="N20" s="85">
        <v>15067806</v>
      </c>
      <c r="O20" s="86">
        <v>0</v>
      </c>
      <c r="P20" s="86">
        <f t="shared" si="4"/>
        <v>15067806</v>
      </c>
      <c r="Q20" s="104">
        <f t="shared" si="5"/>
        <v>0.26574100553084556</v>
      </c>
      <c r="R20" s="85">
        <v>12627893</v>
      </c>
      <c r="S20" s="86">
        <v>30574</v>
      </c>
      <c r="T20" s="86">
        <f t="shared" si="6"/>
        <v>12658467</v>
      </c>
      <c r="U20" s="104">
        <f t="shared" si="7"/>
        <v>0.21226262232695708</v>
      </c>
      <c r="V20" s="85">
        <v>0</v>
      </c>
      <c r="W20" s="86">
        <v>0</v>
      </c>
      <c r="X20" s="86">
        <f t="shared" si="8"/>
        <v>0</v>
      </c>
      <c r="Y20" s="104">
        <f t="shared" si="9"/>
        <v>0</v>
      </c>
      <c r="Z20" s="85">
        <f t="shared" si="10"/>
        <v>44020561</v>
      </c>
      <c r="AA20" s="86">
        <f t="shared" si="11"/>
        <v>30574</v>
      </c>
      <c r="AB20" s="86">
        <f t="shared" si="12"/>
        <v>44051135</v>
      </c>
      <c r="AC20" s="104">
        <f t="shared" si="13"/>
        <v>0.7386683894328437</v>
      </c>
      <c r="AD20" s="85">
        <v>15840924</v>
      </c>
      <c r="AE20" s="86">
        <v>111904</v>
      </c>
      <c r="AF20" s="86">
        <f t="shared" si="14"/>
        <v>15952828</v>
      </c>
      <c r="AG20" s="86">
        <v>92976444</v>
      </c>
      <c r="AH20" s="86">
        <v>96553797</v>
      </c>
      <c r="AI20" s="87">
        <v>45226746</v>
      </c>
      <c r="AJ20" s="124">
        <f t="shared" si="15"/>
        <v>0.4684098130288962</v>
      </c>
      <c r="AK20" s="125">
        <f t="shared" si="16"/>
        <v>-0.2065063949789968</v>
      </c>
    </row>
    <row r="21" spans="1:37" ht="16.5">
      <c r="A21" s="65"/>
      <c r="B21" s="66" t="s">
        <v>471</v>
      </c>
      <c r="C21" s="67"/>
      <c r="D21" s="88">
        <f>SUM(D14:D20)</f>
        <v>598514740</v>
      </c>
      <c r="E21" s="89">
        <f>SUM(E14:E20)</f>
        <v>164580082</v>
      </c>
      <c r="F21" s="90">
        <f t="shared" si="0"/>
        <v>763094822</v>
      </c>
      <c r="G21" s="88">
        <f>SUM(G14:G20)</f>
        <v>611112859</v>
      </c>
      <c r="H21" s="89">
        <f>SUM(H14:H20)</f>
        <v>126650600</v>
      </c>
      <c r="I21" s="90">
        <f t="shared" si="1"/>
        <v>737763459</v>
      </c>
      <c r="J21" s="88">
        <f>SUM(J14:J20)</f>
        <v>214272869</v>
      </c>
      <c r="K21" s="89">
        <f>SUM(K14:K20)</f>
        <v>40778003</v>
      </c>
      <c r="L21" s="89">
        <f t="shared" si="2"/>
        <v>255050872</v>
      </c>
      <c r="M21" s="105">
        <f t="shared" si="3"/>
        <v>0.3342322141978838</v>
      </c>
      <c r="N21" s="88">
        <f>SUM(N14:N20)</f>
        <v>108401317</v>
      </c>
      <c r="O21" s="89">
        <f>SUM(O14:O20)</f>
        <v>48154492</v>
      </c>
      <c r="P21" s="89">
        <f t="shared" si="4"/>
        <v>156555809</v>
      </c>
      <c r="Q21" s="105">
        <f t="shared" si="5"/>
        <v>0.20515905033883194</v>
      </c>
      <c r="R21" s="88">
        <f>SUM(R14:R20)</f>
        <v>104097382</v>
      </c>
      <c r="S21" s="89">
        <f>SUM(S14:S20)</f>
        <v>36655823</v>
      </c>
      <c r="T21" s="89">
        <f t="shared" si="6"/>
        <v>140753205</v>
      </c>
      <c r="U21" s="105">
        <f t="shared" si="7"/>
        <v>0.19078364926176156</v>
      </c>
      <c r="V21" s="88">
        <f>SUM(V14:V20)</f>
        <v>0</v>
      </c>
      <c r="W21" s="89">
        <f>SUM(W14:W20)</f>
        <v>0</v>
      </c>
      <c r="X21" s="89">
        <f t="shared" si="8"/>
        <v>0</v>
      </c>
      <c r="Y21" s="105">
        <f t="shared" si="9"/>
        <v>0</v>
      </c>
      <c r="Z21" s="88">
        <f t="shared" si="10"/>
        <v>426771568</v>
      </c>
      <c r="AA21" s="89">
        <f t="shared" si="11"/>
        <v>125588318</v>
      </c>
      <c r="AB21" s="89">
        <f t="shared" si="12"/>
        <v>552359886</v>
      </c>
      <c r="AC21" s="105">
        <f t="shared" si="13"/>
        <v>0.7486950990344454</v>
      </c>
      <c r="AD21" s="88">
        <f>SUM(AD14:AD20)</f>
        <v>122503835</v>
      </c>
      <c r="AE21" s="89">
        <f>SUM(AE14:AE20)</f>
        <v>21441959</v>
      </c>
      <c r="AF21" s="89">
        <f t="shared" si="14"/>
        <v>143945794</v>
      </c>
      <c r="AG21" s="89">
        <f>SUM(AG14:AG20)</f>
        <v>746320760</v>
      </c>
      <c r="AH21" s="89">
        <f>SUM(AH14:AH20)</f>
        <v>757797960</v>
      </c>
      <c r="AI21" s="90">
        <f>SUM(AI14:AI20)</f>
        <v>513607629</v>
      </c>
      <c r="AJ21" s="126">
        <f t="shared" si="15"/>
        <v>0.677763277430834</v>
      </c>
      <c r="AK21" s="127">
        <f t="shared" si="16"/>
        <v>-0.02217910583757665</v>
      </c>
    </row>
    <row r="22" spans="1:37" ht="12.75">
      <c r="A22" s="62" t="s">
        <v>98</v>
      </c>
      <c r="B22" s="63" t="s">
        <v>472</v>
      </c>
      <c r="C22" s="64" t="s">
        <v>473</v>
      </c>
      <c r="D22" s="85">
        <v>113261493</v>
      </c>
      <c r="E22" s="86">
        <v>15063000</v>
      </c>
      <c r="F22" s="87">
        <f t="shared" si="0"/>
        <v>128324493</v>
      </c>
      <c r="G22" s="85">
        <v>113261493</v>
      </c>
      <c r="H22" s="86">
        <v>15063000</v>
      </c>
      <c r="I22" s="87">
        <f t="shared" si="1"/>
        <v>128324493</v>
      </c>
      <c r="J22" s="85">
        <v>31838833</v>
      </c>
      <c r="K22" s="86">
        <v>4032998</v>
      </c>
      <c r="L22" s="86">
        <f t="shared" si="2"/>
        <v>35871831</v>
      </c>
      <c r="M22" s="104">
        <f t="shared" si="3"/>
        <v>0.2795400173527278</v>
      </c>
      <c r="N22" s="85">
        <v>34334920</v>
      </c>
      <c r="O22" s="86">
        <v>1488795</v>
      </c>
      <c r="P22" s="86">
        <f t="shared" si="4"/>
        <v>35823715</v>
      </c>
      <c r="Q22" s="104">
        <f t="shared" si="5"/>
        <v>0.2791650616535068</v>
      </c>
      <c r="R22" s="85">
        <v>22313548</v>
      </c>
      <c r="S22" s="86">
        <v>2129706</v>
      </c>
      <c r="T22" s="86">
        <f t="shared" si="6"/>
        <v>24443254</v>
      </c>
      <c r="U22" s="104">
        <f t="shared" si="7"/>
        <v>0.19048003563902643</v>
      </c>
      <c r="V22" s="85">
        <v>0</v>
      </c>
      <c r="W22" s="86">
        <v>0</v>
      </c>
      <c r="X22" s="86">
        <f t="shared" si="8"/>
        <v>0</v>
      </c>
      <c r="Y22" s="104">
        <f t="shared" si="9"/>
        <v>0</v>
      </c>
      <c r="Z22" s="85">
        <f t="shared" si="10"/>
        <v>88487301</v>
      </c>
      <c r="AA22" s="86">
        <f t="shared" si="11"/>
        <v>7651499</v>
      </c>
      <c r="AB22" s="86">
        <f t="shared" si="12"/>
        <v>96138800</v>
      </c>
      <c r="AC22" s="104">
        <f t="shared" si="13"/>
        <v>0.749185114645261</v>
      </c>
      <c r="AD22" s="85">
        <v>100023726</v>
      </c>
      <c r="AE22" s="86">
        <v>0</v>
      </c>
      <c r="AF22" s="86">
        <f t="shared" si="14"/>
        <v>100023726</v>
      </c>
      <c r="AG22" s="86">
        <v>135965939</v>
      </c>
      <c r="AH22" s="86">
        <v>109399494</v>
      </c>
      <c r="AI22" s="87">
        <v>156238151</v>
      </c>
      <c r="AJ22" s="124">
        <f t="shared" si="15"/>
        <v>1.428143269108722</v>
      </c>
      <c r="AK22" s="125">
        <f t="shared" si="16"/>
        <v>-0.7556254403080325</v>
      </c>
    </row>
    <row r="23" spans="1:37" ht="12.75">
      <c r="A23" s="62" t="s">
        <v>98</v>
      </c>
      <c r="B23" s="63" t="s">
        <v>474</v>
      </c>
      <c r="C23" s="64" t="s">
        <v>475</v>
      </c>
      <c r="D23" s="85">
        <v>132393809</v>
      </c>
      <c r="E23" s="86">
        <v>20781000</v>
      </c>
      <c r="F23" s="87">
        <f t="shared" si="0"/>
        <v>153174809</v>
      </c>
      <c r="G23" s="85">
        <v>133567699</v>
      </c>
      <c r="H23" s="86">
        <v>40732092</v>
      </c>
      <c r="I23" s="87">
        <f t="shared" si="1"/>
        <v>174299791</v>
      </c>
      <c r="J23" s="85">
        <v>41651791</v>
      </c>
      <c r="K23" s="86">
        <v>6485814</v>
      </c>
      <c r="L23" s="86">
        <f t="shared" si="2"/>
        <v>48137605</v>
      </c>
      <c r="M23" s="104">
        <f t="shared" si="3"/>
        <v>0.3142658072451065</v>
      </c>
      <c r="N23" s="85">
        <v>36938094</v>
      </c>
      <c r="O23" s="86">
        <v>8644893</v>
      </c>
      <c r="P23" s="86">
        <f t="shared" si="4"/>
        <v>45582987</v>
      </c>
      <c r="Q23" s="104">
        <f t="shared" si="5"/>
        <v>0.29758801266075025</v>
      </c>
      <c r="R23" s="85">
        <v>19397396</v>
      </c>
      <c r="S23" s="86">
        <v>5067492</v>
      </c>
      <c r="T23" s="86">
        <f t="shared" si="6"/>
        <v>24464888</v>
      </c>
      <c r="U23" s="104">
        <f t="shared" si="7"/>
        <v>0.1403609715171718</v>
      </c>
      <c r="V23" s="85">
        <v>0</v>
      </c>
      <c r="W23" s="86">
        <v>0</v>
      </c>
      <c r="X23" s="86">
        <f t="shared" si="8"/>
        <v>0</v>
      </c>
      <c r="Y23" s="104">
        <f t="shared" si="9"/>
        <v>0</v>
      </c>
      <c r="Z23" s="85">
        <f t="shared" si="10"/>
        <v>97987281</v>
      </c>
      <c r="AA23" s="86">
        <f t="shared" si="11"/>
        <v>20198199</v>
      </c>
      <c r="AB23" s="86">
        <f t="shared" si="12"/>
        <v>118185480</v>
      </c>
      <c r="AC23" s="104">
        <f t="shared" si="13"/>
        <v>0.6780586443732454</v>
      </c>
      <c r="AD23" s="85">
        <v>31259112</v>
      </c>
      <c r="AE23" s="86">
        <v>4612308</v>
      </c>
      <c r="AF23" s="86">
        <f t="shared" si="14"/>
        <v>35871420</v>
      </c>
      <c r="AG23" s="86">
        <v>161877862</v>
      </c>
      <c r="AH23" s="86">
        <v>164522184</v>
      </c>
      <c r="AI23" s="87">
        <v>117563484</v>
      </c>
      <c r="AJ23" s="124">
        <f t="shared" si="15"/>
        <v>0.7145752696791333</v>
      </c>
      <c r="AK23" s="125">
        <f t="shared" si="16"/>
        <v>-0.31798384340513985</v>
      </c>
    </row>
    <row r="24" spans="1:37" ht="12.75">
      <c r="A24" s="62" t="s">
        <v>98</v>
      </c>
      <c r="B24" s="63" t="s">
        <v>476</v>
      </c>
      <c r="C24" s="64" t="s">
        <v>477</v>
      </c>
      <c r="D24" s="85">
        <v>225256696</v>
      </c>
      <c r="E24" s="86">
        <v>39082000</v>
      </c>
      <c r="F24" s="87">
        <f t="shared" si="0"/>
        <v>264338696</v>
      </c>
      <c r="G24" s="85">
        <v>225256696</v>
      </c>
      <c r="H24" s="86">
        <v>39082000</v>
      </c>
      <c r="I24" s="87">
        <f t="shared" si="1"/>
        <v>264338696</v>
      </c>
      <c r="J24" s="85">
        <v>66248640</v>
      </c>
      <c r="K24" s="86">
        <v>4921342</v>
      </c>
      <c r="L24" s="86">
        <f t="shared" si="2"/>
        <v>71169982</v>
      </c>
      <c r="M24" s="104">
        <f t="shared" si="3"/>
        <v>0.269237849308298</v>
      </c>
      <c r="N24" s="85">
        <v>51258682</v>
      </c>
      <c r="O24" s="86">
        <v>8975421</v>
      </c>
      <c r="P24" s="86">
        <f t="shared" si="4"/>
        <v>60234103</v>
      </c>
      <c r="Q24" s="104">
        <f t="shared" si="5"/>
        <v>0.2278671413284115</v>
      </c>
      <c r="R24" s="85">
        <v>50988795</v>
      </c>
      <c r="S24" s="86">
        <v>6865006</v>
      </c>
      <c r="T24" s="86">
        <f t="shared" si="6"/>
        <v>57853801</v>
      </c>
      <c r="U24" s="104">
        <f t="shared" si="7"/>
        <v>0.21886239841328414</v>
      </c>
      <c r="V24" s="85">
        <v>0</v>
      </c>
      <c r="W24" s="86">
        <v>0</v>
      </c>
      <c r="X24" s="86">
        <f t="shared" si="8"/>
        <v>0</v>
      </c>
      <c r="Y24" s="104">
        <f t="shared" si="9"/>
        <v>0</v>
      </c>
      <c r="Z24" s="85">
        <f t="shared" si="10"/>
        <v>168496117</v>
      </c>
      <c r="AA24" s="86">
        <f t="shared" si="11"/>
        <v>20761769</v>
      </c>
      <c r="AB24" s="86">
        <f t="shared" si="12"/>
        <v>189257886</v>
      </c>
      <c r="AC24" s="104">
        <f t="shared" si="13"/>
        <v>0.7159673890499937</v>
      </c>
      <c r="AD24" s="85">
        <v>50623073</v>
      </c>
      <c r="AE24" s="86">
        <v>2512519</v>
      </c>
      <c r="AF24" s="86">
        <f t="shared" si="14"/>
        <v>53135592</v>
      </c>
      <c r="AG24" s="86">
        <v>238318847</v>
      </c>
      <c r="AH24" s="86">
        <v>235340701</v>
      </c>
      <c r="AI24" s="87">
        <v>156285542</v>
      </c>
      <c r="AJ24" s="124">
        <f t="shared" si="15"/>
        <v>0.6640820790280556</v>
      </c>
      <c r="AK24" s="125">
        <f t="shared" si="16"/>
        <v>0.08879564191173395</v>
      </c>
    </row>
    <row r="25" spans="1:37" ht="12.75">
      <c r="A25" s="62" t="s">
        <v>98</v>
      </c>
      <c r="B25" s="63" t="s">
        <v>478</v>
      </c>
      <c r="C25" s="64" t="s">
        <v>479</v>
      </c>
      <c r="D25" s="85">
        <v>0</v>
      </c>
      <c r="E25" s="86">
        <v>0</v>
      </c>
      <c r="F25" s="87">
        <f t="shared" si="0"/>
        <v>0</v>
      </c>
      <c r="G25" s="85">
        <v>0</v>
      </c>
      <c r="H25" s="86">
        <v>0</v>
      </c>
      <c r="I25" s="87">
        <f t="shared" si="1"/>
        <v>0</v>
      </c>
      <c r="J25" s="85">
        <v>20307940</v>
      </c>
      <c r="K25" s="86">
        <v>0</v>
      </c>
      <c r="L25" s="86">
        <f t="shared" si="2"/>
        <v>20307940</v>
      </c>
      <c r="M25" s="104">
        <f t="shared" si="3"/>
        <v>0</v>
      </c>
      <c r="N25" s="85">
        <v>7732689</v>
      </c>
      <c r="O25" s="86">
        <v>2343019</v>
      </c>
      <c r="P25" s="86">
        <f t="shared" si="4"/>
        <v>10075708</v>
      </c>
      <c r="Q25" s="104">
        <f t="shared" si="5"/>
        <v>0</v>
      </c>
      <c r="R25" s="85">
        <v>5567334</v>
      </c>
      <c r="S25" s="86">
        <v>724579</v>
      </c>
      <c r="T25" s="86">
        <f t="shared" si="6"/>
        <v>6291913</v>
      </c>
      <c r="U25" s="104">
        <f t="shared" si="7"/>
        <v>0</v>
      </c>
      <c r="V25" s="85">
        <v>0</v>
      </c>
      <c r="W25" s="86">
        <v>0</v>
      </c>
      <c r="X25" s="86">
        <f t="shared" si="8"/>
        <v>0</v>
      </c>
      <c r="Y25" s="104">
        <f t="shared" si="9"/>
        <v>0</v>
      </c>
      <c r="Z25" s="85">
        <f t="shared" si="10"/>
        <v>33607963</v>
      </c>
      <c r="AA25" s="86">
        <f t="shared" si="11"/>
        <v>3067598</v>
      </c>
      <c r="AB25" s="86">
        <f t="shared" si="12"/>
        <v>36675561</v>
      </c>
      <c r="AC25" s="104">
        <f t="shared" si="13"/>
        <v>0</v>
      </c>
      <c r="AD25" s="85">
        <v>11563529</v>
      </c>
      <c r="AE25" s="86">
        <v>669887</v>
      </c>
      <c r="AF25" s="86">
        <f t="shared" si="14"/>
        <v>12233416</v>
      </c>
      <c r="AG25" s="86">
        <v>83817771</v>
      </c>
      <c r="AH25" s="86">
        <v>83817771</v>
      </c>
      <c r="AI25" s="87">
        <v>51403380</v>
      </c>
      <c r="AJ25" s="124">
        <f t="shared" si="15"/>
        <v>0.613275435348907</v>
      </c>
      <c r="AK25" s="125">
        <f t="shared" si="16"/>
        <v>-0.48567816217481696</v>
      </c>
    </row>
    <row r="26" spans="1:37" ht="12.75">
      <c r="A26" s="62" t="s">
        <v>98</v>
      </c>
      <c r="B26" s="63" t="s">
        <v>480</v>
      </c>
      <c r="C26" s="64" t="s">
        <v>481</v>
      </c>
      <c r="D26" s="85">
        <v>46211930</v>
      </c>
      <c r="E26" s="86">
        <v>24027000</v>
      </c>
      <c r="F26" s="87">
        <f t="shared" si="0"/>
        <v>70238930</v>
      </c>
      <c r="G26" s="85">
        <v>46211930</v>
      </c>
      <c r="H26" s="86">
        <v>24027000</v>
      </c>
      <c r="I26" s="87">
        <f t="shared" si="1"/>
        <v>70238930</v>
      </c>
      <c r="J26" s="85">
        <v>4639614</v>
      </c>
      <c r="K26" s="86">
        <v>5930329</v>
      </c>
      <c r="L26" s="86">
        <f t="shared" si="2"/>
        <v>10569943</v>
      </c>
      <c r="M26" s="104">
        <f t="shared" si="3"/>
        <v>0.1504855355854652</v>
      </c>
      <c r="N26" s="85">
        <v>9959344</v>
      </c>
      <c r="O26" s="86">
        <v>3255681</v>
      </c>
      <c r="P26" s="86">
        <f t="shared" si="4"/>
        <v>13215025</v>
      </c>
      <c r="Q26" s="104">
        <f t="shared" si="5"/>
        <v>0.18814388260185627</v>
      </c>
      <c r="R26" s="85">
        <v>2948004</v>
      </c>
      <c r="S26" s="86">
        <v>5534643</v>
      </c>
      <c r="T26" s="86">
        <f t="shared" si="6"/>
        <v>8482647</v>
      </c>
      <c r="U26" s="104">
        <f t="shared" si="7"/>
        <v>0.12076845418915123</v>
      </c>
      <c r="V26" s="85">
        <v>0</v>
      </c>
      <c r="W26" s="86">
        <v>0</v>
      </c>
      <c r="X26" s="86">
        <f t="shared" si="8"/>
        <v>0</v>
      </c>
      <c r="Y26" s="104">
        <f t="shared" si="9"/>
        <v>0</v>
      </c>
      <c r="Z26" s="85">
        <f t="shared" si="10"/>
        <v>17546962</v>
      </c>
      <c r="AA26" s="86">
        <f t="shared" si="11"/>
        <v>14720653</v>
      </c>
      <c r="AB26" s="86">
        <f t="shared" si="12"/>
        <v>32267615</v>
      </c>
      <c r="AC26" s="104">
        <f t="shared" si="13"/>
        <v>0.4593978723764727</v>
      </c>
      <c r="AD26" s="85">
        <v>3346982</v>
      </c>
      <c r="AE26" s="86">
        <v>235843</v>
      </c>
      <c r="AF26" s="86">
        <f t="shared" si="14"/>
        <v>3582825</v>
      </c>
      <c r="AG26" s="86">
        <v>59985154</v>
      </c>
      <c r="AH26" s="86">
        <v>53428748</v>
      </c>
      <c r="AI26" s="87">
        <v>29480594</v>
      </c>
      <c r="AJ26" s="124">
        <f t="shared" si="15"/>
        <v>0.551774000019615</v>
      </c>
      <c r="AK26" s="125">
        <f t="shared" si="16"/>
        <v>1.3675861924598607</v>
      </c>
    </row>
    <row r="27" spans="1:37" ht="12.75">
      <c r="A27" s="62" t="s">
        <v>98</v>
      </c>
      <c r="B27" s="63" t="s">
        <v>482</v>
      </c>
      <c r="C27" s="64" t="s">
        <v>483</v>
      </c>
      <c r="D27" s="85">
        <v>73201137</v>
      </c>
      <c r="E27" s="86">
        <v>14055000</v>
      </c>
      <c r="F27" s="87">
        <f t="shared" si="0"/>
        <v>87256137</v>
      </c>
      <c r="G27" s="85">
        <v>73201137</v>
      </c>
      <c r="H27" s="86">
        <v>14055000</v>
      </c>
      <c r="I27" s="87">
        <f t="shared" si="1"/>
        <v>87256137</v>
      </c>
      <c r="J27" s="85">
        <v>20076040</v>
      </c>
      <c r="K27" s="86">
        <v>399083</v>
      </c>
      <c r="L27" s="86">
        <f t="shared" si="2"/>
        <v>20475123</v>
      </c>
      <c r="M27" s="104">
        <f t="shared" si="3"/>
        <v>0.23465539163165108</v>
      </c>
      <c r="N27" s="85">
        <v>12801036</v>
      </c>
      <c r="O27" s="86">
        <v>3346688</v>
      </c>
      <c r="P27" s="86">
        <f t="shared" si="4"/>
        <v>16147724</v>
      </c>
      <c r="Q27" s="104">
        <f t="shared" si="5"/>
        <v>0.18506118371937552</v>
      </c>
      <c r="R27" s="85">
        <v>12750133</v>
      </c>
      <c r="S27" s="86">
        <v>1078620</v>
      </c>
      <c r="T27" s="86">
        <f t="shared" si="6"/>
        <v>13828753</v>
      </c>
      <c r="U27" s="104">
        <f t="shared" si="7"/>
        <v>0.15848458888341574</v>
      </c>
      <c r="V27" s="85">
        <v>0</v>
      </c>
      <c r="W27" s="86">
        <v>0</v>
      </c>
      <c r="X27" s="86">
        <f t="shared" si="8"/>
        <v>0</v>
      </c>
      <c r="Y27" s="104">
        <f t="shared" si="9"/>
        <v>0</v>
      </c>
      <c r="Z27" s="85">
        <f t="shared" si="10"/>
        <v>45627209</v>
      </c>
      <c r="AA27" s="86">
        <f t="shared" si="11"/>
        <v>4824391</v>
      </c>
      <c r="AB27" s="86">
        <f t="shared" si="12"/>
        <v>50451600</v>
      </c>
      <c r="AC27" s="104">
        <f t="shared" si="13"/>
        <v>0.5782011642344423</v>
      </c>
      <c r="AD27" s="85">
        <v>16508942</v>
      </c>
      <c r="AE27" s="86">
        <v>2768959</v>
      </c>
      <c r="AF27" s="86">
        <f t="shared" si="14"/>
        <v>19277901</v>
      </c>
      <c r="AG27" s="86">
        <v>72361666</v>
      </c>
      <c r="AH27" s="86">
        <v>71446666</v>
      </c>
      <c r="AI27" s="87">
        <v>54742925</v>
      </c>
      <c r="AJ27" s="124">
        <f t="shared" si="15"/>
        <v>0.766206851415572</v>
      </c>
      <c r="AK27" s="125">
        <f t="shared" si="16"/>
        <v>-0.28266293099025663</v>
      </c>
    </row>
    <row r="28" spans="1:37" ht="12.75">
      <c r="A28" s="62" t="s">
        <v>98</v>
      </c>
      <c r="B28" s="63" t="s">
        <v>484</v>
      </c>
      <c r="C28" s="64" t="s">
        <v>485</v>
      </c>
      <c r="D28" s="85">
        <v>112279564</v>
      </c>
      <c r="E28" s="86">
        <v>25130783</v>
      </c>
      <c r="F28" s="87">
        <f t="shared" si="0"/>
        <v>137410347</v>
      </c>
      <c r="G28" s="85">
        <v>112279564</v>
      </c>
      <c r="H28" s="86">
        <v>25130783</v>
      </c>
      <c r="I28" s="87">
        <f t="shared" si="1"/>
        <v>137410347</v>
      </c>
      <c r="J28" s="85">
        <v>38490266</v>
      </c>
      <c r="K28" s="86">
        <v>0</v>
      </c>
      <c r="L28" s="86">
        <f t="shared" si="2"/>
        <v>38490266</v>
      </c>
      <c r="M28" s="104">
        <f t="shared" si="3"/>
        <v>0.2801118463080513</v>
      </c>
      <c r="N28" s="85">
        <v>21604748</v>
      </c>
      <c r="O28" s="86">
        <v>0</v>
      </c>
      <c r="P28" s="86">
        <f t="shared" si="4"/>
        <v>21604748</v>
      </c>
      <c r="Q28" s="104">
        <f t="shared" si="5"/>
        <v>0.1572279560577778</v>
      </c>
      <c r="R28" s="85">
        <v>20463021</v>
      </c>
      <c r="S28" s="86">
        <v>0</v>
      </c>
      <c r="T28" s="86">
        <f t="shared" si="6"/>
        <v>20463021</v>
      </c>
      <c r="U28" s="104">
        <f t="shared" si="7"/>
        <v>0.14891906939147748</v>
      </c>
      <c r="V28" s="85">
        <v>0</v>
      </c>
      <c r="W28" s="86">
        <v>0</v>
      </c>
      <c r="X28" s="86">
        <f t="shared" si="8"/>
        <v>0</v>
      </c>
      <c r="Y28" s="104">
        <f t="shared" si="9"/>
        <v>0</v>
      </c>
      <c r="Z28" s="85">
        <f t="shared" si="10"/>
        <v>80558035</v>
      </c>
      <c r="AA28" s="86">
        <f t="shared" si="11"/>
        <v>0</v>
      </c>
      <c r="AB28" s="86">
        <f t="shared" si="12"/>
        <v>80558035</v>
      </c>
      <c r="AC28" s="104">
        <f t="shared" si="13"/>
        <v>0.5862588717573066</v>
      </c>
      <c r="AD28" s="85">
        <v>19015004</v>
      </c>
      <c r="AE28" s="86">
        <v>0</v>
      </c>
      <c r="AF28" s="86">
        <f t="shared" si="14"/>
        <v>19015004</v>
      </c>
      <c r="AG28" s="86">
        <v>120900402</v>
      </c>
      <c r="AH28" s="86">
        <v>120900402</v>
      </c>
      <c r="AI28" s="87">
        <v>52866822</v>
      </c>
      <c r="AJ28" s="124">
        <f t="shared" si="15"/>
        <v>0.43727581650224784</v>
      </c>
      <c r="AK28" s="125">
        <f t="shared" si="16"/>
        <v>0.07615128558479389</v>
      </c>
    </row>
    <row r="29" spans="1:37" ht="12.75">
      <c r="A29" s="62" t="s">
        <v>98</v>
      </c>
      <c r="B29" s="63" t="s">
        <v>486</v>
      </c>
      <c r="C29" s="64" t="s">
        <v>487</v>
      </c>
      <c r="D29" s="85">
        <v>129950098</v>
      </c>
      <c r="E29" s="86">
        <v>87473000</v>
      </c>
      <c r="F29" s="87">
        <f t="shared" si="0"/>
        <v>217423098</v>
      </c>
      <c r="G29" s="85">
        <v>129950098</v>
      </c>
      <c r="H29" s="86">
        <v>87473000</v>
      </c>
      <c r="I29" s="87">
        <f t="shared" si="1"/>
        <v>217423098</v>
      </c>
      <c r="J29" s="85">
        <v>47885140</v>
      </c>
      <c r="K29" s="86">
        <v>1343969</v>
      </c>
      <c r="L29" s="86">
        <f t="shared" si="2"/>
        <v>49229109</v>
      </c>
      <c r="M29" s="104">
        <f t="shared" si="3"/>
        <v>0.22642078717873848</v>
      </c>
      <c r="N29" s="85">
        <v>27420891</v>
      </c>
      <c r="O29" s="86">
        <v>4120483</v>
      </c>
      <c r="P29" s="86">
        <f t="shared" si="4"/>
        <v>31541374</v>
      </c>
      <c r="Q29" s="104">
        <f t="shared" si="5"/>
        <v>0.1450691039274953</v>
      </c>
      <c r="R29" s="85">
        <v>28997639</v>
      </c>
      <c r="S29" s="86">
        <v>3056367</v>
      </c>
      <c r="T29" s="86">
        <f t="shared" si="6"/>
        <v>32054006</v>
      </c>
      <c r="U29" s="104">
        <f t="shared" si="7"/>
        <v>0.14742686630286173</v>
      </c>
      <c r="V29" s="85">
        <v>0</v>
      </c>
      <c r="W29" s="86">
        <v>0</v>
      </c>
      <c r="X29" s="86">
        <f t="shared" si="8"/>
        <v>0</v>
      </c>
      <c r="Y29" s="104">
        <f t="shared" si="9"/>
        <v>0</v>
      </c>
      <c r="Z29" s="85">
        <f t="shared" si="10"/>
        <v>104303670</v>
      </c>
      <c r="AA29" s="86">
        <f t="shared" si="11"/>
        <v>8520819</v>
      </c>
      <c r="AB29" s="86">
        <f t="shared" si="12"/>
        <v>112824489</v>
      </c>
      <c r="AC29" s="104">
        <f t="shared" si="13"/>
        <v>0.5189167574090955</v>
      </c>
      <c r="AD29" s="85">
        <v>10045553</v>
      </c>
      <c r="AE29" s="86">
        <v>2528515</v>
      </c>
      <c r="AF29" s="86">
        <f t="shared" si="14"/>
        <v>12574068</v>
      </c>
      <c r="AG29" s="86">
        <v>140048148</v>
      </c>
      <c r="AH29" s="86">
        <v>140048148</v>
      </c>
      <c r="AI29" s="87">
        <v>91328352</v>
      </c>
      <c r="AJ29" s="124">
        <f t="shared" si="15"/>
        <v>0.652121097667068</v>
      </c>
      <c r="AK29" s="125">
        <f t="shared" si="16"/>
        <v>1.5492152579419805</v>
      </c>
    </row>
    <row r="30" spans="1:37" ht="12.75">
      <c r="A30" s="62" t="s">
        <v>113</v>
      </c>
      <c r="B30" s="63" t="s">
        <v>488</v>
      </c>
      <c r="C30" s="64" t="s">
        <v>489</v>
      </c>
      <c r="D30" s="85">
        <v>51105010</v>
      </c>
      <c r="E30" s="86">
        <v>160750</v>
      </c>
      <c r="F30" s="87">
        <f t="shared" si="0"/>
        <v>51265760</v>
      </c>
      <c r="G30" s="85">
        <v>51105010</v>
      </c>
      <c r="H30" s="86">
        <v>160750</v>
      </c>
      <c r="I30" s="87">
        <f t="shared" si="1"/>
        <v>51265760</v>
      </c>
      <c r="J30" s="85">
        <v>15682618</v>
      </c>
      <c r="K30" s="86">
        <v>0</v>
      </c>
      <c r="L30" s="86">
        <f t="shared" si="2"/>
        <v>15682618</v>
      </c>
      <c r="M30" s="104">
        <f t="shared" si="3"/>
        <v>0.30590823192711863</v>
      </c>
      <c r="N30" s="85">
        <v>14343441</v>
      </c>
      <c r="O30" s="86">
        <v>0</v>
      </c>
      <c r="P30" s="86">
        <f t="shared" si="4"/>
        <v>14343441</v>
      </c>
      <c r="Q30" s="104">
        <f t="shared" si="5"/>
        <v>0.2797859819107334</v>
      </c>
      <c r="R30" s="85">
        <v>15288880</v>
      </c>
      <c r="S30" s="86">
        <v>0</v>
      </c>
      <c r="T30" s="86">
        <f t="shared" si="6"/>
        <v>15288880</v>
      </c>
      <c r="U30" s="104">
        <f t="shared" si="7"/>
        <v>0.2982279010396023</v>
      </c>
      <c r="V30" s="85">
        <v>0</v>
      </c>
      <c r="W30" s="86">
        <v>0</v>
      </c>
      <c r="X30" s="86">
        <f t="shared" si="8"/>
        <v>0</v>
      </c>
      <c r="Y30" s="104">
        <f t="shared" si="9"/>
        <v>0</v>
      </c>
      <c r="Z30" s="85">
        <f t="shared" si="10"/>
        <v>45314939</v>
      </c>
      <c r="AA30" s="86">
        <f t="shared" si="11"/>
        <v>0</v>
      </c>
      <c r="AB30" s="86">
        <f t="shared" si="12"/>
        <v>45314939</v>
      </c>
      <c r="AC30" s="104">
        <f t="shared" si="13"/>
        <v>0.8839221148774543</v>
      </c>
      <c r="AD30" s="85">
        <v>11575770</v>
      </c>
      <c r="AE30" s="86">
        <v>0</v>
      </c>
      <c r="AF30" s="86">
        <f t="shared" si="14"/>
        <v>11575770</v>
      </c>
      <c r="AG30" s="86">
        <v>46863738</v>
      </c>
      <c r="AH30" s="86">
        <v>52884322</v>
      </c>
      <c r="AI30" s="87">
        <v>41418630</v>
      </c>
      <c r="AJ30" s="124">
        <f t="shared" si="15"/>
        <v>0.7831929848698826</v>
      </c>
      <c r="AK30" s="125">
        <f t="shared" si="16"/>
        <v>0.3207657028430939</v>
      </c>
    </row>
    <row r="31" spans="1:37" ht="16.5">
      <c r="A31" s="65"/>
      <c r="B31" s="66" t="s">
        <v>490</v>
      </c>
      <c r="C31" s="67"/>
      <c r="D31" s="88">
        <f>SUM(D22:D30)</f>
        <v>883659737</v>
      </c>
      <c r="E31" s="89">
        <f>SUM(E22:E30)</f>
        <v>225772533</v>
      </c>
      <c r="F31" s="90">
        <f t="shared" si="0"/>
        <v>1109432270</v>
      </c>
      <c r="G31" s="88">
        <f>SUM(G22:G30)</f>
        <v>884833627</v>
      </c>
      <c r="H31" s="89">
        <f>SUM(H22:H30)</f>
        <v>245723625</v>
      </c>
      <c r="I31" s="90">
        <f t="shared" si="1"/>
        <v>1130557252</v>
      </c>
      <c r="J31" s="88">
        <f>SUM(J22:J30)</f>
        <v>286820882</v>
      </c>
      <c r="K31" s="89">
        <f>SUM(K22:K30)</f>
        <v>23113535</v>
      </c>
      <c r="L31" s="89">
        <f t="shared" si="2"/>
        <v>309934417</v>
      </c>
      <c r="M31" s="105">
        <f t="shared" si="3"/>
        <v>0.2793630809026314</v>
      </c>
      <c r="N31" s="88">
        <f>SUM(N22:N30)</f>
        <v>216393845</v>
      </c>
      <c r="O31" s="89">
        <f>SUM(O22:O30)</f>
        <v>32174980</v>
      </c>
      <c r="P31" s="89">
        <f t="shared" si="4"/>
        <v>248568825</v>
      </c>
      <c r="Q31" s="105">
        <f t="shared" si="5"/>
        <v>0.22405047313073018</v>
      </c>
      <c r="R31" s="88">
        <f>SUM(R22:R30)</f>
        <v>178714750</v>
      </c>
      <c r="S31" s="89">
        <f>SUM(S22:S30)</f>
        <v>24456413</v>
      </c>
      <c r="T31" s="89">
        <f t="shared" si="6"/>
        <v>203171163</v>
      </c>
      <c r="U31" s="105">
        <f t="shared" si="7"/>
        <v>0.17970886714545617</v>
      </c>
      <c r="V31" s="88">
        <f>SUM(V22:V30)</f>
        <v>0</v>
      </c>
      <c r="W31" s="89">
        <f>SUM(W22:W30)</f>
        <v>0</v>
      </c>
      <c r="X31" s="89">
        <f t="shared" si="8"/>
        <v>0</v>
      </c>
      <c r="Y31" s="105">
        <f t="shared" si="9"/>
        <v>0</v>
      </c>
      <c r="Z31" s="88">
        <f t="shared" si="10"/>
        <v>681929477</v>
      </c>
      <c r="AA31" s="89">
        <f t="shared" si="11"/>
        <v>79744928</v>
      </c>
      <c r="AB31" s="89">
        <f t="shared" si="12"/>
        <v>761674405</v>
      </c>
      <c r="AC31" s="105">
        <f t="shared" si="13"/>
        <v>0.6737159074894864</v>
      </c>
      <c r="AD31" s="88">
        <f>SUM(AD22:AD30)</f>
        <v>253961691</v>
      </c>
      <c r="AE31" s="89">
        <f>SUM(AE22:AE30)</f>
        <v>13328031</v>
      </c>
      <c r="AF31" s="89">
        <f t="shared" si="14"/>
        <v>267289722</v>
      </c>
      <c r="AG31" s="89">
        <f>SUM(AG22:AG30)</f>
        <v>1060139527</v>
      </c>
      <c r="AH31" s="89">
        <f>SUM(AH22:AH30)</f>
        <v>1031788436</v>
      </c>
      <c r="AI31" s="90">
        <f>SUM(AI22:AI30)</f>
        <v>751327880</v>
      </c>
      <c r="AJ31" s="126">
        <f t="shared" si="15"/>
        <v>0.7281801712303743</v>
      </c>
      <c r="AK31" s="127">
        <f t="shared" si="16"/>
        <v>-0.23988411720522496</v>
      </c>
    </row>
    <row r="32" spans="1:37" ht="12.75">
      <c r="A32" s="62" t="s">
        <v>98</v>
      </c>
      <c r="B32" s="63" t="s">
        <v>491</v>
      </c>
      <c r="C32" s="64" t="s">
        <v>492</v>
      </c>
      <c r="D32" s="85">
        <v>210007735</v>
      </c>
      <c r="E32" s="86">
        <v>36906800</v>
      </c>
      <c r="F32" s="87">
        <f t="shared" si="0"/>
        <v>246914535</v>
      </c>
      <c r="G32" s="85">
        <v>210007735</v>
      </c>
      <c r="H32" s="86">
        <v>36906800</v>
      </c>
      <c r="I32" s="87">
        <f t="shared" si="1"/>
        <v>246914535</v>
      </c>
      <c r="J32" s="85">
        <v>54889460</v>
      </c>
      <c r="K32" s="86">
        <v>9597527</v>
      </c>
      <c r="L32" s="86">
        <f t="shared" si="2"/>
        <v>64486987</v>
      </c>
      <c r="M32" s="104">
        <f t="shared" si="3"/>
        <v>0.2611712874659242</v>
      </c>
      <c r="N32" s="85">
        <v>50592322</v>
      </c>
      <c r="O32" s="86">
        <v>14941804</v>
      </c>
      <c r="P32" s="86">
        <f t="shared" si="4"/>
        <v>65534126</v>
      </c>
      <c r="Q32" s="104">
        <f t="shared" si="5"/>
        <v>0.26541218401743744</v>
      </c>
      <c r="R32" s="85">
        <v>49550371</v>
      </c>
      <c r="S32" s="86">
        <v>20464987</v>
      </c>
      <c r="T32" s="86">
        <f t="shared" si="6"/>
        <v>70015358</v>
      </c>
      <c r="U32" s="104">
        <f t="shared" si="7"/>
        <v>0.28356110344010327</v>
      </c>
      <c r="V32" s="85">
        <v>0</v>
      </c>
      <c r="W32" s="86">
        <v>0</v>
      </c>
      <c r="X32" s="86">
        <f t="shared" si="8"/>
        <v>0</v>
      </c>
      <c r="Y32" s="104">
        <f t="shared" si="9"/>
        <v>0</v>
      </c>
      <c r="Z32" s="85">
        <f t="shared" si="10"/>
        <v>155032153</v>
      </c>
      <c r="AA32" s="86">
        <f t="shared" si="11"/>
        <v>45004318</v>
      </c>
      <c r="AB32" s="86">
        <f t="shared" si="12"/>
        <v>200036471</v>
      </c>
      <c r="AC32" s="104">
        <f t="shared" si="13"/>
        <v>0.8101445749234649</v>
      </c>
      <c r="AD32" s="85">
        <v>54173649</v>
      </c>
      <c r="AE32" s="86">
        <v>7503580</v>
      </c>
      <c r="AF32" s="86">
        <f t="shared" si="14"/>
        <v>61677229</v>
      </c>
      <c r="AG32" s="86">
        <v>202913800</v>
      </c>
      <c r="AH32" s="86">
        <v>202913800</v>
      </c>
      <c r="AI32" s="87">
        <v>192269933</v>
      </c>
      <c r="AJ32" s="124">
        <f t="shared" si="15"/>
        <v>0.9475448835909632</v>
      </c>
      <c r="AK32" s="125">
        <f t="shared" si="16"/>
        <v>0.13518974725664146</v>
      </c>
    </row>
    <row r="33" spans="1:37" ht="12.75">
      <c r="A33" s="62" t="s">
        <v>98</v>
      </c>
      <c r="B33" s="63" t="s">
        <v>493</v>
      </c>
      <c r="C33" s="64" t="s">
        <v>494</v>
      </c>
      <c r="D33" s="85">
        <v>44919967</v>
      </c>
      <c r="E33" s="86">
        <v>18298000</v>
      </c>
      <c r="F33" s="87">
        <f t="shared" si="0"/>
        <v>63217967</v>
      </c>
      <c r="G33" s="85">
        <v>49250930</v>
      </c>
      <c r="H33" s="86">
        <v>18298000</v>
      </c>
      <c r="I33" s="87">
        <f t="shared" si="1"/>
        <v>67548930</v>
      </c>
      <c r="J33" s="85">
        <v>24522986</v>
      </c>
      <c r="K33" s="86">
        <v>2995873</v>
      </c>
      <c r="L33" s="86">
        <f t="shared" si="2"/>
        <v>27518859</v>
      </c>
      <c r="M33" s="104">
        <f t="shared" si="3"/>
        <v>0.43530123327123127</v>
      </c>
      <c r="N33" s="85">
        <v>15277413</v>
      </c>
      <c r="O33" s="86">
        <v>1706047</v>
      </c>
      <c r="P33" s="86">
        <f t="shared" si="4"/>
        <v>16983460</v>
      </c>
      <c r="Q33" s="104">
        <f t="shared" si="5"/>
        <v>0.26864925915760623</v>
      </c>
      <c r="R33" s="85">
        <v>8687549</v>
      </c>
      <c r="S33" s="86">
        <v>4305136</v>
      </c>
      <c r="T33" s="86">
        <f t="shared" si="6"/>
        <v>12992685</v>
      </c>
      <c r="U33" s="104">
        <f t="shared" si="7"/>
        <v>0.19234479361849255</v>
      </c>
      <c r="V33" s="85">
        <v>0</v>
      </c>
      <c r="W33" s="86">
        <v>0</v>
      </c>
      <c r="X33" s="86">
        <f t="shared" si="8"/>
        <v>0</v>
      </c>
      <c r="Y33" s="104">
        <f t="shared" si="9"/>
        <v>0</v>
      </c>
      <c r="Z33" s="85">
        <f t="shared" si="10"/>
        <v>48487948</v>
      </c>
      <c r="AA33" s="86">
        <f t="shared" si="11"/>
        <v>9007056</v>
      </c>
      <c r="AB33" s="86">
        <f t="shared" si="12"/>
        <v>57495004</v>
      </c>
      <c r="AC33" s="104">
        <f t="shared" si="13"/>
        <v>0.8511608400014626</v>
      </c>
      <c r="AD33" s="85">
        <v>9517167</v>
      </c>
      <c r="AE33" s="86">
        <v>2807408</v>
      </c>
      <c r="AF33" s="86">
        <f t="shared" si="14"/>
        <v>12324575</v>
      </c>
      <c r="AG33" s="86">
        <v>60009345</v>
      </c>
      <c r="AH33" s="86">
        <v>59261000</v>
      </c>
      <c r="AI33" s="87">
        <v>43741697</v>
      </c>
      <c r="AJ33" s="124">
        <f t="shared" si="15"/>
        <v>0.7381194546160207</v>
      </c>
      <c r="AK33" s="125">
        <f t="shared" si="16"/>
        <v>0.05420957720651631</v>
      </c>
    </row>
    <row r="34" spans="1:37" ht="12.75">
      <c r="A34" s="62" t="s">
        <v>98</v>
      </c>
      <c r="B34" s="63" t="s">
        <v>495</v>
      </c>
      <c r="C34" s="64" t="s">
        <v>496</v>
      </c>
      <c r="D34" s="85">
        <v>226273103</v>
      </c>
      <c r="E34" s="86">
        <v>39155000</v>
      </c>
      <c r="F34" s="87">
        <f t="shared" si="0"/>
        <v>265428103</v>
      </c>
      <c r="G34" s="85">
        <v>226273103</v>
      </c>
      <c r="H34" s="86">
        <v>39155000</v>
      </c>
      <c r="I34" s="87">
        <f t="shared" si="1"/>
        <v>265428103</v>
      </c>
      <c r="J34" s="85">
        <v>50720520</v>
      </c>
      <c r="K34" s="86">
        <v>5507454</v>
      </c>
      <c r="L34" s="86">
        <f t="shared" si="2"/>
        <v>56227974</v>
      </c>
      <c r="M34" s="104">
        <f t="shared" si="3"/>
        <v>0.21183881195880755</v>
      </c>
      <c r="N34" s="85">
        <v>35000870</v>
      </c>
      <c r="O34" s="86">
        <v>2702447</v>
      </c>
      <c r="P34" s="86">
        <f t="shared" si="4"/>
        <v>37703317</v>
      </c>
      <c r="Q34" s="104">
        <f t="shared" si="5"/>
        <v>0.14204719309620353</v>
      </c>
      <c r="R34" s="85">
        <v>14903731</v>
      </c>
      <c r="S34" s="86">
        <v>755578</v>
      </c>
      <c r="T34" s="86">
        <f t="shared" si="6"/>
        <v>15659309</v>
      </c>
      <c r="U34" s="104">
        <f t="shared" si="7"/>
        <v>0.05899642435375428</v>
      </c>
      <c r="V34" s="85">
        <v>0</v>
      </c>
      <c r="W34" s="86">
        <v>0</v>
      </c>
      <c r="X34" s="86">
        <f t="shared" si="8"/>
        <v>0</v>
      </c>
      <c r="Y34" s="104">
        <f t="shared" si="9"/>
        <v>0</v>
      </c>
      <c r="Z34" s="85">
        <f t="shared" si="10"/>
        <v>100625121</v>
      </c>
      <c r="AA34" s="86">
        <f t="shared" si="11"/>
        <v>8965479</v>
      </c>
      <c r="AB34" s="86">
        <f t="shared" si="12"/>
        <v>109590600</v>
      </c>
      <c r="AC34" s="104">
        <f t="shared" si="13"/>
        <v>0.41288242940876535</v>
      </c>
      <c r="AD34" s="85">
        <v>30664299</v>
      </c>
      <c r="AE34" s="86">
        <v>5180041</v>
      </c>
      <c r="AF34" s="86">
        <f t="shared" si="14"/>
        <v>35844340</v>
      </c>
      <c r="AG34" s="86">
        <v>231100166</v>
      </c>
      <c r="AH34" s="86">
        <v>210617183</v>
      </c>
      <c r="AI34" s="87">
        <v>404469286</v>
      </c>
      <c r="AJ34" s="124">
        <f t="shared" si="15"/>
        <v>1.9204002267944111</v>
      </c>
      <c r="AK34" s="125">
        <f t="shared" si="16"/>
        <v>-0.5631302180483725</v>
      </c>
    </row>
    <row r="35" spans="1:37" ht="12.75">
      <c r="A35" s="62" t="s">
        <v>98</v>
      </c>
      <c r="B35" s="63" t="s">
        <v>497</v>
      </c>
      <c r="C35" s="64" t="s">
        <v>498</v>
      </c>
      <c r="D35" s="85">
        <v>83613905</v>
      </c>
      <c r="E35" s="86">
        <v>13864000</v>
      </c>
      <c r="F35" s="87">
        <f t="shared" si="0"/>
        <v>97477905</v>
      </c>
      <c r="G35" s="85">
        <v>90782225</v>
      </c>
      <c r="H35" s="86">
        <v>4604600</v>
      </c>
      <c r="I35" s="87">
        <f t="shared" si="1"/>
        <v>95386825</v>
      </c>
      <c r="J35" s="85">
        <v>5316017</v>
      </c>
      <c r="K35" s="86">
        <v>2511635</v>
      </c>
      <c r="L35" s="86">
        <f t="shared" si="2"/>
        <v>7827652</v>
      </c>
      <c r="M35" s="104">
        <f t="shared" si="3"/>
        <v>0.08030180788148863</v>
      </c>
      <c r="N35" s="85">
        <v>15940934</v>
      </c>
      <c r="O35" s="86">
        <v>7577358</v>
      </c>
      <c r="P35" s="86">
        <f t="shared" si="4"/>
        <v>23518292</v>
      </c>
      <c r="Q35" s="104">
        <f t="shared" si="5"/>
        <v>0.24126792630596647</v>
      </c>
      <c r="R35" s="85">
        <v>7367713</v>
      </c>
      <c r="S35" s="86">
        <v>1105862</v>
      </c>
      <c r="T35" s="86">
        <f t="shared" si="6"/>
        <v>8473575</v>
      </c>
      <c r="U35" s="104">
        <f t="shared" si="7"/>
        <v>0.08883380907164067</v>
      </c>
      <c r="V35" s="85">
        <v>0</v>
      </c>
      <c r="W35" s="86">
        <v>0</v>
      </c>
      <c r="X35" s="86">
        <f t="shared" si="8"/>
        <v>0</v>
      </c>
      <c r="Y35" s="104">
        <f t="shared" si="9"/>
        <v>0</v>
      </c>
      <c r="Z35" s="85">
        <f t="shared" si="10"/>
        <v>28624664</v>
      </c>
      <c r="AA35" s="86">
        <f t="shared" si="11"/>
        <v>11194855</v>
      </c>
      <c r="AB35" s="86">
        <f t="shared" si="12"/>
        <v>39819519</v>
      </c>
      <c r="AC35" s="104">
        <f t="shared" si="13"/>
        <v>0.41745302875947493</v>
      </c>
      <c r="AD35" s="85">
        <v>15817671</v>
      </c>
      <c r="AE35" s="86">
        <v>0</v>
      </c>
      <c r="AF35" s="86">
        <f t="shared" si="14"/>
        <v>15817671</v>
      </c>
      <c r="AG35" s="86">
        <v>95872143</v>
      </c>
      <c r="AH35" s="86">
        <v>105347099</v>
      </c>
      <c r="AI35" s="87">
        <v>59059719</v>
      </c>
      <c r="AJ35" s="124">
        <f t="shared" si="15"/>
        <v>0.5606202691922252</v>
      </c>
      <c r="AK35" s="125">
        <f t="shared" si="16"/>
        <v>-0.46429692462310035</v>
      </c>
    </row>
    <row r="36" spans="1:37" ht="12.75">
      <c r="A36" s="62" t="s">
        <v>98</v>
      </c>
      <c r="B36" s="63" t="s">
        <v>499</v>
      </c>
      <c r="C36" s="64" t="s">
        <v>500</v>
      </c>
      <c r="D36" s="85">
        <v>639921334</v>
      </c>
      <c r="E36" s="86">
        <v>91816543</v>
      </c>
      <c r="F36" s="87">
        <f t="shared" si="0"/>
        <v>731737877</v>
      </c>
      <c r="G36" s="85">
        <v>622460547</v>
      </c>
      <c r="H36" s="86">
        <v>91816543</v>
      </c>
      <c r="I36" s="87">
        <f t="shared" si="1"/>
        <v>714277090</v>
      </c>
      <c r="J36" s="85">
        <v>162802593</v>
      </c>
      <c r="K36" s="86">
        <v>2559660</v>
      </c>
      <c r="L36" s="86">
        <f t="shared" si="2"/>
        <v>165362253</v>
      </c>
      <c r="M36" s="104">
        <f t="shared" si="3"/>
        <v>0.2259856407569838</v>
      </c>
      <c r="N36" s="85">
        <v>149523895</v>
      </c>
      <c r="O36" s="86">
        <v>8471808</v>
      </c>
      <c r="P36" s="86">
        <f t="shared" si="4"/>
        <v>157995703</v>
      </c>
      <c r="Q36" s="104">
        <f t="shared" si="5"/>
        <v>0.2159184428825187</v>
      </c>
      <c r="R36" s="85">
        <v>155172726</v>
      </c>
      <c r="S36" s="86">
        <v>7714316</v>
      </c>
      <c r="T36" s="86">
        <f t="shared" si="6"/>
        <v>162887042</v>
      </c>
      <c r="U36" s="104">
        <f t="shared" si="7"/>
        <v>0.22804461221064784</v>
      </c>
      <c r="V36" s="85">
        <v>0</v>
      </c>
      <c r="W36" s="86">
        <v>0</v>
      </c>
      <c r="X36" s="86">
        <f t="shared" si="8"/>
        <v>0</v>
      </c>
      <c r="Y36" s="104">
        <f t="shared" si="9"/>
        <v>0</v>
      </c>
      <c r="Z36" s="85">
        <f t="shared" si="10"/>
        <v>467499214</v>
      </c>
      <c r="AA36" s="86">
        <f t="shared" si="11"/>
        <v>18745784</v>
      </c>
      <c r="AB36" s="86">
        <f t="shared" si="12"/>
        <v>486244998</v>
      </c>
      <c r="AC36" s="104">
        <f t="shared" si="13"/>
        <v>0.6807512165901891</v>
      </c>
      <c r="AD36" s="85">
        <v>150947838</v>
      </c>
      <c r="AE36" s="86">
        <v>5092721</v>
      </c>
      <c r="AF36" s="86">
        <f t="shared" si="14"/>
        <v>156040559</v>
      </c>
      <c r="AG36" s="86">
        <v>683612975</v>
      </c>
      <c r="AH36" s="86">
        <v>702992583</v>
      </c>
      <c r="AI36" s="87">
        <v>425251019</v>
      </c>
      <c r="AJ36" s="124">
        <f t="shared" si="15"/>
        <v>0.6049153707785279</v>
      </c>
      <c r="AK36" s="125">
        <f t="shared" si="16"/>
        <v>0.04387630398068487</v>
      </c>
    </row>
    <row r="37" spans="1:37" ht="12.75">
      <c r="A37" s="62" t="s">
        <v>113</v>
      </c>
      <c r="B37" s="63" t="s">
        <v>501</v>
      </c>
      <c r="C37" s="64" t="s">
        <v>502</v>
      </c>
      <c r="D37" s="85">
        <v>65815000</v>
      </c>
      <c r="E37" s="86">
        <v>1530000</v>
      </c>
      <c r="F37" s="87">
        <f t="shared" si="0"/>
        <v>67345000</v>
      </c>
      <c r="G37" s="85">
        <v>62307000</v>
      </c>
      <c r="H37" s="86">
        <v>740000</v>
      </c>
      <c r="I37" s="87">
        <f t="shared" si="1"/>
        <v>63047000</v>
      </c>
      <c r="J37" s="85">
        <v>24057851</v>
      </c>
      <c r="K37" s="86">
        <v>0</v>
      </c>
      <c r="L37" s="86">
        <f t="shared" si="2"/>
        <v>24057851</v>
      </c>
      <c r="M37" s="104">
        <f t="shared" si="3"/>
        <v>0.3572329200386072</v>
      </c>
      <c r="N37" s="85">
        <v>17427167</v>
      </c>
      <c r="O37" s="86">
        <v>0</v>
      </c>
      <c r="P37" s="86">
        <f t="shared" si="4"/>
        <v>17427167</v>
      </c>
      <c r="Q37" s="104">
        <f t="shared" si="5"/>
        <v>0.25877447471972675</v>
      </c>
      <c r="R37" s="85">
        <v>14477758</v>
      </c>
      <c r="S37" s="86">
        <v>0</v>
      </c>
      <c r="T37" s="86">
        <f t="shared" si="6"/>
        <v>14477758</v>
      </c>
      <c r="U37" s="104">
        <f t="shared" si="7"/>
        <v>0.22963436801116627</v>
      </c>
      <c r="V37" s="85">
        <v>0</v>
      </c>
      <c r="W37" s="86">
        <v>0</v>
      </c>
      <c r="X37" s="86">
        <f t="shared" si="8"/>
        <v>0</v>
      </c>
      <c r="Y37" s="104">
        <f t="shared" si="9"/>
        <v>0</v>
      </c>
      <c r="Z37" s="85">
        <f t="shared" si="10"/>
        <v>55962776</v>
      </c>
      <c r="AA37" s="86">
        <f t="shared" si="11"/>
        <v>0</v>
      </c>
      <c r="AB37" s="86">
        <f t="shared" si="12"/>
        <v>55962776</v>
      </c>
      <c r="AC37" s="104">
        <f t="shared" si="13"/>
        <v>0.8876358272399956</v>
      </c>
      <c r="AD37" s="85">
        <v>13158343</v>
      </c>
      <c r="AE37" s="86">
        <v>830704</v>
      </c>
      <c r="AF37" s="86">
        <f t="shared" si="14"/>
        <v>13989047</v>
      </c>
      <c r="AG37" s="86">
        <v>64673000</v>
      </c>
      <c r="AH37" s="86">
        <v>67574970</v>
      </c>
      <c r="AI37" s="87">
        <v>58106968</v>
      </c>
      <c r="AJ37" s="124">
        <f t="shared" si="15"/>
        <v>0.8598889204094357</v>
      </c>
      <c r="AK37" s="125">
        <f t="shared" si="16"/>
        <v>0.03493526042195727</v>
      </c>
    </row>
    <row r="38" spans="1:37" ht="16.5">
      <c r="A38" s="65"/>
      <c r="B38" s="66" t="s">
        <v>503</v>
      </c>
      <c r="C38" s="67"/>
      <c r="D38" s="88">
        <f>SUM(D32:D37)</f>
        <v>1270551044</v>
      </c>
      <c r="E38" s="89">
        <f>SUM(E32:E37)</f>
        <v>201570343</v>
      </c>
      <c r="F38" s="90">
        <f t="shared" si="0"/>
        <v>1472121387</v>
      </c>
      <c r="G38" s="88">
        <f>SUM(G32:G37)</f>
        <v>1261081540</v>
      </c>
      <c r="H38" s="89">
        <f>SUM(H32:H37)</f>
        <v>191520943</v>
      </c>
      <c r="I38" s="90">
        <f t="shared" si="1"/>
        <v>1452602483</v>
      </c>
      <c r="J38" s="88">
        <f>SUM(J32:J37)</f>
        <v>322309427</v>
      </c>
      <c r="K38" s="89">
        <f>SUM(K32:K37)</f>
        <v>23172149</v>
      </c>
      <c r="L38" s="89">
        <f t="shared" si="2"/>
        <v>345481576</v>
      </c>
      <c r="M38" s="105">
        <f t="shared" si="3"/>
        <v>0.23468280472716208</v>
      </c>
      <c r="N38" s="88">
        <f>SUM(N32:N37)</f>
        <v>283762601</v>
      </c>
      <c r="O38" s="89">
        <f>SUM(O32:O37)</f>
        <v>35399464</v>
      </c>
      <c r="P38" s="89">
        <f t="shared" si="4"/>
        <v>319162065</v>
      </c>
      <c r="Q38" s="105">
        <f t="shared" si="5"/>
        <v>0.21680417648874223</v>
      </c>
      <c r="R38" s="88">
        <f>SUM(R32:R37)</f>
        <v>250159848</v>
      </c>
      <c r="S38" s="89">
        <f>SUM(S32:S37)</f>
        <v>34345879</v>
      </c>
      <c r="T38" s="89">
        <f t="shared" si="6"/>
        <v>284505727</v>
      </c>
      <c r="U38" s="105">
        <f t="shared" si="7"/>
        <v>0.19585931480195604</v>
      </c>
      <c r="V38" s="88">
        <f>SUM(V32:V37)</f>
        <v>0</v>
      </c>
      <c r="W38" s="89">
        <f>SUM(W32:W37)</f>
        <v>0</v>
      </c>
      <c r="X38" s="89">
        <f t="shared" si="8"/>
        <v>0</v>
      </c>
      <c r="Y38" s="105">
        <f t="shared" si="9"/>
        <v>0</v>
      </c>
      <c r="Z38" s="88">
        <f t="shared" si="10"/>
        <v>856231876</v>
      </c>
      <c r="AA38" s="89">
        <f t="shared" si="11"/>
        <v>92917492</v>
      </c>
      <c r="AB38" s="89">
        <f t="shared" si="12"/>
        <v>949149368</v>
      </c>
      <c r="AC38" s="105">
        <f t="shared" si="13"/>
        <v>0.6534130149906952</v>
      </c>
      <c r="AD38" s="88">
        <f>SUM(AD32:AD37)</f>
        <v>274278967</v>
      </c>
      <c r="AE38" s="89">
        <f>SUM(AE32:AE37)</f>
        <v>21414454</v>
      </c>
      <c r="AF38" s="89">
        <f t="shared" si="14"/>
        <v>295693421</v>
      </c>
      <c r="AG38" s="89">
        <f>SUM(AG32:AG37)</f>
        <v>1338181429</v>
      </c>
      <c r="AH38" s="89">
        <f>SUM(AH32:AH37)</f>
        <v>1348706635</v>
      </c>
      <c r="AI38" s="90">
        <f>SUM(AI32:AI37)</f>
        <v>1182898622</v>
      </c>
      <c r="AJ38" s="126">
        <f t="shared" si="15"/>
        <v>0.8770614685972832</v>
      </c>
      <c r="AK38" s="127">
        <f t="shared" si="16"/>
        <v>-0.03783545119862508</v>
      </c>
    </row>
    <row r="39" spans="1:37" ht="12.75">
      <c r="A39" s="62" t="s">
        <v>98</v>
      </c>
      <c r="B39" s="63" t="s">
        <v>88</v>
      </c>
      <c r="C39" s="64" t="s">
        <v>89</v>
      </c>
      <c r="D39" s="85">
        <v>1944728508</v>
      </c>
      <c r="E39" s="86">
        <v>232065602</v>
      </c>
      <c r="F39" s="87">
        <f t="shared" si="0"/>
        <v>2176794110</v>
      </c>
      <c r="G39" s="85">
        <v>1890114880</v>
      </c>
      <c r="H39" s="86">
        <v>313940936</v>
      </c>
      <c r="I39" s="87">
        <f t="shared" si="1"/>
        <v>2204055816</v>
      </c>
      <c r="J39" s="85">
        <v>639221402</v>
      </c>
      <c r="K39" s="86">
        <v>17876270</v>
      </c>
      <c r="L39" s="86">
        <f t="shared" si="2"/>
        <v>657097672</v>
      </c>
      <c r="M39" s="104">
        <f t="shared" si="3"/>
        <v>0.30186487044472937</v>
      </c>
      <c r="N39" s="85">
        <v>402486770</v>
      </c>
      <c r="O39" s="86">
        <v>58985300</v>
      </c>
      <c r="P39" s="86">
        <f t="shared" si="4"/>
        <v>461472070</v>
      </c>
      <c r="Q39" s="104">
        <f t="shared" si="5"/>
        <v>0.21199619563468958</v>
      </c>
      <c r="R39" s="85">
        <v>467388682</v>
      </c>
      <c r="S39" s="86">
        <v>69485174</v>
      </c>
      <c r="T39" s="86">
        <f t="shared" si="6"/>
        <v>536873856</v>
      </c>
      <c r="U39" s="104">
        <f t="shared" si="7"/>
        <v>0.24358451002131973</v>
      </c>
      <c r="V39" s="85">
        <v>0</v>
      </c>
      <c r="W39" s="86">
        <v>0</v>
      </c>
      <c r="X39" s="86">
        <f t="shared" si="8"/>
        <v>0</v>
      </c>
      <c r="Y39" s="104">
        <f t="shared" si="9"/>
        <v>0</v>
      </c>
      <c r="Z39" s="85">
        <f t="shared" si="10"/>
        <v>1509096854</v>
      </c>
      <c r="AA39" s="86">
        <f t="shared" si="11"/>
        <v>146346744</v>
      </c>
      <c r="AB39" s="86">
        <f t="shared" si="12"/>
        <v>1655443598</v>
      </c>
      <c r="AC39" s="104">
        <f t="shared" si="13"/>
        <v>0.7510896892821701</v>
      </c>
      <c r="AD39" s="85">
        <v>442379156</v>
      </c>
      <c r="AE39" s="86">
        <v>12321975</v>
      </c>
      <c r="AF39" s="86">
        <f t="shared" si="14"/>
        <v>454701131</v>
      </c>
      <c r="AG39" s="86">
        <v>2024755698</v>
      </c>
      <c r="AH39" s="86">
        <v>2056811872</v>
      </c>
      <c r="AI39" s="87">
        <v>1542100748</v>
      </c>
      <c r="AJ39" s="124">
        <f t="shared" si="15"/>
        <v>0.7497529399713616</v>
      </c>
      <c r="AK39" s="125">
        <f t="shared" si="16"/>
        <v>0.1807181011828185</v>
      </c>
    </row>
    <row r="40" spans="1:37" ht="12.75">
      <c r="A40" s="62" t="s">
        <v>98</v>
      </c>
      <c r="B40" s="63" t="s">
        <v>504</v>
      </c>
      <c r="C40" s="64" t="s">
        <v>505</v>
      </c>
      <c r="D40" s="85">
        <v>160459351</v>
      </c>
      <c r="E40" s="86">
        <v>37507000</v>
      </c>
      <c r="F40" s="87">
        <f t="shared" si="0"/>
        <v>197966351</v>
      </c>
      <c r="G40" s="85">
        <v>160459351</v>
      </c>
      <c r="H40" s="86">
        <v>37507000</v>
      </c>
      <c r="I40" s="87">
        <f t="shared" si="1"/>
        <v>197966351</v>
      </c>
      <c r="J40" s="85">
        <v>54293943</v>
      </c>
      <c r="K40" s="86">
        <v>16154230</v>
      </c>
      <c r="L40" s="86">
        <f t="shared" si="2"/>
        <v>70448173</v>
      </c>
      <c r="M40" s="104">
        <f t="shared" si="3"/>
        <v>0.3558593298514655</v>
      </c>
      <c r="N40" s="85">
        <v>49066586</v>
      </c>
      <c r="O40" s="86">
        <v>6668136</v>
      </c>
      <c r="P40" s="86">
        <f t="shared" si="4"/>
        <v>55734722</v>
      </c>
      <c r="Q40" s="104">
        <f t="shared" si="5"/>
        <v>0.28153634048646986</v>
      </c>
      <c r="R40" s="85">
        <v>31689351</v>
      </c>
      <c r="S40" s="86">
        <v>4204974</v>
      </c>
      <c r="T40" s="86">
        <f t="shared" si="6"/>
        <v>35894325</v>
      </c>
      <c r="U40" s="104">
        <f t="shared" si="7"/>
        <v>0.18131528322204615</v>
      </c>
      <c r="V40" s="85">
        <v>0</v>
      </c>
      <c r="W40" s="86">
        <v>0</v>
      </c>
      <c r="X40" s="86">
        <f t="shared" si="8"/>
        <v>0</v>
      </c>
      <c r="Y40" s="104">
        <f t="shared" si="9"/>
        <v>0</v>
      </c>
      <c r="Z40" s="85">
        <f t="shared" si="10"/>
        <v>135049880</v>
      </c>
      <c r="AA40" s="86">
        <f t="shared" si="11"/>
        <v>27027340</v>
      </c>
      <c r="AB40" s="86">
        <f t="shared" si="12"/>
        <v>162077220</v>
      </c>
      <c r="AC40" s="104">
        <f t="shared" si="13"/>
        <v>0.8187109535599815</v>
      </c>
      <c r="AD40" s="85">
        <v>17493508</v>
      </c>
      <c r="AE40" s="86">
        <v>9535004</v>
      </c>
      <c r="AF40" s="86">
        <f t="shared" si="14"/>
        <v>27028512</v>
      </c>
      <c r="AG40" s="86">
        <v>252711342</v>
      </c>
      <c r="AH40" s="86">
        <v>252711342</v>
      </c>
      <c r="AI40" s="87">
        <v>106286093</v>
      </c>
      <c r="AJ40" s="124">
        <f t="shared" si="15"/>
        <v>0.420582994648495</v>
      </c>
      <c r="AK40" s="125">
        <f t="shared" si="16"/>
        <v>0.3280170584307416</v>
      </c>
    </row>
    <row r="41" spans="1:37" ht="12.75">
      <c r="A41" s="62" t="s">
        <v>98</v>
      </c>
      <c r="B41" s="63" t="s">
        <v>506</v>
      </c>
      <c r="C41" s="64" t="s">
        <v>507</v>
      </c>
      <c r="D41" s="85">
        <v>95884899</v>
      </c>
      <c r="E41" s="86">
        <v>41037080</v>
      </c>
      <c r="F41" s="87">
        <f t="shared" si="0"/>
        <v>136921979</v>
      </c>
      <c r="G41" s="85">
        <v>95884899</v>
      </c>
      <c r="H41" s="86">
        <v>41037080</v>
      </c>
      <c r="I41" s="87">
        <f t="shared" si="1"/>
        <v>136921979</v>
      </c>
      <c r="J41" s="85">
        <v>43718474</v>
      </c>
      <c r="K41" s="86">
        <v>1215135</v>
      </c>
      <c r="L41" s="86">
        <f t="shared" si="2"/>
        <v>44933609</v>
      </c>
      <c r="M41" s="104">
        <f t="shared" si="3"/>
        <v>0.32816943874292087</v>
      </c>
      <c r="N41" s="85">
        <v>11509573</v>
      </c>
      <c r="O41" s="86">
        <v>2468180</v>
      </c>
      <c r="P41" s="86">
        <f t="shared" si="4"/>
        <v>13977753</v>
      </c>
      <c r="Q41" s="104">
        <f t="shared" si="5"/>
        <v>0.10208553149819723</v>
      </c>
      <c r="R41" s="85">
        <v>0</v>
      </c>
      <c r="S41" s="86">
        <v>0</v>
      </c>
      <c r="T41" s="86">
        <f t="shared" si="6"/>
        <v>0</v>
      </c>
      <c r="U41" s="104">
        <f t="shared" si="7"/>
        <v>0</v>
      </c>
      <c r="V41" s="85">
        <v>0</v>
      </c>
      <c r="W41" s="86">
        <v>0</v>
      </c>
      <c r="X41" s="86">
        <f t="shared" si="8"/>
        <v>0</v>
      </c>
      <c r="Y41" s="104">
        <f t="shared" si="9"/>
        <v>0</v>
      </c>
      <c r="Z41" s="85">
        <f t="shared" si="10"/>
        <v>55228047</v>
      </c>
      <c r="AA41" s="86">
        <f t="shared" si="11"/>
        <v>3683315</v>
      </c>
      <c r="AB41" s="86">
        <f t="shared" si="12"/>
        <v>58911362</v>
      </c>
      <c r="AC41" s="104">
        <f t="shared" si="13"/>
        <v>0.43025497024111814</v>
      </c>
      <c r="AD41" s="85">
        <v>20726268</v>
      </c>
      <c r="AE41" s="86">
        <v>1688735</v>
      </c>
      <c r="AF41" s="86">
        <f t="shared" si="14"/>
        <v>22415003</v>
      </c>
      <c r="AG41" s="86">
        <v>135806194</v>
      </c>
      <c r="AH41" s="86">
        <v>135806194</v>
      </c>
      <c r="AI41" s="87">
        <v>83373284</v>
      </c>
      <c r="AJ41" s="124">
        <f t="shared" si="15"/>
        <v>0.6139137070581626</v>
      </c>
      <c r="AK41" s="125">
        <f t="shared" si="16"/>
        <v>-1</v>
      </c>
    </row>
    <row r="42" spans="1:37" ht="12.75">
      <c r="A42" s="62" t="s">
        <v>98</v>
      </c>
      <c r="B42" s="63" t="s">
        <v>508</v>
      </c>
      <c r="C42" s="64" t="s">
        <v>509</v>
      </c>
      <c r="D42" s="85">
        <v>280838572</v>
      </c>
      <c r="E42" s="86">
        <v>60410694</v>
      </c>
      <c r="F42" s="87">
        <f t="shared" si="0"/>
        <v>341249266</v>
      </c>
      <c r="G42" s="85">
        <v>280838572</v>
      </c>
      <c r="H42" s="86">
        <v>60410694</v>
      </c>
      <c r="I42" s="87">
        <f t="shared" si="1"/>
        <v>341249266</v>
      </c>
      <c r="J42" s="85">
        <v>30946111</v>
      </c>
      <c r="K42" s="86">
        <v>12803537</v>
      </c>
      <c r="L42" s="86">
        <f t="shared" si="2"/>
        <v>43749648</v>
      </c>
      <c r="M42" s="104">
        <f t="shared" si="3"/>
        <v>0.12820437246010077</v>
      </c>
      <c r="N42" s="85">
        <v>39014277</v>
      </c>
      <c r="O42" s="86">
        <v>25840497</v>
      </c>
      <c r="P42" s="86">
        <f t="shared" si="4"/>
        <v>64854774</v>
      </c>
      <c r="Q42" s="104">
        <f t="shared" si="5"/>
        <v>0.1900510285639706</v>
      </c>
      <c r="R42" s="85">
        <v>78759223</v>
      </c>
      <c r="S42" s="86">
        <v>2723940</v>
      </c>
      <c r="T42" s="86">
        <f t="shared" si="6"/>
        <v>81483163</v>
      </c>
      <c r="U42" s="104">
        <f t="shared" si="7"/>
        <v>0.23877901322724018</v>
      </c>
      <c r="V42" s="85">
        <v>0</v>
      </c>
      <c r="W42" s="86">
        <v>0</v>
      </c>
      <c r="X42" s="86">
        <f t="shared" si="8"/>
        <v>0</v>
      </c>
      <c r="Y42" s="104">
        <f t="shared" si="9"/>
        <v>0</v>
      </c>
      <c r="Z42" s="85">
        <f t="shared" si="10"/>
        <v>148719611</v>
      </c>
      <c r="AA42" s="86">
        <f t="shared" si="11"/>
        <v>41367974</v>
      </c>
      <c r="AB42" s="86">
        <f t="shared" si="12"/>
        <v>190087585</v>
      </c>
      <c r="AC42" s="104">
        <f t="shared" si="13"/>
        <v>0.5570344142513115</v>
      </c>
      <c r="AD42" s="85">
        <v>117096948</v>
      </c>
      <c r="AE42" s="86">
        <v>2352910</v>
      </c>
      <c r="AF42" s="86">
        <f t="shared" si="14"/>
        <v>119449858</v>
      </c>
      <c r="AG42" s="86">
        <v>309452584</v>
      </c>
      <c r="AH42" s="86">
        <v>320762618</v>
      </c>
      <c r="AI42" s="87">
        <v>358386464</v>
      </c>
      <c r="AJ42" s="124">
        <f t="shared" si="15"/>
        <v>1.1172949835444976</v>
      </c>
      <c r="AK42" s="125">
        <f t="shared" si="16"/>
        <v>-0.31784629664440456</v>
      </c>
    </row>
    <row r="43" spans="1:37" ht="12.75">
      <c r="A43" s="62" t="s">
        <v>113</v>
      </c>
      <c r="B43" s="63" t="s">
        <v>510</v>
      </c>
      <c r="C43" s="64" t="s">
        <v>511</v>
      </c>
      <c r="D43" s="85">
        <v>125558260</v>
      </c>
      <c r="E43" s="86">
        <v>10086900</v>
      </c>
      <c r="F43" s="87">
        <f t="shared" si="0"/>
        <v>135645160</v>
      </c>
      <c r="G43" s="85">
        <v>125687170</v>
      </c>
      <c r="H43" s="86">
        <v>14049710</v>
      </c>
      <c r="I43" s="87">
        <f t="shared" si="1"/>
        <v>139736880</v>
      </c>
      <c r="J43" s="85">
        <v>48451030</v>
      </c>
      <c r="K43" s="86">
        <v>1027949</v>
      </c>
      <c r="L43" s="86">
        <f t="shared" si="2"/>
        <v>49478979</v>
      </c>
      <c r="M43" s="104">
        <f t="shared" si="3"/>
        <v>0.36476774401681566</v>
      </c>
      <c r="N43" s="85">
        <v>1746803</v>
      </c>
      <c r="O43" s="86">
        <v>426793</v>
      </c>
      <c r="P43" s="86">
        <f t="shared" si="4"/>
        <v>2173596</v>
      </c>
      <c r="Q43" s="104">
        <f t="shared" si="5"/>
        <v>0.01602413237597272</v>
      </c>
      <c r="R43" s="85">
        <v>40977409</v>
      </c>
      <c r="S43" s="86">
        <v>693266</v>
      </c>
      <c r="T43" s="86">
        <f t="shared" si="6"/>
        <v>41670675</v>
      </c>
      <c r="U43" s="104">
        <f t="shared" si="7"/>
        <v>0.2982081394689791</v>
      </c>
      <c r="V43" s="85">
        <v>0</v>
      </c>
      <c r="W43" s="86">
        <v>0</v>
      </c>
      <c r="X43" s="86">
        <f t="shared" si="8"/>
        <v>0</v>
      </c>
      <c r="Y43" s="104">
        <f t="shared" si="9"/>
        <v>0</v>
      </c>
      <c r="Z43" s="85">
        <f t="shared" si="10"/>
        <v>91175242</v>
      </c>
      <c r="AA43" s="86">
        <f t="shared" si="11"/>
        <v>2148008</v>
      </c>
      <c r="AB43" s="86">
        <f t="shared" si="12"/>
        <v>93323250</v>
      </c>
      <c r="AC43" s="104">
        <f t="shared" si="13"/>
        <v>0.6678498188881847</v>
      </c>
      <c r="AD43" s="85">
        <v>37347514</v>
      </c>
      <c r="AE43" s="86">
        <v>1062574</v>
      </c>
      <c r="AF43" s="86">
        <f t="shared" si="14"/>
        <v>38410088</v>
      </c>
      <c r="AG43" s="86">
        <v>138680985</v>
      </c>
      <c r="AH43" s="86">
        <v>132993005</v>
      </c>
      <c r="AI43" s="87">
        <v>121575000</v>
      </c>
      <c r="AJ43" s="124">
        <f t="shared" si="15"/>
        <v>0.914145822932567</v>
      </c>
      <c r="AK43" s="125">
        <f t="shared" si="16"/>
        <v>0.08488881879156329</v>
      </c>
    </row>
    <row r="44" spans="1:37" ht="16.5">
      <c r="A44" s="65"/>
      <c r="B44" s="66" t="s">
        <v>512</v>
      </c>
      <c r="C44" s="67"/>
      <c r="D44" s="88">
        <f>SUM(D39:D43)</f>
        <v>2607469590</v>
      </c>
      <c r="E44" s="89">
        <f>SUM(E39:E43)</f>
        <v>381107276</v>
      </c>
      <c r="F44" s="90">
        <f t="shared" si="0"/>
        <v>2988576866</v>
      </c>
      <c r="G44" s="88">
        <f>SUM(G39:G43)</f>
        <v>2552984872</v>
      </c>
      <c r="H44" s="89">
        <f>SUM(H39:H43)</f>
        <v>466945420</v>
      </c>
      <c r="I44" s="90">
        <f t="shared" si="1"/>
        <v>3019930292</v>
      </c>
      <c r="J44" s="88">
        <f>SUM(J39:J43)</f>
        <v>816630960</v>
      </c>
      <c r="K44" s="89">
        <f>SUM(K39:K43)</f>
        <v>49077121</v>
      </c>
      <c r="L44" s="89">
        <f t="shared" si="2"/>
        <v>865708081</v>
      </c>
      <c r="M44" s="105">
        <f t="shared" si="3"/>
        <v>0.2896723490196487</v>
      </c>
      <c r="N44" s="88">
        <f>SUM(N39:N43)</f>
        <v>503824009</v>
      </c>
      <c r="O44" s="89">
        <f>SUM(O39:O43)</f>
        <v>94388906</v>
      </c>
      <c r="P44" s="89">
        <f t="shared" si="4"/>
        <v>598212915</v>
      </c>
      <c r="Q44" s="105">
        <f t="shared" si="5"/>
        <v>0.2001664811789385</v>
      </c>
      <c r="R44" s="88">
        <f>SUM(R39:R43)</f>
        <v>618814665</v>
      </c>
      <c r="S44" s="89">
        <f>SUM(S39:S43)</f>
        <v>77107354</v>
      </c>
      <c r="T44" s="89">
        <f t="shared" si="6"/>
        <v>695922019</v>
      </c>
      <c r="U44" s="105">
        <f t="shared" si="7"/>
        <v>0.23044307375025994</v>
      </c>
      <c r="V44" s="88">
        <f>SUM(V39:V43)</f>
        <v>0</v>
      </c>
      <c r="W44" s="89">
        <f>SUM(W39:W43)</f>
        <v>0</v>
      </c>
      <c r="X44" s="89">
        <f t="shared" si="8"/>
        <v>0</v>
      </c>
      <c r="Y44" s="105">
        <f t="shared" si="9"/>
        <v>0</v>
      </c>
      <c r="Z44" s="88">
        <f t="shared" si="10"/>
        <v>1939269634</v>
      </c>
      <c r="AA44" s="89">
        <f t="shared" si="11"/>
        <v>220573381</v>
      </c>
      <c r="AB44" s="89">
        <f t="shared" si="12"/>
        <v>2159843015</v>
      </c>
      <c r="AC44" s="105">
        <f t="shared" si="13"/>
        <v>0.715196314537978</v>
      </c>
      <c r="AD44" s="88">
        <f>SUM(AD39:AD43)</f>
        <v>635043394</v>
      </c>
      <c r="AE44" s="89">
        <f>SUM(AE39:AE43)</f>
        <v>26961198</v>
      </c>
      <c r="AF44" s="89">
        <f t="shared" si="14"/>
        <v>662004592</v>
      </c>
      <c r="AG44" s="89">
        <f>SUM(AG39:AG43)</f>
        <v>2861406803</v>
      </c>
      <c r="AH44" s="89">
        <f>SUM(AH39:AH43)</f>
        <v>2899085031</v>
      </c>
      <c r="AI44" s="90">
        <f>SUM(AI39:AI43)</f>
        <v>2211721589</v>
      </c>
      <c r="AJ44" s="126">
        <f t="shared" si="15"/>
        <v>0.7629033178916786</v>
      </c>
      <c r="AK44" s="127">
        <f t="shared" si="16"/>
        <v>0.051234428597437986</v>
      </c>
    </row>
    <row r="45" spans="1:37" ht="16.5">
      <c r="A45" s="68"/>
      <c r="B45" s="69" t="s">
        <v>513</v>
      </c>
      <c r="C45" s="70"/>
      <c r="D45" s="91">
        <f>SUM(D9:D12,D14:D20,D22:D30,D32:D37,D39:D43)</f>
        <v>6304116539</v>
      </c>
      <c r="E45" s="92">
        <f>SUM(E9:E12,E14:E20,E22:E30,E32:E37,E39:E43)</f>
        <v>1391803486</v>
      </c>
      <c r="F45" s="93">
        <f t="shared" si="0"/>
        <v>7695920025</v>
      </c>
      <c r="G45" s="91">
        <f>SUM(G9:G12,G14:G20,G22:G30,G32:G37,G39:G43)</f>
        <v>6275371038</v>
      </c>
      <c r="H45" s="92">
        <f>SUM(H9:H12,H14:H20,H22:H30,H32:H37,H39:H43)</f>
        <v>1342663255</v>
      </c>
      <c r="I45" s="93">
        <f t="shared" si="1"/>
        <v>7618034293</v>
      </c>
      <c r="J45" s="91">
        <f>SUM(J9:J12,J14:J20,J22:J30,J32:J37,J39:J43)</f>
        <v>1846782507</v>
      </c>
      <c r="K45" s="92">
        <f>SUM(K9:K12,K14:K20,K22:K30,K32:K37,K39:K43)</f>
        <v>183423352</v>
      </c>
      <c r="L45" s="92">
        <f t="shared" si="2"/>
        <v>2030205859</v>
      </c>
      <c r="M45" s="106">
        <f t="shared" si="3"/>
        <v>0.26380287898067134</v>
      </c>
      <c r="N45" s="91">
        <f>SUM(N9:N12,N14:N20,N22:N30,N32:N37,N39:N43)</f>
        <v>1258647955</v>
      </c>
      <c r="O45" s="92">
        <f>SUM(O9:O12,O14:O20,O22:O30,O32:O37,O39:O43)</f>
        <v>277090933</v>
      </c>
      <c r="P45" s="92">
        <f t="shared" si="4"/>
        <v>1535738888</v>
      </c>
      <c r="Q45" s="106">
        <f t="shared" si="5"/>
        <v>0.19955234501023808</v>
      </c>
      <c r="R45" s="91">
        <f>SUM(R9:R12,R14:R20,R22:R30,R32:R37,R39:R43)</f>
        <v>1320115061</v>
      </c>
      <c r="S45" s="92">
        <f>SUM(S9:S12,S14:S20,S22:S30,S32:S37,S39:S43)</f>
        <v>206725192</v>
      </c>
      <c r="T45" s="92">
        <f t="shared" si="6"/>
        <v>1526840253</v>
      </c>
      <c r="U45" s="106">
        <f t="shared" si="7"/>
        <v>0.200424439465043</v>
      </c>
      <c r="V45" s="91">
        <f>SUM(V9:V12,V14:V20,V22:V30,V32:V37,V39:V43)</f>
        <v>0</v>
      </c>
      <c r="W45" s="92">
        <f>SUM(W9:W12,W14:W20,W22:W30,W32:W37,W39:W43)</f>
        <v>0</v>
      </c>
      <c r="X45" s="92">
        <f t="shared" si="8"/>
        <v>0</v>
      </c>
      <c r="Y45" s="106">
        <f t="shared" si="9"/>
        <v>0</v>
      </c>
      <c r="Z45" s="91">
        <f t="shared" si="10"/>
        <v>4425545523</v>
      </c>
      <c r="AA45" s="92">
        <f t="shared" si="11"/>
        <v>667239477</v>
      </c>
      <c r="AB45" s="92">
        <f t="shared" si="12"/>
        <v>5092785000</v>
      </c>
      <c r="AC45" s="106">
        <f t="shared" si="13"/>
        <v>0.6685169433641981</v>
      </c>
      <c r="AD45" s="91">
        <f>SUM(AD9:AD12,AD14:AD20,AD22:AD30,AD32:AD37,AD39:AD43)</f>
        <v>1425431881</v>
      </c>
      <c r="AE45" s="92">
        <f>SUM(AE9:AE12,AE14:AE20,AE22:AE30,AE32:AE37,AE39:AE43)</f>
        <v>140941451</v>
      </c>
      <c r="AF45" s="92">
        <f t="shared" si="14"/>
        <v>1566373332</v>
      </c>
      <c r="AG45" s="92">
        <f>SUM(AG9:AG12,AG14:AG20,AG22:AG30,AG32:AG37,AG39:AG43)</f>
        <v>7739646719</v>
      </c>
      <c r="AH45" s="92">
        <f>SUM(AH9:AH12,AH14:AH20,AH22:AH30,AH32:AH37,AH39:AH43)</f>
        <v>7392058898</v>
      </c>
      <c r="AI45" s="93">
        <f>SUM(AI9:AI12,AI14:AI20,AI22:AI30,AI32:AI37,AI39:AI43)</f>
        <v>5769964147</v>
      </c>
      <c r="AJ45" s="128">
        <f t="shared" si="15"/>
        <v>0.7805625234616468</v>
      </c>
      <c r="AK45" s="129">
        <f t="shared" si="16"/>
        <v>-0.025238605760430577</v>
      </c>
    </row>
    <row r="46" spans="1:37" ht="12.75">
      <c r="A46" s="71"/>
      <c r="B46" s="71"/>
      <c r="C46" s="71"/>
      <c r="D46" s="94"/>
      <c r="E46" s="94"/>
      <c r="F46" s="94"/>
      <c r="G46" s="94"/>
      <c r="H46" s="94"/>
      <c r="I46" s="94"/>
      <c r="J46" s="94"/>
      <c r="K46" s="94"/>
      <c r="L46" s="94"/>
      <c r="M46" s="107"/>
      <c r="N46" s="94"/>
      <c r="O46" s="94"/>
      <c r="P46" s="94"/>
      <c r="Q46" s="107"/>
      <c r="R46" s="94"/>
      <c r="S46" s="94"/>
      <c r="T46" s="94"/>
      <c r="U46" s="107"/>
      <c r="V46" s="94"/>
      <c r="W46" s="94"/>
      <c r="X46" s="94"/>
      <c r="Y46" s="107"/>
      <c r="Z46" s="94"/>
      <c r="AA46" s="94"/>
      <c r="AB46" s="94"/>
      <c r="AC46" s="107"/>
      <c r="AD46" s="94"/>
      <c r="AE46" s="94"/>
      <c r="AF46" s="94"/>
      <c r="AG46" s="94"/>
      <c r="AH46" s="94"/>
      <c r="AI46" s="94"/>
      <c r="AJ46" s="107"/>
      <c r="AK46" s="107"/>
    </row>
    <row r="47" spans="1:37" ht="12.75">
      <c r="A47" s="71"/>
      <c r="B47" s="71"/>
      <c r="C47" s="71"/>
      <c r="D47" s="94"/>
      <c r="E47" s="94"/>
      <c r="F47" s="94"/>
      <c r="G47" s="94"/>
      <c r="H47" s="94"/>
      <c r="I47" s="94"/>
      <c r="J47" s="94"/>
      <c r="K47" s="94"/>
      <c r="L47" s="94"/>
      <c r="M47" s="107"/>
      <c r="N47" s="94"/>
      <c r="O47" s="94"/>
      <c r="P47" s="94"/>
      <c r="Q47" s="107"/>
      <c r="R47" s="94"/>
      <c r="S47" s="94"/>
      <c r="T47" s="94"/>
      <c r="U47" s="107"/>
      <c r="V47" s="94"/>
      <c r="W47" s="94"/>
      <c r="X47" s="94"/>
      <c r="Y47" s="107"/>
      <c r="Z47" s="94"/>
      <c r="AA47" s="94"/>
      <c r="AB47" s="94"/>
      <c r="AC47" s="107"/>
      <c r="AD47" s="94"/>
      <c r="AE47" s="94"/>
      <c r="AF47" s="94"/>
      <c r="AG47" s="94"/>
      <c r="AH47" s="94"/>
      <c r="AI47" s="94"/>
      <c r="AJ47" s="107"/>
      <c r="AK47" s="107"/>
    </row>
    <row r="48" spans="1:37" ht="12.75">
      <c r="A48" s="71"/>
      <c r="B48" s="71"/>
      <c r="C48" s="71"/>
      <c r="D48" s="94"/>
      <c r="E48" s="94"/>
      <c r="F48" s="94"/>
      <c r="G48" s="94"/>
      <c r="H48" s="94"/>
      <c r="I48" s="94"/>
      <c r="J48" s="94"/>
      <c r="K48" s="94"/>
      <c r="L48" s="94"/>
      <c r="M48" s="107"/>
      <c r="N48" s="94"/>
      <c r="O48" s="94"/>
      <c r="P48" s="94"/>
      <c r="Q48" s="107"/>
      <c r="R48" s="94"/>
      <c r="S48" s="94"/>
      <c r="T48" s="94"/>
      <c r="U48" s="107"/>
      <c r="V48" s="94"/>
      <c r="W48" s="94"/>
      <c r="X48" s="94"/>
      <c r="Y48" s="107"/>
      <c r="Z48" s="94"/>
      <c r="AA48" s="94"/>
      <c r="AB48" s="94"/>
      <c r="AC48" s="107"/>
      <c r="AD48" s="94"/>
      <c r="AE48" s="94"/>
      <c r="AF48" s="94"/>
      <c r="AG48" s="94"/>
      <c r="AH48" s="94"/>
      <c r="AI48" s="94"/>
      <c r="AJ48" s="107"/>
      <c r="AK48" s="107"/>
    </row>
    <row r="49" spans="1:37" ht="12.75">
      <c r="A49" s="71"/>
      <c r="B49" s="71"/>
      <c r="C49" s="71"/>
      <c r="D49" s="94"/>
      <c r="E49" s="94"/>
      <c r="F49" s="94"/>
      <c r="G49" s="94"/>
      <c r="H49" s="94"/>
      <c r="I49" s="94"/>
      <c r="J49" s="94"/>
      <c r="K49" s="94"/>
      <c r="L49" s="94"/>
      <c r="M49" s="107"/>
      <c r="N49" s="94"/>
      <c r="O49" s="94"/>
      <c r="P49" s="94"/>
      <c r="Q49" s="107"/>
      <c r="R49" s="94"/>
      <c r="S49" s="94"/>
      <c r="T49" s="94"/>
      <c r="U49" s="107"/>
      <c r="V49" s="94"/>
      <c r="W49" s="94"/>
      <c r="X49" s="94"/>
      <c r="Y49" s="107"/>
      <c r="Z49" s="94"/>
      <c r="AA49" s="94"/>
      <c r="AB49" s="94"/>
      <c r="AC49" s="107"/>
      <c r="AD49" s="94"/>
      <c r="AE49" s="94"/>
      <c r="AF49" s="94"/>
      <c r="AG49" s="94"/>
      <c r="AH49" s="94"/>
      <c r="AI49" s="94"/>
      <c r="AJ49" s="107"/>
      <c r="AK49" s="107"/>
    </row>
    <row r="50" spans="1:37" ht="12.75">
      <c r="A50" s="71"/>
      <c r="B50" s="71"/>
      <c r="C50" s="71"/>
      <c r="D50" s="94"/>
      <c r="E50" s="94"/>
      <c r="F50" s="94"/>
      <c r="G50" s="94"/>
      <c r="H50" s="94"/>
      <c r="I50" s="94"/>
      <c r="J50" s="94"/>
      <c r="K50" s="94"/>
      <c r="L50" s="94"/>
      <c r="M50" s="107"/>
      <c r="N50" s="94"/>
      <c r="O50" s="94"/>
      <c r="P50" s="94"/>
      <c r="Q50" s="107"/>
      <c r="R50" s="94"/>
      <c r="S50" s="94"/>
      <c r="T50" s="94"/>
      <c r="U50" s="107"/>
      <c r="V50" s="94"/>
      <c r="W50" s="94"/>
      <c r="X50" s="94"/>
      <c r="Y50" s="107"/>
      <c r="Z50" s="94"/>
      <c r="AA50" s="94"/>
      <c r="AB50" s="94"/>
      <c r="AC50" s="107"/>
      <c r="AD50" s="94"/>
      <c r="AE50" s="94"/>
      <c r="AF50" s="94"/>
      <c r="AG50" s="94"/>
      <c r="AH50" s="94"/>
      <c r="AI50" s="94"/>
      <c r="AJ50" s="107"/>
      <c r="AK50" s="107"/>
    </row>
    <row r="51" spans="1:37" ht="12.75">
      <c r="A51" s="71"/>
      <c r="B51" s="71"/>
      <c r="C51" s="71"/>
      <c r="D51" s="94"/>
      <c r="E51" s="94"/>
      <c r="F51" s="94"/>
      <c r="G51" s="94"/>
      <c r="H51" s="94"/>
      <c r="I51" s="94"/>
      <c r="J51" s="94"/>
      <c r="K51" s="94"/>
      <c r="L51" s="94"/>
      <c r="M51" s="107"/>
      <c r="N51" s="94"/>
      <c r="O51" s="94"/>
      <c r="P51" s="94"/>
      <c r="Q51" s="107"/>
      <c r="R51" s="94"/>
      <c r="S51" s="94"/>
      <c r="T51" s="94"/>
      <c r="U51" s="107"/>
      <c r="V51" s="94"/>
      <c r="W51" s="94"/>
      <c r="X51" s="94"/>
      <c r="Y51" s="107"/>
      <c r="Z51" s="94"/>
      <c r="AA51" s="94"/>
      <c r="AB51" s="94"/>
      <c r="AC51" s="107"/>
      <c r="AD51" s="94"/>
      <c r="AE51" s="94"/>
      <c r="AF51" s="94"/>
      <c r="AG51" s="94"/>
      <c r="AH51" s="94"/>
      <c r="AI51" s="94"/>
      <c r="AJ51" s="107"/>
      <c r="AK51" s="107"/>
    </row>
    <row r="52" spans="1:37" ht="12.75">
      <c r="A52" s="71"/>
      <c r="B52" s="71"/>
      <c r="C52" s="71"/>
      <c r="D52" s="94"/>
      <c r="E52" s="94"/>
      <c r="F52" s="94"/>
      <c r="G52" s="94"/>
      <c r="H52" s="94"/>
      <c r="I52" s="94"/>
      <c r="J52" s="94"/>
      <c r="K52" s="94"/>
      <c r="L52" s="94"/>
      <c r="M52" s="107"/>
      <c r="N52" s="94"/>
      <c r="O52" s="94"/>
      <c r="P52" s="94"/>
      <c r="Q52" s="107"/>
      <c r="R52" s="94"/>
      <c r="S52" s="94"/>
      <c r="T52" s="94"/>
      <c r="U52" s="107"/>
      <c r="V52" s="94"/>
      <c r="W52" s="94"/>
      <c r="X52" s="94"/>
      <c r="Y52" s="107"/>
      <c r="Z52" s="94"/>
      <c r="AA52" s="94"/>
      <c r="AB52" s="94"/>
      <c r="AC52" s="107"/>
      <c r="AD52" s="94"/>
      <c r="AE52" s="94"/>
      <c r="AF52" s="94"/>
      <c r="AG52" s="94"/>
      <c r="AH52" s="94"/>
      <c r="AI52" s="94"/>
      <c r="AJ52" s="107"/>
      <c r="AK52" s="107"/>
    </row>
    <row r="53" spans="1:37" ht="12.75">
      <c r="A53" s="71"/>
      <c r="B53" s="71"/>
      <c r="C53" s="71"/>
      <c r="D53" s="94"/>
      <c r="E53" s="94"/>
      <c r="F53" s="94"/>
      <c r="G53" s="94"/>
      <c r="H53" s="94"/>
      <c r="I53" s="94"/>
      <c r="J53" s="94"/>
      <c r="K53" s="94"/>
      <c r="L53" s="94"/>
      <c r="M53" s="107"/>
      <c r="N53" s="94"/>
      <c r="O53" s="94"/>
      <c r="P53" s="94"/>
      <c r="Q53" s="107"/>
      <c r="R53" s="94"/>
      <c r="S53" s="94"/>
      <c r="T53" s="94"/>
      <c r="U53" s="107"/>
      <c r="V53" s="94"/>
      <c r="W53" s="94"/>
      <c r="X53" s="94"/>
      <c r="Y53" s="107"/>
      <c r="Z53" s="94"/>
      <c r="AA53" s="94"/>
      <c r="AB53" s="94"/>
      <c r="AC53" s="107"/>
      <c r="AD53" s="94"/>
      <c r="AE53" s="94"/>
      <c r="AF53" s="94"/>
      <c r="AG53" s="94"/>
      <c r="AH53" s="94"/>
      <c r="AI53" s="94"/>
      <c r="AJ53" s="107"/>
      <c r="AK53" s="107"/>
    </row>
    <row r="54" spans="1:37" ht="12.75">
      <c r="A54" s="71"/>
      <c r="B54" s="71"/>
      <c r="C54" s="71"/>
      <c r="D54" s="94"/>
      <c r="E54" s="94"/>
      <c r="F54" s="94"/>
      <c r="G54" s="94"/>
      <c r="H54" s="94"/>
      <c r="I54" s="94"/>
      <c r="J54" s="94"/>
      <c r="K54" s="94"/>
      <c r="L54" s="94"/>
      <c r="M54" s="107"/>
      <c r="N54" s="94"/>
      <c r="O54" s="94"/>
      <c r="P54" s="94"/>
      <c r="Q54" s="107"/>
      <c r="R54" s="94"/>
      <c r="S54" s="94"/>
      <c r="T54" s="94"/>
      <c r="U54" s="107"/>
      <c r="V54" s="94"/>
      <c r="W54" s="94"/>
      <c r="X54" s="94"/>
      <c r="Y54" s="107"/>
      <c r="Z54" s="94"/>
      <c r="AA54" s="94"/>
      <c r="AB54" s="94"/>
      <c r="AC54" s="107"/>
      <c r="AD54" s="94"/>
      <c r="AE54" s="94"/>
      <c r="AF54" s="94"/>
      <c r="AG54" s="94"/>
      <c r="AH54" s="94"/>
      <c r="AI54" s="94"/>
      <c r="AJ54" s="107"/>
      <c r="AK54" s="107"/>
    </row>
    <row r="55" spans="1:37" ht="12.75">
      <c r="A55" s="71"/>
      <c r="B55" s="71"/>
      <c r="C55" s="71"/>
      <c r="D55" s="94"/>
      <c r="E55" s="94"/>
      <c r="F55" s="94"/>
      <c r="G55" s="94"/>
      <c r="H55" s="94"/>
      <c r="I55" s="94"/>
      <c r="J55" s="94"/>
      <c r="K55" s="94"/>
      <c r="L55" s="94"/>
      <c r="M55" s="107"/>
      <c r="N55" s="94"/>
      <c r="O55" s="94"/>
      <c r="P55" s="94"/>
      <c r="Q55" s="107"/>
      <c r="R55" s="94"/>
      <c r="S55" s="94"/>
      <c r="T55" s="94"/>
      <c r="U55" s="107"/>
      <c r="V55" s="94"/>
      <c r="W55" s="94"/>
      <c r="X55" s="94"/>
      <c r="Y55" s="107"/>
      <c r="Z55" s="94"/>
      <c r="AA55" s="94"/>
      <c r="AB55" s="94"/>
      <c r="AC55" s="107"/>
      <c r="AD55" s="94"/>
      <c r="AE55" s="94"/>
      <c r="AF55" s="94"/>
      <c r="AG55" s="94"/>
      <c r="AH55" s="94"/>
      <c r="AI55" s="94"/>
      <c r="AJ55" s="107"/>
      <c r="AK55" s="107"/>
    </row>
    <row r="56" spans="1:37" ht="12.75">
      <c r="A56" s="71"/>
      <c r="B56" s="71"/>
      <c r="C56" s="71"/>
      <c r="D56" s="94"/>
      <c r="E56" s="94"/>
      <c r="F56" s="94"/>
      <c r="G56" s="94"/>
      <c r="H56" s="94"/>
      <c r="I56" s="94"/>
      <c r="J56" s="94"/>
      <c r="K56" s="94"/>
      <c r="L56" s="94"/>
      <c r="M56" s="107"/>
      <c r="N56" s="94"/>
      <c r="O56" s="94"/>
      <c r="P56" s="94"/>
      <c r="Q56" s="107"/>
      <c r="R56" s="94"/>
      <c r="S56" s="94"/>
      <c r="T56" s="94"/>
      <c r="U56" s="107"/>
      <c r="V56" s="94"/>
      <c r="W56" s="94"/>
      <c r="X56" s="94"/>
      <c r="Y56" s="107"/>
      <c r="Z56" s="94"/>
      <c r="AA56" s="94"/>
      <c r="AB56" s="94"/>
      <c r="AC56" s="107"/>
      <c r="AD56" s="94"/>
      <c r="AE56" s="94"/>
      <c r="AF56" s="94"/>
      <c r="AG56" s="94"/>
      <c r="AH56" s="94"/>
      <c r="AI56" s="94"/>
      <c r="AJ56" s="107"/>
      <c r="AK56" s="107"/>
    </row>
    <row r="57" spans="1:37" ht="12.75">
      <c r="A57" s="71"/>
      <c r="B57" s="71"/>
      <c r="C57" s="71"/>
      <c r="D57" s="94"/>
      <c r="E57" s="94"/>
      <c r="F57" s="94"/>
      <c r="G57" s="94"/>
      <c r="H57" s="94"/>
      <c r="I57" s="94"/>
      <c r="J57" s="94"/>
      <c r="K57" s="94"/>
      <c r="L57" s="94"/>
      <c r="M57" s="107"/>
      <c r="N57" s="94"/>
      <c r="O57" s="94"/>
      <c r="P57" s="94"/>
      <c r="Q57" s="107"/>
      <c r="R57" s="94"/>
      <c r="S57" s="94"/>
      <c r="T57" s="94"/>
      <c r="U57" s="107"/>
      <c r="V57" s="94"/>
      <c r="W57" s="94"/>
      <c r="X57" s="94"/>
      <c r="Y57" s="107"/>
      <c r="Z57" s="94"/>
      <c r="AA57" s="94"/>
      <c r="AB57" s="94"/>
      <c r="AC57" s="107"/>
      <c r="AD57" s="94"/>
      <c r="AE57" s="94"/>
      <c r="AF57" s="94"/>
      <c r="AG57" s="94"/>
      <c r="AH57" s="94"/>
      <c r="AI57" s="94"/>
      <c r="AJ57" s="107"/>
      <c r="AK57" s="107"/>
    </row>
    <row r="58" spans="1:37" ht="12.75">
      <c r="A58" s="71"/>
      <c r="B58" s="71"/>
      <c r="C58" s="71"/>
      <c r="D58" s="94"/>
      <c r="E58" s="94"/>
      <c r="F58" s="94"/>
      <c r="G58" s="94"/>
      <c r="H58" s="94"/>
      <c r="I58" s="94"/>
      <c r="J58" s="94"/>
      <c r="K58" s="94"/>
      <c r="L58" s="94"/>
      <c r="M58" s="107"/>
      <c r="N58" s="94"/>
      <c r="O58" s="94"/>
      <c r="P58" s="94"/>
      <c r="Q58" s="107"/>
      <c r="R58" s="94"/>
      <c r="S58" s="94"/>
      <c r="T58" s="94"/>
      <c r="U58" s="107"/>
      <c r="V58" s="94"/>
      <c r="W58" s="94"/>
      <c r="X58" s="94"/>
      <c r="Y58" s="107"/>
      <c r="Z58" s="94"/>
      <c r="AA58" s="94"/>
      <c r="AB58" s="94"/>
      <c r="AC58" s="107"/>
      <c r="AD58" s="94"/>
      <c r="AE58" s="94"/>
      <c r="AF58" s="94"/>
      <c r="AG58" s="94"/>
      <c r="AH58" s="94"/>
      <c r="AI58" s="94"/>
      <c r="AJ58" s="107"/>
      <c r="AK58" s="107"/>
    </row>
    <row r="59" spans="1:37" ht="12.75">
      <c r="A59" s="71"/>
      <c r="B59" s="71"/>
      <c r="C59" s="71"/>
      <c r="D59" s="94"/>
      <c r="E59" s="94"/>
      <c r="F59" s="94"/>
      <c r="G59" s="94"/>
      <c r="H59" s="94"/>
      <c r="I59" s="94"/>
      <c r="J59" s="94"/>
      <c r="K59" s="94"/>
      <c r="L59" s="94"/>
      <c r="M59" s="107"/>
      <c r="N59" s="94"/>
      <c r="O59" s="94"/>
      <c r="P59" s="94"/>
      <c r="Q59" s="107"/>
      <c r="R59" s="94"/>
      <c r="S59" s="94"/>
      <c r="T59" s="94"/>
      <c r="U59" s="107"/>
      <c r="V59" s="94"/>
      <c r="W59" s="94"/>
      <c r="X59" s="94"/>
      <c r="Y59" s="107"/>
      <c r="Z59" s="94"/>
      <c r="AA59" s="94"/>
      <c r="AB59" s="94"/>
      <c r="AC59" s="107"/>
      <c r="AD59" s="94"/>
      <c r="AE59" s="94"/>
      <c r="AF59" s="94"/>
      <c r="AG59" s="94"/>
      <c r="AH59" s="94"/>
      <c r="AI59" s="94"/>
      <c r="AJ59" s="107"/>
      <c r="AK59" s="107"/>
    </row>
    <row r="60" spans="1:37" ht="12.75">
      <c r="A60" s="71"/>
      <c r="B60" s="71"/>
      <c r="C60" s="71"/>
      <c r="D60" s="94"/>
      <c r="E60" s="94"/>
      <c r="F60" s="94"/>
      <c r="G60" s="94"/>
      <c r="H60" s="94"/>
      <c r="I60" s="94"/>
      <c r="J60" s="94"/>
      <c r="K60" s="94"/>
      <c r="L60" s="94"/>
      <c r="M60" s="107"/>
      <c r="N60" s="94"/>
      <c r="O60" s="94"/>
      <c r="P60" s="94"/>
      <c r="Q60" s="107"/>
      <c r="R60" s="94"/>
      <c r="S60" s="94"/>
      <c r="T60" s="94"/>
      <c r="U60" s="107"/>
      <c r="V60" s="94"/>
      <c r="W60" s="94"/>
      <c r="X60" s="94"/>
      <c r="Y60" s="107"/>
      <c r="Z60" s="94"/>
      <c r="AA60" s="94"/>
      <c r="AB60" s="94"/>
      <c r="AC60" s="107"/>
      <c r="AD60" s="94"/>
      <c r="AE60" s="94"/>
      <c r="AF60" s="94"/>
      <c r="AG60" s="94"/>
      <c r="AH60" s="94"/>
      <c r="AI60" s="94"/>
      <c r="AJ60" s="107"/>
      <c r="AK60" s="107"/>
    </row>
    <row r="61" spans="1:37" ht="12.75">
      <c r="A61" s="71"/>
      <c r="B61" s="71"/>
      <c r="C61" s="71"/>
      <c r="D61" s="94"/>
      <c r="E61" s="94"/>
      <c r="F61" s="94"/>
      <c r="G61" s="94"/>
      <c r="H61" s="94"/>
      <c r="I61" s="94"/>
      <c r="J61" s="94"/>
      <c r="K61" s="94"/>
      <c r="L61" s="94"/>
      <c r="M61" s="107"/>
      <c r="N61" s="94"/>
      <c r="O61" s="94"/>
      <c r="P61" s="94"/>
      <c r="Q61" s="107"/>
      <c r="R61" s="94"/>
      <c r="S61" s="94"/>
      <c r="T61" s="94"/>
      <c r="U61" s="107"/>
      <c r="V61" s="94"/>
      <c r="W61" s="94"/>
      <c r="X61" s="94"/>
      <c r="Y61" s="107"/>
      <c r="Z61" s="94"/>
      <c r="AA61" s="94"/>
      <c r="AB61" s="94"/>
      <c r="AC61" s="107"/>
      <c r="AD61" s="94"/>
      <c r="AE61" s="94"/>
      <c r="AF61" s="94"/>
      <c r="AG61" s="94"/>
      <c r="AH61" s="94"/>
      <c r="AI61" s="94"/>
      <c r="AJ61" s="107"/>
      <c r="AK61" s="107"/>
    </row>
    <row r="62" spans="1:37" ht="12.75">
      <c r="A62" s="71"/>
      <c r="B62" s="71"/>
      <c r="C62" s="71"/>
      <c r="D62" s="94"/>
      <c r="E62" s="94"/>
      <c r="F62" s="94"/>
      <c r="G62" s="94"/>
      <c r="H62" s="94"/>
      <c r="I62" s="94"/>
      <c r="J62" s="94"/>
      <c r="K62" s="94"/>
      <c r="L62" s="94"/>
      <c r="M62" s="107"/>
      <c r="N62" s="94"/>
      <c r="O62" s="94"/>
      <c r="P62" s="94"/>
      <c r="Q62" s="107"/>
      <c r="R62" s="94"/>
      <c r="S62" s="94"/>
      <c r="T62" s="94"/>
      <c r="U62" s="107"/>
      <c r="V62" s="94"/>
      <c r="W62" s="94"/>
      <c r="X62" s="94"/>
      <c r="Y62" s="107"/>
      <c r="Z62" s="94"/>
      <c r="AA62" s="94"/>
      <c r="AB62" s="94"/>
      <c r="AC62" s="107"/>
      <c r="AD62" s="94"/>
      <c r="AE62" s="94"/>
      <c r="AF62" s="94"/>
      <c r="AG62" s="94"/>
      <c r="AH62" s="94"/>
      <c r="AI62" s="94"/>
      <c r="AJ62" s="107"/>
      <c r="AK62" s="107"/>
    </row>
    <row r="63" spans="1:37" ht="12.75">
      <c r="A63" s="71"/>
      <c r="B63" s="71"/>
      <c r="C63" s="71"/>
      <c r="D63" s="94"/>
      <c r="E63" s="94"/>
      <c r="F63" s="94"/>
      <c r="G63" s="94"/>
      <c r="H63" s="94"/>
      <c r="I63" s="94"/>
      <c r="J63" s="94"/>
      <c r="K63" s="94"/>
      <c r="L63" s="94"/>
      <c r="M63" s="107"/>
      <c r="N63" s="94"/>
      <c r="O63" s="94"/>
      <c r="P63" s="94"/>
      <c r="Q63" s="107"/>
      <c r="R63" s="94"/>
      <c r="S63" s="94"/>
      <c r="T63" s="94"/>
      <c r="U63" s="107"/>
      <c r="V63" s="94"/>
      <c r="W63" s="94"/>
      <c r="X63" s="94"/>
      <c r="Y63" s="107"/>
      <c r="Z63" s="94"/>
      <c r="AA63" s="94"/>
      <c r="AB63" s="94"/>
      <c r="AC63" s="107"/>
      <c r="AD63" s="94"/>
      <c r="AE63" s="94"/>
      <c r="AF63" s="94"/>
      <c r="AG63" s="94"/>
      <c r="AH63" s="94"/>
      <c r="AI63" s="94"/>
      <c r="AJ63" s="107"/>
      <c r="AK63" s="107"/>
    </row>
    <row r="64" spans="1:37" ht="12.75">
      <c r="A64" s="71"/>
      <c r="B64" s="71"/>
      <c r="C64" s="71"/>
      <c r="D64" s="94"/>
      <c r="E64" s="94"/>
      <c r="F64" s="94"/>
      <c r="G64" s="94"/>
      <c r="H64" s="94"/>
      <c r="I64" s="94"/>
      <c r="J64" s="94"/>
      <c r="K64" s="94"/>
      <c r="L64" s="94"/>
      <c r="M64" s="107"/>
      <c r="N64" s="94"/>
      <c r="O64" s="94"/>
      <c r="P64" s="94"/>
      <c r="Q64" s="107"/>
      <c r="R64" s="94"/>
      <c r="S64" s="94"/>
      <c r="T64" s="94"/>
      <c r="U64" s="107"/>
      <c r="V64" s="94"/>
      <c r="W64" s="94"/>
      <c r="X64" s="94"/>
      <c r="Y64" s="107"/>
      <c r="Z64" s="94"/>
      <c r="AA64" s="94"/>
      <c r="AB64" s="94"/>
      <c r="AC64" s="107"/>
      <c r="AD64" s="94"/>
      <c r="AE64" s="94"/>
      <c r="AF64" s="94"/>
      <c r="AG64" s="94"/>
      <c r="AH64" s="94"/>
      <c r="AI64" s="94"/>
      <c r="AJ64" s="107"/>
      <c r="AK64" s="107"/>
    </row>
    <row r="65" spans="1:37" ht="12.75">
      <c r="A65" s="71"/>
      <c r="B65" s="71"/>
      <c r="C65" s="71"/>
      <c r="D65" s="94"/>
      <c r="E65" s="94"/>
      <c r="F65" s="94"/>
      <c r="G65" s="94"/>
      <c r="H65" s="94"/>
      <c r="I65" s="94"/>
      <c r="J65" s="94"/>
      <c r="K65" s="94"/>
      <c r="L65" s="94"/>
      <c r="M65" s="107"/>
      <c r="N65" s="94"/>
      <c r="O65" s="94"/>
      <c r="P65" s="94"/>
      <c r="Q65" s="107"/>
      <c r="R65" s="94"/>
      <c r="S65" s="94"/>
      <c r="T65" s="94"/>
      <c r="U65" s="107"/>
      <c r="V65" s="94"/>
      <c r="W65" s="94"/>
      <c r="X65" s="94"/>
      <c r="Y65" s="107"/>
      <c r="Z65" s="94"/>
      <c r="AA65" s="94"/>
      <c r="AB65" s="94"/>
      <c r="AC65" s="107"/>
      <c r="AD65" s="94"/>
      <c r="AE65" s="94"/>
      <c r="AF65" s="94"/>
      <c r="AG65" s="94"/>
      <c r="AH65" s="94"/>
      <c r="AI65" s="94"/>
      <c r="AJ65" s="107"/>
      <c r="AK65" s="107"/>
    </row>
    <row r="66" spans="1:37" ht="12.75">
      <c r="A66" s="71"/>
      <c r="B66" s="71"/>
      <c r="C66" s="71"/>
      <c r="D66" s="94"/>
      <c r="E66" s="94"/>
      <c r="F66" s="94"/>
      <c r="G66" s="94"/>
      <c r="H66" s="94"/>
      <c r="I66" s="94"/>
      <c r="J66" s="94"/>
      <c r="K66" s="94"/>
      <c r="L66" s="94"/>
      <c r="M66" s="107"/>
      <c r="N66" s="94"/>
      <c r="O66" s="94"/>
      <c r="P66" s="94"/>
      <c r="Q66" s="107"/>
      <c r="R66" s="94"/>
      <c r="S66" s="94"/>
      <c r="T66" s="94"/>
      <c r="U66" s="107"/>
      <c r="V66" s="94"/>
      <c r="W66" s="94"/>
      <c r="X66" s="94"/>
      <c r="Y66" s="107"/>
      <c r="Z66" s="94"/>
      <c r="AA66" s="94"/>
      <c r="AB66" s="94"/>
      <c r="AC66" s="107"/>
      <c r="AD66" s="94"/>
      <c r="AE66" s="94"/>
      <c r="AF66" s="94"/>
      <c r="AG66" s="94"/>
      <c r="AH66" s="94"/>
      <c r="AI66" s="94"/>
      <c r="AJ66" s="107"/>
      <c r="AK66" s="107"/>
    </row>
    <row r="67" spans="1:37" ht="12.75">
      <c r="A67" s="71"/>
      <c r="B67" s="71"/>
      <c r="C67" s="71"/>
      <c r="D67" s="94"/>
      <c r="E67" s="94"/>
      <c r="F67" s="94"/>
      <c r="G67" s="94"/>
      <c r="H67" s="94"/>
      <c r="I67" s="94"/>
      <c r="J67" s="94"/>
      <c r="K67" s="94"/>
      <c r="L67" s="94"/>
      <c r="M67" s="107"/>
      <c r="N67" s="94"/>
      <c r="O67" s="94"/>
      <c r="P67" s="94"/>
      <c r="Q67" s="107"/>
      <c r="R67" s="94"/>
      <c r="S67" s="94"/>
      <c r="T67" s="94"/>
      <c r="U67" s="107"/>
      <c r="V67" s="94"/>
      <c r="W67" s="94"/>
      <c r="X67" s="94"/>
      <c r="Y67" s="107"/>
      <c r="Z67" s="94"/>
      <c r="AA67" s="94"/>
      <c r="AB67" s="94"/>
      <c r="AC67" s="107"/>
      <c r="AD67" s="94"/>
      <c r="AE67" s="94"/>
      <c r="AF67" s="94"/>
      <c r="AG67" s="94"/>
      <c r="AH67" s="94"/>
      <c r="AI67" s="94"/>
      <c r="AJ67" s="107"/>
      <c r="AK67" s="107"/>
    </row>
    <row r="68" spans="1:37" ht="12.75">
      <c r="A68" s="71"/>
      <c r="B68" s="71"/>
      <c r="C68" s="71"/>
      <c r="D68" s="94"/>
      <c r="E68" s="94"/>
      <c r="F68" s="94"/>
      <c r="G68" s="94"/>
      <c r="H68" s="94"/>
      <c r="I68" s="94"/>
      <c r="J68" s="94"/>
      <c r="K68" s="94"/>
      <c r="L68" s="94"/>
      <c r="M68" s="107"/>
      <c r="N68" s="94"/>
      <c r="O68" s="94"/>
      <c r="P68" s="94"/>
      <c r="Q68" s="107"/>
      <c r="R68" s="94"/>
      <c r="S68" s="94"/>
      <c r="T68" s="94"/>
      <c r="U68" s="107"/>
      <c r="V68" s="94"/>
      <c r="W68" s="94"/>
      <c r="X68" s="94"/>
      <c r="Y68" s="107"/>
      <c r="Z68" s="94"/>
      <c r="AA68" s="94"/>
      <c r="AB68" s="94"/>
      <c r="AC68" s="107"/>
      <c r="AD68" s="94"/>
      <c r="AE68" s="94"/>
      <c r="AF68" s="94"/>
      <c r="AG68" s="94"/>
      <c r="AH68" s="94"/>
      <c r="AI68" s="94"/>
      <c r="AJ68" s="107"/>
      <c r="AK68" s="107"/>
    </row>
    <row r="69" spans="1:37" ht="12.75">
      <c r="A69" s="71"/>
      <c r="B69" s="71"/>
      <c r="C69" s="71"/>
      <c r="D69" s="94"/>
      <c r="E69" s="94"/>
      <c r="F69" s="94"/>
      <c r="G69" s="94"/>
      <c r="H69" s="94"/>
      <c r="I69" s="94"/>
      <c r="J69" s="94"/>
      <c r="K69" s="94"/>
      <c r="L69" s="94"/>
      <c r="M69" s="107"/>
      <c r="N69" s="94"/>
      <c r="O69" s="94"/>
      <c r="P69" s="94"/>
      <c r="Q69" s="107"/>
      <c r="R69" s="94"/>
      <c r="S69" s="94"/>
      <c r="T69" s="94"/>
      <c r="U69" s="107"/>
      <c r="V69" s="94"/>
      <c r="W69" s="94"/>
      <c r="X69" s="94"/>
      <c r="Y69" s="107"/>
      <c r="Z69" s="94"/>
      <c r="AA69" s="94"/>
      <c r="AB69" s="94"/>
      <c r="AC69" s="107"/>
      <c r="AD69" s="94"/>
      <c r="AE69" s="94"/>
      <c r="AF69" s="94"/>
      <c r="AG69" s="94"/>
      <c r="AH69" s="94"/>
      <c r="AI69" s="94"/>
      <c r="AJ69" s="107"/>
      <c r="AK69" s="107"/>
    </row>
    <row r="70" spans="1:37" ht="12.75">
      <c r="A70" s="71"/>
      <c r="B70" s="71"/>
      <c r="C70" s="71"/>
      <c r="D70" s="94"/>
      <c r="E70" s="94"/>
      <c r="F70" s="94"/>
      <c r="G70" s="94"/>
      <c r="H70" s="94"/>
      <c r="I70" s="94"/>
      <c r="J70" s="94"/>
      <c r="K70" s="94"/>
      <c r="L70" s="94"/>
      <c r="M70" s="107"/>
      <c r="N70" s="94"/>
      <c r="O70" s="94"/>
      <c r="P70" s="94"/>
      <c r="Q70" s="107"/>
      <c r="R70" s="94"/>
      <c r="S70" s="94"/>
      <c r="T70" s="94"/>
      <c r="U70" s="107"/>
      <c r="V70" s="94"/>
      <c r="W70" s="94"/>
      <c r="X70" s="94"/>
      <c r="Y70" s="107"/>
      <c r="Z70" s="94"/>
      <c r="AA70" s="94"/>
      <c r="AB70" s="94"/>
      <c r="AC70" s="107"/>
      <c r="AD70" s="94"/>
      <c r="AE70" s="94"/>
      <c r="AF70" s="94"/>
      <c r="AG70" s="94"/>
      <c r="AH70" s="94"/>
      <c r="AI70" s="94"/>
      <c r="AJ70" s="107"/>
      <c r="AK70" s="107"/>
    </row>
    <row r="71" spans="1:37" ht="12.75">
      <c r="A71" s="71"/>
      <c r="B71" s="71"/>
      <c r="C71" s="71"/>
      <c r="D71" s="94"/>
      <c r="E71" s="94"/>
      <c r="F71" s="94"/>
      <c r="G71" s="94"/>
      <c r="H71" s="94"/>
      <c r="I71" s="94"/>
      <c r="J71" s="94"/>
      <c r="K71" s="94"/>
      <c r="L71" s="94"/>
      <c r="M71" s="107"/>
      <c r="N71" s="94"/>
      <c r="O71" s="94"/>
      <c r="P71" s="94"/>
      <c r="Q71" s="107"/>
      <c r="R71" s="94"/>
      <c r="S71" s="94"/>
      <c r="T71" s="94"/>
      <c r="U71" s="107"/>
      <c r="V71" s="94"/>
      <c r="W71" s="94"/>
      <c r="X71" s="94"/>
      <c r="Y71" s="107"/>
      <c r="Z71" s="94"/>
      <c r="AA71" s="94"/>
      <c r="AB71" s="94"/>
      <c r="AC71" s="107"/>
      <c r="AD71" s="94"/>
      <c r="AE71" s="94"/>
      <c r="AF71" s="94"/>
      <c r="AG71" s="94"/>
      <c r="AH71" s="94"/>
      <c r="AI71" s="94"/>
      <c r="AJ71" s="107"/>
      <c r="AK71" s="107"/>
    </row>
    <row r="72" spans="1:37" ht="12.75">
      <c r="A72" s="71"/>
      <c r="B72" s="71"/>
      <c r="C72" s="71"/>
      <c r="D72" s="94"/>
      <c r="E72" s="94"/>
      <c r="F72" s="94"/>
      <c r="G72" s="94"/>
      <c r="H72" s="94"/>
      <c r="I72" s="94"/>
      <c r="J72" s="94"/>
      <c r="K72" s="94"/>
      <c r="L72" s="94"/>
      <c r="M72" s="107"/>
      <c r="N72" s="94"/>
      <c r="O72" s="94"/>
      <c r="P72" s="94"/>
      <c r="Q72" s="107"/>
      <c r="R72" s="94"/>
      <c r="S72" s="94"/>
      <c r="T72" s="94"/>
      <c r="U72" s="107"/>
      <c r="V72" s="94"/>
      <c r="W72" s="94"/>
      <c r="X72" s="94"/>
      <c r="Y72" s="107"/>
      <c r="Z72" s="94"/>
      <c r="AA72" s="94"/>
      <c r="AB72" s="94"/>
      <c r="AC72" s="107"/>
      <c r="AD72" s="94"/>
      <c r="AE72" s="94"/>
      <c r="AF72" s="94"/>
      <c r="AG72" s="94"/>
      <c r="AH72" s="94"/>
      <c r="AI72" s="94"/>
      <c r="AJ72" s="107"/>
      <c r="AK72" s="107"/>
    </row>
    <row r="73" spans="1:37" ht="12.75">
      <c r="A73" s="71"/>
      <c r="B73" s="71"/>
      <c r="C73" s="71"/>
      <c r="D73" s="94"/>
      <c r="E73" s="94"/>
      <c r="F73" s="94"/>
      <c r="G73" s="94"/>
      <c r="H73" s="94"/>
      <c r="I73" s="94"/>
      <c r="J73" s="94"/>
      <c r="K73" s="94"/>
      <c r="L73" s="94"/>
      <c r="M73" s="107"/>
      <c r="N73" s="94"/>
      <c r="O73" s="94"/>
      <c r="P73" s="94"/>
      <c r="Q73" s="107"/>
      <c r="R73" s="94"/>
      <c r="S73" s="94"/>
      <c r="T73" s="94"/>
      <c r="U73" s="107"/>
      <c r="V73" s="94"/>
      <c r="W73" s="94"/>
      <c r="X73" s="94"/>
      <c r="Y73" s="107"/>
      <c r="Z73" s="94"/>
      <c r="AA73" s="94"/>
      <c r="AB73" s="94"/>
      <c r="AC73" s="107"/>
      <c r="AD73" s="94"/>
      <c r="AE73" s="94"/>
      <c r="AF73" s="94"/>
      <c r="AG73" s="94"/>
      <c r="AH73" s="94"/>
      <c r="AI73" s="94"/>
      <c r="AJ73" s="107"/>
      <c r="AK73" s="107"/>
    </row>
    <row r="74" spans="1:37" ht="12.75">
      <c r="A74" s="71"/>
      <c r="B74" s="71"/>
      <c r="C74" s="71"/>
      <c r="D74" s="94"/>
      <c r="E74" s="94"/>
      <c r="F74" s="94"/>
      <c r="G74" s="94"/>
      <c r="H74" s="94"/>
      <c r="I74" s="94"/>
      <c r="J74" s="94"/>
      <c r="K74" s="94"/>
      <c r="L74" s="94"/>
      <c r="M74" s="107"/>
      <c r="N74" s="94"/>
      <c r="O74" s="94"/>
      <c r="P74" s="94"/>
      <c r="Q74" s="107"/>
      <c r="R74" s="94"/>
      <c r="S74" s="94"/>
      <c r="T74" s="94"/>
      <c r="U74" s="107"/>
      <c r="V74" s="94"/>
      <c r="W74" s="94"/>
      <c r="X74" s="94"/>
      <c r="Y74" s="107"/>
      <c r="Z74" s="94"/>
      <c r="AA74" s="94"/>
      <c r="AB74" s="94"/>
      <c r="AC74" s="107"/>
      <c r="AD74" s="94"/>
      <c r="AE74" s="94"/>
      <c r="AF74" s="94"/>
      <c r="AG74" s="94"/>
      <c r="AH74" s="94"/>
      <c r="AI74" s="94"/>
      <c r="AJ74" s="107"/>
      <c r="AK74" s="107"/>
    </row>
    <row r="75" spans="1:37" ht="12.75">
      <c r="A75" s="71"/>
      <c r="B75" s="71"/>
      <c r="C75" s="71"/>
      <c r="D75" s="94"/>
      <c r="E75" s="94"/>
      <c r="F75" s="94"/>
      <c r="G75" s="94"/>
      <c r="H75" s="94"/>
      <c r="I75" s="94"/>
      <c r="J75" s="94"/>
      <c r="K75" s="94"/>
      <c r="L75" s="94"/>
      <c r="M75" s="107"/>
      <c r="N75" s="94"/>
      <c r="O75" s="94"/>
      <c r="P75" s="94"/>
      <c r="Q75" s="107"/>
      <c r="R75" s="94"/>
      <c r="S75" s="94"/>
      <c r="T75" s="94"/>
      <c r="U75" s="107"/>
      <c r="V75" s="94"/>
      <c r="W75" s="94"/>
      <c r="X75" s="94"/>
      <c r="Y75" s="107"/>
      <c r="Z75" s="94"/>
      <c r="AA75" s="94"/>
      <c r="AB75" s="94"/>
      <c r="AC75" s="107"/>
      <c r="AD75" s="94"/>
      <c r="AE75" s="94"/>
      <c r="AF75" s="94"/>
      <c r="AG75" s="94"/>
      <c r="AH75" s="94"/>
      <c r="AI75" s="94"/>
      <c r="AJ75" s="107"/>
      <c r="AK75" s="107"/>
    </row>
    <row r="76" spans="1:37" ht="12.75">
      <c r="A76" s="71"/>
      <c r="B76" s="71"/>
      <c r="C76" s="71"/>
      <c r="D76" s="94"/>
      <c r="E76" s="94"/>
      <c r="F76" s="94"/>
      <c r="G76" s="94"/>
      <c r="H76" s="94"/>
      <c r="I76" s="94"/>
      <c r="J76" s="94"/>
      <c r="K76" s="94"/>
      <c r="L76" s="94"/>
      <c r="M76" s="107"/>
      <c r="N76" s="94"/>
      <c r="O76" s="94"/>
      <c r="P76" s="94"/>
      <c r="Q76" s="107"/>
      <c r="R76" s="94"/>
      <c r="S76" s="94"/>
      <c r="T76" s="94"/>
      <c r="U76" s="107"/>
      <c r="V76" s="94"/>
      <c r="W76" s="94"/>
      <c r="X76" s="94"/>
      <c r="Y76" s="107"/>
      <c r="Z76" s="94"/>
      <c r="AA76" s="94"/>
      <c r="AB76" s="94"/>
      <c r="AC76" s="107"/>
      <c r="AD76" s="94"/>
      <c r="AE76" s="94"/>
      <c r="AF76" s="94"/>
      <c r="AG76" s="94"/>
      <c r="AH76" s="94"/>
      <c r="AI76" s="94"/>
      <c r="AJ76" s="107"/>
      <c r="AK76" s="107"/>
    </row>
    <row r="77" spans="1:37" ht="12.75">
      <c r="A77" s="71"/>
      <c r="B77" s="71"/>
      <c r="C77" s="71"/>
      <c r="D77" s="94"/>
      <c r="E77" s="94"/>
      <c r="F77" s="94"/>
      <c r="G77" s="94"/>
      <c r="H77" s="94"/>
      <c r="I77" s="94"/>
      <c r="J77" s="94"/>
      <c r="K77" s="94"/>
      <c r="L77" s="94"/>
      <c r="M77" s="107"/>
      <c r="N77" s="94"/>
      <c r="O77" s="94"/>
      <c r="P77" s="94"/>
      <c r="Q77" s="107"/>
      <c r="R77" s="94"/>
      <c r="S77" s="94"/>
      <c r="T77" s="94"/>
      <c r="U77" s="107"/>
      <c r="V77" s="94"/>
      <c r="W77" s="94"/>
      <c r="X77" s="94"/>
      <c r="Y77" s="107"/>
      <c r="Z77" s="94"/>
      <c r="AA77" s="94"/>
      <c r="AB77" s="94"/>
      <c r="AC77" s="107"/>
      <c r="AD77" s="94"/>
      <c r="AE77" s="94"/>
      <c r="AF77" s="94"/>
      <c r="AG77" s="94"/>
      <c r="AH77" s="94"/>
      <c r="AI77" s="94"/>
      <c r="AJ77" s="107"/>
      <c r="AK77" s="107"/>
    </row>
    <row r="78" spans="1:37" ht="12.75">
      <c r="A78" s="71"/>
      <c r="B78" s="71"/>
      <c r="C78" s="71"/>
      <c r="D78" s="94"/>
      <c r="E78" s="94"/>
      <c r="F78" s="94"/>
      <c r="G78" s="94"/>
      <c r="H78" s="94"/>
      <c r="I78" s="94"/>
      <c r="J78" s="94"/>
      <c r="K78" s="94"/>
      <c r="L78" s="94"/>
      <c r="M78" s="107"/>
      <c r="N78" s="94"/>
      <c r="O78" s="94"/>
      <c r="P78" s="94"/>
      <c r="Q78" s="107"/>
      <c r="R78" s="94"/>
      <c r="S78" s="94"/>
      <c r="T78" s="94"/>
      <c r="U78" s="107"/>
      <c r="V78" s="94"/>
      <c r="W78" s="94"/>
      <c r="X78" s="94"/>
      <c r="Y78" s="107"/>
      <c r="Z78" s="94"/>
      <c r="AA78" s="94"/>
      <c r="AB78" s="94"/>
      <c r="AC78" s="107"/>
      <c r="AD78" s="94"/>
      <c r="AE78" s="94"/>
      <c r="AF78" s="94"/>
      <c r="AG78" s="94"/>
      <c r="AH78" s="94"/>
      <c r="AI78" s="94"/>
      <c r="AJ78" s="107"/>
      <c r="AK78" s="107"/>
    </row>
    <row r="79" spans="1:37" ht="12.75">
      <c r="A79" s="71"/>
      <c r="B79" s="71"/>
      <c r="C79" s="71"/>
      <c r="D79" s="94"/>
      <c r="E79" s="94"/>
      <c r="F79" s="94"/>
      <c r="G79" s="94"/>
      <c r="H79" s="94"/>
      <c r="I79" s="94"/>
      <c r="J79" s="94"/>
      <c r="K79" s="94"/>
      <c r="L79" s="94"/>
      <c r="M79" s="107"/>
      <c r="N79" s="94"/>
      <c r="O79" s="94"/>
      <c r="P79" s="94"/>
      <c r="Q79" s="107"/>
      <c r="R79" s="94"/>
      <c r="S79" s="94"/>
      <c r="T79" s="94"/>
      <c r="U79" s="107"/>
      <c r="V79" s="94"/>
      <c r="W79" s="94"/>
      <c r="X79" s="94"/>
      <c r="Y79" s="107"/>
      <c r="Z79" s="94"/>
      <c r="AA79" s="94"/>
      <c r="AB79" s="94"/>
      <c r="AC79" s="107"/>
      <c r="AD79" s="94"/>
      <c r="AE79" s="94"/>
      <c r="AF79" s="94"/>
      <c r="AG79" s="94"/>
      <c r="AH79" s="94"/>
      <c r="AI79" s="94"/>
      <c r="AJ79" s="107"/>
      <c r="AK79" s="107"/>
    </row>
    <row r="80" spans="1:37" ht="12.75">
      <c r="A80" s="71"/>
      <c r="B80" s="71"/>
      <c r="C80" s="71"/>
      <c r="D80" s="94"/>
      <c r="E80" s="94"/>
      <c r="F80" s="94"/>
      <c r="G80" s="94"/>
      <c r="H80" s="94"/>
      <c r="I80" s="94"/>
      <c r="J80" s="94"/>
      <c r="K80" s="94"/>
      <c r="L80" s="94"/>
      <c r="M80" s="107"/>
      <c r="N80" s="94"/>
      <c r="O80" s="94"/>
      <c r="P80" s="94"/>
      <c r="Q80" s="107"/>
      <c r="R80" s="94"/>
      <c r="S80" s="94"/>
      <c r="T80" s="94"/>
      <c r="U80" s="107"/>
      <c r="V80" s="94"/>
      <c r="W80" s="94"/>
      <c r="X80" s="94"/>
      <c r="Y80" s="107"/>
      <c r="Z80" s="94"/>
      <c r="AA80" s="94"/>
      <c r="AB80" s="94"/>
      <c r="AC80" s="107"/>
      <c r="AD80" s="94"/>
      <c r="AE80" s="94"/>
      <c r="AF80" s="94"/>
      <c r="AG80" s="94"/>
      <c r="AH80" s="94"/>
      <c r="AI80" s="94"/>
      <c r="AJ80" s="107"/>
      <c r="AK80" s="107"/>
    </row>
    <row r="81" spans="1:37" ht="12.75">
      <c r="A81" s="71"/>
      <c r="B81" s="71"/>
      <c r="C81" s="71"/>
      <c r="D81" s="94"/>
      <c r="E81" s="94"/>
      <c r="F81" s="94"/>
      <c r="G81" s="94"/>
      <c r="H81" s="94"/>
      <c r="I81" s="94"/>
      <c r="J81" s="94"/>
      <c r="K81" s="94"/>
      <c r="L81" s="94"/>
      <c r="M81" s="107"/>
      <c r="N81" s="94"/>
      <c r="O81" s="94"/>
      <c r="P81" s="94"/>
      <c r="Q81" s="107"/>
      <c r="R81" s="94"/>
      <c r="S81" s="94"/>
      <c r="T81" s="94"/>
      <c r="U81" s="107"/>
      <c r="V81" s="94"/>
      <c r="W81" s="94"/>
      <c r="X81" s="94"/>
      <c r="Y81" s="107"/>
      <c r="Z81" s="94"/>
      <c r="AA81" s="94"/>
      <c r="AB81" s="94"/>
      <c r="AC81" s="107"/>
      <c r="AD81" s="94"/>
      <c r="AE81" s="94"/>
      <c r="AF81" s="94"/>
      <c r="AG81" s="94"/>
      <c r="AH81" s="94"/>
      <c r="AI81" s="94"/>
      <c r="AJ81" s="107"/>
      <c r="AK81" s="107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A1">
      <selection activeCell="AJ9" sqref="AJ9:AK8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2" width="12.140625" style="0" customWidth="1"/>
    <col min="13" max="13" width="13.7109375" style="0" customWidth="1"/>
    <col min="14" max="16" width="12.140625" style="0" customWidth="1"/>
    <col min="17" max="17" width="13.7109375" style="0" customWidth="1"/>
    <col min="18" max="21" width="12.140625" style="0" customWidth="1"/>
    <col min="22" max="25" width="12.140625" style="0" hidden="1" customWidth="1"/>
    <col min="26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40" t="s">
        <v>0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</row>
    <row r="3" spans="1:37" ht="16.5">
      <c r="A3" s="5"/>
      <c r="B3" s="130" t="s">
        <v>1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</row>
    <row r="4" spans="1:37" ht="15" customHeight="1">
      <c r="A4" s="8"/>
      <c r="B4" s="9"/>
      <c r="C4" s="10"/>
      <c r="D4" s="132" t="s">
        <v>2</v>
      </c>
      <c r="E4" s="132"/>
      <c r="F4" s="132"/>
      <c r="G4" s="132" t="s">
        <v>3</v>
      </c>
      <c r="H4" s="132"/>
      <c r="I4" s="132"/>
      <c r="J4" s="133" t="s">
        <v>4</v>
      </c>
      <c r="K4" s="134"/>
      <c r="L4" s="134"/>
      <c r="M4" s="135"/>
      <c r="N4" s="133" t="s">
        <v>5</v>
      </c>
      <c r="O4" s="136"/>
      <c r="P4" s="136"/>
      <c r="Q4" s="137"/>
      <c r="R4" s="133" t="s">
        <v>6</v>
      </c>
      <c r="S4" s="136"/>
      <c r="T4" s="136"/>
      <c r="U4" s="137"/>
      <c r="V4" s="133" t="s">
        <v>7</v>
      </c>
      <c r="W4" s="138"/>
      <c r="X4" s="138"/>
      <c r="Y4" s="139"/>
      <c r="Z4" s="133" t="s">
        <v>8</v>
      </c>
      <c r="AA4" s="134"/>
      <c r="AB4" s="134"/>
      <c r="AC4" s="135"/>
      <c r="AD4" s="133" t="s">
        <v>9</v>
      </c>
      <c r="AE4" s="134"/>
      <c r="AF4" s="134"/>
      <c r="AG4" s="134"/>
      <c r="AH4" s="134"/>
      <c r="AI4" s="134"/>
      <c r="AJ4" s="135"/>
      <c r="AK4" s="11"/>
    </row>
    <row r="5" spans="1:37" ht="38.25">
      <c r="A5" s="14"/>
      <c r="B5" s="15" t="s">
        <v>10</v>
      </c>
      <c r="C5" s="16" t="s">
        <v>11</v>
      </c>
      <c r="D5" s="17" t="s">
        <v>12</v>
      </c>
      <c r="E5" s="18" t="s">
        <v>13</v>
      </c>
      <c r="F5" s="19" t="s">
        <v>14</v>
      </c>
      <c r="G5" s="17" t="s">
        <v>12</v>
      </c>
      <c r="H5" s="18" t="s">
        <v>13</v>
      </c>
      <c r="I5" s="19" t="s">
        <v>14</v>
      </c>
      <c r="J5" s="17" t="s">
        <v>12</v>
      </c>
      <c r="K5" s="18" t="s">
        <v>13</v>
      </c>
      <c r="L5" s="18" t="s">
        <v>14</v>
      </c>
      <c r="M5" s="19" t="s">
        <v>15</v>
      </c>
      <c r="N5" s="17" t="s">
        <v>12</v>
      </c>
      <c r="O5" s="18" t="s">
        <v>13</v>
      </c>
      <c r="P5" s="20" t="s">
        <v>14</v>
      </c>
      <c r="Q5" s="21" t="s">
        <v>16</v>
      </c>
      <c r="R5" s="18" t="s">
        <v>12</v>
      </c>
      <c r="S5" s="18" t="s">
        <v>13</v>
      </c>
      <c r="T5" s="20" t="s">
        <v>14</v>
      </c>
      <c r="U5" s="21" t="s">
        <v>17</v>
      </c>
      <c r="V5" s="18" t="s">
        <v>12</v>
      </c>
      <c r="W5" s="18" t="s">
        <v>13</v>
      </c>
      <c r="X5" s="20" t="s">
        <v>14</v>
      </c>
      <c r="Y5" s="21" t="s">
        <v>18</v>
      </c>
      <c r="Z5" s="17" t="s">
        <v>12</v>
      </c>
      <c r="AA5" s="18" t="s">
        <v>13</v>
      </c>
      <c r="AB5" s="18" t="s">
        <v>14</v>
      </c>
      <c r="AC5" s="19" t="s">
        <v>19</v>
      </c>
      <c r="AD5" s="17" t="s">
        <v>12</v>
      </c>
      <c r="AE5" s="18" t="s">
        <v>13</v>
      </c>
      <c r="AF5" s="18" t="s">
        <v>14</v>
      </c>
      <c r="AG5" s="18"/>
      <c r="AH5" s="18"/>
      <c r="AI5" s="18"/>
      <c r="AJ5" s="22" t="s">
        <v>19</v>
      </c>
      <c r="AK5" s="23" t="s">
        <v>20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6.5">
      <c r="A7" s="60"/>
      <c r="B7" s="61" t="s">
        <v>34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2.75">
      <c r="A9" s="62" t="s">
        <v>98</v>
      </c>
      <c r="B9" s="63" t="s">
        <v>514</v>
      </c>
      <c r="C9" s="64" t="s">
        <v>515</v>
      </c>
      <c r="D9" s="85">
        <v>391858616</v>
      </c>
      <c r="E9" s="86">
        <v>208438041</v>
      </c>
      <c r="F9" s="87">
        <f>$D9+$E9</f>
        <v>600296657</v>
      </c>
      <c r="G9" s="85">
        <v>391858616</v>
      </c>
      <c r="H9" s="86">
        <v>208438041</v>
      </c>
      <c r="I9" s="87">
        <f>$G9+$H9</f>
        <v>600296657</v>
      </c>
      <c r="J9" s="85">
        <v>146713188</v>
      </c>
      <c r="K9" s="86">
        <v>18574511</v>
      </c>
      <c r="L9" s="86">
        <f>$J9+$K9</f>
        <v>165287699</v>
      </c>
      <c r="M9" s="104">
        <f>IF($F9=0,0,$L9/$F9)</f>
        <v>0.27534336077437127</v>
      </c>
      <c r="N9" s="85">
        <v>85467328</v>
      </c>
      <c r="O9" s="86">
        <v>64531800</v>
      </c>
      <c r="P9" s="86">
        <f>$N9+$O9</f>
        <v>149999128</v>
      </c>
      <c r="Q9" s="104">
        <f>IF($F9=0,0,$P9/$F9)</f>
        <v>0.24987500138618962</v>
      </c>
      <c r="R9" s="85">
        <v>94390461</v>
      </c>
      <c r="S9" s="86">
        <v>18182672</v>
      </c>
      <c r="T9" s="86">
        <f>$R9+$S9</f>
        <v>112573133</v>
      </c>
      <c r="U9" s="104">
        <f>IF($I9=0,0,$T9/$I9)</f>
        <v>0.18752916859905153</v>
      </c>
      <c r="V9" s="85">
        <v>0</v>
      </c>
      <c r="W9" s="86">
        <v>0</v>
      </c>
      <c r="X9" s="86">
        <f>$V9+$W9</f>
        <v>0</v>
      </c>
      <c r="Y9" s="104">
        <f>IF($I9=0,0,$X9/$I9)</f>
        <v>0</v>
      </c>
      <c r="Z9" s="85">
        <f>$J9+$N9+$R9</f>
        <v>326570977</v>
      </c>
      <c r="AA9" s="86">
        <f>$K9+$O9+$S9</f>
        <v>101288983</v>
      </c>
      <c r="AB9" s="86">
        <f>$Z9+$AA9</f>
        <v>427859960</v>
      </c>
      <c r="AC9" s="104">
        <f>IF($I9=0,0,$AB9/$I9)</f>
        <v>0.7127475307596124</v>
      </c>
      <c r="AD9" s="85">
        <v>144053127</v>
      </c>
      <c r="AE9" s="86">
        <v>25991455</v>
      </c>
      <c r="AF9" s="86">
        <f>$AD9+$AE9</f>
        <v>170044582</v>
      </c>
      <c r="AG9" s="86">
        <v>532091494</v>
      </c>
      <c r="AH9" s="86">
        <v>529858849</v>
      </c>
      <c r="AI9" s="87">
        <v>530254576</v>
      </c>
      <c r="AJ9" s="124">
        <f>IF($AH9=0,0,$AI9/$AH9)</f>
        <v>1.0007468536210102</v>
      </c>
      <c r="AK9" s="125">
        <f>IF($AF9=0,0,(($T9/$AF9)-1))</f>
        <v>-0.33797871313535877</v>
      </c>
    </row>
    <row r="10" spans="1:37" ht="12.75">
      <c r="A10" s="62" t="s">
        <v>98</v>
      </c>
      <c r="B10" s="63" t="s">
        <v>74</v>
      </c>
      <c r="C10" s="64" t="s">
        <v>75</v>
      </c>
      <c r="D10" s="85">
        <v>1688184792</v>
      </c>
      <c r="E10" s="86">
        <v>301005000</v>
      </c>
      <c r="F10" s="87">
        <f aca="true" t="shared" si="0" ref="F10:F35">$D10+$E10</f>
        <v>1989189792</v>
      </c>
      <c r="G10" s="85">
        <v>1688184792</v>
      </c>
      <c r="H10" s="86">
        <v>311487130</v>
      </c>
      <c r="I10" s="87">
        <f aca="true" t="shared" si="1" ref="I10:I35">$G10+$H10</f>
        <v>1999671922</v>
      </c>
      <c r="J10" s="85">
        <v>507869649</v>
      </c>
      <c r="K10" s="86">
        <v>12861696</v>
      </c>
      <c r="L10" s="86">
        <f aca="true" t="shared" si="2" ref="L10:L35">$J10+$K10</f>
        <v>520731345</v>
      </c>
      <c r="M10" s="104">
        <f aca="true" t="shared" si="3" ref="M10:M35">IF($F10=0,0,$L10/$F10)</f>
        <v>0.26178062399789354</v>
      </c>
      <c r="N10" s="85">
        <v>457244368</v>
      </c>
      <c r="O10" s="86">
        <v>53424346</v>
      </c>
      <c r="P10" s="86">
        <f aca="true" t="shared" si="4" ref="P10:P35">$N10+$O10</f>
        <v>510668714</v>
      </c>
      <c r="Q10" s="104">
        <f aca="true" t="shared" si="5" ref="Q10:Q35">IF($F10=0,0,$P10/$F10)</f>
        <v>0.2567219659249086</v>
      </c>
      <c r="R10" s="85">
        <v>515086272</v>
      </c>
      <c r="S10" s="86">
        <v>51149218</v>
      </c>
      <c r="T10" s="86">
        <f aca="true" t="shared" si="6" ref="T10:T35">$R10+$S10</f>
        <v>566235490</v>
      </c>
      <c r="U10" s="104">
        <f aca="true" t="shared" si="7" ref="U10:U35">IF($I10=0,0,$T10/$I10)</f>
        <v>0.2831641949713789</v>
      </c>
      <c r="V10" s="85">
        <v>0</v>
      </c>
      <c r="W10" s="86">
        <v>0</v>
      </c>
      <c r="X10" s="86">
        <f aca="true" t="shared" si="8" ref="X10:X35">$V10+$W10</f>
        <v>0</v>
      </c>
      <c r="Y10" s="104">
        <f aca="true" t="shared" si="9" ref="Y10:Y35">IF($I10=0,0,$X10/$I10)</f>
        <v>0</v>
      </c>
      <c r="Z10" s="85">
        <f aca="true" t="shared" si="10" ref="Z10:Z35">$J10+$N10+$R10</f>
        <v>1480200289</v>
      </c>
      <c r="AA10" s="86">
        <f aca="true" t="shared" si="11" ref="AA10:AA35">$K10+$O10+$S10</f>
        <v>117435260</v>
      </c>
      <c r="AB10" s="86">
        <f aca="true" t="shared" si="12" ref="AB10:AB35">$Z10+$AA10</f>
        <v>1597635549</v>
      </c>
      <c r="AC10" s="104">
        <f aca="true" t="shared" si="13" ref="AC10:AC35">IF($I10=0,0,$AB10/$I10)</f>
        <v>0.7989488332676604</v>
      </c>
      <c r="AD10" s="85">
        <v>424869747</v>
      </c>
      <c r="AE10" s="86">
        <v>72889388</v>
      </c>
      <c r="AF10" s="86">
        <f aca="true" t="shared" si="14" ref="AF10:AF35">$AD10+$AE10</f>
        <v>497759135</v>
      </c>
      <c r="AG10" s="86">
        <v>1849211000</v>
      </c>
      <c r="AH10" s="86">
        <v>1841283051</v>
      </c>
      <c r="AI10" s="87">
        <v>1336615707</v>
      </c>
      <c r="AJ10" s="124">
        <f aca="true" t="shared" si="15" ref="AJ10:AJ35">IF($AH10=0,0,$AI10/$AH10)</f>
        <v>0.7259153915928812</v>
      </c>
      <c r="AK10" s="125">
        <f aca="true" t="shared" si="16" ref="AK10:AK35">IF($AF10=0,0,(($T10/$AF10)-1))</f>
        <v>0.13756925827187483</v>
      </c>
    </row>
    <row r="11" spans="1:37" ht="12.75">
      <c r="A11" s="62" t="s">
        <v>98</v>
      </c>
      <c r="B11" s="63" t="s">
        <v>86</v>
      </c>
      <c r="C11" s="64" t="s">
        <v>87</v>
      </c>
      <c r="D11" s="85">
        <v>4717777738</v>
      </c>
      <c r="E11" s="86">
        <v>581218800</v>
      </c>
      <c r="F11" s="87">
        <f t="shared" si="0"/>
        <v>5298996538</v>
      </c>
      <c r="G11" s="85">
        <v>4717777738</v>
      </c>
      <c r="H11" s="86">
        <v>624207647</v>
      </c>
      <c r="I11" s="87">
        <f t="shared" si="1"/>
        <v>5341985385</v>
      </c>
      <c r="J11" s="85">
        <v>1032225813</v>
      </c>
      <c r="K11" s="86">
        <v>72999055</v>
      </c>
      <c r="L11" s="86">
        <f t="shared" si="2"/>
        <v>1105224868</v>
      </c>
      <c r="M11" s="104">
        <f t="shared" si="3"/>
        <v>0.2085724835021585</v>
      </c>
      <c r="N11" s="85">
        <v>833290186</v>
      </c>
      <c r="O11" s="86">
        <v>157126903</v>
      </c>
      <c r="P11" s="86">
        <f t="shared" si="4"/>
        <v>990417089</v>
      </c>
      <c r="Q11" s="104">
        <f t="shared" si="5"/>
        <v>0.18690653634089996</v>
      </c>
      <c r="R11" s="85">
        <v>0</v>
      </c>
      <c r="S11" s="86">
        <v>104388056</v>
      </c>
      <c r="T11" s="86">
        <f t="shared" si="6"/>
        <v>104388056</v>
      </c>
      <c r="U11" s="104">
        <f t="shared" si="7"/>
        <v>0.019541059826392617</v>
      </c>
      <c r="V11" s="85">
        <v>0</v>
      </c>
      <c r="W11" s="86">
        <v>0</v>
      </c>
      <c r="X11" s="86">
        <f t="shared" si="8"/>
        <v>0</v>
      </c>
      <c r="Y11" s="104">
        <f t="shared" si="9"/>
        <v>0</v>
      </c>
      <c r="Z11" s="85">
        <f t="shared" si="10"/>
        <v>1865515999</v>
      </c>
      <c r="AA11" s="86">
        <f t="shared" si="11"/>
        <v>334514014</v>
      </c>
      <c r="AB11" s="86">
        <f t="shared" si="12"/>
        <v>2200030013</v>
      </c>
      <c r="AC11" s="104">
        <f t="shared" si="13"/>
        <v>0.4118375200309538</v>
      </c>
      <c r="AD11" s="85">
        <v>906166543</v>
      </c>
      <c r="AE11" s="86">
        <v>93933351</v>
      </c>
      <c r="AF11" s="86">
        <f t="shared" si="14"/>
        <v>1000099894</v>
      </c>
      <c r="AG11" s="86">
        <v>4543775815</v>
      </c>
      <c r="AH11" s="86">
        <v>4965931814</v>
      </c>
      <c r="AI11" s="87">
        <v>3150633200</v>
      </c>
      <c r="AJ11" s="124">
        <f t="shared" si="15"/>
        <v>0.6344495490489229</v>
      </c>
      <c r="AK11" s="125">
        <f t="shared" si="16"/>
        <v>-0.8956223706989014</v>
      </c>
    </row>
    <row r="12" spans="1:37" ht="12.75">
      <c r="A12" s="62" t="s">
        <v>98</v>
      </c>
      <c r="B12" s="63" t="s">
        <v>516</v>
      </c>
      <c r="C12" s="64" t="s">
        <v>517</v>
      </c>
      <c r="D12" s="85">
        <v>197732352</v>
      </c>
      <c r="E12" s="86">
        <v>44926700</v>
      </c>
      <c r="F12" s="87">
        <f t="shared" si="0"/>
        <v>242659052</v>
      </c>
      <c r="G12" s="85">
        <v>211061709</v>
      </c>
      <c r="H12" s="86">
        <v>44926700</v>
      </c>
      <c r="I12" s="87">
        <f t="shared" si="1"/>
        <v>255988409</v>
      </c>
      <c r="J12" s="85">
        <v>60475388</v>
      </c>
      <c r="K12" s="86">
        <v>0</v>
      </c>
      <c r="L12" s="86">
        <f t="shared" si="2"/>
        <v>60475388</v>
      </c>
      <c r="M12" s="104">
        <f t="shared" si="3"/>
        <v>0.24921958402771638</v>
      </c>
      <c r="N12" s="85">
        <v>54532867</v>
      </c>
      <c r="O12" s="86">
        <v>5715571</v>
      </c>
      <c r="P12" s="86">
        <f t="shared" si="4"/>
        <v>60248438</v>
      </c>
      <c r="Q12" s="104">
        <f t="shared" si="5"/>
        <v>0.2482843211635064</v>
      </c>
      <c r="R12" s="85">
        <v>533508401</v>
      </c>
      <c r="S12" s="86">
        <v>4148072</v>
      </c>
      <c r="T12" s="86">
        <f t="shared" si="6"/>
        <v>537656473</v>
      </c>
      <c r="U12" s="104">
        <f t="shared" si="7"/>
        <v>2.1003156943719277</v>
      </c>
      <c r="V12" s="85">
        <v>0</v>
      </c>
      <c r="W12" s="86">
        <v>0</v>
      </c>
      <c r="X12" s="86">
        <f t="shared" si="8"/>
        <v>0</v>
      </c>
      <c r="Y12" s="104">
        <f t="shared" si="9"/>
        <v>0</v>
      </c>
      <c r="Z12" s="85">
        <f t="shared" si="10"/>
        <v>648516656</v>
      </c>
      <c r="AA12" s="86">
        <f t="shared" si="11"/>
        <v>9863643</v>
      </c>
      <c r="AB12" s="86">
        <f t="shared" si="12"/>
        <v>658380299</v>
      </c>
      <c r="AC12" s="104">
        <f t="shared" si="13"/>
        <v>2.571914492425319</v>
      </c>
      <c r="AD12" s="85">
        <v>45944242</v>
      </c>
      <c r="AE12" s="86">
        <v>3181080</v>
      </c>
      <c r="AF12" s="86">
        <f t="shared" si="14"/>
        <v>49125322</v>
      </c>
      <c r="AG12" s="86">
        <v>198359250</v>
      </c>
      <c r="AH12" s="86">
        <v>214040531</v>
      </c>
      <c r="AI12" s="87">
        <v>176671057</v>
      </c>
      <c r="AJ12" s="124">
        <f t="shared" si="15"/>
        <v>0.8254093566979611</v>
      </c>
      <c r="AK12" s="125">
        <f t="shared" si="16"/>
        <v>9.944589289409645</v>
      </c>
    </row>
    <row r="13" spans="1:37" ht="12.75">
      <c r="A13" s="62" t="s">
        <v>98</v>
      </c>
      <c r="B13" s="63" t="s">
        <v>518</v>
      </c>
      <c r="C13" s="64" t="s">
        <v>519</v>
      </c>
      <c r="D13" s="85">
        <v>744959217</v>
      </c>
      <c r="E13" s="86">
        <v>214679913</v>
      </c>
      <c r="F13" s="87">
        <f t="shared" si="0"/>
        <v>959639130</v>
      </c>
      <c r="G13" s="85">
        <v>744959217</v>
      </c>
      <c r="H13" s="86">
        <v>214679913</v>
      </c>
      <c r="I13" s="87">
        <f t="shared" si="1"/>
        <v>959639130</v>
      </c>
      <c r="J13" s="85">
        <v>221743045</v>
      </c>
      <c r="K13" s="86">
        <v>13091650</v>
      </c>
      <c r="L13" s="86">
        <f t="shared" si="2"/>
        <v>234834695</v>
      </c>
      <c r="M13" s="104">
        <f t="shared" si="3"/>
        <v>0.2447114625265437</v>
      </c>
      <c r="N13" s="85">
        <v>262794384</v>
      </c>
      <c r="O13" s="86">
        <v>66357935</v>
      </c>
      <c r="P13" s="86">
        <f t="shared" si="4"/>
        <v>329152319</v>
      </c>
      <c r="Q13" s="104">
        <f t="shared" si="5"/>
        <v>0.34299593327337535</v>
      </c>
      <c r="R13" s="85">
        <v>255963905</v>
      </c>
      <c r="S13" s="86">
        <v>37326476</v>
      </c>
      <c r="T13" s="86">
        <f t="shared" si="6"/>
        <v>293290381</v>
      </c>
      <c r="U13" s="104">
        <f t="shared" si="7"/>
        <v>0.3056257001525146</v>
      </c>
      <c r="V13" s="85">
        <v>0</v>
      </c>
      <c r="W13" s="86">
        <v>0</v>
      </c>
      <c r="X13" s="86">
        <f t="shared" si="8"/>
        <v>0</v>
      </c>
      <c r="Y13" s="104">
        <f t="shared" si="9"/>
        <v>0</v>
      </c>
      <c r="Z13" s="85">
        <f t="shared" si="10"/>
        <v>740501334</v>
      </c>
      <c r="AA13" s="86">
        <f t="shared" si="11"/>
        <v>116776061</v>
      </c>
      <c r="AB13" s="86">
        <f t="shared" si="12"/>
        <v>857277395</v>
      </c>
      <c r="AC13" s="104">
        <f t="shared" si="13"/>
        <v>0.8933330959524337</v>
      </c>
      <c r="AD13" s="85">
        <v>71631826</v>
      </c>
      <c r="AE13" s="86">
        <v>18639188</v>
      </c>
      <c r="AF13" s="86">
        <f t="shared" si="14"/>
        <v>90271014</v>
      </c>
      <c r="AG13" s="86">
        <v>839912399</v>
      </c>
      <c r="AH13" s="86">
        <v>894866446</v>
      </c>
      <c r="AI13" s="87">
        <v>558255288</v>
      </c>
      <c r="AJ13" s="124">
        <f t="shared" si="15"/>
        <v>0.6238420163091019</v>
      </c>
      <c r="AK13" s="125">
        <f t="shared" si="16"/>
        <v>2.248998410497527</v>
      </c>
    </row>
    <row r="14" spans="1:37" ht="12.75">
      <c r="A14" s="62" t="s">
        <v>113</v>
      </c>
      <c r="B14" s="63" t="s">
        <v>520</v>
      </c>
      <c r="C14" s="64" t="s">
        <v>521</v>
      </c>
      <c r="D14" s="85">
        <v>320143000</v>
      </c>
      <c r="E14" s="86">
        <v>3573000</v>
      </c>
      <c r="F14" s="87">
        <f t="shared" si="0"/>
        <v>323716000</v>
      </c>
      <c r="G14" s="85">
        <v>321014350</v>
      </c>
      <c r="H14" s="86">
        <v>21302603</v>
      </c>
      <c r="I14" s="87">
        <f t="shared" si="1"/>
        <v>342316953</v>
      </c>
      <c r="J14" s="85">
        <v>137099500</v>
      </c>
      <c r="K14" s="86">
        <v>0</v>
      </c>
      <c r="L14" s="86">
        <f t="shared" si="2"/>
        <v>137099500</v>
      </c>
      <c r="M14" s="104">
        <f t="shared" si="3"/>
        <v>0.4235178366222244</v>
      </c>
      <c r="N14" s="85">
        <v>104750619</v>
      </c>
      <c r="O14" s="86">
        <v>2894</v>
      </c>
      <c r="P14" s="86">
        <f t="shared" si="4"/>
        <v>104753513</v>
      </c>
      <c r="Q14" s="104">
        <f t="shared" si="5"/>
        <v>0.32359695844505676</v>
      </c>
      <c r="R14" s="85">
        <v>81961570</v>
      </c>
      <c r="S14" s="86">
        <v>763808</v>
      </c>
      <c r="T14" s="86">
        <f t="shared" si="6"/>
        <v>82725378</v>
      </c>
      <c r="U14" s="104">
        <f t="shared" si="7"/>
        <v>0.24166310571244187</v>
      </c>
      <c r="V14" s="85">
        <v>0</v>
      </c>
      <c r="W14" s="86">
        <v>0</v>
      </c>
      <c r="X14" s="86">
        <f t="shared" si="8"/>
        <v>0</v>
      </c>
      <c r="Y14" s="104">
        <f t="shared" si="9"/>
        <v>0</v>
      </c>
      <c r="Z14" s="85">
        <f t="shared" si="10"/>
        <v>323811689</v>
      </c>
      <c r="AA14" s="86">
        <f t="shared" si="11"/>
        <v>766702</v>
      </c>
      <c r="AB14" s="86">
        <f t="shared" si="12"/>
        <v>324578391</v>
      </c>
      <c r="AC14" s="104">
        <f t="shared" si="13"/>
        <v>0.948180883696987</v>
      </c>
      <c r="AD14" s="85">
        <v>76127778</v>
      </c>
      <c r="AE14" s="86">
        <v>223360</v>
      </c>
      <c r="AF14" s="86">
        <f t="shared" si="14"/>
        <v>76351138</v>
      </c>
      <c r="AG14" s="86">
        <v>317207000</v>
      </c>
      <c r="AH14" s="86">
        <v>325609614</v>
      </c>
      <c r="AI14" s="87">
        <v>309528564</v>
      </c>
      <c r="AJ14" s="124">
        <f t="shared" si="15"/>
        <v>0.9506124840650436</v>
      </c>
      <c r="AK14" s="125">
        <f t="shared" si="16"/>
        <v>0.08348585452649049</v>
      </c>
    </row>
    <row r="15" spans="1:37" ht="16.5">
      <c r="A15" s="65"/>
      <c r="B15" s="66" t="s">
        <v>522</v>
      </c>
      <c r="C15" s="67"/>
      <c r="D15" s="88">
        <f>SUM(D9:D14)</f>
        <v>8060655715</v>
      </c>
      <c r="E15" s="89">
        <f>SUM(E9:E14)</f>
        <v>1353841454</v>
      </c>
      <c r="F15" s="90">
        <f t="shared" si="0"/>
        <v>9414497169</v>
      </c>
      <c r="G15" s="88">
        <f>SUM(G9:G14)</f>
        <v>8074856422</v>
      </c>
      <c r="H15" s="89">
        <f>SUM(H9:H14)</f>
        <v>1425042034</v>
      </c>
      <c r="I15" s="90">
        <f t="shared" si="1"/>
        <v>9499898456</v>
      </c>
      <c r="J15" s="88">
        <f>SUM(J9:J14)</f>
        <v>2106126583</v>
      </c>
      <c r="K15" s="89">
        <f>SUM(K9:K14)</f>
        <v>117526912</v>
      </c>
      <c r="L15" s="89">
        <f t="shared" si="2"/>
        <v>2223653495</v>
      </c>
      <c r="M15" s="105">
        <f t="shared" si="3"/>
        <v>0.23619461083084</v>
      </c>
      <c r="N15" s="88">
        <f>SUM(N9:N14)</f>
        <v>1798079752</v>
      </c>
      <c r="O15" s="89">
        <f>SUM(O9:O14)</f>
        <v>347159449</v>
      </c>
      <c r="P15" s="89">
        <f t="shared" si="4"/>
        <v>2145239201</v>
      </c>
      <c r="Q15" s="105">
        <f t="shared" si="5"/>
        <v>0.2278655102328599</v>
      </c>
      <c r="R15" s="88">
        <f>SUM(R9:R14)</f>
        <v>1480910609</v>
      </c>
      <c r="S15" s="89">
        <f>SUM(S9:S14)</f>
        <v>215958302</v>
      </c>
      <c r="T15" s="89">
        <f t="shared" si="6"/>
        <v>1696868911</v>
      </c>
      <c r="U15" s="105">
        <f t="shared" si="7"/>
        <v>0.17861968934291944</v>
      </c>
      <c r="V15" s="88">
        <f>SUM(V9:V14)</f>
        <v>0</v>
      </c>
      <c r="W15" s="89">
        <f>SUM(W9:W14)</f>
        <v>0</v>
      </c>
      <c r="X15" s="89">
        <f t="shared" si="8"/>
        <v>0</v>
      </c>
      <c r="Y15" s="105">
        <f t="shared" si="9"/>
        <v>0</v>
      </c>
      <c r="Z15" s="88">
        <f t="shared" si="10"/>
        <v>5385116944</v>
      </c>
      <c r="AA15" s="89">
        <f t="shared" si="11"/>
        <v>680644663</v>
      </c>
      <c r="AB15" s="89">
        <f t="shared" si="12"/>
        <v>6065761607</v>
      </c>
      <c r="AC15" s="105">
        <f t="shared" si="13"/>
        <v>0.6385080467011678</v>
      </c>
      <c r="AD15" s="88">
        <f>SUM(AD9:AD14)</f>
        <v>1668793263</v>
      </c>
      <c r="AE15" s="89">
        <f>SUM(AE9:AE14)</f>
        <v>214857822</v>
      </c>
      <c r="AF15" s="89">
        <f t="shared" si="14"/>
        <v>1883651085</v>
      </c>
      <c r="AG15" s="89">
        <f>SUM(AG9:AG14)</f>
        <v>8280556958</v>
      </c>
      <c r="AH15" s="89">
        <f>SUM(AH9:AH14)</f>
        <v>8771590305</v>
      </c>
      <c r="AI15" s="90">
        <f>SUM(AI9:AI14)</f>
        <v>6061958392</v>
      </c>
      <c r="AJ15" s="126">
        <f t="shared" si="15"/>
        <v>0.6910900054856131</v>
      </c>
      <c r="AK15" s="127">
        <f t="shared" si="16"/>
        <v>-0.09915964558797252</v>
      </c>
    </row>
    <row r="16" spans="1:37" ht="12.75">
      <c r="A16" s="62" t="s">
        <v>98</v>
      </c>
      <c r="B16" s="63" t="s">
        <v>523</v>
      </c>
      <c r="C16" s="64" t="s">
        <v>524</v>
      </c>
      <c r="D16" s="85">
        <v>132434391</v>
      </c>
      <c r="E16" s="86">
        <v>34012050</v>
      </c>
      <c r="F16" s="87">
        <f t="shared" si="0"/>
        <v>166446441</v>
      </c>
      <c r="G16" s="85">
        <v>132864567</v>
      </c>
      <c r="H16" s="86">
        <v>46972553</v>
      </c>
      <c r="I16" s="87">
        <f t="shared" si="1"/>
        <v>179837120</v>
      </c>
      <c r="J16" s="85">
        <v>63437312</v>
      </c>
      <c r="K16" s="86">
        <v>6970576</v>
      </c>
      <c r="L16" s="86">
        <f t="shared" si="2"/>
        <v>70407888</v>
      </c>
      <c r="M16" s="104">
        <f t="shared" si="3"/>
        <v>0.42300626902560207</v>
      </c>
      <c r="N16" s="85">
        <v>37339616</v>
      </c>
      <c r="O16" s="86">
        <v>13983070</v>
      </c>
      <c r="P16" s="86">
        <f t="shared" si="4"/>
        <v>51322686</v>
      </c>
      <c r="Q16" s="104">
        <f t="shared" si="5"/>
        <v>0.3083435469791751</v>
      </c>
      <c r="R16" s="85">
        <v>30016787</v>
      </c>
      <c r="S16" s="86">
        <v>616257</v>
      </c>
      <c r="T16" s="86">
        <f t="shared" si="6"/>
        <v>30633044</v>
      </c>
      <c r="U16" s="104">
        <f t="shared" si="7"/>
        <v>0.17033771448297214</v>
      </c>
      <c r="V16" s="85">
        <v>0</v>
      </c>
      <c r="W16" s="86">
        <v>0</v>
      </c>
      <c r="X16" s="86">
        <f t="shared" si="8"/>
        <v>0</v>
      </c>
      <c r="Y16" s="104">
        <f t="shared" si="9"/>
        <v>0</v>
      </c>
      <c r="Z16" s="85">
        <f t="shared" si="10"/>
        <v>130793715</v>
      </c>
      <c r="AA16" s="86">
        <f t="shared" si="11"/>
        <v>21569903</v>
      </c>
      <c r="AB16" s="86">
        <f t="shared" si="12"/>
        <v>152363618</v>
      </c>
      <c r="AC16" s="104">
        <f t="shared" si="13"/>
        <v>0.8472311945387025</v>
      </c>
      <c r="AD16" s="85">
        <v>26842317</v>
      </c>
      <c r="AE16" s="86">
        <v>4101459</v>
      </c>
      <c r="AF16" s="86">
        <f t="shared" si="14"/>
        <v>30943776</v>
      </c>
      <c r="AG16" s="86">
        <v>165226609</v>
      </c>
      <c r="AH16" s="86">
        <v>206141750</v>
      </c>
      <c r="AI16" s="87">
        <v>162333467</v>
      </c>
      <c r="AJ16" s="124">
        <f t="shared" si="15"/>
        <v>0.7874846652849313</v>
      </c>
      <c r="AK16" s="125">
        <f t="shared" si="16"/>
        <v>-0.010041825535448523</v>
      </c>
    </row>
    <row r="17" spans="1:37" ht="12.75">
      <c r="A17" s="62" t="s">
        <v>98</v>
      </c>
      <c r="B17" s="63" t="s">
        <v>525</v>
      </c>
      <c r="C17" s="64" t="s">
        <v>526</v>
      </c>
      <c r="D17" s="85">
        <v>179590711</v>
      </c>
      <c r="E17" s="86">
        <v>29730000</v>
      </c>
      <c r="F17" s="87">
        <f t="shared" si="0"/>
        <v>209320711</v>
      </c>
      <c r="G17" s="85">
        <v>179590711</v>
      </c>
      <c r="H17" s="86">
        <v>29730000</v>
      </c>
      <c r="I17" s="87">
        <f t="shared" si="1"/>
        <v>209320711</v>
      </c>
      <c r="J17" s="85">
        <v>71733186</v>
      </c>
      <c r="K17" s="86">
        <v>12211516</v>
      </c>
      <c r="L17" s="86">
        <f t="shared" si="2"/>
        <v>83944702</v>
      </c>
      <c r="M17" s="104">
        <f t="shared" si="3"/>
        <v>0.4010339043803458</v>
      </c>
      <c r="N17" s="85">
        <v>10879684</v>
      </c>
      <c r="O17" s="86">
        <v>10372800</v>
      </c>
      <c r="P17" s="86">
        <f t="shared" si="4"/>
        <v>21252484</v>
      </c>
      <c r="Q17" s="104">
        <f t="shared" si="5"/>
        <v>0.10153072717204749</v>
      </c>
      <c r="R17" s="85">
        <v>101549623</v>
      </c>
      <c r="S17" s="86">
        <v>2055294</v>
      </c>
      <c r="T17" s="86">
        <f t="shared" si="6"/>
        <v>103604917</v>
      </c>
      <c r="U17" s="104">
        <f t="shared" si="7"/>
        <v>0.49495779230369613</v>
      </c>
      <c r="V17" s="85">
        <v>0</v>
      </c>
      <c r="W17" s="86">
        <v>0</v>
      </c>
      <c r="X17" s="86">
        <f t="shared" si="8"/>
        <v>0</v>
      </c>
      <c r="Y17" s="104">
        <f t="shared" si="9"/>
        <v>0</v>
      </c>
      <c r="Z17" s="85">
        <f t="shared" si="10"/>
        <v>184162493</v>
      </c>
      <c r="AA17" s="86">
        <f t="shared" si="11"/>
        <v>24639610</v>
      </c>
      <c r="AB17" s="86">
        <f t="shared" si="12"/>
        <v>208802103</v>
      </c>
      <c r="AC17" s="104">
        <f t="shared" si="13"/>
        <v>0.9975224238560895</v>
      </c>
      <c r="AD17" s="85">
        <v>38132060</v>
      </c>
      <c r="AE17" s="86">
        <v>5642378</v>
      </c>
      <c r="AF17" s="86">
        <f t="shared" si="14"/>
        <v>43774438</v>
      </c>
      <c r="AG17" s="86">
        <v>195934116</v>
      </c>
      <c r="AH17" s="86">
        <v>196812284</v>
      </c>
      <c r="AI17" s="87">
        <v>138573985</v>
      </c>
      <c r="AJ17" s="124">
        <f t="shared" si="15"/>
        <v>0.7040921541259081</v>
      </c>
      <c r="AK17" s="125">
        <f t="shared" si="16"/>
        <v>1.3667903400610193</v>
      </c>
    </row>
    <row r="18" spans="1:37" ht="12.75">
      <c r="A18" s="62" t="s">
        <v>98</v>
      </c>
      <c r="B18" s="63" t="s">
        <v>527</v>
      </c>
      <c r="C18" s="64" t="s">
        <v>528</v>
      </c>
      <c r="D18" s="85">
        <v>754129810</v>
      </c>
      <c r="E18" s="86">
        <v>140265947</v>
      </c>
      <c r="F18" s="87">
        <f t="shared" si="0"/>
        <v>894395757</v>
      </c>
      <c r="G18" s="85">
        <v>867026977</v>
      </c>
      <c r="H18" s="86">
        <v>140265947</v>
      </c>
      <c r="I18" s="87">
        <f t="shared" si="1"/>
        <v>1007292924</v>
      </c>
      <c r="J18" s="85">
        <v>44891081</v>
      </c>
      <c r="K18" s="86">
        <v>7844779</v>
      </c>
      <c r="L18" s="86">
        <f t="shared" si="2"/>
        <v>52735860</v>
      </c>
      <c r="M18" s="104">
        <f t="shared" si="3"/>
        <v>0.058962556102555394</v>
      </c>
      <c r="N18" s="85">
        <v>293527308</v>
      </c>
      <c r="O18" s="86">
        <v>101621083</v>
      </c>
      <c r="P18" s="86">
        <f t="shared" si="4"/>
        <v>395148391</v>
      </c>
      <c r="Q18" s="104">
        <f t="shared" si="5"/>
        <v>0.44180485865162705</v>
      </c>
      <c r="R18" s="85">
        <v>170910392</v>
      </c>
      <c r="S18" s="86">
        <v>364309586</v>
      </c>
      <c r="T18" s="86">
        <f t="shared" si="6"/>
        <v>535219978</v>
      </c>
      <c r="U18" s="104">
        <f t="shared" si="7"/>
        <v>0.531344919881518</v>
      </c>
      <c r="V18" s="85">
        <v>0</v>
      </c>
      <c r="W18" s="86">
        <v>0</v>
      </c>
      <c r="X18" s="86">
        <f t="shared" si="8"/>
        <v>0</v>
      </c>
      <c r="Y18" s="104">
        <f t="shared" si="9"/>
        <v>0</v>
      </c>
      <c r="Z18" s="85">
        <f t="shared" si="10"/>
        <v>509328781</v>
      </c>
      <c r="AA18" s="86">
        <f t="shared" si="11"/>
        <v>473775448</v>
      </c>
      <c r="AB18" s="86">
        <f t="shared" si="12"/>
        <v>983104229</v>
      </c>
      <c r="AC18" s="104">
        <f t="shared" si="13"/>
        <v>0.9759864341109975</v>
      </c>
      <c r="AD18" s="85">
        <v>77322709</v>
      </c>
      <c r="AE18" s="86">
        <v>7350085</v>
      </c>
      <c r="AF18" s="86">
        <f t="shared" si="14"/>
        <v>84672794</v>
      </c>
      <c r="AG18" s="86">
        <v>740193143</v>
      </c>
      <c r="AH18" s="86">
        <v>750307909</v>
      </c>
      <c r="AI18" s="87">
        <v>568154923</v>
      </c>
      <c r="AJ18" s="124">
        <f t="shared" si="15"/>
        <v>0.7572290204927055</v>
      </c>
      <c r="AK18" s="125">
        <f t="shared" si="16"/>
        <v>5.321038349106562</v>
      </c>
    </row>
    <row r="19" spans="1:37" ht="12.75">
      <c r="A19" s="62" t="s">
        <v>98</v>
      </c>
      <c r="B19" s="63" t="s">
        <v>529</v>
      </c>
      <c r="C19" s="64" t="s">
        <v>530</v>
      </c>
      <c r="D19" s="85">
        <v>405542000</v>
      </c>
      <c r="E19" s="86">
        <v>55133000</v>
      </c>
      <c r="F19" s="87">
        <f t="shared" si="0"/>
        <v>460675000</v>
      </c>
      <c r="G19" s="85">
        <v>405542000</v>
      </c>
      <c r="H19" s="86">
        <v>55133000</v>
      </c>
      <c r="I19" s="87">
        <f t="shared" si="1"/>
        <v>460675000</v>
      </c>
      <c r="J19" s="85">
        <v>98604055</v>
      </c>
      <c r="K19" s="86">
        <v>13914361</v>
      </c>
      <c r="L19" s="86">
        <f t="shared" si="2"/>
        <v>112518416</v>
      </c>
      <c r="M19" s="104">
        <f t="shared" si="3"/>
        <v>0.24424684647528083</v>
      </c>
      <c r="N19" s="85">
        <v>112764801</v>
      </c>
      <c r="O19" s="86">
        <v>6174702</v>
      </c>
      <c r="P19" s="86">
        <f t="shared" si="4"/>
        <v>118939503</v>
      </c>
      <c r="Q19" s="104">
        <f t="shared" si="5"/>
        <v>0.2581852781244912</v>
      </c>
      <c r="R19" s="85">
        <v>212523570</v>
      </c>
      <c r="S19" s="86">
        <v>4447039</v>
      </c>
      <c r="T19" s="86">
        <f t="shared" si="6"/>
        <v>216970609</v>
      </c>
      <c r="U19" s="104">
        <f t="shared" si="7"/>
        <v>0.47098411895587994</v>
      </c>
      <c r="V19" s="85">
        <v>0</v>
      </c>
      <c r="W19" s="86">
        <v>0</v>
      </c>
      <c r="X19" s="86">
        <f t="shared" si="8"/>
        <v>0</v>
      </c>
      <c r="Y19" s="104">
        <f t="shared" si="9"/>
        <v>0</v>
      </c>
      <c r="Z19" s="85">
        <f t="shared" si="10"/>
        <v>423892426</v>
      </c>
      <c r="AA19" s="86">
        <f t="shared" si="11"/>
        <v>24536102</v>
      </c>
      <c r="AB19" s="86">
        <f t="shared" si="12"/>
        <v>448428528</v>
      </c>
      <c r="AC19" s="104">
        <f t="shared" si="13"/>
        <v>0.973416243555652</v>
      </c>
      <c r="AD19" s="85">
        <v>64651927</v>
      </c>
      <c r="AE19" s="86">
        <v>7597494</v>
      </c>
      <c r="AF19" s="86">
        <f t="shared" si="14"/>
        <v>72249421</v>
      </c>
      <c r="AG19" s="86">
        <v>446121000</v>
      </c>
      <c r="AH19" s="86">
        <v>446121000</v>
      </c>
      <c r="AI19" s="87">
        <v>365086874</v>
      </c>
      <c r="AJ19" s="124">
        <f t="shared" si="15"/>
        <v>0.8183584139728908</v>
      </c>
      <c r="AK19" s="125">
        <f t="shared" si="16"/>
        <v>2.0030774779496157</v>
      </c>
    </row>
    <row r="20" spans="1:37" ht="12.75">
      <c r="A20" s="62" t="s">
        <v>98</v>
      </c>
      <c r="B20" s="63" t="s">
        <v>531</v>
      </c>
      <c r="C20" s="64" t="s">
        <v>532</v>
      </c>
      <c r="D20" s="85">
        <v>317788311</v>
      </c>
      <c r="E20" s="86">
        <v>66186852</v>
      </c>
      <c r="F20" s="87">
        <f t="shared" si="0"/>
        <v>383975163</v>
      </c>
      <c r="G20" s="85">
        <v>317788311</v>
      </c>
      <c r="H20" s="86">
        <v>66186852</v>
      </c>
      <c r="I20" s="87">
        <f t="shared" si="1"/>
        <v>383975163</v>
      </c>
      <c r="J20" s="85">
        <v>77126141</v>
      </c>
      <c r="K20" s="86">
        <v>4638577</v>
      </c>
      <c r="L20" s="86">
        <f t="shared" si="2"/>
        <v>81764718</v>
      </c>
      <c r="M20" s="104">
        <f t="shared" si="3"/>
        <v>0.21294272619398563</v>
      </c>
      <c r="N20" s="85">
        <v>73600150</v>
      </c>
      <c r="O20" s="86">
        <v>6898406</v>
      </c>
      <c r="P20" s="86">
        <f t="shared" si="4"/>
        <v>80498556</v>
      </c>
      <c r="Q20" s="104">
        <f t="shared" si="5"/>
        <v>0.20964521603705916</v>
      </c>
      <c r="R20" s="85">
        <v>34157889</v>
      </c>
      <c r="S20" s="86">
        <v>5521591</v>
      </c>
      <c r="T20" s="86">
        <f t="shared" si="6"/>
        <v>39679480</v>
      </c>
      <c r="U20" s="104">
        <f t="shared" si="7"/>
        <v>0.10333866307910129</v>
      </c>
      <c r="V20" s="85">
        <v>0</v>
      </c>
      <c r="W20" s="86">
        <v>0</v>
      </c>
      <c r="X20" s="86">
        <f t="shared" si="8"/>
        <v>0</v>
      </c>
      <c r="Y20" s="104">
        <f t="shared" si="9"/>
        <v>0</v>
      </c>
      <c r="Z20" s="85">
        <f t="shared" si="10"/>
        <v>184884180</v>
      </c>
      <c r="AA20" s="86">
        <f t="shared" si="11"/>
        <v>17058574</v>
      </c>
      <c r="AB20" s="86">
        <f t="shared" si="12"/>
        <v>201942754</v>
      </c>
      <c r="AC20" s="104">
        <f t="shared" si="13"/>
        <v>0.525926605310146</v>
      </c>
      <c r="AD20" s="85">
        <v>27015715</v>
      </c>
      <c r="AE20" s="86">
        <v>3531771</v>
      </c>
      <c r="AF20" s="86">
        <f t="shared" si="14"/>
        <v>30547486</v>
      </c>
      <c r="AG20" s="86">
        <v>293630152</v>
      </c>
      <c r="AH20" s="86">
        <v>294416067</v>
      </c>
      <c r="AI20" s="87">
        <v>199505901</v>
      </c>
      <c r="AJ20" s="124">
        <f t="shared" si="15"/>
        <v>0.6776325186084359</v>
      </c>
      <c r="AK20" s="125">
        <f t="shared" si="16"/>
        <v>0.29894420771647123</v>
      </c>
    </row>
    <row r="21" spans="1:37" ht="12.75">
      <c r="A21" s="62" t="s">
        <v>113</v>
      </c>
      <c r="B21" s="63" t="s">
        <v>533</v>
      </c>
      <c r="C21" s="64" t="s">
        <v>534</v>
      </c>
      <c r="D21" s="85">
        <v>622675000</v>
      </c>
      <c r="E21" s="86">
        <v>307729846</v>
      </c>
      <c r="F21" s="87">
        <f t="shared" si="0"/>
        <v>930404846</v>
      </c>
      <c r="G21" s="85">
        <v>624956000</v>
      </c>
      <c r="H21" s="86">
        <v>302069846</v>
      </c>
      <c r="I21" s="87">
        <f t="shared" si="1"/>
        <v>927025846</v>
      </c>
      <c r="J21" s="85">
        <v>344183</v>
      </c>
      <c r="K21" s="86">
        <v>0</v>
      </c>
      <c r="L21" s="86">
        <f t="shared" si="2"/>
        <v>344183</v>
      </c>
      <c r="M21" s="104">
        <f t="shared" si="3"/>
        <v>0.00036992821079953836</v>
      </c>
      <c r="N21" s="85">
        <v>202356787</v>
      </c>
      <c r="O21" s="86">
        <v>42975610</v>
      </c>
      <c r="P21" s="86">
        <f t="shared" si="4"/>
        <v>245332397</v>
      </c>
      <c r="Q21" s="104">
        <f t="shared" si="5"/>
        <v>0.26368349010082437</v>
      </c>
      <c r="R21" s="85">
        <v>3611951</v>
      </c>
      <c r="S21" s="86">
        <v>20752901</v>
      </c>
      <c r="T21" s="86">
        <f t="shared" si="6"/>
        <v>24364852</v>
      </c>
      <c r="U21" s="104">
        <f t="shared" si="7"/>
        <v>0.02628281844042566</v>
      </c>
      <c r="V21" s="85">
        <v>0</v>
      </c>
      <c r="W21" s="86">
        <v>0</v>
      </c>
      <c r="X21" s="86">
        <f t="shared" si="8"/>
        <v>0</v>
      </c>
      <c r="Y21" s="104">
        <f t="shared" si="9"/>
        <v>0</v>
      </c>
      <c r="Z21" s="85">
        <f t="shared" si="10"/>
        <v>206312921</v>
      </c>
      <c r="AA21" s="86">
        <f t="shared" si="11"/>
        <v>63728511</v>
      </c>
      <c r="AB21" s="86">
        <f t="shared" si="12"/>
        <v>270041432</v>
      </c>
      <c r="AC21" s="104">
        <f t="shared" si="13"/>
        <v>0.29129870883880404</v>
      </c>
      <c r="AD21" s="85">
        <v>112173762</v>
      </c>
      <c r="AE21" s="86">
        <v>22113314</v>
      </c>
      <c r="AF21" s="86">
        <f t="shared" si="14"/>
        <v>134287076</v>
      </c>
      <c r="AG21" s="86">
        <v>849008576</v>
      </c>
      <c r="AH21" s="86">
        <v>680050951</v>
      </c>
      <c r="AI21" s="87">
        <v>463632113</v>
      </c>
      <c r="AJ21" s="124">
        <f t="shared" si="15"/>
        <v>0.6817608479456416</v>
      </c>
      <c r="AK21" s="125">
        <f t="shared" si="16"/>
        <v>-0.8185614526300357</v>
      </c>
    </row>
    <row r="22" spans="1:37" ht="16.5">
      <c r="A22" s="65"/>
      <c r="B22" s="66" t="s">
        <v>535</v>
      </c>
      <c r="C22" s="67"/>
      <c r="D22" s="88">
        <f>SUM(D16:D21)</f>
        <v>2412160223</v>
      </c>
      <c r="E22" s="89">
        <f>SUM(E16:E21)</f>
        <v>633057695</v>
      </c>
      <c r="F22" s="90">
        <f t="shared" si="0"/>
        <v>3045217918</v>
      </c>
      <c r="G22" s="88">
        <f>SUM(G16:G21)</f>
        <v>2527768566</v>
      </c>
      <c r="H22" s="89">
        <f>SUM(H16:H21)</f>
        <v>640358198</v>
      </c>
      <c r="I22" s="90">
        <f t="shared" si="1"/>
        <v>3168126764</v>
      </c>
      <c r="J22" s="88">
        <f>SUM(J16:J21)</f>
        <v>356135958</v>
      </c>
      <c r="K22" s="89">
        <f>SUM(K16:K21)</f>
        <v>45579809</v>
      </c>
      <c r="L22" s="89">
        <f t="shared" si="2"/>
        <v>401715767</v>
      </c>
      <c r="M22" s="105">
        <f t="shared" si="3"/>
        <v>0.1319169195168252</v>
      </c>
      <c r="N22" s="88">
        <f>SUM(N16:N21)</f>
        <v>730468346</v>
      </c>
      <c r="O22" s="89">
        <f>SUM(O16:O21)</f>
        <v>182025671</v>
      </c>
      <c r="P22" s="89">
        <f t="shared" si="4"/>
        <v>912494017</v>
      </c>
      <c r="Q22" s="105">
        <f t="shared" si="5"/>
        <v>0.2996481833389764</v>
      </c>
      <c r="R22" s="88">
        <f>SUM(R16:R21)</f>
        <v>552770212</v>
      </c>
      <c r="S22" s="89">
        <f>SUM(S16:S21)</f>
        <v>397702668</v>
      </c>
      <c r="T22" s="89">
        <f t="shared" si="6"/>
        <v>950472880</v>
      </c>
      <c r="U22" s="105">
        <f t="shared" si="7"/>
        <v>0.30001100044366785</v>
      </c>
      <c r="V22" s="88">
        <f>SUM(V16:V21)</f>
        <v>0</v>
      </c>
      <c r="W22" s="89">
        <f>SUM(W16:W21)</f>
        <v>0</v>
      </c>
      <c r="X22" s="89">
        <f t="shared" si="8"/>
        <v>0</v>
      </c>
      <c r="Y22" s="105">
        <f t="shared" si="9"/>
        <v>0</v>
      </c>
      <c r="Z22" s="88">
        <f t="shared" si="10"/>
        <v>1639374516</v>
      </c>
      <c r="AA22" s="89">
        <f t="shared" si="11"/>
        <v>625308148</v>
      </c>
      <c r="AB22" s="89">
        <f t="shared" si="12"/>
        <v>2264682664</v>
      </c>
      <c r="AC22" s="105">
        <f t="shared" si="13"/>
        <v>0.7148333487580107</v>
      </c>
      <c r="AD22" s="88">
        <f>SUM(AD16:AD21)</f>
        <v>346138490</v>
      </c>
      <c r="AE22" s="89">
        <f>SUM(AE16:AE21)</f>
        <v>50336501</v>
      </c>
      <c r="AF22" s="89">
        <f t="shared" si="14"/>
        <v>396474991</v>
      </c>
      <c r="AG22" s="89">
        <f>SUM(AG16:AG21)</f>
        <v>2690113596</v>
      </c>
      <c r="AH22" s="89">
        <f>SUM(AH16:AH21)</f>
        <v>2573849961</v>
      </c>
      <c r="AI22" s="90">
        <f>SUM(AI16:AI21)</f>
        <v>1897287263</v>
      </c>
      <c r="AJ22" s="126">
        <f t="shared" si="15"/>
        <v>0.7371398068063222</v>
      </c>
      <c r="AK22" s="127">
        <f t="shared" si="16"/>
        <v>1.3973085354077228</v>
      </c>
    </row>
    <row r="23" spans="1:37" ht="12.75">
      <c r="A23" s="62" t="s">
        <v>98</v>
      </c>
      <c r="B23" s="63" t="s">
        <v>536</v>
      </c>
      <c r="C23" s="64" t="s">
        <v>537</v>
      </c>
      <c r="D23" s="85">
        <v>344541926</v>
      </c>
      <c r="E23" s="86">
        <v>37405000</v>
      </c>
      <c r="F23" s="87">
        <f t="shared" si="0"/>
        <v>381946926</v>
      </c>
      <c r="G23" s="85">
        <v>344541926</v>
      </c>
      <c r="H23" s="86">
        <v>37405000</v>
      </c>
      <c r="I23" s="87">
        <f t="shared" si="1"/>
        <v>381946926</v>
      </c>
      <c r="J23" s="85">
        <v>181626905</v>
      </c>
      <c r="K23" s="86">
        <v>5536881</v>
      </c>
      <c r="L23" s="86">
        <f t="shared" si="2"/>
        <v>187163786</v>
      </c>
      <c r="M23" s="104">
        <f t="shared" si="3"/>
        <v>0.4900256377505183</v>
      </c>
      <c r="N23" s="85">
        <v>1889733</v>
      </c>
      <c r="O23" s="86">
        <v>6247036</v>
      </c>
      <c r="P23" s="86">
        <f t="shared" si="4"/>
        <v>8136769</v>
      </c>
      <c r="Q23" s="104">
        <f t="shared" si="5"/>
        <v>0.021303402242855072</v>
      </c>
      <c r="R23" s="85">
        <v>31013979</v>
      </c>
      <c r="S23" s="86">
        <v>6147923</v>
      </c>
      <c r="T23" s="86">
        <f t="shared" si="6"/>
        <v>37161902</v>
      </c>
      <c r="U23" s="104">
        <f t="shared" si="7"/>
        <v>0.09729598399752536</v>
      </c>
      <c r="V23" s="85">
        <v>0</v>
      </c>
      <c r="W23" s="86">
        <v>0</v>
      </c>
      <c r="X23" s="86">
        <f t="shared" si="8"/>
        <v>0</v>
      </c>
      <c r="Y23" s="104">
        <f t="shared" si="9"/>
        <v>0</v>
      </c>
      <c r="Z23" s="85">
        <f t="shared" si="10"/>
        <v>214530617</v>
      </c>
      <c r="AA23" s="86">
        <f t="shared" si="11"/>
        <v>17931840</v>
      </c>
      <c r="AB23" s="86">
        <f t="shared" si="12"/>
        <v>232462457</v>
      </c>
      <c r="AC23" s="104">
        <f t="shared" si="13"/>
        <v>0.6086250239908987</v>
      </c>
      <c r="AD23" s="85">
        <v>64189161</v>
      </c>
      <c r="AE23" s="86">
        <v>8817928</v>
      </c>
      <c r="AF23" s="86">
        <f t="shared" si="14"/>
        <v>73007089</v>
      </c>
      <c r="AG23" s="86">
        <v>414485648</v>
      </c>
      <c r="AH23" s="86">
        <v>443120648</v>
      </c>
      <c r="AI23" s="87">
        <v>228844534</v>
      </c>
      <c r="AJ23" s="124">
        <f t="shared" si="15"/>
        <v>0.5164384350692681</v>
      </c>
      <c r="AK23" s="125">
        <f t="shared" si="16"/>
        <v>-0.4909822798166902</v>
      </c>
    </row>
    <row r="24" spans="1:37" ht="12.75">
      <c r="A24" s="62" t="s">
        <v>98</v>
      </c>
      <c r="B24" s="63" t="s">
        <v>538</v>
      </c>
      <c r="C24" s="64" t="s">
        <v>539</v>
      </c>
      <c r="D24" s="85">
        <v>133132334</v>
      </c>
      <c r="E24" s="86">
        <v>15897000</v>
      </c>
      <c r="F24" s="87">
        <f t="shared" si="0"/>
        <v>149029334</v>
      </c>
      <c r="G24" s="85">
        <v>133132334</v>
      </c>
      <c r="H24" s="86">
        <v>15897000</v>
      </c>
      <c r="I24" s="87">
        <f t="shared" si="1"/>
        <v>149029334</v>
      </c>
      <c r="J24" s="85">
        <v>32816570</v>
      </c>
      <c r="K24" s="86">
        <v>1347361</v>
      </c>
      <c r="L24" s="86">
        <f t="shared" si="2"/>
        <v>34163931</v>
      </c>
      <c r="M24" s="104">
        <f t="shared" si="3"/>
        <v>0.22924299587891872</v>
      </c>
      <c r="N24" s="85">
        <v>23680406</v>
      </c>
      <c r="O24" s="86">
        <v>-410821</v>
      </c>
      <c r="P24" s="86">
        <f t="shared" si="4"/>
        <v>23269585</v>
      </c>
      <c r="Q24" s="104">
        <f t="shared" si="5"/>
        <v>0.15614097154859458</v>
      </c>
      <c r="R24" s="85">
        <v>0</v>
      </c>
      <c r="S24" s="86">
        <v>702963</v>
      </c>
      <c r="T24" s="86">
        <f t="shared" si="6"/>
        <v>702963</v>
      </c>
      <c r="U24" s="104">
        <f t="shared" si="7"/>
        <v>0.004716943846773146</v>
      </c>
      <c r="V24" s="85">
        <v>0</v>
      </c>
      <c r="W24" s="86">
        <v>0</v>
      </c>
      <c r="X24" s="86">
        <f t="shared" si="8"/>
        <v>0</v>
      </c>
      <c r="Y24" s="104">
        <f t="shared" si="9"/>
        <v>0</v>
      </c>
      <c r="Z24" s="85">
        <f t="shared" si="10"/>
        <v>56496976</v>
      </c>
      <c r="AA24" s="86">
        <f t="shared" si="11"/>
        <v>1639503</v>
      </c>
      <c r="AB24" s="86">
        <f t="shared" si="12"/>
        <v>58136479</v>
      </c>
      <c r="AC24" s="104">
        <f t="shared" si="13"/>
        <v>0.3901009112742864</v>
      </c>
      <c r="AD24" s="85">
        <v>33119722</v>
      </c>
      <c r="AE24" s="86">
        <v>399921</v>
      </c>
      <c r="AF24" s="86">
        <f t="shared" si="14"/>
        <v>33519643</v>
      </c>
      <c r="AG24" s="86">
        <v>169844945</v>
      </c>
      <c r="AH24" s="86">
        <v>154594945</v>
      </c>
      <c r="AI24" s="87">
        <v>125407471</v>
      </c>
      <c r="AJ24" s="124">
        <f t="shared" si="15"/>
        <v>0.8112003338789635</v>
      </c>
      <c r="AK24" s="125">
        <f t="shared" si="16"/>
        <v>-0.979028326763504</v>
      </c>
    </row>
    <row r="25" spans="1:37" ht="12.75">
      <c r="A25" s="62" t="s">
        <v>98</v>
      </c>
      <c r="B25" s="63" t="s">
        <v>540</v>
      </c>
      <c r="C25" s="64" t="s">
        <v>541</v>
      </c>
      <c r="D25" s="85">
        <v>234097497</v>
      </c>
      <c r="E25" s="86">
        <v>74286700</v>
      </c>
      <c r="F25" s="87">
        <f t="shared" si="0"/>
        <v>308384197</v>
      </c>
      <c r="G25" s="85">
        <v>244097300</v>
      </c>
      <c r="H25" s="86">
        <v>80286700</v>
      </c>
      <c r="I25" s="87">
        <f t="shared" si="1"/>
        <v>324384000</v>
      </c>
      <c r="J25" s="85">
        <v>125557910</v>
      </c>
      <c r="K25" s="86">
        <v>16845263</v>
      </c>
      <c r="L25" s="86">
        <f t="shared" si="2"/>
        <v>142403173</v>
      </c>
      <c r="M25" s="104">
        <f t="shared" si="3"/>
        <v>0.46177195324960185</v>
      </c>
      <c r="N25" s="85">
        <v>63840779</v>
      </c>
      <c r="O25" s="86">
        <v>11664262</v>
      </c>
      <c r="P25" s="86">
        <f t="shared" si="4"/>
        <v>75505041</v>
      </c>
      <c r="Q25" s="104">
        <f t="shared" si="5"/>
        <v>0.24484082431759627</v>
      </c>
      <c r="R25" s="85">
        <v>51950233</v>
      </c>
      <c r="S25" s="86">
        <v>12234849</v>
      </c>
      <c r="T25" s="86">
        <f t="shared" si="6"/>
        <v>64185082</v>
      </c>
      <c r="U25" s="104">
        <f t="shared" si="7"/>
        <v>0.19786759519581731</v>
      </c>
      <c r="V25" s="85">
        <v>0</v>
      </c>
      <c r="W25" s="86">
        <v>0</v>
      </c>
      <c r="X25" s="86">
        <f t="shared" si="8"/>
        <v>0</v>
      </c>
      <c r="Y25" s="104">
        <f t="shared" si="9"/>
        <v>0</v>
      </c>
      <c r="Z25" s="85">
        <f t="shared" si="10"/>
        <v>241348922</v>
      </c>
      <c r="AA25" s="86">
        <f t="shared" si="11"/>
        <v>40744374</v>
      </c>
      <c r="AB25" s="86">
        <f t="shared" si="12"/>
        <v>282093296</v>
      </c>
      <c r="AC25" s="104">
        <f t="shared" si="13"/>
        <v>0.8696276511788498</v>
      </c>
      <c r="AD25" s="85">
        <v>46298930</v>
      </c>
      <c r="AE25" s="86">
        <v>7804925</v>
      </c>
      <c r="AF25" s="86">
        <f t="shared" si="14"/>
        <v>54103855</v>
      </c>
      <c r="AG25" s="86">
        <v>276521766</v>
      </c>
      <c r="AH25" s="86">
        <v>292222766</v>
      </c>
      <c r="AI25" s="87">
        <v>243247520</v>
      </c>
      <c r="AJ25" s="124">
        <f t="shared" si="15"/>
        <v>0.8324044130086703</v>
      </c>
      <c r="AK25" s="125">
        <f t="shared" si="16"/>
        <v>0.18633102946176394</v>
      </c>
    </row>
    <row r="26" spans="1:37" ht="12.75">
      <c r="A26" s="62" t="s">
        <v>98</v>
      </c>
      <c r="B26" s="63" t="s">
        <v>542</v>
      </c>
      <c r="C26" s="64" t="s">
        <v>543</v>
      </c>
      <c r="D26" s="85">
        <v>240281257</v>
      </c>
      <c r="E26" s="86">
        <v>25126216</v>
      </c>
      <c r="F26" s="87">
        <f t="shared" si="0"/>
        <v>265407473</v>
      </c>
      <c r="G26" s="85">
        <v>240281257</v>
      </c>
      <c r="H26" s="86">
        <v>25126216</v>
      </c>
      <c r="I26" s="87">
        <f t="shared" si="1"/>
        <v>265407473</v>
      </c>
      <c r="J26" s="85">
        <v>68237436</v>
      </c>
      <c r="K26" s="86">
        <v>2526124</v>
      </c>
      <c r="L26" s="86">
        <f t="shared" si="2"/>
        <v>70763560</v>
      </c>
      <c r="M26" s="104">
        <f t="shared" si="3"/>
        <v>0.2666223343304278</v>
      </c>
      <c r="N26" s="85">
        <v>64981034</v>
      </c>
      <c r="O26" s="86">
        <v>11700780</v>
      </c>
      <c r="P26" s="86">
        <f t="shared" si="4"/>
        <v>76681814</v>
      </c>
      <c r="Q26" s="104">
        <f t="shared" si="5"/>
        <v>0.2889210809825238</v>
      </c>
      <c r="R26" s="85">
        <v>57521957</v>
      </c>
      <c r="S26" s="86">
        <v>879693</v>
      </c>
      <c r="T26" s="86">
        <f t="shared" si="6"/>
        <v>58401650</v>
      </c>
      <c r="U26" s="104">
        <f t="shared" si="7"/>
        <v>0.22004523587774033</v>
      </c>
      <c r="V26" s="85">
        <v>0</v>
      </c>
      <c r="W26" s="86">
        <v>0</v>
      </c>
      <c r="X26" s="86">
        <f t="shared" si="8"/>
        <v>0</v>
      </c>
      <c r="Y26" s="104">
        <f t="shared" si="9"/>
        <v>0</v>
      </c>
      <c r="Z26" s="85">
        <f t="shared" si="10"/>
        <v>190740427</v>
      </c>
      <c r="AA26" s="86">
        <f t="shared" si="11"/>
        <v>15106597</v>
      </c>
      <c r="AB26" s="86">
        <f t="shared" si="12"/>
        <v>205847024</v>
      </c>
      <c r="AC26" s="104">
        <f t="shared" si="13"/>
        <v>0.775588651190692</v>
      </c>
      <c r="AD26" s="85">
        <v>17167912</v>
      </c>
      <c r="AE26" s="86">
        <v>6544872</v>
      </c>
      <c r="AF26" s="86">
        <f t="shared" si="14"/>
        <v>23712784</v>
      </c>
      <c r="AG26" s="86">
        <v>321763375</v>
      </c>
      <c r="AH26" s="86">
        <v>311616711</v>
      </c>
      <c r="AI26" s="87">
        <v>221065324</v>
      </c>
      <c r="AJ26" s="124">
        <f t="shared" si="15"/>
        <v>0.7094142136684063</v>
      </c>
      <c r="AK26" s="125">
        <f t="shared" si="16"/>
        <v>1.4628761430964832</v>
      </c>
    </row>
    <row r="27" spans="1:37" ht="12.75">
      <c r="A27" s="62" t="s">
        <v>98</v>
      </c>
      <c r="B27" s="63" t="s">
        <v>544</v>
      </c>
      <c r="C27" s="64" t="s">
        <v>545</v>
      </c>
      <c r="D27" s="85">
        <v>147117621</v>
      </c>
      <c r="E27" s="86">
        <v>58010000</v>
      </c>
      <c r="F27" s="87">
        <f t="shared" si="0"/>
        <v>205127621</v>
      </c>
      <c r="G27" s="85">
        <v>153281211</v>
      </c>
      <c r="H27" s="86">
        <v>49110853</v>
      </c>
      <c r="I27" s="87">
        <f t="shared" si="1"/>
        <v>202392064</v>
      </c>
      <c r="J27" s="85">
        <v>66506284</v>
      </c>
      <c r="K27" s="86">
        <v>11998043</v>
      </c>
      <c r="L27" s="86">
        <f t="shared" si="2"/>
        <v>78504327</v>
      </c>
      <c r="M27" s="104">
        <f t="shared" si="3"/>
        <v>0.3827096839386637</v>
      </c>
      <c r="N27" s="85">
        <v>39094564</v>
      </c>
      <c r="O27" s="86">
        <v>6376600</v>
      </c>
      <c r="P27" s="86">
        <f t="shared" si="4"/>
        <v>45471164</v>
      </c>
      <c r="Q27" s="104">
        <f t="shared" si="5"/>
        <v>0.22167255574031153</v>
      </c>
      <c r="R27" s="85">
        <v>31647956</v>
      </c>
      <c r="S27" s="86">
        <v>4870415</v>
      </c>
      <c r="T27" s="86">
        <f t="shared" si="6"/>
        <v>36518371</v>
      </c>
      <c r="U27" s="104">
        <f t="shared" si="7"/>
        <v>0.18043380890665753</v>
      </c>
      <c r="V27" s="85">
        <v>0</v>
      </c>
      <c r="W27" s="86">
        <v>0</v>
      </c>
      <c r="X27" s="86">
        <f t="shared" si="8"/>
        <v>0</v>
      </c>
      <c r="Y27" s="104">
        <f t="shared" si="9"/>
        <v>0</v>
      </c>
      <c r="Z27" s="85">
        <f t="shared" si="10"/>
        <v>137248804</v>
      </c>
      <c r="AA27" s="86">
        <f t="shared" si="11"/>
        <v>23245058</v>
      </c>
      <c r="AB27" s="86">
        <f t="shared" si="12"/>
        <v>160493862</v>
      </c>
      <c r="AC27" s="104">
        <f t="shared" si="13"/>
        <v>0.7929849561690324</v>
      </c>
      <c r="AD27" s="85">
        <v>9370405</v>
      </c>
      <c r="AE27" s="86">
        <v>3090396</v>
      </c>
      <c r="AF27" s="86">
        <f t="shared" si="14"/>
        <v>12460801</v>
      </c>
      <c r="AG27" s="86">
        <v>181017498</v>
      </c>
      <c r="AH27" s="86">
        <v>217280059</v>
      </c>
      <c r="AI27" s="87">
        <v>101910941</v>
      </c>
      <c r="AJ27" s="124">
        <f t="shared" si="15"/>
        <v>0.46903034484172335</v>
      </c>
      <c r="AK27" s="125">
        <f t="shared" si="16"/>
        <v>1.9306599952924373</v>
      </c>
    </row>
    <row r="28" spans="1:37" ht="12.75">
      <c r="A28" s="62" t="s">
        <v>113</v>
      </c>
      <c r="B28" s="63" t="s">
        <v>546</v>
      </c>
      <c r="C28" s="64" t="s">
        <v>547</v>
      </c>
      <c r="D28" s="85">
        <v>332154899</v>
      </c>
      <c r="E28" s="86">
        <v>396024650</v>
      </c>
      <c r="F28" s="87">
        <f t="shared" si="0"/>
        <v>728179549</v>
      </c>
      <c r="G28" s="85">
        <v>353049822</v>
      </c>
      <c r="H28" s="86">
        <v>441885000</v>
      </c>
      <c r="I28" s="87">
        <f t="shared" si="1"/>
        <v>794934822</v>
      </c>
      <c r="J28" s="85">
        <v>137936024</v>
      </c>
      <c r="K28" s="86">
        <v>26825264</v>
      </c>
      <c r="L28" s="86">
        <f t="shared" si="2"/>
        <v>164761288</v>
      </c>
      <c r="M28" s="104">
        <f t="shared" si="3"/>
        <v>0.2262646461662713</v>
      </c>
      <c r="N28" s="85">
        <v>105864320</v>
      </c>
      <c r="O28" s="86">
        <v>132976222</v>
      </c>
      <c r="P28" s="86">
        <f t="shared" si="4"/>
        <v>238840542</v>
      </c>
      <c r="Q28" s="104">
        <f t="shared" si="5"/>
        <v>0.3279967726750865</v>
      </c>
      <c r="R28" s="85">
        <v>0</v>
      </c>
      <c r="S28" s="86">
        <v>0</v>
      </c>
      <c r="T28" s="86">
        <f t="shared" si="6"/>
        <v>0</v>
      </c>
      <c r="U28" s="104">
        <f t="shared" si="7"/>
        <v>0</v>
      </c>
      <c r="V28" s="85">
        <v>0</v>
      </c>
      <c r="W28" s="86">
        <v>0</v>
      </c>
      <c r="X28" s="86">
        <f t="shared" si="8"/>
        <v>0</v>
      </c>
      <c r="Y28" s="104">
        <f t="shared" si="9"/>
        <v>0</v>
      </c>
      <c r="Z28" s="85">
        <f t="shared" si="10"/>
        <v>243800344</v>
      </c>
      <c r="AA28" s="86">
        <f t="shared" si="11"/>
        <v>159801486</v>
      </c>
      <c r="AB28" s="86">
        <f t="shared" si="12"/>
        <v>403601830</v>
      </c>
      <c r="AC28" s="104">
        <f t="shared" si="13"/>
        <v>0.5077168829823887</v>
      </c>
      <c r="AD28" s="85">
        <v>74913265</v>
      </c>
      <c r="AE28" s="86">
        <v>33196748</v>
      </c>
      <c r="AF28" s="86">
        <f t="shared" si="14"/>
        <v>108110013</v>
      </c>
      <c r="AG28" s="86">
        <v>627796677</v>
      </c>
      <c r="AH28" s="86">
        <v>740608451</v>
      </c>
      <c r="AI28" s="87">
        <v>431842755</v>
      </c>
      <c r="AJ28" s="124">
        <f t="shared" si="15"/>
        <v>0.5830918542948141</v>
      </c>
      <c r="AK28" s="125">
        <f t="shared" si="16"/>
        <v>-1</v>
      </c>
    </row>
    <row r="29" spans="1:37" ht="16.5">
      <c r="A29" s="65"/>
      <c r="B29" s="66" t="s">
        <v>548</v>
      </c>
      <c r="C29" s="67"/>
      <c r="D29" s="88">
        <f>SUM(D23:D28)</f>
        <v>1431325534</v>
      </c>
      <c r="E29" s="89">
        <f>SUM(E23:E28)</f>
        <v>606749566</v>
      </c>
      <c r="F29" s="90">
        <f t="shared" si="0"/>
        <v>2038075100</v>
      </c>
      <c r="G29" s="88">
        <f>SUM(G23:G28)</f>
        <v>1468383850</v>
      </c>
      <c r="H29" s="89">
        <f>SUM(H23:H28)</f>
        <v>649710769</v>
      </c>
      <c r="I29" s="90">
        <f t="shared" si="1"/>
        <v>2118094619</v>
      </c>
      <c r="J29" s="88">
        <f>SUM(J23:J28)</f>
        <v>612681129</v>
      </c>
      <c r="K29" s="89">
        <f>SUM(K23:K28)</f>
        <v>65078936</v>
      </c>
      <c r="L29" s="89">
        <f t="shared" si="2"/>
        <v>677760065</v>
      </c>
      <c r="M29" s="105">
        <f t="shared" si="3"/>
        <v>0.332549112149989</v>
      </c>
      <c r="N29" s="88">
        <f>SUM(N23:N28)</f>
        <v>299350836</v>
      </c>
      <c r="O29" s="89">
        <f>SUM(O23:O28)</f>
        <v>168554079</v>
      </c>
      <c r="P29" s="89">
        <f t="shared" si="4"/>
        <v>467904915</v>
      </c>
      <c r="Q29" s="105">
        <f t="shared" si="5"/>
        <v>0.2295817828302794</v>
      </c>
      <c r="R29" s="88">
        <f>SUM(R23:R28)</f>
        <v>172134125</v>
      </c>
      <c r="S29" s="89">
        <f>SUM(S23:S28)</f>
        <v>24835843</v>
      </c>
      <c r="T29" s="89">
        <f t="shared" si="6"/>
        <v>196969968</v>
      </c>
      <c r="U29" s="105">
        <f t="shared" si="7"/>
        <v>0.09299394192927696</v>
      </c>
      <c r="V29" s="88">
        <f>SUM(V23:V28)</f>
        <v>0</v>
      </c>
      <c r="W29" s="89">
        <f>SUM(W23:W28)</f>
        <v>0</v>
      </c>
      <c r="X29" s="89">
        <f t="shared" si="8"/>
        <v>0</v>
      </c>
      <c r="Y29" s="105">
        <f t="shared" si="9"/>
        <v>0</v>
      </c>
      <c r="Z29" s="88">
        <f t="shared" si="10"/>
        <v>1084166090</v>
      </c>
      <c r="AA29" s="89">
        <f t="shared" si="11"/>
        <v>258468858</v>
      </c>
      <c r="AB29" s="89">
        <f t="shared" si="12"/>
        <v>1342634948</v>
      </c>
      <c r="AC29" s="105">
        <f t="shared" si="13"/>
        <v>0.6338880878862192</v>
      </c>
      <c r="AD29" s="88">
        <f>SUM(AD23:AD28)</f>
        <v>245059395</v>
      </c>
      <c r="AE29" s="89">
        <f>SUM(AE23:AE28)</f>
        <v>59854790</v>
      </c>
      <c r="AF29" s="89">
        <f t="shared" si="14"/>
        <v>304914185</v>
      </c>
      <c r="AG29" s="89">
        <f>SUM(AG23:AG28)</f>
        <v>1991429909</v>
      </c>
      <c r="AH29" s="89">
        <f>SUM(AH23:AH28)</f>
        <v>2159443580</v>
      </c>
      <c r="AI29" s="90">
        <f>SUM(AI23:AI28)</f>
        <v>1352318545</v>
      </c>
      <c r="AJ29" s="126">
        <f t="shared" si="15"/>
        <v>0.6262347196864482</v>
      </c>
      <c r="AK29" s="127">
        <f t="shared" si="16"/>
        <v>-0.35401507148642497</v>
      </c>
    </row>
    <row r="30" spans="1:37" ht="12.75">
      <c r="A30" s="62" t="s">
        <v>98</v>
      </c>
      <c r="B30" s="63" t="s">
        <v>58</v>
      </c>
      <c r="C30" s="64" t="s">
        <v>59</v>
      </c>
      <c r="D30" s="85">
        <v>2955774322</v>
      </c>
      <c r="E30" s="86">
        <v>213746949</v>
      </c>
      <c r="F30" s="87">
        <f t="shared" si="0"/>
        <v>3169521271</v>
      </c>
      <c r="G30" s="85">
        <v>2955774322</v>
      </c>
      <c r="H30" s="86">
        <v>213746949</v>
      </c>
      <c r="I30" s="87">
        <f t="shared" si="1"/>
        <v>3169521271</v>
      </c>
      <c r="J30" s="85">
        <v>695066669</v>
      </c>
      <c r="K30" s="86">
        <v>45501566</v>
      </c>
      <c r="L30" s="86">
        <f t="shared" si="2"/>
        <v>740568235</v>
      </c>
      <c r="M30" s="104">
        <f t="shared" si="3"/>
        <v>0.23365302570326243</v>
      </c>
      <c r="N30" s="85">
        <v>0</v>
      </c>
      <c r="O30" s="86">
        <v>23829470</v>
      </c>
      <c r="P30" s="86">
        <f t="shared" si="4"/>
        <v>23829470</v>
      </c>
      <c r="Q30" s="104">
        <f t="shared" si="5"/>
        <v>0.007518318371304599</v>
      </c>
      <c r="R30" s="85">
        <v>0</v>
      </c>
      <c r="S30" s="86">
        <v>0</v>
      </c>
      <c r="T30" s="86">
        <f t="shared" si="6"/>
        <v>0</v>
      </c>
      <c r="U30" s="104">
        <f t="shared" si="7"/>
        <v>0</v>
      </c>
      <c r="V30" s="85">
        <v>0</v>
      </c>
      <c r="W30" s="86">
        <v>0</v>
      </c>
      <c r="X30" s="86">
        <f t="shared" si="8"/>
        <v>0</v>
      </c>
      <c r="Y30" s="104">
        <f t="shared" si="9"/>
        <v>0</v>
      </c>
      <c r="Z30" s="85">
        <f t="shared" si="10"/>
        <v>695066669</v>
      </c>
      <c r="AA30" s="86">
        <f t="shared" si="11"/>
        <v>69331036</v>
      </c>
      <c r="AB30" s="86">
        <f t="shared" si="12"/>
        <v>764397705</v>
      </c>
      <c r="AC30" s="104">
        <f t="shared" si="13"/>
        <v>0.24117134407456703</v>
      </c>
      <c r="AD30" s="85">
        <v>607944633</v>
      </c>
      <c r="AE30" s="86">
        <v>39659821</v>
      </c>
      <c r="AF30" s="86">
        <f t="shared" si="14"/>
        <v>647604454</v>
      </c>
      <c r="AG30" s="86">
        <v>2658789224</v>
      </c>
      <c r="AH30" s="86">
        <v>2724513653</v>
      </c>
      <c r="AI30" s="87">
        <v>2009545107</v>
      </c>
      <c r="AJ30" s="124">
        <f t="shared" si="15"/>
        <v>0.7375793858794805</v>
      </c>
      <c r="AK30" s="125">
        <f t="shared" si="16"/>
        <v>-1</v>
      </c>
    </row>
    <row r="31" spans="1:37" ht="12.75">
      <c r="A31" s="62" t="s">
        <v>98</v>
      </c>
      <c r="B31" s="63" t="s">
        <v>549</v>
      </c>
      <c r="C31" s="64" t="s">
        <v>550</v>
      </c>
      <c r="D31" s="85">
        <v>375236961</v>
      </c>
      <c r="E31" s="86">
        <v>48419480</v>
      </c>
      <c r="F31" s="87">
        <f t="shared" si="0"/>
        <v>423656441</v>
      </c>
      <c r="G31" s="85">
        <v>375236961</v>
      </c>
      <c r="H31" s="86">
        <v>48419480</v>
      </c>
      <c r="I31" s="87">
        <f t="shared" si="1"/>
        <v>423656441</v>
      </c>
      <c r="J31" s="85">
        <v>116240732</v>
      </c>
      <c r="K31" s="86">
        <v>15473290</v>
      </c>
      <c r="L31" s="86">
        <f t="shared" si="2"/>
        <v>131714022</v>
      </c>
      <c r="M31" s="104">
        <f t="shared" si="3"/>
        <v>0.31089819309509803</v>
      </c>
      <c r="N31" s="85">
        <v>38268638</v>
      </c>
      <c r="O31" s="86">
        <v>20057294</v>
      </c>
      <c r="P31" s="86">
        <f t="shared" si="4"/>
        <v>58325932</v>
      </c>
      <c r="Q31" s="104">
        <f t="shared" si="5"/>
        <v>0.1376727139149054</v>
      </c>
      <c r="R31" s="85">
        <v>81695424</v>
      </c>
      <c r="S31" s="86">
        <v>5337981</v>
      </c>
      <c r="T31" s="86">
        <f t="shared" si="6"/>
        <v>87033405</v>
      </c>
      <c r="U31" s="104">
        <f t="shared" si="7"/>
        <v>0.2054339237580481</v>
      </c>
      <c r="V31" s="85">
        <v>0</v>
      </c>
      <c r="W31" s="86">
        <v>0</v>
      </c>
      <c r="X31" s="86">
        <f t="shared" si="8"/>
        <v>0</v>
      </c>
      <c r="Y31" s="104">
        <f t="shared" si="9"/>
        <v>0</v>
      </c>
      <c r="Z31" s="85">
        <f t="shared" si="10"/>
        <v>236204794</v>
      </c>
      <c r="AA31" s="86">
        <f t="shared" si="11"/>
        <v>40868565</v>
      </c>
      <c r="AB31" s="86">
        <f t="shared" si="12"/>
        <v>277073359</v>
      </c>
      <c r="AC31" s="104">
        <f t="shared" si="13"/>
        <v>0.6540048307680515</v>
      </c>
      <c r="AD31" s="85">
        <v>67438215</v>
      </c>
      <c r="AE31" s="86">
        <v>5260037</v>
      </c>
      <c r="AF31" s="86">
        <f t="shared" si="14"/>
        <v>72698252</v>
      </c>
      <c r="AG31" s="86">
        <v>245544109</v>
      </c>
      <c r="AH31" s="86">
        <v>423466997</v>
      </c>
      <c r="AI31" s="87">
        <v>292918115</v>
      </c>
      <c r="AJ31" s="124">
        <f t="shared" si="15"/>
        <v>0.6917141526379681</v>
      </c>
      <c r="AK31" s="125">
        <f t="shared" si="16"/>
        <v>0.19718703827981998</v>
      </c>
    </row>
    <row r="32" spans="1:37" ht="12.75">
      <c r="A32" s="62" t="s">
        <v>98</v>
      </c>
      <c r="B32" s="63" t="s">
        <v>72</v>
      </c>
      <c r="C32" s="64" t="s">
        <v>73</v>
      </c>
      <c r="D32" s="85">
        <v>1572913140</v>
      </c>
      <c r="E32" s="86">
        <v>241497885</v>
      </c>
      <c r="F32" s="87">
        <f t="shared" si="0"/>
        <v>1814411025</v>
      </c>
      <c r="G32" s="85">
        <v>1416542623</v>
      </c>
      <c r="H32" s="86">
        <v>243329334</v>
      </c>
      <c r="I32" s="87">
        <f t="shared" si="1"/>
        <v>1659871957</v>
      </c>
      <c r="J32" s="85">
        <v>143680990</v>
      </c>
      <c r="K32" s="86">
        <v>19917912</v>
      </c>
      <c r="L32" s="86">
        <f t="shared" si="2"/>
        <v>163598902</v>
      </c>
      <c r="M32" s="104">
        <f t="shared" si="3"/>
        <v>0.09016639545606818</v>
      </c>
      <c r="N32" s="85">
        <v>328303999</v>
      </c>
      <c r="O32" s="86">
        <v>78005092</v>
      </c>
      <c r="P32" s="86">
        <f t="shared" si="4"/>
        <v>406309091</v>
      </c>
      <c r="Q32" s="104">
        <f t="shared" si="5"/>
        <v>0.22393442577323405</v>
      </c>
      <c r="R32" s="85">
        <v>379222589</v>
      </c>
      <c r="S32" s="86">
        <v>32489462</v>
      </c>
      <c r="T32" s="86">
        <f t="shared" si="6"/>
        <v>411712051</v>
      </c>
      <c r="U32" s="104">
        <f t="shared" si="7"/>
        <v>0.24803844011204051</v>
      </c>
      <c r="V32" s="85">
        <v>0</v>
      </c>
      <c r="W32" s="86">
        <v>0</v>
      </c>
      <c r="X32" s="86">
        <f t="shared" si="8"/>
        <v>0</v>
      </c>
      <c r="Y32" s="104">
        <f t="shared" si="9"/>
        <v>0</v>
      </c>
      <c r="Z32" s="85">
        <f t="shared" si="10"/>
        <v>851207578</v>
      </c>
      <c r="AA32" s="86">
        <f t="shared" si="11"/>
        <v>130412466</v>
      </c>
      <c r="AB32" s="86">
        <f t="shared" si="12"/>
        <v>981620044</v>
      </c>
      <c r="AC32" s="104">
        <f t="shared" si="13"/>
        <v>0.5913829918388096</v>
      </c>
      <c r="AD32" s="85">
        <v>272380960</v>
      </c>
      <c r="AE32" s="86">
        <v>51752369</v>
      </c>
      <c r="AF32" s="86">
        <f t="shared" si="14"/>
        <v>324133329</v>
      </c>
      <c r="AG32" s="86">
        <v>0</v>
      </c>
      <c r="AH32" s="86">
        <v>1723283436</v>
      </c>
      <c r="AI32" s="87">
        <v>1270363164</v>
      </c>
      <c r="AJ32" s="124">
        <f t="shared" si="15"/>
        <v>0.7371759847867533</v>
      </c>
      <c r="AK32" s="125">
        <f t="shared" si="16"/>
        <v>0.270193510399543</v>
      </c>
    </row>
    <row r="33" spans="1:37" ht="12.75">
      <c r="A33" s="62" t="s">
        <v>113</v>
      </c>
      <c r="B33" s="63" t="s">
        <v>551</v>
      </c>
      <c r="C33" s="64" t="s">
        <v>552</v>
      </c>
      <c r="D33" s="85">
        <v>180843000</v>
      </c>
      <c r="E33" s="86">
        <v>9905000</v>
      </c>
      <c r="F33" s="87">
        <f t="shared" si="0"/>
        <v>190748000</v>
      </c>
      <c r="G33" s="85">
        <v>180843000</v>
      </c>
      <c r="H33" s="86">
        <v>7705000</v>
      </c>
      <c r="I33" s="87">
        <f t="shared" si="1"/>
        <v>188548000</v>
      </c>
      <c r="J33" s="85">
        <v>74749424</v>
      </c>
      <c r="K33" s="86">
        <v>1375269</v>
      </c>
      <c r="L33" s="86">
        <f t="shared" si="2"/>
        <v>76124693</v>
      </c>
      <c r="M33" s="104">
        <f t="shared" si="3"/>
        <v>0.3990851437498689</v>
      </c>
      <c r="N33" s="85">
        <v>57111325</v>
      </c>
      <c r="O33" s="86">
        <v>942805</v>
      </c>
      <c r="P33" s="86">
        <f t="shared" si="4"/>
        <v>58054130</v>
      </c>
      <c r="Q33" s="104">
        <f t="shared" si="5"/>
        <v>0.30434987522804957</v>
      </c>
      <c r="R33" s="85">
        <v>956953</v>
      </c>
      <c r="S33" s="86">
        <v>4363587</v>
      </c>
      <c r="T33" s="86">
        <f t="shared" si="6"/>
        <v>5320540</v>
      </c>
      <c r="U33" s="104">
        <f t="shared" si="7"/>
        <v>0.02821849078218809</v>
      </c>
      <c r="V33" s="85">
        <v>0</v>
      </c>
      <c r="W33" s="86">
        <v>0</v>
      </c>
      <c r="X33" s="86">
        <f t="shared" si="8"/>
        <v>0</v>
      </c>
      <c r="Y33" s="104">
        <f t="shared" si="9"/>
        <v>0</v>
      </c>
      <c r="Z33" s="85">
        <f t="shared" si="10"/>
        <v>132817702</v>
      </c>
      <c r="AA33" s="86">
        <f t="shared" si="11"/>
        <v>6681661</v>
      </c>
      <c r="AB33" s="86">
        <f t="shared" si="12"/>
        <v>139499363</v>
      </c>
      <c r="AC33" s="104">
        <f t="shared" si="13"/>
        <v>0.7398612714003862</v>
      </c>
      <c r="AD33" s="85">
        <v>44525244</v>
      </c>
      <c r="AE33" s="86">
        <v>0</v>
      </c>
      <c r="AF33" s="86">
        <f t="shared" si="14"/>
        <v>44525244</v>
      </c>
      <c r="AG33" s="86">
        <v>177320600</v>
      </c>
      <c r="AH33" s="86">
        <v>181150600</v>
      </c>
      <c r="AI33" s="87">
        <v>124835755</v>
      </c>
      <c r="AJ33" s="124">
        <f t="shared" si="15"/>
        <v>0.6891269198114718</v>
      </c>
      <c r="AK33" s="125">
        <f t="shared" si="16"/>
        <v>-0.8805050905504302</v>
      </c>
    </row>
    <row r="34" spans="1:37" ht="16.5">
      <c r="A34" s="65"/>
      <c r="B34" s="66" t="s">
        <v>553</v>
      </c>
      <c r="C34" s="67"/>
      <c r="D34" s="88">
        <f>SUM(D30:D33)</f>
        <v>5084767423</v>
      </c>
      <c r="E34" s="89">
        <f>SUM(E30:E33)</f>
        <v>513569314</v>
      </c>
      <c r="F34" s="90">
        <f t="shared" si="0"/>
        <v>5598336737</v>
      </c>
      <c r="G34" s="88">
        <f>SUM(G30:G33)</f>
        <v>4928396906</v>
      </c>
      <c r="H34" s="89">
        <f>SUM(H30:H33)</f>
        <v>513200763</v>
      </c>
      <c r="I34" s="90">
        <f t="shared" si="1"/>
        <v>5441597669</v>
      </c>
      <c r="J34" s="88">
        <f>SUM(J30:J33)</f>
        <v>1029737815</v>
      </c>
      <c r="K34" s="89">
        <f>SUM(K30:K33)</f>
        <v>82268037</v>
      </c>
      <c r="L34" s="89">
        <f t="shared" si="2"/>
        <v>1112005852</v>
      </c>
      <c r="M34" s="105">
        <f t="shared" si="3"/>
        <v>0.19863146935243028</v>
      </c>
      <c r="N34" s="88">
        <f>SUM(N30:N33)</f>
        <v>423683962</v>
      </c>
      <c r="O34" s="89">
        <f>SUM(O30:O33)</f>
        <v>122834661</v>
      </c>
      <c r="P34" s="89">
        <f t="shared" si="4"/>
        <v>546518623</v>
      </c>
      <c r="Q34" s="105">
        <f t="shared" si="5"/>
        <v>0.09762160596521474</v>
      </c>
      <c r="R34" s="88">
        <f>SUM(R30:R33)</f>
        <v>461874966</v>
      </c>
      <c r="S34" s="89">
        <f>SUM(S30:S33)</f>
        <v>42191030</v>
      </c>
      <c r="T34" s="89">
        <f t="shared" si="6"/>
        <v>504065996</v>
      </c>
      <c r="U34" s="105">
        <f t="shared" si="7"/>
        <v>0.09263198543170355</v>
      </c>
      <c r="V34" s="88">
        <f>SUM(V30:V33)</f>
        <v>0</v>
      </c>
      <c r="W34" s="89">
        <f>SUM(W30:W33)</f>
        <v>0</v>
      </c>
      <c r="X34" s="89">
        <f t="shared" si="8"/>
        <v>0</v>
      </c>
      <c r="Y34" s="105">
        <f t="shared" si="9"/>
        <v>0</v>
      </c>
      <c r="Z34" s="88">
        <f t="shared" si="10"/>
        <v>1915296743</v>
      </c>
      <c r="AA34" s="89">
        <f t="shared" si="11"/>
        <v>247293728</v>
      </c>
      <c r="AB34" s="89">
        <f t="shared" si="12"/>
        <v>2162590471</v>
      </c>
      <c r="AC34" s="105">
        <f t="shared" si="13"/>
        <v>0.3974182956082856</v>
      </c>
      <c r="AD34" s="88">
        <f>SUM(AD30:AD33)</f>
        <v>992289052</v>
      </c>
      <c r="AE34" s="89">
        <f>SUM(AE30:AE33)</f>
        <v>96672227</v>
      </c>
      <c r="AF34" s="89">
        <f t="shared" si="14"/>
        <v>1088961279</v>
      </c>
      <c r="AG34" s="89">
        <f>SUM(AG30:AG33)</f>
        <v>3081653933</v>
      </c>
      <c r="AH34" s="89">
        <f>SUM(AH30:AH33)</f>
        <v>5052414686</v>
      </c>
      <c r="AI34" s="90">
        <f>SUM(AI30:AI33)</f>
        <v>3697662141</v>
      </c>
      <c r="AJ34" s="126">
        <f t="shared" si="15"/>
        <v>0.7318603817786464</v>
      </c>
      <c r="AK34" s="127">
        <f t="shared" si="16"/>
        <v>-0.5371130216283843</v>
      </c>
    </row>
    <row r="35" spans="1:37" ht="16.5">
      <c r="A35" s="68"/>
      <c r="B35" s="69" t="s">
        <v>554</v>
      </c>
      <c r="C35" s="70"/>
      <c r="D35" s="91">
        <f>SUM(D9:D14,D16:D21,D23:D28,D30:D33)</f>
        <v>16988908895</v>
      </c>
      <c r="E35" s="92">
        <f>SUM(E9:E14,E16:E21,E23:E28,E30:E33)</f>
        <v>3107218029</v>
      </c>
      <c r="F35" s="93">
        <f t="shared" si="0"/>
        <v>20096126924</v>
      </c>
      <c r="G35" s="91">
        <f>SUM(G9:G14,G16:G21,G23:G28,G30:G33)</f>
        <v>16999405744</v>
      </c>
      <c r="H35" s="92">
        <f>SUM(H9:H14,H16:H21,H23:H28,H30:H33)</f>
        <v>3228311764</v>
      </c>
      <c r="I35" s="93">
        <f t="shared" si="1"/>
        <v>20227717508</v>
      </c>
      <c r="J35" s="91">
        <f>SUM(J9:J14,J16:J21,J23:J28,J30:J33)</f>
        <v>4104681485</v>
      </c>
      <c r="K35" s="92">
        <f>SUM(K9:K14,K16:K21,K23:K28,K30:K33)</f>
        <v>310453694</v>
      </c>
      <c r="L35" s="92">
        <f t="shared" si="2"/>
        <v>4415135179</v>
      </c>
      <c r="M35" s="106">
        <f t="shared" si="3"/>
        <v>0.21970080084074214</v>
      </c>
      <c r="N35" s="91">
        <f>SUM(N9:N14,N16:N21,N23:N28,N30:N33)</f>
        <v>3251582896</v>
      </c>
      <c r="O35" s="92">
        <f>SUM(O9:O14,O16:O21,O23:O28,O30:O33)</f>
        <v>820573860</v>
      </c>
      <c r="P35" s="92">
        <f t="shared" si="4"/>
        <v>4072156756</v>
      </c>
      <c r="Q35" s="106">
        <f t="shared" si="5"/>
        <v>0.20263390908109694</v>
      </c>
      <c r="R35" s="91">
        <f>SUM(R9:R14,R16:R21,R23:R28,R30:R33)</f>
        <v>2667689912</v>
      </c>
      <c r="S35" s="92">
        <f>SUM(S9:S14,S16:S21,S23:S28,S30:S33)</f>
        <v>680687843</v>
      </c>
      <c r="T35" s="92">
        <f t="shared" si="6"/>
        <v>3348377755</v>
      </c>
      <c r="U35" s="106">
        <f t="shared" si="7"/>
        <v>0.16553413669514255</v>
      </c>
      <c r="V35" s="91">
        <f>SUM(V9:V14,V16:V21,V23:V28,V30:V33)</f>
        <v>0</v>
      </c>
      <c r="W35" s="92">
        <f>SUM(W9:W14,W16:W21,W23:W28,W30:W33)</f>
        <v>0</v>
      </c>
      <c r="X35" s="92">
        <f t="shared" si="8"/>
        <v>0</v>
      </c>
      <c r="Y35" s="106">
        <f t="shared" si="9"/>
        <v>0</v>
      </c>
      <c r="Z35" s="91">
        <f t="shared" si="10"/>
        <v>10023954293</v>
      </c>
      <c r="AA35" s="92">
        <f t="shared" si="11"/>
        <v>1811715397</v>
      </c>
      <c r="AB35" s="92">
        <f t="shared" si="12"/>
        <v>11835669690</v>
      </c>
      <c r="AC35" s="106">
        <f t="shared" si="13"/>
        <v>0.5851213655381052</v>
      </c>
      <c r="AD35" s="91">
        <f>SUM(AD9:AD14,AD16:AD21,AD23:AD28,AD30:AD33)</f>
        <v>3252280200</v>
      </c>
      <c r="AE35" s="92">
        <f>SUM(AE9:AE14,AE16:AE21,AE23:AE28,AE30:AE33)</f>
        <v>421721340</v>
      </c>
      <c r="AF35" s="92">
        <f t="shared" si="14"/>
        <v>3674001540</v>
      </c>
      <c r="AG35" s="92">
        <f>SUM(AG9:AG14,AG16:AG21,AG23:AG28,AG30:AG33)</f>
        <v>16043754396</v>
      </c>
      <c r="AH35" s="92">
        <f>SUM(AH9:AH14,AH16:AH21,AH23:AH28,AH30:AH33)</f>
        <v>18557298532</v>
      </c>
      <c r="AI35" s="93">
        <f>SUM(AI9:AI14,AI16:AI21,AI23:AI28,AI30:AI33)</f>
        <v>13009226341</v>
      </c>
      <c r="AJ35" s="128">
        <f t="shared" si="15"/>
        <v>0.7010301805818899</v>
      </c>
      <c r="AK35" s="129">
        <f t="shared" si="16"/>
        <v>-0.08862919121149848</v>
      </c>
    </row>
    <row r="36" spans="1:37" ht="12.75">
      <c r="A36" s="71"/>
      <c r="B36" s="71"/>
      <c r="C36" s="71"/>
      <c r="D36" s="94"/>
      <c r="E36" s="94"/>
      <c r="F36" s="94"/>
      <c r="G36" s="94"/>
      <c r="H36" s="94"/>
      <c r="I36" s="94"/>
      <c r="J36" s="94"/>
      <c r="K36" s="94"/>
      <c r="L36" s="94"/>
      <c r="M36" s="107"/>
      <c r="N36" s="94"/>
      <c r="O36" s="94"/>
      <c r="P36" s="94"/>
      <c r="Q36" s="107"/>
      <c r="R36" s="94"/>
      <c r="S36" s="94"/>
      <c r="T36" s="94"/>
      <c r="U36" s="107"/>
      <c r="V36" s="94"/>
      <c r="W36" s="94"/>
      <c r="X36" s="94"/>
      <c r="Y36" s="107"/>
      <c r="Z36" s="94"/>
      <c r="AA36" s="94"/>
      <c r="AB36" s="94"/>
      <c r="AC36" s="107"/>
      <c r="AD36" s="94"/>
      <c r="AE36" s="94"/>
      <c r="AF36" s="94"/>
      <c r="AG36" s="94"/>
      <c r="AH36" s="94"/>
      <c r="AI36" s="94"/>
      <c r="AJ36" s="107"/>
      <c r="AK36" s="107"/>
    </row>
    <row r="37" spans="1:37" ht="12.75">
      <c r="A37" s="71"/>
      <c r="B37" s="71"/>
      <c r="C37" s="71"/>
      <c r="D37" s="94"/>
      <c r="E37" s="94"/>
      <c r="F37" s="94"/>
      <c r="G37" s="94"/>
      <c r="H37" s="94"/>
      <c r="I37" s="94"/>
      <c r="J37" s="94"/>
      <c r="K37" s="94"/>
      <c r="L37" s="94"/>
      <c r="M37" s="107"/>
      <c r="N37" s="94"/>
      <c r="O37" s="94"/>
      <c r="P37" s="94"/>
      <c r="Q37" s="107"/>
      <c r="R37" s="94"/>
      <c r="S37" s="94"/>
      <c r="T37" s="94"/>
      <c r="U37" s="107"/>
      <c r="V37" s="94"/>
      <c r="W37" s="94"/>
      <c r="X37" s="94"/>
      <c r="Y37" s="107"/>
      <c r="Z37" s="94"/>
      <c r="AA37" s="94"/>
      <c r="AB37" s="94"/>
      <c r="AC37" s="107"/>
      <c r="AD37" s="94"/>
      <c r="AE37" s="94"/>
      <c r="AF37" s="94"/>
      <c r="AG37" s="94"/>
      <c r="AH37" s="94"/>
      <c r="AI37" s="94"/>
      <c r="AJ37" s="107"/>
      <c r="AK37" s="107"/>
    </row>
    <row r="38" spans="1:37" ht="12.75">
      <c r="A38" s="71"/>
      <c r="B38" s="71"/>
      <c r="C38" s="71"/>
      <c r="D38" s="94"/>
      <c r="E38" s="94"/>
      <c r="F38" s="94"/>
      <c r="G38" s="94"/>
      <c r="H38" s="94"/>
      <c r="I38" s="94"/>
      <c r="J38" s="94"/>
      <c r="K38" s="94"/>
      <c r="L38" s="94"/>
      <c r="M38" s="107"/>
      <c r="N38" s="94"/>
      <c r="O38" s="94"/>
      <c r="P38" s="94"/>
      <c r="Q38" s="107"/>
      <c r="R38" s="94"/>
      <c r="S38" s="94"/>
      <c r="T38" s="94"/>
      <c r="U38" s="107"/>
      <c r="V38" s="94"/>
      <c r="W38" s="94"/>
      <c r="X38" s="94"/>
      <c r="Y38" s="107"/>
      <c r="Z38" s="94"/>
      <c r="AA38" s="94"/>
      <c r="AB38" s="94"/>
      <c r="AC38" s="107"/>
      <c r="AD38" s="94"/>
      <c r="AE38" s="94"/>
      <c r="AF38" s="94"/>
      <c r="AG38" s="94"/>
      <c r="AH38" s="94"/>
      <c r="AI38" s="94"/>
      <c r="AJ38" s="107"/>
      <c r="AK38" s="107"/>
    </row>
    <row r="39" spans="1:37" ht="12.75">
      <c r="A39" s="71"/>
      <c r="B39" s="71"/>
      <c r="C39" s="71"/>
      <c r="D39" s="94"/>
      <c r="E39" s="94"/>
      <c r="F39" s="94"/>
      <c r="G39" s="94"/>
      <c r="H39" s="94"/>
      <c r="I39" s="94"/>
      <c r="J39" s="94"/>
      <c r="K39" s="94"/>
      <c r="L39" s="94"/>
      <c r="M39" s="107"/>
      <c r="N39" s="94"/>
      <c r="O39" s="94"/>
      <c r="P39" s="94"/>
      <c r="Q39" s="107"/>
      <c r="R39" s="94"/>
      <c r="S39" s="94"/>
      <c r="T39" s="94"/>
      <c r="U39" s="107"/>
      <c r="V39" s="94"/>
      <c r="W39" s="94"/>
      <c r="X39" s="94"/>
      <c r="Y39" s="107"/>
      <c r="Z39" s="94"/>
      <c r="AA39" s="94"/>
      <c r="AB39" s="94"/>
      <c r="AC39" s="107"/>
      <c r="AD39" s="94"/>
      <c r="AE39" s="94"/>
      <c r="AF39" s="94"/>
      <c r="AG39" s="94"/>
      <c r="AH39" s="94"/>
      <c r="AI39" s="94"/>
      <c r="AJ39" s="107"/>
      <c r="AK39" s="107"/>
    </row>
    <row r="40" spans="1:37" ht="12.75">
      <c r="A40" s="71"/>
      <c r="B40" s="71"/>
      <c r="C40" s="71"/>
      <c r="D40" s="94"/>
      <c r="E40" s="94"/>
      <c r="F40" s="94"/>
      <c r="G40" s="94"/>
      <c r="H40" s="94"/>
      <c r="I40" s="94"/>
      <c r="J40" s="94"/>
      <c r="K40" s="94"/>
      <c r="L40" s="94"/>
      <c r="M40" s="107"/>
      <c r="N40" s="94"/>
      <c r="O40" s="94"/>
      <c r="P40" s="94"/>
      <c r="Q40" s="107"/>
      <c r="R40" s="94"/>
      <c r="S40" s="94"/>
      <c r="T40" s="94"/>
      <c r="U40" s="107"/>
      <c r="V40" s="94"/>
      <c r="W40" s="94"/>
      <c r="X40" s="94"/>
      <c r="Y40" s="107"/>
      <c r="Z40" s="94"/>
      <c r="AA40" s="94"/>
      <c r="AB40" s="94"/>
      <c r="AC40" s="107"/>
      <c r="AD40" s="94"/>
      <c r="AE40" s="94"/>
      <c r="AF40" s="94"/>
      <c r="AG40" s="94"/>
      <c r="AH40" s="94"/>
      <c r="AI40" s="94"/>
      <c r="AJ40" s="107"/>
      <c r="AK40" s="107"/>
    </row>
    <row r="41" spans="1:37" ht="12.75">
      <c r="A41" s="71"/>
      <c r="B41" s="71"/>
      <c r="C41" s="71"/>
      <c r="D41" s="94"/>
      <c r="E41" s="94"/>
      <c r="F41" s="94"/>
      <c r="G41" s="94"/>
      <c r="H41" s="94"/>
      <c r="I41" s="94"/>
      <c r="J41" s="94"/>
      <c r="K41" s="94"/>
      <c r="L41" s="94"/>
      <c r="M41" s="107"/>
      <c r="N41" s="94"/>
      <c r="O41" s="94"/>
      <c r="P41" s="94"/>
      <c r="Q41" s="107"/>
      <c r="R41" s="94"/>
      <c r="S41" s="94"/>
      <c r="T41" s="94"/>
      <c r="U41" s="107"/>
      <c r="V41" s="94"/>
      <c r="W41" s="94"/>
      <c r="X41" s="94"/>
      <c r="Y41" s="107"/>
      <c r="Z41" s="94"/>
      <c r="AA41" s="94"/>
      <c r="AB41" s="94"/>
      <c r="AC41" s="107"/>
      <c r="AD41" s="94"/>
      <c r="AE41" s="94"/>
      <c r="AF41" s="94"/>
      <c r="AG41" s="94"/>
      <c r="AH41" s="94"/>
      <c r="AI41" s="94"/>
      <c r="AJ41" s="107"/>
      <c r="AK41" s="107"/>
    </row>
    <row r="42" spans="1:37" ht="12.75">
      <c r="A42" s="71"/>
      <c r="B42" s="71"/>
      <c r="C42" s="71"/>
      <c r="D42" s="94"/>
      <c r="E42" s="94"/>
      <c r="F42" s="94"/>
      <c r="G42" s="94"/>
      <c r="H42" s="94"/>
      <c r="I42" s="94"/>
      <c r="J42" s="94"/>
      <c r="K42" s="94"/>
      <c r="L42" s="94"/>
      <c r="M42" s="107"/>
      <c r="N42" s="94"/>
      <c r="O42" s="94"/>
      <c r="P42" s="94"/>
      <c r="Q42" s="107"/>
      <c r="R42" s="94"/>
      <c r="S42" s="94"/>
      <c r="T42" s="94"/>
      <c r="U42" s="107"/>
      <c r="V42" s="94"/>
      <c r="W42" s="94"/>
      <c r="X42" s="94"/>
      <c r="Y42" s="107"/>
      <c r="Z42" s="94"/>
      <c r="AA42" s="94"/>
      <c r="AB42" s="94"/>
      <c r="AC42" s="107"/>
      <c r="AD42" s="94"/>
      <c r="AE42" s="94"/>
      <c r="AF42" s="94"/>
      <c r="AG42" s="94"/>
      <c r="AH42" s="94"/>
      <c r="AI42" s="94"/>
      <c r="AJ42" s="107"/>
      <c r="AK42" s="107"/>
    </row>
    <row r="43" spans="1:37" ht="12.75">
      <c r="A43" s="71"/>
      <c r="B43" s="71"/>
      <c r="C43" s="71"/>
      <c r="D43" s="94"/>
      <c r="E43" s="94"/>
      <c r="F43" s="94"/>
      <c r="G43" s="94"/>
      <c r="H43" s="94"/>
      <c r="I43" s="94"/>
      <c r="J43" s="94"/>
      <c r="K43" s="94"/>
      <c r="L43" s="94"/>
      <c r="M43" s="107"/>
      <c r="N43" s="94"/>
      <c r="O43" s="94"/>
      <c r="P43" s="94"/>
      <c r="Q43" s="107"/>
      <c r="R43" s="94"/>
      <c r="S43" s="94"/>
      <c r="T43" s="94"/>
      <c r="U43" s="107"/>
      <c r="V43" s="94"/>
      <c r="W43" s="94"/>
      <c r="X43" s="94"/>
      <c r="Y43" s="107"/>
      <c r="Z43" s="94"/>
      <c r="AA43" s="94"/>
      <c r="AB43" s="94"/>
      <c r="AC43" s="107"/>
      <c r="AD43" s="94"/>
      <c r="AE43" s="94"/>
      <c r="AF43" s="94"/>
      <c r="AG43" s="94"/>
      <c r="AH43" s="94"/>
      <c r="AI43" s="94"/>
      <c r="AJ43" s="107"/>
      <c r="AK43" s="107"/>
    </row>
    <row r="44" spans="1:37" ht="12.75">
      <c r="A44" s="71"/>
      <c r="B44" s="71"/>
      <c r="C44" s="71"/>
      <c r="D44" s="94"/>
      <c r="E44" s="94"/>
      <c r="F44" s="94"/>
      <c r="G44" s="94"/>
      <c r="H44" s="94"/>
      <c r="I44" s="94"/>
      <c r="J44" s="94"/>
      <c r="K44" s="94"/>
      <c r="L44" s="94"/>
      <c r="M44" s="107"/>
      <c r="N44" s="94"/>
      <c r="O44" s="94"/>
      <c r="P44" s="94"/>
      <c r="Q44" s="107"/>
      <c r="R44" s="94"/>
      <c r="S44" s="94"/>
      <c r="T44" s="94"/>
      <c r="U44" s="107"/>
      <c r="V44" s="94"/>
      <c r="W44" s="94"/>
      <c r="X44" s="94"/>
      <c r="Y44" s="107"/>
      <c r="Z44" s="94"/>
      <c r="AA44" s="94"/>
      <c r="AB44" s="94"/>
      <c r="AC44" s="107"/>
      <c r="AD44" s="94"/>
      <c r="AE44" s="94"/>
      <c r="AF44" s="94"/>
      <c r="AG44" s="94"/>
      <c r="AH44" s="94"/>
      <c r="AI44" s="94"/>
      <c r="AJ44" s="107"/>
      <c r="AK44" s="107"/>
    </row>
    <row r="45" spans="1:37" ht="12.75">
      <c r="A45" s="71"/>
      <c r="B45" s="71"/>
      <c r="C45" s="71"/>
      <c r="D45" s="94"/>
      <c r="E45" s="94"/>
      <c r="F45" s="94"/>
      <c r="G45" s="94"/>
      <c r="H45" s="94"/>
      <c r="I45" s="94"/>
      <c r="J45" s="94"/>
      <c r="K45" s="94"/>
      <c r="L45" s="94"/>
      <c r="M45" s="107"/>
      <c r="N45" s="94"/>
      <c r="O45" s="94"/>
      <c r="P45" s="94"/>
      <c r="Q45" s="107"/>
      <c r="R45" s="94"/>
      <c r="S45" s="94"/>
      <c r="T45" s="94"/>
      <c r="U45" s="107"/>
      <c r="V45" s="94"/>
      <c r="W45" s="94"/>
      <c r="X45" s="94"/>
      <c r="Y45" s="107"/>
      <c r="Z45" s="94"/>
      <c r="AA45" s="94"/>
      <c r="AB45" s="94"/>
      <c r="AC45" s="107"/>
      <c r="AD45" s="94"/>
      <c r="AE45" s="94"/>
      <c r="AF45" s="94"/>
      <c r="AG45" s="94"/>
      <c r="AH45" s="94"/>
      <c r="AI45" s="94"/>
      <c r="AJ45" s="107"/>
      <c r="AK45" s="107"/>
    </row>
    <row r="46" spans="1:37" ht="12.75">
      <c r="A46" s="71"/>
      <c r="B46" s="71"/>
      <c r="C46" s="71"/>
      <c r="D46" s="94"/>
      <c r="E46" s="94"/>
      <c r="F46" s="94"/>
      <c r="G46" s="94"/>
      <c r="H46" s="94"/>
      <c r="I46" s="94"/>
      <c r="J46" s="94"/>
      <c r="K46" s="94"/>
      <c r="L46" s="94"/>
      <c r="M46" s="107"/>
      <c r="N46" s="94"/>
      <c r="O46" s="94"/>
      <c r="P46" s="94"/>
      <c r="Q46" s="107"/>
      <c r="R46" s="94"/>
      <c r="S46" s="94"/>
      <c r="T46" s="94"/>
      <c r="U46" s="107"/>
      <c r="V46" s="94"/>
      <c r="W46" s="94"/>
      <c r="X46" s="94"/>
      <c r="Y46" s="107"/>
      <c r="Z46" s="94"/>
      <c r="AA46" s="94"/>
      <c r="AB46" s="94"/>
      <c r="AC46" s="107"/>
      <c r="AD46" s="94"/>
      <c r="AE46" s="94"/>
      <c r="AF46" s="94"/>
      <c r="AG46" s="94"/>
      <c r="AH46" s="94"/>
      <c r="AI46" s="94"/>
      <c r="AJ46" s="107"/>
      <c r="AK46" s="107"/>
    </row>
    <row r="47" spans="1:37" ht="12.75">
      <c r="A47" s="71"/>
      <c r="B47" s="71"/>
      <c r="C47" s="71"/>
      <c r="D47" s="94"/>
      <c r="E47" s="94"/>
      <c r="F47" s="94"/>
      <c r="G47" s="94"/>
      <c r="H47" s="94"/>
      <c r="I47" s="94"/>
      <c r="J47" s="94"/>
      <c r="K47" s="94"/>
      <c r="L47" s="94"/>
      <c r="M47" s="107"/>
      <c r="N47" s="94"/>
      <c r="O47" s="94"/>
      <c r="P47" s="94"/>
      <c r="Q47" s="107"/>
      <c r="R47" s="94"/>
      <c r="S47" s="94"/>
      <c r="T47" s="94"/>
      <c r="U47" s="107"/>
      <c r="V47" s="94"/>
      <c r="W47" s="94"/>
      <c r="X47" s="94"/>
      <c r="Y47" s="107"/>
      <c r="Z47" s="94"/>
      <c r="AA47" s="94"/>
      <c r="AB47" s="94"/>
      <c r="AC47" s="107"/>
      <c r="AD47" s="94"/>
      <c r="AE47" s="94"/>
      <c r="AF47" s="94"/>
      <c r="AG47" s="94"/>
      <c r="AH47" s="94"/>
      <c r="AI47" s="94"/>
      <c r="AJ47" s="107"/>
      <c r="AK47" s="107"/>
    </row>
    <row r="48" spans="1:37" ht="12.75">
      <c r="A48" s="71"/>
      <c r="B48" s="71"/>
      <c r="C48" s="71"/>
      <c r="D48" s="94"/>
      <c r="E48" s="94"/>
      <c r="F48" s="94"/>
      <c r="G48" s="94"/>
      <c r="H48" s="94"/>
      <c r="I48" s="94"/>
      <c r="J48" s="94"/>
      <c r="K48" s="94"/>
      <c r="L48" s="94"/>
      <c r="M48" s="107"/>
      <c r="N48" s="94"/>
      <c r="O48" s="94"/>
      <c r="P48" s="94"/>
      <c r="Q48" s="107"/>
      <c r="R48" s="94"/>
      <c r="S48" s="94"/>
      <c r="T48" s="94"/>
      <c r="U48" s="107"/>
      <c r="V48" s="94"/>
      <c r="W48" s="94"/>
      <c r="X48" s="94"/>
      <c r="Y48" s="107"/>
      <c r="Z48" s="94"/>
      <c r="AA48" s="94"/>
      <c r="AB48" s="94"/>
      <c r="AC48" s="107"/>
      <c r="AD48" s="94"/>
      <c r="AE48" s="94"/>
      <c r="AF48" s="94"/>
      <c r="AG48" s="94"/>
      <c r="AH48" s="94"/>
      <c r="AI48" s="94"/>
      <c r="AJ48" s="107"/>
      <c r="AK48" s="107"/>
    </row>
    <row r="49" spans="1:37" ht="12.75">
      <c r="A49" s="71"/>
      <c r="B49" s="71"/>
      <c r="C49" s="71"/>
      <c r="D49" s="94"/>
      <c r="E49" s="94"/>
      <c r="F49" s="94"/>
      <c r="G49" s="94"/>
      <c r="H49" s="94"/>
      <c r="I49" s="94"/>
      <c r="J49" s="94"/>
      <c r="K49" s="94"/>
      <c r="L49" s="94"/>
      <c r="M49" s="107"/>
      <c r="N49" s="94"/>
      <c r="O49" s="94"/>
      <c r="P49" s="94"/>
      <c r="Q49" s="107"/>
      <c r="R49" s="94"/>
      <c r="S49" s="94"/>
      <c r="T49" s="94"/>
      <c r="U49" s="107"/>
      <c r="V49" s="94"/>
      <c r="W49" s="94"/>
      <c r="X49" s="94"/>
      <c r="Y49" s="107"/>
      <c r="Z49" s="94"/>
      <c r="AA49" s="94"/>
      <c r="AB49" s="94"/>
      <c r="AC49" s="107"/>
      <c r="AD49" s="94"/>
      <c r="AE49" s="94"/>
      <c r="AF49" s="94"/>
      <c r="AG49" s="94"/>
      <c r="AH49" s="94"/>
      <c r="AI49" s="94"/>
      <c r="AJ49" s="107"/>
      <c r="AK49" s="107"/>
    </row>
    <row r="50" spans="1:37" ht="12.75">
      <c r="A50" s="71"/>
      <c r="B50" s="71"/>
      <c r="C50" s="71"/>
      <c r="D50" s="94"/>
      <c r="E50" s="94"/>
      <c r="F50" s="94"/>
      <c r="G50" s="94"/>
      <c r="H50" s="94"/>
      <c r="I50" s="94"/>
      <c r="J50" s="94"/>
      <c r="K50" s="94"/>
      <c r="L50" s="94"/>
      <c r="M50" s="107"/>
      <c r="N50" s="94"/>
      <c r="O50" s="94"/>
      <c r="P50" s="94"/>
      <c r="Q50" s="107"/>
      <c r="R50" s="94"/>
      <c r="S50" s="94"/>
      <c r="T50" s="94"/>
      <c r="U50" s="107"/>
      <c r="V50" s="94"/>
      <c r="W50" s="94"/>
      <c r="X50" s="94"/>
      <c r="Y50" s="107"/>
      <c r="Z50" s="94"/>
      <c r="AA50" s="94"/>
      <c r="AB50" s="94"/>
      <c r="AC50" s="107"/>
      <c r="AD50" s="94"/>
      <c r="AE50" s="94"/>
      <c r="AF50" s="94"/>
      <c r="AG50" s="94"/>
      <c r="AH50" s="94"/>
      <c r="AI50" s="94"/>
      <c r="AJ50" s="107"/>
      <c r="AK50" s="107"/>
    </row>
    <row r="51" spans="1:37" ht="12.75">
      <c r="A51" s="71"/>
      <c r="B51" s="71"/>
      <c r="C51" s="71"/>
      <c r="D51" s="94"/>
      <c r="E51" s="94"/>
      <c r="F51" s="94"/>
      <c r="G51" s="94"/>
      <c r="H51" s="94"/>
      <c r="I51" s="94"/>
      <c r="J51" s="94"/>
      <c r="K51" s="94"/>
      <c r="L51" s="94"/>
      <c r="M51" s="107"/>
      <c r="N51" s="94"/>
      <c r="O51" s="94"/>
      <c r="P51" s="94"/>
      <c r="Q51" s="107"/>
      <c r="R51" s="94"/>
      <c r="S51" s="94"/>
      <c r="T51" s="94"/>
      <c r="U51" s="107"/>
      <c r="V51" s="94"/>
      <c r="W51" s="94"/>
      <c r="X51" s="94"/>
      <c r="Y51" s="107"/>
      <c r="Z51" s="94"/>
      <c r="AA51" s="94"/>
      <c r="AB51" s="94"/>
      <c r="AC51" s="107"/>
      <c r="AD51" s="94"/>
      <c r="AE51" s="94"/>
      <c r="AF51" s="94"/>
      <c r="AG51" s="94"/>
      <c r="AH51" s="94"/>
      <c r="AI51" s="94"/>
      <c r="AJ51" s="107"/>
      <c r="AK51" s="107"/>
    </row>
    <row r="52" spans="1:37" ht="12.75">
      <c r="A52" s="71"/>
      <c r="B52" s="71"/>
      <c r="C52" s="71"/>
      <c r="D52" s="94"/>
      <c r="E52" s="94"/>
      <c r="F52" s="94"/>
      <c r="G52" s="94"/>
      <c r="H52" s="94"/>
      <c r="I52" s="94"/>
      <c r="J52" s="94"/>
      <c r="K52" s="94"/>
      <c r="L52" s="94"/>
      <c r="M52" s="107"/>
      <c r="N52" s="94"/>
      <c r="O52" s="94"/>
      <c r="P52" s="94"/>
      <c r="Q52" s="107"/>
      <c r="R52" s="94"/>
      <c r="S52" s="94"/>
      <c r="T52" s="94"/>
      <c r="U52" s="107"/>
      <c r="V52" s="94"/>
      <c r="W52" s="94"/>
      <c r="X52" s="94"/>
      <c r="Y52" s="107"/>
      <c r="Z52" s="94"/>
      <c r="AA52" s="94"/>
      <c r="AB52" s="94"/>
      <c r="AC52" s="107"/>
      <c r="AD52" s="94"/>
      <c r="AE52" s="94"/>
      <c r="AF52" s="94"/>
      <c r="AG52" s="94"/>
      <c r="AH52" s="94"/>
      <c r="AI52" s="94"/>
      <c r="AJ52" s="107"/>
      <c r="AK52" s="107"/>
    </row>
    <row r="53" spans="1:37" ht="12.75">
      <c r="A53" s="71"/>
      <c r="B53" s="71"/>
      <c r="C53" s="71"/>
      <c r="D53" s="94"/>
      <c r="E53" s="94"/>
      <c r="F53" s="94"/>
      <c r="G53" s="94"/>
      <c r="H53" s="94"/>
      <c r="I53" s="94"/>
      <c r="J53" s="94"/>
      <c r="K53" s="94"/>
      <c r="L53" s="94"/>
      <c r="M53" s="107"/>
      <c r="N53" s="94"/>
      <c r="O53" s="94"/>
      <c r="P53" s="94"/>
      <c r="Q53" s="107"/>
      <c r="R53" s="94"/>
      <c r="S53" s="94"/>
      <c r="T53" s="94"/>
      <c r="U53" s="107"/>
      <c r="V53" s="94"/>
      <c r="W53" s="94"/>
      <c r="X53" s="94"/>
      <c r="Y53" s="107"/>
      <c r="Z53" s="94"/>
      <c r="AA53" s="94"/>
      <c r="AB53" s="94"/>
      <c r="AC53" s="107"/>
      <c r="AD53" s="94"/>
      <c r="AE53" s="94"/>
      <c r="AF53" s="94"/>
      <c r="AG53" s="94"/>
      <c r="AH53" s="94"/>
      <c r="AI53" s="94"/>
      <c r="AJ53" s="107"/>
      <c r="AK53" s="107"/>
    </row>
    <row r="54" spans="1:37" ht="12.75">
      <c r="A54" s="71"/>
      <c r="B54" s="71"/>
      <c r="C54" s="71"/>
      <c r="D54" s="94"/>
      <c r="E54" s="94"/>
      <c r="F54" s="94"/>
      <c r="G54" s="94"/>
      <c r="H54" s="94"/>
      <c r="I54" s="94"/>
      <c r="J54" s="94"/>
      <c r="K54" s="94"/>
      <c r="L54" s="94"/>
      <c r="M54" s="107"/>
      <c r="N54" s="94"/>
      <c r="O54" s="94"/>
      <c r="P54" s="94"/>
      <c r="Q54" s="107"/>
      <c r="R54" s="94"/>
      <c r="S54" s="94"/>
      <c r="T54" s="94"/>
      <c r="U54" s="107"/>
      <c r="V54" s="94"/>
      <c r="W54" s="94"/>
      <c r="X54" s="94"/>
      <c r="Y54" s="107"/>
      <c r="Z54" s="94"/>
      <c r="AA54" s="94"/>
      <c r="AB54" s="94"/>
      <c r="AC54" s="107"/>
      <c r="AD54" s="94"/>
      <c r="AE54" s="94"/>
      <c r="AF54" s="94"/>
      <c r="AG54" s="94"/>
      <c r="AH54" s="94"/>
      <c r="AI54" s="94"/>
      <c r="AJ54" s="107"/>
      <c r="AK54" s="107"/>
    </row>
    <row r="55" spans="1:37" ht="12.75">
      <c r="A55" s="71"/>
      <c r="B55" s="71"/>
      <c r="C55" s="71"/>
      <c r="D55" s="94"/>
      <c r="E55" s="94"/>
      <c r="F55" s="94"/>
      <c r="G55" s="94"/>
      <c r="H55" s="94"/>
      <c r="I55" s="94"/>
      <c r="J55" s="94"/>
      <c r="K55" s="94"/>
      <c r="L55" s="94"/>
      <c r="M55" s="107"/>
      <c r="N55" s="94"/>
      <c r="O55" s="94"/>
      <c r="P55" s="94"/>
      <c r="Q55" s="107"/>
      <c r="R55" s="94"/>
      <c r="S55" s="94"/>
      <c r="T55" s="94"/>
      <c r="U55" s="107"/>
      <c r="V55" s="94"/>
      <c r="W55" s="94"/>
      <c r="X55" s="94"/>
      <c r="Y55" s="107"/>
      <c r="Z55" s="94"/>
      <c r="AA55" s="94"/>
      <c r="AB55" s="94"/>
      <c r="AC55" s="107"/>
      <c r="AD55" s="94"/>
      <c r="AE55" s="94"/>
      <c r="AF55" s="94"/>
      <c r="AG55" s="94"/>
      <c r="AH55" s="94"/>
      <c r="AI55" s="94"/>
      <c r="AJ55" s="107"/>
      <c r="AK55" s="107"/>
    </row>
    <row r="56" spans="1:37" ht="12.75">
      <c r="A56" s="71"/>
      <c r="B56" s="71"/>
      <c r="C56" s="71"/>
      <c r="D56" s="94"/>
      <c r="E56" s="94"/>
      <c r="F56" s="94"/>
      <c r="G56" s="94"/>
      <c r="H56" s="94"/>
      <c r="I56" s="94"/>
      <c r="J56" s="94"/>
      <c r="K56" s="94"/>
      <c r="L56" s="94"/>
      <c r="M56" s="107"/>
      <c r="N56" s="94"/>
      <c r="O56" s="94"/>
      <c r="P56" s="94"/>
      <c r="Q56" s="107"/>
      <c r="R56" s="94"/>
      <c r="S56" s="94"/>
      <c r="T56" s="94"/>
      <c r="U56" s="107"/>
      <c r="V56" s="94"/>
      <c r="W56" s="94"/>
      <c r="X56" s="94"/>
      <c r="Y56" s="107"/>
      <c r="Z56" s="94"/>
      <c r="AA56" s="94"/>
      <c r="AB56" s="94"/>
      <c r="AC56" s="107"/>
      <c r="AD56" s="94"/>
      <c r="AE56" s="94"/>
      <c r="AF56" s="94"/>
      <c r="AG56" s="94"/>
      <c r="AH56" s="94"/>
      <c r="AI56" s="94"/>
      <c r="AJ56" s="107"/>
      <c r="AK56" s="107"/>
    </row>
    <row r="57" spans="1:37" ht="12.75">
      <c r="A57" s="71"/>
      <c r="B57" s="71"/>
      <c r="C57" s="71"/>
      <c r="D57" s="94"/>
      <c r="E57" s="94"/>
      <c r="F57" s="94"/>
      <c r="G57" s="94"/>
      <c r="H57" s="94"/>
      <c r="I57" s="94"/>
      <c r="J57" s="94"/>
      <c r="K57" s="94"/>
      <c r="L57" s="94"/>
      <c r="M57" s="107"/>
      <c r="N57" s="94"/>
      <c r="O57" s="94"/>
      <c r="P57" s="94"/>
      <c r="Q57" s="107"/>
      <c r="R57" s="94"/>
      <c r="S57" s="94"/>
      <c r="T57" s="94"/>
      <c r="U57" s="107"/>
      <c r="V57" s="94"/>
      <c r="W57" s="94"/>
      <c r="X57" s="94"/>
      <c r="Y57" s="107"/>
      <c r="Z57" s="94"/>
      <c r="AA57" s="94"/>
      <c r="AB57" s="94"/>
      <c r="AC57" s="107"/>
      <c r="AD57" s="94"/>
      <c r="AE57" s="94"/>
      <c r="AF57" s="94"/>
      <c r="AG57" s="94"/>
      <c r="AH57" s="94"/>
      <c r="AI57" s="94"/>
      <c r="AJ57" s="107"/>
      <c r="AK57" s="107"/>
    </row>
    <row r="58" spans="1:37" ht="12.75">
      <c r="A58" s="71"/>
      <c r="B58" s="71"/>
      <c r="C58" s="71"/>
      <c r="D58" s="94"/>
      <c r="E58" s="94"/>
      <c r="F58" s="94"/>
      <c r="G58" s="94"/>
      <c r="H58" s="94"/>
      <c r="I58" s="94"/>
      <c r="J58" s="94"/>
      <c r="K58" s="94"/>
      <c r="L58" s="94"/>
      <c r="M58" s="107"/>
      <c r="N58" s="94"/>
      <c r="O58" s="94"/>
      <c r="P58" s="94"/>
      <c r="Q58" s="107"/>
      <c r="R58" s="94"/>
      <c r="S58" s="94"/>
      <c r="T58" s="94"/>
      <c r="U58" s="107"/>
      <c r="V58" s="94"/>
      <c r="W58" s="94"/>
      <c r="X58" s="94"/>
      <c r="Y58" s="107"/>
      <c r="Z58" s="94"/>
      <c r="AA58" s="94"/>
      <c r="AB58" s="94"/>
      <c r="AC58" s="107"/>
      <c r="AD58" s="94"/>
      <c r="AE58" s="94"/>
      <c r="AF58" s="94"/>
      <c r="AG58" s="94"/>
      <c r="AH58" s="94"/>
      <c r="AI58" s="94"/>
      <c r="AJ58" s="107"/>
      <c r="AK58" s="107"/>
    </row>
    <row r="59" spans="1:37" ht="12.75">
      <c r="A59" s="71"/>
      <c r="B59" s="71"/>
      <c r="C59" s="71"/>
      <c r="D59" s="94"/>
      <c r="E59" s="94"/>
      <c r="F59" s="94"/>
      <c r="G59" s="94"/>
      <c r="H59" s="94"/>
      <c r="I59" s="94"/>
      <c r="J59" s="94"/>
      <c r="K59" s="94"/>
      <c r="L59" s="94"/>
      <c r="M59" s="107"/>
      <c r="N59" s="94"/>
      <c r="O59" s="94"/>
      <c r="P59" s="94"/>
      <c r="Q59" s="107"/>
      <c r="R59" s="94"/>
      <c r="S59" s="94"/>
      <c r="T59" s="94"/>
      <c r="U59" s="107"/>
      <c r="V59" s="94"/>
      <c r="W59" s="94"/>
      <c r="X59" s="94"/>
      <c r="Y59" s="107"/>
      <c r="Z59" s="94"/>
      <c r="AA59" s="94"/>
      <c r="AB59" s="94"/>
      <c r="AC59" s="107"/>
      <c r="AD59" s="94"/>
      <c r="AE59" s="94"/>
      <c r="AF59" s="94"/>
      <c r="AG59" s="94"/>
      <c r="AH59" s="94"/>
      <c r="AI59" s="94"/>
      <c r="AJ59" s="107"/>
      <c r="AK59" s="107"/>
    </row>
    <row r="60" spans="1:37" ht="12.75">
      <c r="A60" s="71"/>
      <c r="B60" s="71"/>
      <c r="C60" s="71"/>
      <c r="D60" s="94"/>
      <c r="E60" s="94"/>
      <c r="F60" s="94"/>
      <c r="G60" s="94"/>
      <c r="H60" s="94"/>
      <c r="I60" s="94"/>
      <c r="J60" s="94"/>
      <c r="K60" s="94"/>
      <c r="L60" s="94"/>
      <c r="M60" s="107"/>
      <c r="N60" s="94"/>
      <c r="O60" s="94"/>
      <c r="P60" s="94"/>
      <c r="Q60" s="107"/>
      <c r="R60" s="94"/>
      <c r="S60" s="94"/>
      <c r="T60" s="94"/>
      <c r="U60" s="107"/>
      <c r="V60" s="94"/>
      <c r="W60" s="94"/>
      <c r="X60" s="94"/>
      <c r="Y60" s="107"/>
      <c r="Z60" s="94"/>
      <c r="AA60" s="94"/>
      <c r="AB60" s="94"/>
      <c r="AC60" s="107"/>
      <c r="AD60" s="94"/>
      <c r="AE60" s="94"/>
      <c r="AF60" s="94"/>
      <c r="AG60" s="94"/>
      <c r="AH60" s="94"/>
      <c r="AI60" s="94"/>
      <c r="AJ60" s="107"/>
      <c r="AK60" s="107"/>
    </row>
    <row r="61" spans="1:37" ht="12.75">
      <c r="A61" s="71"/>
      <c r="B61" s="71"/>
      <c r="C61" s="71"/>
      <c r="D61" s="94"/>
      <c r="E61" s="94"/>
      <c r="F61" s="94"/>
      <c r="G61" s="94"/>
      <c r="H61" s="94"/>
      <c r="I61" s="94"/>
      <c r="J61" s="94"/>
      <c r="K61" s="94"/>
      <c r="L61" s="94"/>
      <c r="M61" s="107"/>
      <c r="N61" s="94"/>
      <c r="O61" s="94"/>
      <c r="P61" s="94"/>
      <c r="Q61" s="107"/>
      <c r="R61" s="94"/>
      <c r="S61" s="94"/>
      <c r="T61" s="94"/>
      <c r="U61" s="107"/>
      <c r="V61" s="94"/>
      <c r="W61" s="94"/>
      <c r="X61" s="94"/>
      <c r="Y61" s="107"/>
      <c r="Z61" s="94"/>
      <c r="AA61" s="94"/>
      <c r="AB61" s="94"/>
      <c r="AC61" s="107"/>
      <c r="AD61" s="94"/>
      <c r="AE61" s="94"/>
      <c r="AF61" s="94"/>
      <c r="AG61" s="94"/>
      <c r="AH61" s="94"/>
      <c r="AI61" s="94"/>
      <c r="AJ61" s="107"/>
      <c r="AK61" s="107"/>
    </row>
    <row r="62" spans="1:37" ht="12.75">
      <c r="A62" s="71"/>
      <c r="B62" s="71"/>
      <c r="C62" s="71"/>
      <c r="D62" s="94"/>
      <c r="E62" s="94"/>
      <c r="F62" s="94"/>
      <c r="G62" s="94"/>
      <c r="H62" s="94"/>
      <c r="I62" s="94"/>
      <c r="J62" s="94"/>
      <c r="K62" s="94"/>
      <c r="L62" s="94"/>
      <c r="M62" s="107"/>
      <c r="N62" s="94"/>
      <c r="O62" s="94"/>
      <c r="P62" s="94"/>
      <c r="Q62" s="107"/>
      <c r="R62" s="94"/>
      <c r="S62" s="94"/>
      <c r="T62" s="94"/>
      <c r="U62" s="107"/>
      <c r="V62" s="94"/>
      <c r="W62" s="94"/>
      <c r="X62" s="94"/>
      <c r="Y62" s="107"/>
      <c r="Z62" s="94"/>
      <c r="AA62" s="94"/>
      <c r="AB62" s="94"/>
      <c r="AC62" s="107"/>
      <c r="AD62" s="94"/>
      <c r="AE62" s="94"/>
      <c r="AF62" s="94"/>
      <c r="AG62" s="94"/>
      <c r="AH62" s="94"/>
      <c r="AI62" s="94"/>
      <c r="AJ62" s="107"/>
      <c r="AK62" s="107"/>
    </row>
    <row r="63" spans="1:37" ht="12.75">
      <c r="A63" s="71"/>
      <c r="B63" s="71"/>
      <c r="C63" s="71"/>
      <c r="D63" s="94"/>
      <c r="E63" s="94"/>
      <c r="F63" s="94"/>
      <c r="G63" s="94"/>
      <c r="H63" s="94"/>
      <c r="I63" s="94"/>
      <c r="J63" s="94"/>
      <c r="K63" s="94"/>
      <c r="L63" s="94"/>
      <c r="M63" s="107"/>
      <c r="N63" s="94"/>
      <c r="O63" s="94"/>
      <c r="P63" s="94"/>
      <c r="Q63" s="107"/>
      <c r="R63" s="94"/>
      <c r="S63" s="94"/>
      <c r="T63" s="94"/>
      <c r="U63" s="107"/>
      <c r="V63" s="94"/>
      <c r="W63" s="94"/>
      <c r="X63" s="94"/>
      <c r="Y63" s="107"/>
      <c r="Z63" s="94"/>
      <c r="AA63" s="94"/>
      <c r="AB63" s="94"/>
      <c r="AC63" s="107"/>
      <c r="AD63" s="94"/>
      <c r="AE63" s="94"/>
      <c r="AF63" s="94"/>
      <c r="AG63" s="94"/>
      <c r="AH63" s="94"/>
      <c r="AI63" s="94"/>
      <c r="AJ63" s="107"/>
      <c r="AK63" s="107"/>
    </row>
    <row r="64" spans="1:37" ht="12.75">
      <c r="A64" s="71"/>
      <c r="B64" s="71"/>
      <c r="C64" s="71"/>
      <c r="D64" s="94"/>
      <c r="E64" s="94"/>
      <c r="F64" s="94"/>
      <c r="G64" s="94"/>
      <c r="H64" s="94"/>
      <c r="I64" s="94"/>
      <c r="J64" s="94"/>
      <c r="K64" s="94"/>
      <c r="L64" s="94"/>
      <c r="M64" s="107"/>
      <c r="N64" s="94"/>
      <c r="O64" s="94"/>
      <c r="P64" s="94"/>
      <c r="Q64" s="107"/>
      <c r="R64" s="94"/>
      <c r="S64" s="94"/>
      <c r="T64" s="94"/>
      <c r="U64" s="107"/>
      <c r="V64" s="94"/>
      <c r="W64" s="94"/>
      <c r="X64" s="94"/>
      <c r="Y64" s="107"/>
      <c r="Z64" s="94"/>
      <c r="AA64" s="94"/>
      <c r="AB64" s="94"/>
      <c r="AC64" s="107"/>
      <c r="AD64" s="94"/>
      <c r="AE64" s="94"/>
      <c r="AF64" s="94"/>
      <c r="AG64" s="94"/>
      <c r="AH64" s="94"/>
      <c r="AI64" s="94"/>
      <c r="AJ64" s="107"/>
      <c r="AK64" s="107"/>
    </row>
    <row r="65" spans="1:37" ht="12.75">
      <c r="A65" s="71"/>
      <c r="B65" s="71"/>
      <c r="C65" s="71"/>
      <c r="D65" s="94"/>
      <c r="E65" s="94"/>
      <c r="F65" s="94"/>
      <c r="G65" s="94"/>
      <c r="H65" s="94"/>
      <c r="I65" s="94"/>
      <c r="J65" s="94"/>
      <c r="K65" s="94"/>
      <c r="L65" s="94"/>
      <c r="M65" s="107"/>
      <c r="N65" s="94"/>
      <c r="O65" s="94"/>
      <c r="P65" s="94"/>
      <c r="Q65" s="107"/>
      <c r="R65" s="94"/>
      <c r="S65" s="94"/>
      <c r="T65" s="94"/>
      <c r="U65" s="107"/>
      <c r="V65" s="94"/>
      <c r="W65" s="94"/>
      <c r="X65" s="94"/>
      <c r="Y65" s="107"/>
      <c r="Z65" s="94"/>
      <c r="AA65" s="94"/>
      <c r="AB65" s="94"/>
      <c r="AC65" s="107"/>
      <c r="AD65" s="94"/>
      <c r="AE65" s="94"/>
      <c r="AF65" s="94"/>
      <c r="AG65" s="94"/>
      <c r="AH65" s="94"/>
      <c r="AI65" s="94"/>
      <c r="AJ65" s="107"/>
      <c r="AK65" s="107"/>
    </row>
    <row r="66" spans="1:37" ht="12.75">
      <c r="A66" s="71"/>
      <c r="B66" s="71"/>
      <c r="C66" s="71"/>
      <c r="D66" s="94"/>
      <c r="E66" s="94"/>
      <c r="F66" s="94"/>
      <c r="G66" s="94"/>
      <c r="H66" s="94"/>
      <c r="I66" s="94"/>
      <c r="J66" s="94"/>
      <c r="K66" s="94"/>
      <c r="L66" s="94"/>
      <c r="M66" s="107"/>
      <c r="N66" s="94"/>
      <c r="O66" s="94"/>
      <c r="P66" s="94"/>
      <c r="Q66" s="107"/>
      <c r="R66" s="94"/>
      <c r="S66" s="94"/>
      <c r="T66" s="94"/>
      <c r="U66" s="107"/>
      <c r="V66" s="94"/>
      <c r="W66" s="94"/>
      <c r="X66" s="94"/>
      <c r="Y66" s="107"/>
      <c r="Z66" s="94"/>
      <c r="AA66" s="94"/>
      <c r="AB66" s="94"/>
      <c r="AC66" s="107"/>
      <c r="AD66" s="94"/>
      <c r="AE66" s="94"/>
      <c r="AF66" s="94"/>
      <c r="AG66" s="94"/>
      <c r="AH66" s="94"/>
      <c r="AI66" s="94"/>
      <c r="AJ66" s="107"/>
      <c r="AK66" s="107"/>
    </row>
    <row r="67" spans="1:37" ht="12.75">
      <c r="A67" s="71"/>
      <c r="B67" s="71"/>
      <c r="C67" s="71"/>
      <c r="D67" s="94"/>
      <c r="E67" s="94"/>
      <c r="F67" s="94"/>
      <c r="G67" s="94"/>
      <c r="H67" s="94"/>
      <c r="I67" s="94"/>
      <c r="J67" s="94"/>
      <c r="K67" s="94"/>
      <c r="L67" s="94"/>
      <c r="M67" s="107"/>
      <c r="N67" s="94"/>
      <c r="O67" s="94"/>
      <c r="P67" s="94"/>
      <c r="Q67" s="107"/>
      <c r="R67" s="94"/>
      <c r="S67" s="94"/>
      <c r="T67" s="94"/>
      <c r="U67" s="107"/>
      <c r="V67" s="94"/>
      <c r="W67" s="94"/>
      <c r="X67" s="94"/>
      <c r="Y67" s="107"/>
      <c r="Z67" s="94"/>
      <c r="AA67" s="94"/>
      <c r="AB67" s="94"/>
      <c r="AC67" s="107"/>
      <c r="AD67" s="94"/>
      <c r="AE67" s="94"/>
      <c r="AF67" s="94"/>
      <c r="AG67" s="94"/>
      <c r="AH67" s="94"/>
      <c r="AI67" s="94"/>
      <c r="AJ67" s="107"/>
      <c r="AK67" s="107"/>
    </row>
    <row r="68" spans="1:37" ht="12.75">
      <c r="A68" s="71"/>
      <c r="B68" s="71"/>
      <c r="C68" s="71"/>
      <c r="D68" s="94"/>
      <c r="E68" s="94"/>
      <c r="F68" s="94"/>
      <c r="G68" s="94"/>
      <c r="H68" s="94"/>
      <c r="I68" s="94"/>
      <c r="J68" s="94"/>
      <c r="K68" s="94"/>
      <c r="L68" s="94"/>
      <c r="M68" s="107"/>
      <c r="N68" s="94"/>
      <c r="O68" s="94"/>
      <c r="P68" s="94"/>
      <c r="Q68" s="107"/>
      <c r="R68" s="94"/>
      <c r="S68" s="94"/>
      <c r="T68" s="94"/>
      <c r="U68" s="107"/>
      <c r="V68" s="94"/>
      <c r="W68" s="94"/>
      <c r="X68" s="94"/>
      <c r="Y68" s="107"/>
      <c r="Z68" s="94"/>
      <c r="AA68" s="94"/>
      <c r="AB68" s="94"/>
      <c r="AC68" s="107"/>
      <c r="AD68" s="94"/>
      <c r="AE68" s="94"/>
      <c r="AF68" s="94"/>
      <c r="AG68" s="94"/>
      <c r="AH68" s="94"/>
      <c r="AI68" s="94"/>
      <c r="AJ68" s="107"/>
      <c r="AK68" s="107"/>
    </row>
    <row r="69" spans="1:37" ht="12.75">
      <c r="A69" s="71"/>
      <c r="B69" s="71"/>
      <c r="C69" s="71"/>
      <c r="D69" s="94"/>
      <c r="E69" s="94"/>
      <c r="F69" s="94"/>
      <c r="G69" s="94"/>
      <c r="H69" s="94"/>
      <c r="I69" s="94"/>
      <c r="J69" s="94"/>
      <c r="K69" s="94"/>
      <c r="L69" s="94"/>
      <c r="M69" s="107"/>
      <c r="N69" s="94"/>
      <c r="O69" s="94"/>
      <c r="P69" s="94"/>
      <c r="Q69" s="107"/>
      <c r="R69" s="94"/>
      <c r="S69" s="94"/>
      <c r="T69" s="94"/>
      <c r="U69" s="107"/>
      <c r="V69" s="94"/>
      <c r="W69" s="94"/>
      <c r="X69" s="94"/>
      <c r="Y69" s="107"/>
      <c r="Z69" s="94"/>
      <c r="AA69" s="94"/>
      <c r="AB69" s="94"/>
      <c r="AC69" s="107"/>
      <c r="AD69" s="94"/>
      <c r="AE69" s="94"/>
      <c r="AF69" s="94"/>
      <c r="AG69" s="94"/>
      <c r="AH69" s="94"/>
      <c r="AI69" s="94"/>
      <c r="AJ69" s="107"/>
      <c r="AK69" s="107"/>
    </row>
    <row r="70" spans="1:37" ht="12.75">
      <c r="A70" s="71"/>
      <c r="B70" s="71"/>
      <c r="C70" s="71"/>
      <c r="D70" s="94"/>
      <c r="E70" s="94"/>
      <c r="F70" s="94"/>
      <c r="G70" s="94"/>
      <c r="H70" s="94"/>
      <c r="I70" s="94"/>
      <c r="J70" s="94"/>
      <c r="K70" s="94"/>
      <c r="L70" s="94"/>
      <c r="M70" s="107"/>
      <c r="N70" s="94"/>
      <c r="O70" s="94"/>
      <c r="P70" s="94"/>
      <c r="Q70" s="107"/>
      <c r="R70" s="94"/>
      <c r="S70" s="94"/>
      <c r="T70" s="94"/>
      <c r="U70" s="107"/>
      <c r="V70" s="94"/>
      <c r="W70" s="94"/>
      <c r="X70" s="94"/>
      <c r="Y70" s="107"/>
      <c r="Z70" s="94"/>
      <c r="AA70" s="94"/>
      <c r="AB70" s="94"/>
      <c r="AC70" s="107"/>
      <c r="AD70" s="94"/>
      <c r="AE70" s="94"/>
      <c r="AF70" s="94"/>
      <c r="AG70" s="94"/>
      <c r="AH70" s="94"/>
      <c r="AI70" s="94"/>
      <c r="AJ70" s="107"/>
      <c r="AK70" s="107"/>
    </row>
    <row r="71" spans="1:37" ht="12.75">
      <c r="A71" s="71"/>
      <c r="B71" s="71"/>
      <c r="C71" s="71"/>
      <c r="D71" s="94"/>
      <c r="E71" s="94"/>
      <c r="F71" s="94"/>
      <c r="G71" s="94"/>
      <c r="H71" s="94"/>
      <c r="I71" s="94"/>
      <c r="J71" s="94"/>
      <c r="K71" s="94"/>
      <c r="L71" s="94"/>
      <c r="M71" s="107"/>
      <c r="N71" s="94"/>
      <c r="O71" s="94"/>
      <c r="P71" s="94"/>
      <c r="Q71" s="107"/>
      <c r="R71" s="94"/>
      <c r="S71" s="94"/>
      <c r="T71" s="94"/>
      <c r="U71" s="107"/>
      <c r="V71" s="94"/>
      <c r="W71" s="94"/>
      <c r="X71" s="94"/>
      <c r="Y71" s="107"/>
      <c r="Z71" s="94"/>
      <c r="AA71" s="94"/>
      <c r="AB71" s="94"/>
      <c r="AC71" s="107"/>
      <c r="AD71" s="94"/>
      <c r="AE71" s="94"/>
      <c r="AF71" s="94"/>
      <c r="AG71" s="94"/>
      <c r="AH71" s="94"/>
      <c r="AI71" s="94"/>
      <c r="AJ71" s="107"/>
      <c r="AK71" s="107"/>
    </row>
    <row r="72" spans="1:37" ht="12.75">
      <c r="A72" s="71"/>
      <c r="B72" s="71"/>
      <c r="C72" s="71"/>
      <c r="D72" s="94"/>
      <c r="E72" s="94"/>
      <c r="F72" s="94"/>
      <c r="G72" s="94"/>
      <c r="H72" s="94"/>
      <c r="I72" s="94"/>
      <c r="J72" s="94"/>
      <c r="K72" s="94"/>
      <c r="L72" s="94"/>
      <c r="M72" s="107"/>
      <c r="N72" s="94"/>
      <c r="O72" s="94"/>
      <c r="P72" s="94"/>
      <c r="Q72" s="107"/>
      <c r="R72" s="94"/>
      <c r="S72" s="94"/>
      <c r="T72" s="94"/>
      <c r="U72" s="107"/>
      <c r="V72" s="94"/>
      <c r="W72" s="94"/>
      <c r="X72" s="94"/>
      <c r="Y72" s="107"/>
      <c r="Z72" s="94"/>
      <c r="AA72" s="94"/>
      <c r="AB72" s="94"/>
      <c r="AC72" s="107"/>
      <c r="AD72" s="94"/>
      <c r="AE72" s="94"/>
      <c r="AF72" s="94"/>
      <c r="AG72" s="94"/>
      <c r="AH72" s="94"/>
      <c r="AI72" s="94"/>
      <c r="AJ72" s="107"/>
      <c r="AK72" s="107"/>
    </row>
    <row r="73" spans="1:37" ht="12.75">
      <c r="A73" s="71"/>
      <c r="B73" s="71"/>
      <c r="C73" s="71"/>
      <c r="D73" s="94"/>
      <c r="E73" s="94"/>
      <c r="F73" s="94"/>
      <c r="G73" s="94"/>
      <c r="H73" s="94"/>
      <c r="I73" s="94"/>
      <c r="J73" s="94"/>
      <c r="K73" s="94"/>
      <c r="L73" s="94"/>
      <c r="M73" s="107"/>
      <c r="N73" s="94"/>
      <c r="O73" s="94"/>
      <c r="P73" s="94"/>
      <c r="Q73" s="107"/>
      <c r="R73" s="94"/>
      <c r="S73" s="94"/>
      <c r="T73" s="94"/>
      <c r="U73" s="107"/>
      <c r="V73" s="94"/>
      <c r="W73" s="94"/>
      <c r="X73" s="94"/>
      <c r="Y73" s="107"/>
      <c r="Z73" s="94"/>
      <c r="AA73" s="94"/>
      <c r="AB73" s="94"/>
      <c r="AC73" s="107"/>
      <c r="AD73" s="94"/>
      <c r="AE73" s="94"/>
      <c r="AF73" s="94"/>
      <c r="AG73" s="94"/>
      <c r="AH73" s="94"/>
      <c r="AI73" s="94"/>
      <c r="AJ73" s="107"/>
      <c r="AK73" s="107"/>
    </row>
    <row r="74" spans="1:37" ht="12.75">
      <c r="A74" s="71"/>
      <c r="B74" s="71"/>
      <c r="C74" s="71"/>
      <c r="D74" s="94"/>
      <c r="E74" s="94"/>
      <c r="F74" s="94"/>
      <c r="G74" s="94"/>
      <c r="H74" s="94"/>
      <c r="I74" s="94"/>
      <c r="J74" s="94"/>
      <c r="K74" s="94"/>
      <c r="L74" s="94"/>
      <c r="M74" s="107"/>
      <c r="N74" s="94"/>
      <c r="O74" s="94"/>
      <c r="P74" s="94"/>
      <c r="Q74" s="107"/>
      <c r="R74" s="94"/>
      <c r="S74" s="94"/>
      <c r="T74" s="94"/>
      <c r="U74" s="107"/>
      <c r="V74" s="94"/>
      <c r="W74" s="94"/>
      <c r="X74" s="94"/>
      <c r="Y74" s="107"/>
      <c r="Z74" s="94"/>
      <c r="AA74" s="94"/>
      <c r="AB74" s="94"/>
      <c r="AC74" s="107"/>
      <c r="AD74" s="94"/>
      <c r="AE74" s="94"/>
      <c r="AF74" s="94"/>
      <c r="AG74" s="94"/>
      <c r="AH74" s="94"/>
      <c r="AI74" s="94"/>
      <c r="AJ74" s="107"/>
      <c r="AK74" s="107"/>
    </row>
    <row r="75" spans="1:37" ht="12.75">
      <c r="A75" s="71"/>
      <c r="B75" s="71"/>
      <c r="C75" s="71"/>
      <c r="D75" s="94"/>
      <c r="E75" s="94"/>
      <c r="F75" s="94"/>
      <c r="G75" s="94"/>
      <c r="H75" s="94"/>
      <c r="I75" s="94"/>
      <c r="J75" s="94"/>
      <c r="K75" s="94"/>
      <c r="L75" s="94"/>
      <c r="M75" s="107"/>
      <c r="N75" s="94"/>
      <c r="O75" s="94"/>
      <c r="P75" s="94"/>
      <c r="Q75" s="107"/>
      <c r="R75" s="94"/>
      <c r="S75" s="94"/>
      <c r="T75" s="94"/>
      <c r="U75" s="107"/>
      <c r="V75" s="94"/>
      <c r="W75" s="94"/>
      <c r="X75" s="94"/>
      <c r="Y75" s="107"/>
      <c r="Z75" s="94"/>
      <c r="AA75" s="94"/>
      <c r="AB75" s="94"/>
      <c r="AC75" s="107"/>
      <c r="AD75" s="94"/>
      <c r="AE75" s="94"/>
      <c r="AF75" s="94"/>
      <c r="AG75" s="94"/>
      <c r="AH75" s="94"/>
      <c r="AI75" s="94"/>
      <c r="AJ75" s="107"/>
      <c r="AK75" s="107"/>
    </row>
    <row r="76" spans="1:37" ht="12.75">
      <c r="A76" s="71"/>
      <c r="B76" s="71"/>
      <c r="C76" s="71"/>
      <c r="D76" s="94"/>
      <c r="E76" s="94"/>
      <c r="F76" s="94"/>
      <c r="G76" s="94"/>
      <c r="H76" s="94"/>
      <c r="I76" s="94"/>
      <c r="J76" s="94"/>
      <c r="K76" s="94"/>
      <c r="L76" s="94"/>
      <c r="M76" s="107"/>
      <c r="N76" s="94"/>
      <c r="O76" s="94"/>
      <c r="P76" s="94"/>
      <c r="Q76" s="107"/>
      <c r="R76" s="94"/>
      <c r="S76" s="94"/>
      <c r="T76" s="94"/>
      <c r="U76" s="107"/>
      <c r="V76" s="94"/>
      <c r="W76" s="94"/>
      <c r="X76" s="94"/>
      <c r="Y76" s="107"/>
      <c r="Z76" s="94"/>
      <c r="AA76" s="94"/>
      <c r="AB76" s="94"/>
      <c r="AC76" s="107"/>
      <c r="AD76" s="94"/>
      <c r="AE76" s="94"/>
      <c r="AF76" s="94"/>
      <c r="AG76" s="94"/>
      <c r="AH76" s="94"/>
      <c r="AI76" s="94"/>
      <c r="AJ76" s="107"/>
      <c r="AK76" s="107"/>
    </row>
    <row r="77" spans="1:37" ht="12.75">
      <c r="A77" s="71"/>
      <c r="B77" s="71"/>
      <c r="C77" s="71"/>
      <c r="D77" s="94"/>
      <c r="E77" s="94"/>
      <c r="F77" s="94"/>
      <c r="G77" s="94"/>
      <c r="H77" s="94"/>
      <c r="I77" s="94"/>
      <c r="J77" s="94"/>
      <c r="K77" s="94"/>
      <c r="L77" s="94"/>
      <c r="M77" s="107"/>
      <c r="N77" s="94"/>
      <c r="O77" s="94"/>
      <c r="P77" s="94"/>
      <c r="Q77" s="107"/>
      <c r="R77" s="94"/>
      <c r="S77" s="94"/>
      <c r="T77" s="94"/>
      <c r="U77" s="107"/>
      <c r="V77" s="94"/>
      <c r="W77" s="94"/>
      <c r="X77" s="94"/>
      <c r="Y77" s="107"/>
      <c r="Z77" s="94"/>
      <c r="AA77" s="94"/>
      <c r="AB77" s="94"/>
      <c r="AC77" s="107"/>
      <c r="AD77" s="94"/>
      <c r="AE77" s="94"/>
      <c r="AF77" s="94"/>
      <c r="AG77" s="94"/>
      <c r="AH77" s="94"/>
      <c r="AI77" s="94"/>
      <c r="AJ77" s="107"/>
      <c r="AK77" s="107"/>
    </row>
    <row r="78" spans="1:37" ht="12.75">
      <c r="A78" s="71"/>
      <c r="B78" s="71"/>
      <c r="C78" s="71"/>
      <c r="D78" s="94"/>
      <c r="E78" s="94"/>
      <c r="F78" s="94"/>
      <c r="G78" s="94"/>
      <c r="H78" s="94"/>
      <c r="I78" s="94"/>
      <c r="J78" s="94"/>
      <c r="K78" s="94"/>
      <c r="L78" s="94"/>
      <c r="M78" s="107"/>
      <c r="N78" s="94"/>
      <c r="O78" s="94"/>
      <c r="P78" s="94"/>
      <c r="Q78" s="107"/>
      <c r="R78" s="94"/>
      <c r="S78" s="94"/>
      <c r="T78" s="94"/>
      <c r="U78" s="107"/>
      <c r="V78" s="94"/>
      <c r="W78" s="94"/>
      <c r="X78" s="94"/>
      <c r="Y78" s="107"/>
      <c r="Z78" s="94"/>
      <c r="AA78" s="94"/>
      <c r="AB78" s="94"/>
      <c r="AC78" s="107"/>
      <c r="AD78" s="94"/>
      <c r="AE78" s="94"/>
      <c r="AF78" s="94"/>
      <c r="AG78" s="94"/>
      <c r="AH78" s="94"/>
      <c r="AI78" s="94"/>
      <c r="AJ78" s="107"/>
      <c r="AK78" s="107"/>
    </row>
    <row r="79" spans="1:37" ht="12.75">
      <c r="A79" s="71"/>
      <c r="B79" s="71"/>
      <c r="C79" s="71"/>
      <c r="D79" s="94"/>
      <c r="E79" s="94"/>
      <c r="F79" s="94"/>
      <c r="G79" s="94"/>
      <c r="H79" s="94"/>
      <c r="I79" s="94"/>
      <c r="J79" s="94"/>
      <c r="K79" s="94"/>
      <c r="L79" s="94"/>
      <c r="M79" s="107"/>
      <c r="N79" s="94"/>
      <c r="O79" s="94"/>
      <c r="P79" s="94"/>
      <c r="Q79" s="107"/>
      <c r="R79" s="94"/>
      <c r="S79" s="94"/>
      <c r="T79" s="94"/>
      <c r="U79" s="107"/>
      <c r="V79" s="94"/>
      <c r="W79" s="94"/>
      <c r="X79" s="94"/>
      <c r="Y79" s="107"/>
      <c r="Z79" s="94"/>
      <c r="AA79" s="94"/>
      <c r="AB79" s="94"/>
      <c r="AC79" s="107"/>
      <c r="AD79" s="94"/>
      <c r="AE79" s="94"/>
      <c r="AF79" s="94"/>
      <c r="AG79" s="94"/>
      <c r="AH79" s="94"/>
      <c r="AI79" s="94"/>
      <c r="AJ79" s="107"/>
      <c r="AK79" s="107"/>
    </row>
    <row r="80" spans="1:37" ht="12.75">
      <c r="A80" s="71"/>
      <c r="B80" s="71"/>
      <c r="C80" s="71"/>
      <c r="D80" s="94"/>
      <c r="E80" s="94"/>
      <c r="F80" s="94"/>
      <c r="G80" s="94"/>
      <c r="H80" s="94"/>
      <c r="I80" s="94"/>
      <c r="J80" s="94"/>
      <c r="K80" s="94"/>
      <c r="L80" s="94"/>
      <c r="M80" s="107"/>
      <c r="N80" s="94"/>
      <c r="O80" s="94"/>
      <c r="P80" s="94"/>
      <c r="Q80" s="107"/>
      <c r="R80" s="94"/>
      <c r="S80" s="94"/>
      <c r="T80" s="94"/>
      <c r="U80" s="107"/>
      <c r="V80" s="94"/>
      <c r="W80" s="94"/>
      <c r="X80" s="94"/>
      <c r="Y80" s="107"/>
      <c r="Z80" s="94"/>
      <c r="AA80" s="94"/>
      <c r="AB80" s="94"/>
      <c r="AC80" s="107"/>
      <c r="AD80" s="94"/>
      <c r="AE80" s="94"/>
      <c r="AF80" s="94"/>
      <c r="AG80" s="94"/>
      <c r="AH80" s="94"/>
      <c r="AI80" s="94"/>
      <c r="AJ80" s="107"/>
      <c r="AK80" s="107"/>
    </row>
    <row r="81" spans="1:37" ht="12.75">
      <c r="A81" s="71"/>
      <c r="B81" s="71"/>
      <c r="C81" s="71"/>
      <c r="D81" s="94"/>
      <c r="E81" s="94"/>
      <c r="F81" s="94"/>
      <c r="G81" s="94"/>
      <c r="H81" s="94"/>
      <c r="I81" s="94"/>
      <c r="J81" s="94"/>
      <c r="K81" s="94"/>
      <c r="L81" s="94"/>
      <c r="M81" s="107"/>
      <c r="N81" s="94"/>
      <c r="O81" s="94"/>
      <c r="P81" s="94"/>
      <c r="Q81" s="107"/>
      <c r="R81" s="94"/>
      <c r="S81" s="94"/>
      <c r="T81" s="94"/>
      <c r="U81" s="107"/>
      <c r="V81" s="94"/>
      <c r="W81" s="94"/>
      <c r="X81" s="94"/>
      <c r="Y81" s="107"/>
      <c r="Z81" s="94"/>
      <c r="AA81" s="94"/>
      <c r="AB81" s="94"/>
      <c r="AC81" s="107"/>
      <c r="AD81" s="94"/>
      <c r="AE81" s="94"/>
      <c r="AF81" s="94"/>
      <c r="AG81" s="94"/>
      <c r="AH81" s="94"/>
      <c r="AI81" s="94"/>
      <c r="AJ81" s="107"/>
      <c r="AK81" s="107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A1">
      <selection activeCell="AJ9" sqref="AJ9:AK8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2" width="12.140625" style="0" customWidth="1"/>
    <col min="13" max="13" width="13.7109375" style="0" customWidth="1"/>
    <col min="14" max="16" width="12.140625" style="0" customWidth="1"/>
    <col min="17" max="17" width="13.7109375" style="0" customWidth="1"/>
    <col min="18" max="21" width="12.140625" style="0" customWidth="1"/>
    <col min="22" max="25" width="12.140625" style="0" hidden="1" customWidth="1"/>
    <col min="26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40" t="s">
        <v>0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</row>
    <row r="3" spans="1:37" ht="16.5">
      <c r="A3" s="5"/>
      <c r="B3" s="130" t="s">
        <v>1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</row>
    <row r="4" spans="1:37" ht="15" customHeight="1">
      <c r="A4" s="8"/>
      <c r="B4" s="9"/>
      <c r="C4" s="10"/>
      <c r="D4" s="132" t="s">
        <v>2</v>
      </c>
      <c r="E4" s="132"/>
      <c r="F4" s="132"/>
      <c r="G4" s="132" t="s">
        <v>3</v>
      </c>
      <c r="H4" s="132"/>
      <c r="I4" s="132"/>
      <c r="J4" s="133" t="s">
        <v>4</v>
      </c>
      <c r="K4" s="134"/>
      <c r="L4" s="134"/>
      <c r="M4" s="135"/>
      <c r="N4" s="133" t="s">
        <v>5</v>
      </c>
      <c r="O4" s="136"/>
      <c r="P4" s="136"/>
      <c r="Q4" s="137"/>
      <c r="R4" s="133" t="s">
        <v>6</v>
      </c>
      <c r="S4" s="136"/>
      <c r="T4" s="136"/>
      <c r="U4" s="137"/>
      <c r="V4" s="133" t="s">
        <v>7</v>
      </c>
      <c r="W4" s="138"/>
      <c r="X4" s="138"/>
      <c r="Y4" s="139"/>
      <c r="Z4" s="133" t="s">
        <v>8</v>
      </c>
      <c r="AA4" s="134"/>
      <c r="AB4" s="134"/>
      <c r="AC4" s="135"/>
      <c r="AD4" s="133" t="s">
        <v>9</v>
      </c>
      <c r="AE4" s="134"/>
      <c r="AF4" s="134"/>
      <c r="AG4" s="134"/>
      <c r="AH4" s="134"/>
      <c r="AI4" s="134"/>
      <c r="AJ4" s="135"/>
      <c r="AK4" s="11"/>
    </row>
    <row r="5" spans="1:37" ht="38.25">
      <c r="A5" s="14"/>
      <c r="B5" s="15" t="s">
        <v>10</v>
      </c>
      <c r="C5" s="16" t="s">
        <v>11</v>
      </c>
      <c r="D5" s="17" t="s">
        <v>12</v>
      </c>
      <c r="E5" s="18" t="s">
        <v>13</v>
      </c>
      <c r="F5" s="19" t="s">
        <v>14</v>
      </c>
      <c r="G5" s="17" t="s">
        <v>12</v>
      </c>
      <c r="H5" s="18" t="s">
        <v>13</v>
      </c>
      <c r="I5" s="19" t="s">
        <v>14</v>
      </c>
      <c r="J5" s="17" t="s">
        <v>12</v>
      </c>
      <c r="K5" s="18" t="s">
        <v>13</v>
      </c>
      <c r="L5" s="18" t="s">
        <v>14</v>
      </c>
      <c r="M5" s="19" t="s">
        <v>15</v>
      </c>
      <c r="N5" s="17" t="s">
        <v>12</v>
      </c>
      <c r="O5" s="18" t="s">
        <v>13</v>
      </c>
      <c r="P5" s="20" t="s">
        <v>14</v>
      </c>
      <c r="Q5" s="21" t="s">
        <v>16</v>
      </c>
      <c r="R5" s="18" t="s">
        <v>12</v>
      </c>
      <c r="S5" s="18" t="s">
        <v>13</v>
      </c>
      <c r="T5" s="20" t="s">
        <v>14</v>
      </c>
      <c r="U5" s="21" t="s">
        <v>17</v>
      </c>
      <c r="V5" s="18" t="s">
        <v>12</v>
      </c>
      <c r="W5" s="18" t="s">
        <v>13</v>
      </c>
      <c r="X5" s="20" t="s">
        <v>14</v>
      </c>
      <c r="Y5" s="21" t="s">
        <v>18</v>
      </c>
      <c r="Z5" s="17" t="s">
        <v>12</v>
      </c>
      <c r="AA5" s="18" t="s">
        <v>13</v>
      </c>
      <c r="AB5" s="18" t="s">
        <v>14</v>
      </c>
      <c r="AC5" s="19" t="s">
        <v>19</v>
      </c>
      <c r="AD5" s="17" t="s">
        <v>12</v>
      </c>
      <c r="AE5" s="18" t="s">
        <v>13</v>
      </c>
      <c r="AF5" s="18" t="s">
        <v>14</v>
      </c>
      <c r="AG5" s="18"/>
      <c r="AH5" s="18"/>
      <c r="AI5" s="18"/>
      <c r="AJ5" s="22" t="s">
        <v>19</v>
      </c>
      <c r="AK5" s="23" t="s">
        <v>20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6.5">
      <c r="A7" s="60"/>
      <c r="B7" s="61" t="s">
        <v>38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2.75">
      <c r="A9" s="62" t="s">
        <v>96</v>
      </c>
      <c r="B9" s="63" t="s">
        <v>43</v>
      </c>
      <c r="C9" s="64" t="s">
        <v>44</v>
      </c>
      <c r="D9" s="85">
        <v>38292542483</v>
      </c>
      <c r="E9" s="86">
        <v>7023202807</v>
      </c>
      <c r="F9" s="87">
        <f>$D9+$E9</f>
        <v>45315745290</v>
      </c>
      <c r="G9" s="85">
        <v>36936732510</v>
      </c>
      <c r="H9" s="86">
        <v>8027137778</v>
      </c>
      <c r="I9" s="87">
        <f>$G9+$H9</f>
        <v>44963870288</v>
      </c>
      <c r="J9" s="85">
        <v>9938252304</v>
      </c>
      <c r="K9" s="86">
        <v>790648667</v>
      </c>
      <c r="L9" s="86">
        <f>$J9+$K9</f>
        <v>10728900971</v>
      </c>
      <c r="M9" s="104">
        <f>IF($F9=0,0,$L9/$F9)</f>
        <v>0.2367587888567197</v>
      </c>
      <c r="N9" s="85">
        <v>9565056209</v>
      </c>
      <c r="O9" s="86">
        <v>1413312578</v>
      </c>
      <c r="P9" s="86">
        <f>$N9+$O9</f>
        <v>10978368787</v>
      </c>
      <c r="Q9" s="104">
        <f>IF($F9=0,0,$P9/$F9)</f>
        <v>0.24226389120919167</v>
      </c>
      <c r="R9" s="85">
        <v>9578263457</v>
      </c>
      <c r="S9" s="86">
        <v>948529217</v>
      </c>
      <c r="T9" s="86">
        <f>$R9+$S9</f>
        <v>10526792674</v>
      </c>
      <c r="U9" s="104">
        <f>IF($I9=0,0,$T9/$I9)</f>
        <v>0.23411669428308532</v>
      </c>
      <c r="V9" s="85">
        <v>0</v>
      </c>
      <c r="W9" s="86">
        <v>0</v>
      </c>
      <c r="X9" s="86">
        <f>$V9+$W9</f>
        <v>0</v>
      </c>
      <c r="Y9" s="104">
        <f>IF($I9=0,0,$X9/$I9)</f>
        <v>0</v>
      </c>
      <c r="Z9" s="85">
        <f>$J9+$N9+$R9</f>
        <v>29081571970</v>
      </c>
      <c r="AA9" s="86">
        <f>$K9+$O9+$S9</f>
        <v>3152490462</v>
      </c>
      <c r="AB9" s="86">
        <f>$Z9+$AA9</f>
        <v>32234062432</v>
      </c>
      <c r="AC9" s="104">
        <f>IF($I9=0,0,$AB9/$I9)</f>
        <v>0.7168880753710976</v>
      </c>
      <c r="AD9" s="85">
        <v>9208951734</v>
      </c>
      <c r="AE9" s="86">
        <v>1341757607</v>
      </c>
      <c r="AF9" s="86">
        <f>$AD9+$AE9</f>
        <v>10550709341</v>
      </c>
      <c r="AG9" s="86">
        <v>41295135483</v>
      </c>
      <c r="AH9" s="86">
        <v>42512040837</v>
      </c>
      <c r="AI9" s="87">
        <v>31146322299</v>
      </c>
      <c r="AJ9" s="124">
        <f>IF($AH9=0,0,$AI9/$AH9)</f>
        <v>0.7326470732943985</v>
      </c>
      <c r="AK9" s="125">
        <f>IF($AF9=0,0,(($T9/$AF9)-1))</f>
        <v>-0.0022668302411724683</v>
      </c>
    </row>
    <row r="10" spans="1:37" ht="16.5">
      <c r="A10" s="65"/>
      <c r="B10" s="66" t="s">
        <v>97</v>
      </c>
      <c r="C10" s="67"/>
      <c r="D10" s="88">
        <f>D9</f>
        <v>38292542483</v>
      </c>
      <c r="E10" s="89">
        <f>E9</f>
        <v>7023202807</v>
      </c>
      <c r="F10" s="90">
        <f aca="true" t="shared" si="0" ref="F10:F45">$D10+$E10</f>
        <v>45315745290</v>
      </c>
      <c r="G10" s="88">
        <f>G9</f>
        <v>36936732510</v>
      </c>
      <c r="H10" s="89">
        <f>H9</f>
        <v>8027137778</v>
      </c>
      <c r="I10" s="90">
        <f aca="true" t="shared" si="1" ref="I10:I45">$G10+$H10</f>
        <v>44963870288</v>
      </c>
      <c r="J10" s="88">
        <f>J9</f>
        <v>9938252304</v>
      </c>
      <c r="K10" s="89">
        <f>K9</f>
        <v>790648667</v>
      </c>
      <c r="L10" s="89">
        <f aca="true" t="shared" si="2" ref="L10:L45">$J10+$K10</f>
        <v>10728900971</v>
      </c>
      <c r="M10" s="105">
        <f aca="true" t="shared" si="3" ref="M10:M45">IF($F10=0,0,$L10/$F10)</f>
        <v>0.2367587888567197</v>
      </c>
      <c r="N10" s="88">
        <f>N9</f>
        <v>9565056209</v>
      </c>
      <c r="O10" s="89">
        <f>O9</f>
        <v>1413312578</v>
      </c>
      <c r="P10" s="89">
        <f aca="true" t="shared" si="4" ref="P10:P45">$N10+$O10</f>
        <v>10978368787</v>
      </c>
      <c r="Q10" s="105">
        <f aca="true" t="shared" si="5" ref="Q10:Q45">IF($F10=0,0,$P10/$F10)</f>
        <v>0.24226389120919167</v>
      </c>
      <c r="R10" s="88">
        <f>R9</f>
        <v>9578263457</v>
      </c>
      <c r="S10" s="89">
        <f>S9</f>
        <v>948529217</v>
      </c>
      <c r="T10" s="89">
        <f aca="true" t="shared" si="6" ref="T10:T45">$R10+$S10</f>
        <v>10526792674</v>
      </c>
      <c r="U10" s="105">
        <f aca="true" t="shared" si="7" ref="U10:U45">IF($I10=0,0,$T10/$I10)</f>
        <v>0.23411669428308532</v>
      </c>
      <c r="V10" s="88">
        <f>V9</f>
        <v>0</v>
      </c>
      <c r="W10" s="89">
        <f>W9</f>
        <v>0</v>
      </c>
      <c r="X10" s="89">
        <f aca="true" t="shared" si="8" ref="X10:X45">$V10+$W10</f>
        <v>0</v>
      </c>
      <c r="Y10" s="105">
        <f aca="true" t="shared" si="9" ref="Y10:Y45">IF($I10=0,0,$X10/$I10)</f>
        <v>0</v>
      </c>
      <c r="Z10" s="88">
        <f aca="true" t="shared" si="10" ref="Z10:Z45">$J10+$N10+$R10</f>
        <v>29081571970</v>
      </c>
      <c r="AA10" s="89">
        <f aca="true" t="shared" si="11" ref="AA10:AA45">$K10+$O10+$S10</f>
        <v>3152490462</v>
      </c>
      <c r="AB10" s="89">
        <f aca="true" t="shared" si="12" ref="AB10:AB45">$Z10+$AA10</f>
        <v>32234062432</v>
      </c>
      <c r="AC10" s="105">
        <f aca="true" t="shared" si="13" ref="AC10:AC45">IF($I10=0,0,$AB10/$I10)</f>
        <v>0.7168880753710976</v>
      </c>
      <c r="AD10" s="88">
        <f>AD9</f>
        <v>9208951734</v>
      </c>
      <c r="AE10" s="89">
        <f>AE9</f>
        <v>1341757607</v>
      </c>
      <c r="AF10" s="89">
        <f aca="true" t="shared" si="14" ref="AF10:AF45">$AD10+$AE10</f>
        <v>10550709341</v>
      </c>
      <c r="AG10" s="89">
        <f>AG9</f>
        <v>41295135483</v>
      </c>
      <c r="AH10" s="89">
        <f>AH9</f>
        <v>42512040837</v>
      </c>
      <c r="AI10" s="90">
        <f>AI9</f>
        <v>31146322299</v>
      </c>
      <c r="AJ10" s="126">
        <f aca="true" t="shared" si="15" ref="AJ10:AJ45">IF($AH10=0,0,$AI10/$AH10)</f>
        <v>0.7326470732943985</v>
      </c>
      <c r="AK10" s="127">
        <f aca="true" t="shared" si="16" ref="AK10:AK45">IF($AF10=0,0,(($T10/$AF10)-1))</f>
        <v>-0.0022668302411724683</v>
      </c>
    </row>
    <row r="11" spans="1:37" ht="12.75">
      <c r="A11" s="62" t="s">
        <v>98</v>
      </c>
      <c r="B11" s="63" t="s">
        <v>555</v>
      </c>
      <c r="C11" s="64" t="s">
        <v>556</v>
      </c>
      <c r="D11" s="85">
        <v>291341367</v>
      </c>
      <c r="E11" s="86">
        <v>47708928</v>
      </c>
      <c r="F11" s="87">
        <f t="shared" si="0"/>
        <v>339050295</v>
      </c>
      <c r="G11" s="85">
        <v>292674453</v>
      </c>
      <c r="H11" s="86">
        <v>54854436</v>
      </c>
      <c r="I11" s="87">
        <f t="shared" si="1"/>
        <v>347528889</v>
      </c>
      <c r="J11" s="85">
        <v>78585897</v>
      </c>
      <c r="K11" s="86">
        <v>1765361</v>
      </c>
      <c r="L11" s="86">
        <f t="shared" si="2"/>
        <v>80351258</v>
      </c>
      <c r="M11" s="104">
        <f t="shared" si="3"/>
        <v>0.23698919949324923</v>
      </c>
      <c r="N11" s="85">
        <v>58040571</v>
      </c>
      <c r="O11" s="86">
        <v>9707985</v>
      </c>
      <c r="P11" s="86">
        <f t="shared" si="4"/>
        <v>67748556</v>
      </c>
      <c r="Q11" s="104">
        <f t="shared" si="5"/>
        <v>0.19981860213394004</v>
      </c>
      <c r="R11" s="85">
        <v>70519362</v>
      </c>
      <c r="S11" s="86">
        <v>6891175</v>
      </c>
      <c r="T11" s="86">
        <f t="shared" si="6"/>
        <v>77410537</v>
      </c>
      <c r="U11" s="104">
        <f t="shared" si="7"/>
        <v>0.22274561755929304</v>
      </c>
      <c r="V11" s="85">
        <v>0</v>
      </c>
      <c r="W11" s="86">
        <v>0</v>
      </c>
      <c r="X11" s="86">
        <f t="shared" si="8"/>
        <v>0</v>
      </c>
      <c r="Y11" s="104">
        <f t="shared" si="9"/>
        <v>0</v>
      </c>
      <c r="Z11" s="85">
        <f t="shared" si="10"/>
        <v>207145830</v>
      </c>
      <c r="AA11" s="86">
        <f t="shared" si="11"/>
        <v>18364521</v>
      </c>
      <c r="AB11" s="86">
        <f t="shared" si="12"/>
        <v>225510351</v>
      </c>
      <c r="AC11" s="104">
        <f t="shared" si="13"/>
        <v>0.6488967051024066</v>
      </c>
      <c r="AD11" s="85">
        <v>66168955</v>
      </c>
      <c r="AE11" s="86">
        <v>4898772</v>
      </c>
      <c r="AF11" s="86">
        <f t="shared" si="14"/>
        <v>71067727</v>
      </c>
      <c r="AG11" s="86">
        <v>302837843</v>
      </c>
      <c r="AH11" s="86">
        <v>312904682</v>
      </c>
      <c r="AI11" s="87">
        <v>218899361</v>
      </c>
      <c r="AJ11" s="124">
        <f t="shared" si="15"/>
        <v>0.6995720217443087</v>
      </c>
      <c r="AK11" s="125">
        <f t="shared" si="16"/>
        <v>0.08925021620573292</v>
      </c>
    </row>
    <row r="12" spans="1:37" ht="12.75">
      <c r="A12" s="62" t="s">
        <v>98</v>
      </c>
      <c r="B12" s="63" t="s">
        <v>557</v>
      </c>
      <c r="C12" s="64" t="s">
        <v>558</v>
      </c>
      <c r="D12" s="85">
        <v>274950573</v>
      </c>
      <c r="E12" s="86">
        <v>70634841</v>
      </c>
      <c r="F12" s="87">
        <f t="shared" si="0"/>
        <v>345585414</v>
      </c>
      <c r="G12" s="85">
        <v>264420255</v>
      </c>
      <c r="H12" s="86">
        <v>67119425</v>
      </c>
      <c r="I12" s="87">
        <f t="shared" si="1"/>
        <v>331539680</v>
      </c>
      <c r="J12" s="85">
        <v>79018669</v>
      </c>
      <c r="K12" s="86">
        <v>9994156</v>
      </c>
      <c r="L12" s="86">
        <f t="shared" si="2"/>
        <v>89012825</v>
      </c>
      <c r="M12" s="104">
        <f t="shared" si="3"/>
        <v>0.2575711282768433</v>
      </c>
      <c r="N12" s="85">
        <v>80827717</v>
      </c>
      <c r="O12" s="86">
        <v>1343505</v>
      </c>
      <c r="P12" s="86">
        <f t="shared" si="4"/>
        <v>82171222</v>
      </c>
      <c r="Q12" s="104">
        <f t="shared" si="5"/>
        <v>0.23777398776442574</v>
      </c>
      <c r="R12" s="85">
        <v>123318642</v>
      </c>
      <c r="S12" s="86">
        <v>2593876</v>
      </c>
      <c r="T12" s="86">
        <f t="shared" si="6"/>
        <v>125912518</v>
      </c>
      <c r="U12" s="104">
        <f t="shared" si="7"/>
        <v>0.37978114112917044</v>
      </c>
      <c r="V12" s="85">
        <v>0</v>
      </c>
      <c r="W12" s="86">
        <v>0</v>
      </c>
      <c r="X12" s="86">
        <f t="shared" si="8"/>
        <v>0</v>
      </c>
      <c r="Y12" s="104">
        <f t="shared" si="9"/>
        <v>0</v>
      </c>
      <c r="Z12" s="85">
        <f t="shared" si="10"/>
        <v>283165028</v>
      </c>
      <c r="AA12" s="86">
        <f t="shared" si="11"/>
        <v>13931537</v>
      </c>
      <c r="AB12" s="86">
        <f t="shared" si="12"/>
        <v>297096565</v>
      </c>
      <c r="AC12" s="104">
        <f t="shared" si="13"/>
        <v>0.896111635868141</v>
      </c>
      <c r="AD12" s="85">
        <v>54546147</v>
      </c>
      <c r="AE12" s="86">
        <v>4866094</v>
      </c>
      <c r="AF12" s="86">
        <f t="shared" si="14"/>
        <v>59412241</v>
      </c>
      <c r="AG12" s="86">
        <v>270443040</v>
      </c>
      <c r="AH12" s="86">
        <v>325771086</v>
      </c>
      <c r="AI12" s="87">
        <v>197653291</v>
      </c>
      <c r="AJ12" s="124">
        <f t="shared" si="15"/>
        <v>0.6067244746208078</v>
      </c>
      <c r="AK12" s="125">
        <f t="shared" si="16"/>
        <v>1.1193026198086016</v>
      </c>
    </row>
    <row r="13" spans="1:37" ht="12.75">
      <c r="A13" s="62" t="s">
        <v>98</v>
      </c>
      <c r="B13" s="63" t="s">
        <v>559</v>
      </c>
      <c r="C13" s="64" t="s">
        <v>560</v>
      </c>
      <c r="D13" s="85">
        <v>321681732</v>
      </c>
      <c r="E13" s="86">
        <v>31319500</v>
      </c>
      <c r="F13" s="87">
        <f t="shared" si="0"/>
        <v>353001232</v>
      </c>
      <c r="G13" s="85">
        <v>314175769</v>
      </c>
      <c r="H13" s="86">
        <v>34210934</v>
      </c>
      <c r="I13" s="87">
        <f t="shared" si="1"/>
        <v>348386703</v>
      </c>
      <c r="J13" s="85">
        <v>69122050</v>
      </c>
      <c r="K13" s="86">
        <v>2154306</v>
      </c>
      <c r="L13" s="86">
        <f t="shared" si="2"/>
        <v>71276356</v>
      </c>
      <c r="M13" s="104">
        <f t="shared" si="3"/>
        <v>0.20191531796126988</v>
      </c>
      <c r="N13" s="85">
        <v>80778536</v>
      </c>
      <c r="O13" s="86">
        <v>7944620</v>
      </c>
      <c r="P13" s="86">
        <f t="shared" si="4"/>
        <v>88723156</v>
      </c>
      <c r="Q13" s="104">
        <f t="shared" si="5"/>
        <v>0.25133950807287836</v>
      </c>
      <c r="R13" s="85">
        <v>68935321</v>
      </c>
      <c r="S13" s="86">
        <v>6882979</v>
      </c>
      <c r="T13" s="86">
        <f t="shared" si="6"/>
        <v>75818300</v>
      </c>
      <c r="U13" s="104">
        <f t="shared" si="7"/>
        <v>0.2176268478306418</v>
      </c>
      <c r="V13" s="85">
        <v>0</v>
      </c>
      <c r="W13" s="86">
        <v>0</v>
      </c>
      <c r="X13" s="86">
        <f t="shared" si="8"/>
        <v>0</v>
      </c>
      <c r="Y13" s="104">
        <f t="shared" si="9"/>
        <v>0</v>
      </c>
      <c r="Z13" s="85">
        <f t="shared" si="10"/>
        <v>218835907</v>
      </c>
      <c r="AA13" s="86">
        <f t="shared" si="11"/>
        <v>16981905</v>
      </c>
      <c r="AB13" s="86">
        <f t="shared" si="12"/>
        <v>235817812</v>
      </c>
      <c r="AC13" s="104">
        <f t="shared" si="13"/>
        <v>0.6768852254386988</v>
      </c>
      <c r="AD13" s="85">
        <v>68986245</v>
      </c>
      <c r="AE13" s="86">
        <v>4097774</v>
      </c>
      <c r="AF13" s="86">
        <f t="shared" si="14"/>
        <v>73084019</v>
      </c>
      <c r="AG13" s="86">
        <v>331090530</v>
      </c>
      <c r="AH13" s="86">
        <v>339350025</v>
      </c>
      <c r="AI13" s="87">
        <v>230958878</v>
      </c>
      <c r="AJ13" s="124">
        <f t="shared" si="15"/>
        <v>0.68059189917549</v>
      </c>
      <c r="AK13" s="125">
        <f t="shared" si="16"/>
        <v>0.03741284397619138</v>
      </c>
    </row>
    <row r="14" spans="1:37" ht="12.75">
      <c r="A14" s="62" t="s">
        <v>98</v>
      </c>
      <c r="B14" s="63" t="s">
        <v>561</v>
      </c>
      <c r="C14" s="64" t="s">
        <v>562</v>
      </c>
      <c r="D14" s="85">
        <v>960737309</v>
      </c>
      <c r="E14" s="86">
        <v>226798873</v>
      </c>
      <c r="F14" s="87">
        <f t="shared" si="0"/>
        <v>1187536182</v>
      </c>
      <c r="G14" s="85">
        <v>993058781</v>
      </c>
      <c r="H14" s="86">
        <v>317460531</v>
      </c>
      <c r="I14" s="87">
        <f t="shared" si="1"/>
        <v>1310519312</v>
      </c>
      <c r="J14" s="85">
        <v>271444852</v>
      </c>
      <c r="K14" s="86">
        <v>22254845</v>
      </c>
      <c r="L14" s="86">
        <f t="shared" si="2"/>
        <v>293699697</v>
      </c>
      <c r="M14" s="104">
        <f t="shared" si="3"/>
        <v>0.24731852507042182</v>
      </c>
      <c r="N14" s="85">
        <v>240976764</v>
      </c>
      <c r="O14" s="86">
        <v>44806892</v>
      </c>
      <c r="P14" s="86">
        <f t="shared" si="4"/>
        <v>285783656</v>
      </c>
      <c r="Q14" s="104">
        <f t="shared" si="5"/>
        <v>0.24065258838572381</v>
      </c>
      <c r="R14" s="85">
        <v>250525380</v>
      </c>
      <c r="S14" s="86">
        <v>74255542</v>
      </c>
      <c r="T14" s="86">
        <f t="shared" si="6"/>
        <v>324780922</v>
      </c>
      <c r="U14" s="104">
        <f t="shared" si="7"/>
        <v>0.24782612436618562</v>
      </c>
      <c r="V14" s="85">
        <v>0</v>
      </c>
      <c r="W14" s="86">
        <v>0</v>
      </c>
      <c r="X14" s="86">
        <f t="shared" si="8"/>
        <v>0</v>
      </c>
      <c r="Y14" s="104">
        <f t="shared" si="9"/>
        <v>0</v>
      </c>
      <c r="Z14" s="85">
        <f t="shared" si="10"/>
        <v>762946996</v>
      </c>
      <c r="AA14" s="86">
        <f t="shared" si="11"/>
        <v>141317279</v>
      </c>
      <c r="AB14" s="86">
        <f t="shared" si="12"/>
        <v>904264275</v>
      </c>
      <c r="AC14" s="104">
        <f t="shared" si="13"/>
        <v>0.6900045399712508</v>
      </c>
      <c r="AD14" s="85">
        <v>221353650</v>
      </c>
      <c r="AE14" s="86">
        <v>37578716</v>
      </c>
      <c r="AF14" s="86">
        <f t="shared" si="14"/>
        <v>258932366</v>
      </c>
      <c r="AG14" s="86">
        <v>1069601883</v>
      </c>
      <c r="AH14" s="86">
        <v>1136674164</v>
      </c>
      <c r="AI14" s="87">
        <v>784195864</v>
      </c>
      <c r="AJ14" s="124">
        <f t="shared" si="15"/>
        <v>0.689903834217877</v>
      </c>
      <c r="AK14" s="125">
        <f t="shared" si="16"/>
        <v>0.2543079376952049</v>
      </c>
    </row>
    <row r="15" spans="1:37" ht="12.75">
      <c r="A15" s="62" t="s">
        <v>98</v>
      </c>
      <c r="B15" s="63" t="s">
        <v>563</v>
      </c>
      <c r="C15" s="64" t="s">
        <v>564</v>
      </c>
      <c r="D15" s="85">
        <v>647972881</v>
      </c>
      <c r="E15" s="86">
        <v>81242586</v>
      </c>
      <c r="F15" s="87">
        <f t="shared" si="0"/>
        <v>729215467</v>
      </c>
      <c r="G15" s="85">
        <v>668363515</v>
      </c>
      <c r="H15" s="86">
        <v>110073122</v>
      </c>
      <c r="I15" s="87">
        <f t="shared" si="1"/>
        <v>778436637</v>
      </c>
      <c r="J15" s="85">
        <v>156443248</v>
      </c>
      <c r="K15" s="86">
        <v>11729039</v>
      </c>
      <c r="L15" s="86">
        <f t="shared" si="2"/>
        <v>168172287</v>
      </c>
      <c r="M15" s="104">
        <f t="shared" si="3"/>
        <v>0.23062084474409536</v>
      </c>
      <c r="N15" s="85">
        <v>150928851</v>
      </c>
      <c r="O15" s="86">
        <v>21818332</v>
      </c>
      <c r="P15" s="86">
        <f t="shared" si="4"/>
        <v>172747183</v>
      </c>
      <c r="Q15" s="104">
        <f t="shared" si="5"/>
        <v>0.23689456795353464</v>
      </c>
      <c r="R15" s="85">
        <v>135794778</v>
      </c>
      <c r="S15" s="86">
        <v>13206655</v>
      </c>
      <c r="T15" s="86">
        <f t="shared" si="6"/>
        <v>149001433</v>
      </c>
      <c r="U15" s="104">
        <f t="shared" si="7"/>
        <v>0.19141112573302482</v>
      </c>
      <c r="V15" s="85">
        <v>0</v>
      </c>
      <c r="W15" s="86">
        <v>0</v>
      </c>
      <c r="X15" s="86">
        <f t="shared" si="8"/>
        <v>0</v>
      </c>
      <c r="Y15" s="104">
        <f t="shared" si="9"/>
        <v>0</v>
      </c>
      <c r="Z15" s="85">
        <f t="shared" si="10"/>
        <v>443166877</v>
      </c>
      <c r="AA15" s="86">
        <f t="shared" si="11"/>
        <v>46754026</v>
      </c>
      <c r="AB15" s="86">
        <f t="shared" si="12"/>
        <v>489920903</v>
      </c>
      <c r="AC15" s="104">
        <f t="shared" si="13"/>
        <v>0.6293651656583065</v>
      </c>
      <c r="AD15" s="85">
        <v>133192701</v>
      </c>
      <c r="AE15" s="86">
        <v>17953244</v>
      </c>
      <c r="AF15" s="86">
        <f t="shared" si="14"/>
        <v>151145945</v>
      </c>
      <c r="AG15" s="86">
        <v>668415896</v>
      </c>
      <c r="AH15" s="86">
        <v>681281362</v>
      </c>
      <c r="AI15" s="87">
        <v>458247496</v>
      </c>
      <c r="AJ15" s="124">
        <f t="shared" si="15"/>
        <v>0.6726259098806816</v>
      </c>
      <c r="AK15" s="125">
        <f t="shared" si="16"/>
        <v>-0.014188352853263808</v>
      </c>
    </row>
    <row r="16" spans="1:37" ht="12.75">
      <c r="A16" s="62" t="s">
        <v>113</v>
      </c>
      <c r="B16" s="63" t="s">
        <v>565</v>
      </c>
      <c r="C16" s="64" t="s">
        <v>566</v>
      </c>
      <c r="D16" s="85">
        <v>354563510</v>
      </c>
      <c r="E16" s="86">
        <v>8964500</v>
      </c>
      <c r="F16" s="87">
        <f t="shared" si="0"/>
        <v>363528010</v>
      </c>
      <c r="G16" s="85">
        <v>365445996</v>
      </c>
      <c r="H16" s="86">
        <v>9834500</v>
      </c>
      <c r="I16" s="87">
        <f t="shared" si="1"/>
        <v>375280496</v>
      </c>
      <c r="J16" s="85">
        <v>90760185</v>
      </c>
      <c r="K16" s="86">
        <v>293115</v>
      </c>
      <c r="L16" s="86">
        <f t="shared" si="2"/>
        <v>91053300</v>
      </c>
      <c r="M16" s="104">
        <f t="shared" si="3"/>
        <v>0.25047120853218435</v>
      </c>
      <c r="N16" s="85">
        <v>102628905</v>
      </c>
      <c r="O16" s="86">
        <v>689025</v>
      </c>
      <c r="P16" s="86">
        <f t="shared" si="4"/>
        <v>103317930</v>
      </c>
      <c r="Q16" s="104">
        <f t="shared" si="5"/>
        <v>0.2842089939644541</v>
      </c>
      <c r="R16" s="85">
        <v>106373742</v>
      </c>
      <c r="S16" s="86">
        <v>3172156</v>
      </c>
      <c r="T16" s="86">
        <f t="shared" si="6"/>
        <v>109545898</v>
      </c>
      <c r="U16" s="104">
        <f t="shared" si="7"/>
        <v>0.2919040535482558</v>
      </c>
      <c r="V16" s="85">
        <v>0</v>
      </c>
      <c r="W16" s="86">
        <v>0</v>
      </c>
      <c r="X16" s="86">
        <f t="shared" si="8"/>
        <v>0</v>
      </c>
      <c r="Y16" s="104">
        <f t="shared" si="9"/>
        <v>0</v>
      </c>
      <c r="Z16" s="85">
        <f t="shared" si="10"/>
        <v>299762832</v>
      </c>
      <c r="AA16" s="86">
        <f t="shared" si="11"/>
        <v>4154296</v>
      </c>
      <c r="AB16" s="86">
        <f t="shared" si="12"/>
        <v>303917128</v>
      </c>
      <c r="AC16" s="104">
        <f t="shared" si="13"/>
        <v>0.8098399230425234</v>
      </c>
      <c r="AD16" s="85">
        <v>96775144</v>
      </c>
      <c r="AE16" s="86">
        <v>3371375</v>
      </c>
      <c r="AF16" s="86">
        <f t="shared" si="14"/>
        <v>100146519</v>
      </c>
      <c r="AG16" s="86">
        <v>358038390</v>
      </c>
      <c r="AH16" s="86">
        <v>361588117</v>
      </c>
      <c r="AI16" s="87">
        <v>288317773</v>
      </c>
      <c r="AJ16" s="124">
        <f t="shared" si="15"/>
        <v>0.7973651772411536</v>
      </c>
      <c r="AK16" s="125">
        <f t="shared" si="16"/>
        <v>0.09385627272776209</v>
      </c>
    </row>
    <row r="17" spans="1:37" ht="16.5">
      <c r="A17" s="65"/>
      <c r="B17" s="66" t="s">
        <v>567</v>
      </c>
      <c r="C17" s="67"/>
      <c r="D17" s="88">
        <f>SUM(D11:D16)</f>
        <v>2851247372</v>
      </c>
      <c r="E17" s="89">
        <f>SUM(E11:E16)</f>
        <v>466669228</v>
      </c>
      <c r="F17" s="90">
        <f t="shared" si="0"/>
        <v>3317916600</v>
      </c>
      <c r="G17" s="88">
        <f>SUM(G11:G16)</f>
        <v>2898138769</v>
      </c>
      <c r="H17" s="89">
        <f>SUM(H11:H16)</f>
        <v>593552948</v>
      </c>
      <c r="I17" s="90">
        <f t="shared" si="1"/>
        <v>3491691717</v>
      </c>
      <c r="J17" s="88">
        <f>SUM(J11:J16)</f>
        <v>745374901</v>
      </c>
      <c r="K17" s="89">
        <f>SUM(K11:K16)</f>
        <v>48190822</v>
      </c>
      <c r="L17" s="89">
        <f t="shared" si="2"/>
        <v>793565723</v>
      </c>
      <c r="M17" s="105">
        <f t="shared" si="3"/>
        <v>0.23917591026851007</v>
      </c>
      <c r="N17" s="88">
        <f>SUM(N11:N16)</f>
        <v>714181344</v>
      </c>
      <c r="O17" s="89">
        <f>SUM(O11:O16)</f>
        <v>86310359</v>
      </c>
      <c r="P17" s="89">
        <f t="shared" si="4"/>
        <v>800491703</v>
      </c>
      <c r="Q17" s="105">
        <f t="shared" si="5"/>
        <v>0.24126335875953</v>
      </c>
      <c r="R17" s="88">
        <f>SUM(R11:R16)</f>
        <v>755467225</v>
      </c>
      <c r="S17" s="89">
        <f>SUM(S11:S16)</f>
        <v>107002383</v>
      </c>
      <c r="T17" s="89">
        <f t="shared" si="6"/>
        <v>862469608</v>
      </c>
      <c r="U17" s="105">
        <f t="shared" si="7"/>
        <v>0.24700623018947923</v>
      </c>
      <c r="V17" s="88">
        <f>SUM(V11:V16)</f>
        <v>0</v>
      </c>
      <c r="W17" s="89">
        <f>SUM(W11:W16)</f>
        <v>0</v>
      </c>
      <c r="X17" s="89">
        <f t="shared" si="8"/>
        <v>0</v>
      </c>
      <c r="Y17" s="105">
        <f t="shared" si="9"/>
        <v>0</v>
      </c>
      <c r="Z17" s="88">
        <f t="shared" si="10"/>
        <v>2215023470</v>
      </c>
      <c r="AA17" s="89">
        <f t="shared" si="11"/>
        <v>241503564</v>
      </c>
      <c r="AB17" s="89">
        <f t="shared" si="12"/>
        <v>2456527034</v>
      </c>
      <c r="AC17" s="105">
        <f t="shared" si="13"/>
        <v>0.7035349146202989</v>
      </c>
      <c r="AD17" s="88">
        <f>SUM(AD11:AD16)</f>
        <v>641022842</v>
      </c>
      <c r="AE17" s="89">
        <f>SUM(AE11:AE16)</f>
        <v>72765975</v>
      </c>
      <c r="AF17" s="89">
        <f t="shared" si="14"/>
        <v>713788817</v>
      </c>
      <c r="AG17" s="89">
        <f>SUM(AG11:AG16)</f>
        <v>3000427582</v>
      </c>
      <c r="AH17" s="89">
        <f>SUM(AH11:AH16)</f>
        <v>3157569436</v>
      </c>
      <c r="AI17" s="90">
        <f>SUM(AI11:AI16)</f>
        <v>2178272663</v>
      </c>
      <c r="AJ17" s="126">
        <f t="shared" si="15"/>
        <v>0.689857406828535</v>
      </c>
      <c r="AK17" s="127">
        <f t="shared" si="16"/>
        <v>0.2082980112029409</v>
      </c>
    </row>
    <row r="18" spans="1:37" ht="12.75">
      <c r="A18" s="62" t="s">
        <v>98</v>
      </c>
      <c r="B18" s="63" t="s">
        <v>568</v>
      </c>
      <c r="C18" s="64" t="s">
        <v>569</v>
      </c>
      <c r="D18" s="85">
        <v>512772180</v>
      </c>
      <c r="E18" s="86">
        <v>83246710</v>
      </c>
      <c r="F18" s="87">
        <f t="shared" si="0"/>
        <v>596018890</v>
      </c>
      <c r="G18" s="85">
        <v>519934383</v>
      </c>
      <c r="H18" s="86">
        <v>64066541</v>
      </c>
      <c r="I18" s="87">
        <f t="shared" si="1"/>
        <v>584000924</v>
      </c>
      <c r="J18" s="85">
        <v>151385294</v>
      </c>
      <c r="K18" s="86">
        <v>6289438</v>
      </c>
      <c r="L18" s="86">
        <f t="shared" si="2"/>
        <v>157674732</v>
      </c>
      <c r="M18" s="104">
        <f t="shared" si="3"/>
        <v>0.26454653475831946</v>
      </c>
      <c r="N18" s="85">
        <v>121123032</v>
      </c>
      <c r="O18" s="86">
        <v>13868890</v>
      </c>
      <c r="P18" s="86">
        <f t="shared" si="4"/>
        <v>134991922</v>
      </c>
      <c r="Q18" s="104">
        <f t="shared" si="5"/>
        <v>0.22648933492695172</v>
      </c>
      <c r="R18" s="85">
        <v>123406414</v>
      </c>
      <c r="S18" s="86">
        <v>13891710</v>
      </c>
      <c r="T18" s="86">
        <f t="shared" si="6"/>
        <v>137298124</v>
      </c>
      <c r="U18" s="104">
        <f t="shared" si="7"/>
        <v>0.23509915542530888</v>
      </c>
      <c r="V18" s="85">
        <v>0</v>
      </c>
      <c r="W18" s="86">
        <v>0</v>
      </c>
      <c r="X18" s="86">
        <f t="shared" si="8"/>
        <v>0</v>
      </c>
      <c r="Y18" s="104">
        <f t="shared" si="9"/>
        <v>0</v>
      </c>
      <c r="Z18" s="85">
        <f t="shared" si="10"/>
        <v>395914740</v>
      </c>
      <c r="AA18" s="86">
        <f t="shared" si="11"/>
        <v>34050038</v>
      </c>
      <c r="AB18" s="86">
        <f t="shared" si="12"/>
        <v>429964778</v>
      </c>
      <c r="AC18" s="104">
        <f t="shared" si="13"/>
        <v>0.7362398933464701</v>
      </c>
      <c r="AD18" s="85">
        <v>109140102</v>
      </c>
      <c r="AE18" s="86">
        <v>12128482</v>
      </c>
      <c r="AF18" s="86">
        <f t="shared" si="14"/>
        <v>121268584</v>
      </c>
      <c r="AG18" s="86">
        <v>616737083</v>
      </c>
      <c r="AH18" s="86">
        <v>564436563</v>
      </c>
      <c r="AI18" s="87">
        <v>363586715</v>
      </c>
      <c r="AJ18" s="124">
        <f t="shared" si="15"/>
        <v>0.6441586864386034</v>
      </c>
      <c r="AK18" s="125">
        <f t="shared" si="16"/>
        <v>0.13218213218355057</v>
      </c>
    </row>
    <row r="19" spans="1:37" ht="12.75">
      <c r="A19" s="62" t="s">
        <v>98</v>
      </c>
      <c r="B19" s="63" t="s">
        <v>62</v>
      </c>
      <c r="C19" s="64" t="s">
        <v>63</v>
      </c>
      <c r="D19" s="85">
        <v>2107106847</v>
      </c>
      <c r="E19" s="86">
        <v>633141543</v>
      </c>
      <c r="F19" s="87">
        <f t="shared" si="0"/>
        <v>2740248390</v>
      </c>
      <c r="G19" s="85">
        <v>1978524421</v>
      </c>
      <c r="H19" s="86">
        <v>838669081</v>
      </c>
      <c r="I19" s="87">
        <f t="shared" si="1"/>
        <v>2817193502</v>
      </c>
      <c r="J19" s="85">
        <v>852128656</v>
      </c>
      <c r="K19" s="86">
        <v>66814606</v>
      </c>
      <c r="L19" s="86">
        <f t="shared" si="2"/>
        <v>918943262</v>
      </c>
      <c r="M19" s="104">
        <f t="shared" si="3"/>
        <v>0.33535035194382506</v>
      </c>
      <c r="N19" s="85">
        <v>389337753</v>
      </c>
      <c r="O19" s="86">
        <v>213708446</v>
      </c>
      <c r="P19" s="86">
        <f t="shared" si="4"/>
        <v>603046199</v>
      </c>
      <c r="Q19" s="104">
        <f t="shared" si="5"/>
        <v>0.22006990359001724</v>
      </c>
      <c r="R19" s="85">
        <v>346251448</v>
      </c>
      <c r="S19" s="86">
        <v>125502828</v>
      </c>
      <c r="T19" s="86">
        <f t="shared" si="6"/>
        <v>471754276</v>
      </c>
      <c r="U19" s="104">
        <f t="shared" si="7"/>
        <v>0.16745540399162825</v>
      </c>
      <c r="V19" s="85">
        <v>0</v>
      </c>
      <c r="W19" s="86">
        <v>0</v>
      </c>
      <c r="X19" s="86">
        <f t="shared" si="8"/>
        <v>0</v>
      </c>
      <c r="Y19" s="104">
        <f t="shared" si="9"/>
        <v>0</v>
      </c>
      <c r="Z19" s="85">
        <f t="shared" si="10"/>
        <v>1587717857</v>
      </c>
      <c r="AA19" s="86">
        <f t="shared" si="11"/>
        <v>406025880</v>
      </c>
      <c r="AB19" s="86">
        <f t="shared" si="12"/>
        <v>1993743737</v>
      </c>
      <c r="AC19" s="104">
        <f t="shared" si="13"/>
        <v>0.707705642365208</v>
      </c>
      <c r="AD19" s="85">
        <v>410787450</v>
      </c>
      <c r="AE19" s="86">
        <v>89837460</v>
      </c>
      <c r="AF19" s="86">
        <f t="shared" si="14"/>
        <v>500624910</v>
      </c>
      <c r="AG19" s="86">
        <v>2546915470</v>
      </c>
      <c r="AH19" s="86">
        <v>2705185446</v>
      </c>
      <c r="AI19" s="87">
        <v>1840409654</v>
      </c>
      <c r="AJ19" s="124">
        <f t="shared" si="15"/>
        <v>0.6803266137341181</v>
      </c>
      <c r="AK19" s="125">
        <f t="shared" si="16"/>
        <v>-0.057669191890591276</v>
      </c>
    </row>
    <row r="20" spans="1:37" ht="12.75">
      <c r="A20" s="62" t="s">
        <v>98</v>
      </c>
      <c r="B20" s="63" t="s">
        <v>90</v>
      </c>
      <c r="C20" s="64" t="s">
        <v>91</v>
      </c>
      <c r="D20" s="85">
        <v>1427945886</v>
      </c>
      <c r="E20" s="86">
        <v>418056510</v>
      </c>
      <c r="F20" s="87">
        <f t="shared" si="0"/>
        <v>1846002396</v>
      </c>
      <c r="G20" s="85">
        <v>1517538895</v>
      </c>
      <c r="H20" s="86">
        <v>499855136</v>
      </c>
      <c r="I20" s="87">
        <f t="shared" si="1"/>
        <v>2017394031</v>
      </c>
      <c r="J20" s="85">
        <v>432394403</v>
      </c>
      <c r="K20" s="86">
        <v>14474166</v>
      </c>
      <c r="L20" s="86">
        <f t="shared" si="2"/>
        <v>446868569</v>
      </c>
      <c r="M20" s="104">
        <f t="shared" si="3"/>
        <v>0.2420736668426296</v>
      </c>
      <c r="N20" s="85">
        <v>317182887</v>
      </c>
      <c r="O20" s="86">
        <v>70110280</v>
      </c>
      <c r="P20" s="86">
        <f t="shared" si="4"/>
        <v>387293167</v>
      </c>
      <c r="Q20" s="104">
        <f t="shared" si="5"/>
        <v>0.20980100992241615</v>
      </c>
      <c r="R20" s="85">
        <v>354241502</v>
      </c>
      <c r="S20" s="86">
        <v>78370285</v>
      </c>
      <c r="T20" s="86">
        <f t="shared" si="6"/>
        <v>432611787</v>
      </c>
      <c r="U20" s="104">
        <f t="shared" si="7"/>
        <v>0.21444089768896515</v>
      </c>
      <c r="V20" s="85">
        <v>0</v>
      </c>
      <c r="W20" s="86">
        <v>0</v>
      </c>
      <c r="X20" s="86">
        <f t="shared" si="8"/>
        <v>0</v>
      </c>
      <c r="Y20" s="104">
        <f t="shared" si="9"/>
        <v>0</v>
      </c>
      <c r="Z20" s="85">
        <f t="shared" si="10"/>
        <v>1103818792</v>
      </c>
      <c r="AA20" s="86">
        <f t="shared" si="11"/>
        <v>162954731</v>
      </c>
      <c r="AB20" s="86">
        <f t="shared" si="12"/>
        <v>1266773523</v>
      </c>
      <c r="AC20" s="104">
        <f t="shared" si="13"/>
        <v>0.6279256821098427</v>
      </c>
      <c r="AD20" s="85">
        <v>246494850</v>
      </c>
      <c r="AE20" s="86">
        <v>58320933</v>
      </c>
      <c r="AF20" s="86">
        <f t="shared" si="14"/>
        <v>304815783</v>
      </c>
      <c r="AG20" s="86">
        <v>1773868797</v>
      </c>
      <c r="AH20" s="86">
        <v>1844674155</v>
      </c>
      <c r="AI20" s="87">
        <v>1251247102</v>
      </c>
      <c r="AJ20" s="124">
        <f t="shared" si="15"/>
        <v>0.6783025059512475</v>
      </c>
      <c r="AK20" s="125">
        <f t="shared" si="16"/>
        <v>0.41925651861668856</v>
      </c>
    </row>
    <row r="21" spans="1:37" ht="12.75">
      <c r="A21" s="62" t="s">
        <v>98</v>
      </c>
      <c r="B21" s="63" t="s">
        <v>570</v>
      </c>
      <c r="C21" s="64" t="s">
        <v>571</v>
      </c>
      <c r="D21" s="85">
        <v>949146343</v>
      </c>
      <c r="E21" s="86">
        <v>209953903</v>
      </c>
      <c r="F21" s="87">
        <f t="shared" si="0"/>
        <v>1159100246</v>
      </c>
      <c r="G21" s="85">
        <v>1026601931</v>
      </c>
      <c r="H21" s="86">
        <v>247760283</v>
      </c>
      <c r="I21" s="87">
        <f t="shared" si="1"/>
        <v>1274362214</v>
      </c>
      <c r="J21" s="85">
        <v>248222921</v>
      </c>
      <c r="K21" s="86">
        <v>13543808</v>
      </c>
      <c r="L21" s="86">
        <f t="shared" si="2"/>
        <v>261766729</v>
      </c>
      <c r="M21" s="104">
        <f t="shared" si="3"/>
        <v>0.22583614308024225</v>
      </c>
      <c r="N21" s="85">
        <v>215013241</v>
      </c>
      <c r="O21" s="86">
        <v>25305871</v>
      </c>
      <c r="P21" s="86">
        <f t="shared" si="4"/>
        <v>240319112</v>
      </c>
      <c r="Q21" s="104">
        <f t="shared" si="5"/>
        <v>0.20733246570288452</v>
      </c>
      <c r="R21" s="85">
        <v>265097708</v>
      </c>
      <c r="S21" s="86">
        <v>33030697</v>
      </c>
      <c r="T21" s="86">
        <f t="shared" si="6"/>
        <v>298128405</v>
      </c>
      <c r="U21" s="104">
        <f t="shared" si="7"/>
        <v>0.2339432240887205</v>
      </c>
      <c r="V21" s="85">
        <v>0</v>
      </c>
      <c r="W21" s="86">
        <v>0</v>
      </c>
      <c r="X21" s="86">
        <f t="shared" si="8"/>
        <v>0</v>
      </c>
      <c r="Y21" s="104">
        <f t="shared" si="9"/>
        <v>0</v>
      </c>
      <c r="Z21" s="85">
        <f t="shared" si="10"/>
        <v>728333870</v>
      </c>
      <c r="AA21" s="86">
        <f t="shared" si="11"/>
        <v>71880376</v>
      </c>
      <c r="AB21" s="86">
        <f t="shared" si="12"/>
        <v>800214246</v>
      </c>
      <c r="AC21" s="104">
        <f t="shared" si="13"/>
        <v>0.6279331238865499</v>
      </c>
      <c r="AD21" s="85">
        <v>202118381</v>
      </c>
      <c r="AE21" s="86">
        <v>30489292</v>
      </c>
      <c r="AF21" s="86">
        <f t="shared" si="14"/>
        <v>232607673</v>
      </c>
      <c r="AG21" s="86">
        <v>951201117</v>
      </c>
      <c r="AH21" s="86">
        <v>1034118767</v>
      </c>
      <c r="AI21" s="87">
        <v>673355164</v>
      </c>
      <c r="AJ21" s="124">
        <f t="shared" si="15"/>
        <v>0.6511391007373527</v>
      </c>
      <c r="AK21" s="125">
        <f t="shared" si="16"/>
        <v>0.2816791516589394</v>
      </c>
    </row>
    <row r="22" spans="1:37" ht="12.75">
      <c r="A22" s="62" t="s">
        <v>98</v>
      </c>
      <c r="B22" s="63" t="s">
        <v>572</v>
      </c>
      <c r="C22" s="64" t="s">
        <v>573</v>
      </c>
      <c r="D22" s="85">
        <v>644066588</v>
      </c>
      <c r="E22" s="86">
        <v>76008244</v>
      </c>
      <c r="F22" s="87">
        <f t="shared" si="0"/>
        <v>720074832</v>
      </c>
      <c r="G22" s="85">
        <v>629412478</v>
      </c>
      <c r="H22" s="86">
        <v>53821285</v>
      </c>
      <c r="I22" s="87">
        <f t="shared" si="1"/>
        <v>683233763</v>
      </c>
      <c r="J22" s="85">
        <v>165056585</v>
      </c>
      <c r="K22" s="86">
        <v>8326115</v>
      </c>
      <c r="L22" s="86">
        <f t="shared" si="2"/>
        <v>173382700</v>
      </c>
      <c r="M22" s="104">
        <f t="shared" si="3"/>
        <v>0.24078428004271646</v>
      </c>
      <c r="N22" s="85">
        <v>144915256</v>
      </c>
      <c r="O22" s="86">
        <v>12011337</v>
      </c>
      <c r="P22" s="86">
        <f t="shared" si="4"/>
        <v>156926593</v>
      </c>
      <c r="Q22" s="104">
        <f t="shared" si="5"/>
        <v>0.2179309510987047</v>
      </c>
      <c r="R22" s="85">
        <v>141813080</v>
      </c>
      <c r="S22" s="86">
        <v>7444865</v>
      </c>
      <c r="T22" s="86">
        <f t="shared" si="6"/>
        <v>149257945</v>
      </c>
      <c r="U22" s="104">
        <f t="shared" si="7"/>
        <v>0.21845809309046105</v>
      </c>
      <c r="V22" s="85">
        <v>0</v>
      </c>
      <c r="W22" s="86">
        <v>0</v>
      </c>
      <c r="X22" s="86">
        <f t="shared" si="8"/>
        <v>0</v>
      </c>
      <c r="Y22" s="104">
        <f t="shared" si="9"/>
        <v>0</v>
      </c>
      <c r="Z22" s="85">
        <f t="shared" si="10"/>
        <v>451784921</v>
      </c>
      <c r="AA22" s="86">
        <f t="shared" si="11"/>
        <v>27782317</v>
      </c>
      <c r="AB22" s="86">
        <f t="shared" si="12"/>
        <v>479567238</v>
      </c>
      <c r="AC22" s="104">
        <f t="shared" si="13"/>
        <v>0.7019079910428841</v>
      </c>
      <c r="AD22" s="85">
        <v>154761655</v>
      </c>
      <c r="AE22" s="86">
        <v>9465119</v>
      </c>
      <c r="AF22" s="86">
        <f t="shared" si="14"/>
        <v>164226774</v>
      </c>
      <c r="AG22" s="86">
        <v>675997644</v>
      </c>
      <c r="AH22" s="86">
        <v>696950592</v>
      </c>
      <c r="AI22" s="87">
        <v>460171572</v>
      </c>
      <c r="AJ22" s="124">
        <f t="shared" si="15"/>
        <v>0.6602642673413498</v>
      </c>
      <c r="AK22" s="125">
        <f t="shared" si="16"/>
        <v>-0.09114731194805059</v>
      </c>
    </row>
    <row r="23" spans="1:37" ht="12.75">
      <c r="A23" s="62" t="s">
        <v>113</v>
      </c>
      <c r="B23" s="63" t="s">
        <v>574</v>
      </c>
      <c r="C23" s="64" t="s">
        <v>575</v>
      </c>
      <c r="D23" s="85">
        <v>401643138</v>
      </c>
      <c r="E23" s="86">
        <v>27643844</v>
      </c>
      <c r="F23" s="87">
        <f t="shared" si="0"/>
        <v>429286982</v>
      </c>
      <c r="G23" s="85">
        <v>403834893</v>
      </c>
      <c r="H23" s="86">
        <v>20320170</v>
      </c>
      <c r="I23" s="87">
        <f t="shared" si="1"/>
        <v>424155063</v>
      </c>
      <c r="J23" s="85">
        <v>101939903</v>
      </c>
      <c r="K23" s="86">
        <v>700674</v>
      </c>
      <c r="L23" s="86">
        <f t="shared" si="2"/>
        <v>102640577</v>
      </c>
      <c r="M23" s="104">
        <f t="shared" si="3"/>
        <v>0.23909547995564423</v>
      </c>
      <c r="N23" s="85">
        <v>101284231</v>
      </c>
      <c r="O23" s="86">
        <v>3032055</v>
      </c>
      <c r="P23" s="86">
        <f t="shared" si="4"/>
        <v>104316286</v>
      </c>
      <c r="Q23" s="104">
        <f t="shared" si="5"/>
        <v>0.2429989502919518</v>
      </c>
      <c r="R23" s="85">
        <v>110579701</v>
      </c>
      <c r="S23" s="86">
        <v>4275383</v>
      </c>
      <c r="T23" s="86">
        <f t="shared" si="6"/>
        <v>114855084</v>
      </c>
      <c r="U23" s="104">
        <f t="shared" si="7"/>
        <v>0.27078560182128486</v>
      </c>
      <c r="V23" s="85">
        <v>0</v>
      </c>
      <c r="W23" s="86">
        <v>0</v>
      </c>
      <c r="X23" s="86">
        <f t="shared" si="8"/>
        <v>0</v>
      </c>
      <c r="Y23" s="104">
        <f t="shared" si="9"/>
        <v>0</v>
      </c>
      <c r="Z23" s="85">
        <f t="shared" si="10"/>
        <v>313803835</v>
      </c>
      <c r="AA23" s="86">
        <f t="shared" si="11"/>
        <v>8008112</v>
      </c>
      <c r="AB23" s="86">
        <f t="shared" si="12"/>
        <v>321811947</v>
      </c>
      <c r="AC23" s="104">
        <f t="shared" si="13"/>
        <v>0.7587129686107271</v>
      </c>
      <c r="AD23" s="85">
        <v>109510613</v>
      </c>
      <c r="AE23" s="86">
        <v>574305</v>
      </c>
      <c r="AF23" s="86">
        <f t="shared" si="14"/>
        <v>110084918</v>
      </c>
      <c r="AG23" s="86">
        <v>407974450</v>
      </c>
      <c r="AH23" s="86">
        <v>411479914</v>
      </c>
      <c r="AI23" s="87">
        <v>334711423</v>
      </c>
      <c r="AJ23" s="124">
        <f t="shared" si="15"/>
        <v>0.8134331995607446</v>
      </c>
      <c r="AK23" s="125">
        <f t="shared" si="16"/>
        <v>0.043331694174491675</v>
      </c>
    </row>
    <row r="24" spans="1:37" ht="16.5">
      <c r="A24" s="65"/>
      <c r="B24" s="66" t="s">
        <v>576</v>
      </c>
      <c r="C24" s="67"/>
      <c r="D24" s="88">
        <f>SUM(D18:D23)</f>
        <v>6042680982</v>
      </c>
      <c r="E24" s="89">
        <f>SUM(E18:E23)</f>
        <v>1448050754</v>
      </c>
      <c r="F24" s="90">
        <f t="shared" si="0"/>
        <v>7490731736</v>
      </c>
      <c r="G24" s="88">
        <f>SUM(G18:G23)</f>
        <v>6075847001</v>
      </c>
      <c r="H24" s="89">
        <f>SUM(H18:H23)</f>
        <v>1724492496</v>
      </c>
      <c r="I24" s="90">
        <f t="shared" si="1"/>
        <v>7800339497</v>
      </c>
      <c r="J24" s="88">
        <f>SUM(J18:J23)</f>
        <v>1951127762</v>
      </c>
      <c r="K24" s="89">
        <f>SUM(K18:K23)</f>
        <v>110148807</v>
      </c>
      <c r="L24" s="89">
        <f t="shared" si="2"/>
        <v>2061276569</v>
      </c>
      <c r="M24" s="105">
        <f t="shared" si="3"/>
        <v>0.27517693085892136</v>
      </c>
      <c r="N24" s="88">
        <f>SUM(N18:N23)</f>
        <v>1288856400</v>
      </c>
      <c r="O24" s="89">
        <f>SUM(O18:O23)</f>
        <v>338036879</v>
      </c>
      <c r="P24" s="89">
        <f t="shared" si="4"/>
        <v>1626893279</v>
      </c>
      <c r="Q24" s="105">
        <f t="shared" si="5"/>
        <v>0.21718749734171497</v>
      </c>
      <c r="R24" s="88">
        <f>SUM(R18:R23)</f>
        <v>1341389853</v>
      </c>
      <c r="S24" s="89">
        <f>SUM(S18:S23)</f>
        <v>262515768</v>
      </c>
      <c r="T24" s="89">
        <f t="shared" si="6"/>
        <v>1603905621</v>
      </c>
      <c r="U24" s="105">
        <f t="shared" si="7"/>
        <v>0.20561997610704763</v>
      </c>
      <c r="V24" s="88">
        <f>SUM(V18:V23)</f>
        <v>0</v>
      </c>
      <c r="W24" s="89">
        <f>SUM(W18:W23)</f>
        <v>0</v>
      </c>
      <c r="X24" s="89">
        <f t="shared" si="8"/>
        <v>0</v>
      </c>
      <c r="Y24" s="105">
        <f t="shared" si="9"/>
        <v>0</v>
      </c>
      <c r="Z24" s="88">
        <f t="shared" si="10"/>
        <v>4581374015</v>
      </c>
      <c r="AA24" s="89">
        <f t="shared" si="11"/>
        <v>710701454</v>
      </c>
      <c r="AB24" s="89">
        <f t="shared" si="12"/>
        <v>5292075469</v>
      </c>
      <c r="AC24" s="105">
        <f t="shared" si="13"/>
        <v>0.6784416846260762</v>
      </c>
      <c r="AD24" s="88">
        <f>SUM(AD18:AD23)</f>
        <v>1232813051</v>
      </c>
      <c r="AE24" s="89">
        <f>SUM(AE18:AE23)</f>
        <v>200815591</v>
      </c>
      <c r="AF24" s="89">
        <f t="shared" si="14"/>
        <v>1433628642</v>
      </c>
      <c r="AG24" s="89">
        <f>SUM(AG18:AG23)</f>
        <v>6972694561</v>
      </c>
      <c r="AH24" s="89">
        <f>SUM(AH18:AH23)</f>
        <v>7256845437</v>
      </c>
      <c r="AI24" s="90">
        <f>SUM(AI18:AI23)</f>
        <v>4923481630</v>
      </c>
      <c r="AJ24" s="126">
        <f t="shared" si="15"/>
        <v>0.6784603134713285</v>
      </c>
      <c r="AK24" s="127">
        <f t="shared" si="16"/>
        <v>0.11877342152041082</v>
      </c>
    </row>
    <row r="25" spans="1:37" ht="12.75">
      <c r="A25" s="62" t="s">
        <v>98</v>
      </c>
      <c r="B25" s="63" t="s">
        <v>577</v>
      </c>
      <c r="C25" s="64" t="s">
        <v>578</v>
      </c>
      <c r="D25" s="85">
        <v>479380718</v>
      </c>
      <c r="E25" s="86">
        <v>108936202</v>
      </c>
      <c r="F25" s="87">
        <f t="shared" si="0"/>
        <v>588316920</v>
      </c>
      <c r="G25" s="85">
        <v>489342564</v>
      </c>
      <c r="H25" s="86">
        <v>130284305</v>
      </c>
      <c r="I25" s="87">
        <f t="shared" si="1"/>
        <v>619626869</v>
      </c>
      <c r="J25" s="85">
        <v>117880570</v>
      </c>
      <c r="K25" s="86">
        <v>18880036</v>
      </c>
      <c r="L25" s="86">
        <f t="shared" si="2"/>
        <v>136760606</v>
      </c>
      <c r="M25" s="104">
        <f t="shared" si="3"/>
        <v>0.23246077301329357</v>
      </c>
      <c r="N25" s="85">
        <v>136205423</v>
      </c>
      <c r="O25" s="86">
        <v>18287982</v>
      </c>
      <c r="P25" s="86">
        <f t="shared" si="4"/>
        <v>154493405</v>
      </c>
      <c r="Q25" s="104">
        <f t="shared" si="5"/>
        <v>0.2626023487476784</v>
      </c>
      <c r="R25" s="85">
        <v>86157424</v>
      </c>
      <c r="S25" s="86">
        <v>12269445</v>
      </c>
      <c r="T25" s="86">
        <f t="shared" si="6"/>
        <v>98426869</v>
      </c>
      <c r="U25" s="104">
        <f t="shared" si="7"/>
        <v>0.15884861345481777</v>
      </c>
      <c r="V25" s="85">
        <v>0</v>
      </c>
      <c r="W25" s="86">
        <v>0</v>
      </c>
      <c r="X25" s="86">
        <f t="shared" si="8"/>
        <v>0</v>
      </c>
      <c r="Y25" s="104">
        <f t="shared" si="9"/>
        <v>0</v>
      </c>
      <c r="Z25" s="85">
        <f t="shared" si="10"/>
        <v>340243417</v>
      </c>
      <c r="AA25" s="86">
        <f t="shared" si="11"/>
        <v>49437463</v>
      </c>
      <c r="AB25" s="86">
        <f t="shared" si="12"/>
        <v>389680880</v>
      </c>
      <c r="AC25" s="104">
        <f t="shared" si="13"/>
        <v>0.6288960332351243</v>
      </c>
      <c r="AD25" s="85">
        <v>84349250</v>
      </c>
      <c r="AE25" s="86">
        <v>7636799</v>
      </c>
      <c r="AF25" s="86">
        <f t="shared" si="14"/>
        <v>91986049</v>
      </c>
      <c r="AG25" s="86">
        <v>504335685</v>
      </c>
      <c r="AH25" s="86">
        <v>519616405</v>
      </c>
      <c r="AI25" s="87">
        <v>350942141</v>
      </c>
      <c r="AJ25" s="124">
        <f t="shared" si="15"/>
        <v>0.6753869539588535</v>
      </c>
      <c r="AK25" s="125">
        <f t="shared" si="16"/>
        <v>0.07001953089647328</v>
      </c>
    </row>
    <row r="26" spans="1:37" ht="12.75">
      <c r="A26" s="62" t="s">
        <v>98</v>
      </c>
      <c r="B26" s="63" t="s">
        <v>579</v>
      </c>
      <c r="C26" s="64" t="s">
        <v>580</v>
      </c>
      <c r="D26" s="85">
        <v>993216730</v>
      </c>
      <c r="E26" s="86">
        <v>97647977</v>
      </c>
      <c r="F26" s="87">
        <f t="shared" si="0"/>
        <v>1090864707</v>
      </c>
      <c r="G26" s="85">
        <v>1047640286</v>
      </c>
      <c r="H26" s="86">
        <v>116619618</v>
      </c>
      <c r="I26" s="87">
        <f t="shared" si="1"/>
        <v>1164259904</v>
      </c>
      <c r="J26" s="85">
        <v>263282725</v>
      </c>
      <c r="K26" s="86">
        <v>11813802</v>
      </c>
      <c r="L26" s="86">
        <f t="shared" si="2"/>
        <v>275096527</v>
      </c>
      <c r="M26" s="104">
        <f t="shared" si="3"/>
        <v>0.2521820765074949</v>
      </c>
      <c r="N26" s="85">
        <v>265037754</v>
      </c>
      <c r="O26" s="86">
        <v>21728343</v>
      </c>
      <c r="P26" s="86">
        <f t="shared" si="4"/>
        <v>286766097</v>
      </c>
      <c r="Q26" s="104">
        <f t="shared" si="5"/>
        <v>0.26287961757296086</v>
      </c>
      <c r="R26" s="85">
        <v>242412286</v>
      </c>
      <c r="S26" s="86">
        <v>16141794</v>
      </c>
      <c r="T26" s="86">
        <f t="shared" si="6"/>
        <v>258554080</v>
      </c>
      <c r="U26" s="104">
        <f t="shared" si="7"/>
        <v>0.22207591201216872</v>
      </c>
      <c r="V26" s="85">
        <v>0</v>
      </c>
      <c r="W26" s="86">
        <v>0</v>
      </c>
      <c r="X26" s="86">
        <f t="shared" si="8"/>
        <v>0</v>
      </c>
      <c r="Y26" s="104">
        <f t="shared" si="9"/>
        <v>0</v>
      </c>
      <c r="Z26" s="85">
        <f t="shared" si="10"/>
        <v>770732765</v>
      </c>
      <c r="AA26" s="86">
        <f t="shared" si="11"/>
        <v>49683939</v>
      </c>
      <c r="AB26" s="86">
        <f t="shared" si="12"/>
        <v>820416704</v>
      </c>
      <c r="AC26" s="104">
        <f t="shared" si="13"/>
        <v>0.7046680051261132</v>
      </c>
      <c r="AD26" s="85">
        <v>260828249</v>
      </c>
      <c r="AE26" s="86">
        <v>14574222</v>
      </c>
      <c r="AF26" s="86">
        <f t="shared" si="14"/>
        <v>275402471</v>
      </c>
      <c r="AG26" s="86">
        <v>1081530802</v>
      </c>
      <c r="AH26" s="86">
        <v>1090571074</v>
      </c>
      <c r="AI26" s="87">
        <v>838087659</v>
      </c>
      <c r="AJ26" s="124">
        <f t="shared" si="15"/>
        <v>0.7684851349725053</v>
      </c>
      <c r="AK26" s="125">
        <f t="shared" si="16"/>
        <v>-0.06117734143351239</v>
      </c>
    </row>
    <row r="27" spans="1:37" ht="12.75">
      <c r="A27" s="62" t="s">
        <v>98</v>
      </c>
      <c r="B27" s="63" t="s">
        <v>581</v>
      </c>
      <c r="C27" s="64" t="s">
        <v>582</v>
      </c>
      <c r="D27" s="85">
        <v>293764789</v>
      </c>
      <c r="E27" s="86">
        <v>27664699</v>
      </c>
      <c r="F27" s="87">
        <f t="shared" si="0"/>
        <v>321429488</v>
      </c>
      <c r="G27" s="85">
        <v>304605541</v>
      </c>
      <c r="H27" s="86">
        <v>27460020</v>
      </c>
      <c r="I27" s="87">
        <f t="shared" si="1"/>
        <v>332065561</v>
      </c>
      <c r="J27" s="85">
        <v>91230116</v>
      </c>
      <c r="K27" s="86">
        <v>886112</v>
      </c>
      <c r="L27" s="86">
        <f t="shared" si="2"/>
        <v>92116228</v>
      </c>
      <c r="M27" s="104">
        <f t="shared" si="3"/>
        <v>0.28658300323708946</v>
      </c>
      <c r="N27" s="85">
        <v>85774390</v>
      </c>
      <c r="O27" s="86">
        <v>7519673</v>
      </c>
      <c r="P27" s="86">
        <f t="shared" si="4"/>
        <v>93294063</v>
      </c>
      <c r="Q27" s="104">
        <f t="shared" si="5"/>
        <v>0.29024736834350434</v>
      </c>
      <c r="R27" s="85">
        <v>57175461</v>
      </c>
      <c r="S27" s="86">
        <v>7268374</v>
      </c>
      <c r="T27" s="86">
        <f t="shared" si="6"/>
        <v>64443835</v>
      </c>
      <c r="U27" s="104">
        <f t="shared" si="7"/>
        <v>0.1940696132592925</v>
      </c>
      <c r="V27" s="85">
        <v>0</v>
      </c>
      <c r="W27" s="86">
        <v>0</v>
      </c>
      <c r="X27" s="86">
        <f t="shared" si="8"/>
        <v>0</v>
      </c>
      <c r="Y27" s="104">
        <f t="shared" si="9"/>
        <v>0</v>
      </c>
      <c r="Z27" s="85">
        <f t="shared" si="10"/>
        <v>234179967</v>
      </c>
      <c r="AA27" s="86">
        <f t="shared" si="11"/>
        <v>15674159</v>
      </c>
      <c r="AB27" s="86">
        <f t="shared" si="12"/>
        <v>249854126</v>
      </c>
      <c r="AC27" s="104">
        <f t="shared" si="13"/>
        <v>0.7524240853148876</v>
      </c>
      <c r="AD27" s="85">
        <v>60799060</v>
      </c>
      <c r="AE27" s="86">
        <v>6136092</v>
      </c>
      <c r="AF27" s="86">
        <f t="shared" si="14"/>
        <v>66935152</v>
      </c>
      <c r="AG27" s="86">
        <v>303230881</v>
      </c>
      <c r="AH27" s="86">
        <v>296349236</v>
      </c>
      <c r="AI27" s="87">
        <v>210198231</v>
      </c>
      <c r="AJ27" s="124">
        <f t="shared" si="15"/>
        <v>0.7092922993059445</v>
      </c>
      <c r="AK27" s="125">
        <f t="shared" si="16"/>
        <v>-0.037219860201408106</v>
      </c>
    </row>
    <row r="28" spans="1:37" ht="12.75">
      <c r="A28" s="62" t="s">
        <v>98</v>
      </c>
      <c r="B28" s="63" t="s">
        <v>583</v>
      </c>
      <c r="C28" s="64" t="s">
        <v>584</v>
      </c>
      <c r="D28" s="85">
        <v>216520523</v>
      </c>
      <c r="E28" s="86">
        <v>18810216</v>
      </c>
      <c r="F28" s="87">
        <f t="shared" si="0"/>
        <v>235330739</v>
      </c>
      <c r="G28" s="85">
        <v>221754730</v>
      </c>
      <c r="H28" s="86">
        <v>22378885</v>
      </c>
      <c r="I28" s="87">
        <f t="shared" si="1"/>
        <v>244133615</v>
      </c>
      <c r="J28" s="85">
        <v>54236765</v>
      </c>
      <c r="K28" s="86">
        <v>2263918</v>
      </c>
      <c r="L28" s="86">
        <f t="shared" si="2"/>
        <v>56500683</v>
      </c>
      <c r="M28" s="104">
        <f t="shared" si="3"/>
        <v>0.24009053487908352</v>
      </c>
      <c r="N28" s="85">
        <v>51298710</v>
      </c>
      <c r="O28" s="86">
        <v>5038021</v>
      </c>
      <c r="P28" s="86">
        <f t="shared" si="4"/>
        <v>56336731</v>
      </c>
      <c r="Q28" s="104">
        <f t="shared" si="5"/>
        <v>0.23939384731205895</v>
      </c>
      <c r="R28" s="85">
        <v>52658285</v>
      </c>
      <c r="S28" s="86">
        <v>3019438</v>
      </c>
      <c r="T28" s="86">
        <f t="shared" si="6"/>
        <v>55677723</v>
      </c>
      <c r="U28" s="104">
        <f t="shared" si="7"/>
        <v>0.22806250175749046</v>
      </c>
      <c r="V28" s="85">
        <v>0</v>
      </c>
      <c r="W28" s="86">
        <v>0</v>
      </c>
      <c r="X28" s="86">
        <f t="shared" si="8"/>
        <v>0</v>
      </c>
      <c r="Y28" s="104">
        <f t="shared" si="9"/>
        <v>0</v>
      </c>
      <c r="Z28" s="85">
        <f t="shared" si="10"/>
        <v>158193760</v>
      </c>
      <c r="AA28" s="86">
        <f t="shared" si="11"/>
        <v>10321377</v>
      </c>
      <c r="AB28" s="86">
        <f t="shared" si="12"/>
        <v>168515137</v>
      </c>
      <c r="AC28" s="104">
        <f t="shared" si="13"/>
        <v>0.6902578204971896</v>
      </c>
      <c r="AD28" s="85">
        <v>46944429</v>
      </c>
      <c r="AE28" s="86">
        <v>1765038</v>
      </c>
      <c r="AF28" s="86">
        <f t="shared" si="14"/>
        <v>48709467</v>
      </c>
      <c r="AG28" s="86">
        <v>233421364</v>
      </c>
      <c r="AH28" s="86">
        <v>239970503</v>
      </c>
      <c r="AI28" s="87">
        <v>150576116</v>
      </c>
      <c r="AJ28" s="124">
        <f t="shared" si="15"/>
        <v>0.6274776029452254</v>
      </c>
      <c r="AK28" s="125">
        <f t="shared" si="16"/>
        <v>0.14305752924785642</v>
      </c>
    </row>
    <row r="29" spans="1:37" ht="12.75">
      <c r="A29" s="62" t="s">
        <v>113</v>
      </c>
      <c r="B29" s="63" t="s">
        <v>585</v>
      </c>
      <c r="C29" s="64" t="s">
        <v>586</v>
      </c>
      <c r="D29" s="85">
        <v>172583792</v>
      </c>
      <c r="E29" s="86">
        <v>1220800</v>
      </c>
      <c r="F29" s="87">
        <f t="shared" si="0"/>
        <v>173804592</v>
      </c>
      <c r="G29" s="85">
        <v>179999506</v>
      </c>
      <c r="H29" s="86">
        <v>8730610</v>
      </c>
      <c r="I29" s="87">
        <f t="shared" si="1"/>
        <v>188730116</v>
      </c>
      <c r="J29" s="85">
        <v>43446714</v>
      </c>
      <c r="K29" s="86">
        <v>91923</v>
      </c>
      <c r="L29" s="86">
        <f t="shared" si="2"/>
        <v>43538637</v>
      </c>
      <c r="M29" s="104">
        <f t="shared" si="3"/>
        <v>0.25050337565304376</v>
      </c>
      <c r="N29" s="85">
        <v>52545924</v>
      </c>
      <c r="O29" s="86">
        <v>1848693</v>
      </c>
      <c r="P29" s="86">
        <f t="shared" si="4"/>
        <v>54394617</v>
      </c>
      <c r="Q29" s="104">
        <f t="shared" si="5"/>
        <v>0.31296421098011035</v>
      </c>
      <c r="R29" s="85">
        <v>50512772</v>
      </c>
      <c r="S29" s="86">
        <v>314155</v>
      </c>
      <c r="T29" s="86">
        <f t="shared" si="6"/>
        <v>50826927</v>
      </c>
      <c r="U29" s="104">
        <f t="shared" si="7"/>
        <v>0.2693101031104119</v>
      </c>
      <c r="V29" s="85">
        <v>0</v>
      </c>
      <c r="W29" s="86">
        <v>0</v>
      </c>
      <c r="X29" s="86">
        <f t="shared" si="8"/>
        <v>0</v>
      </c>
      <c r="Y29" s="104">
        <f t="shared" si="9"/>
        <v>0</v>
      </c>
      <c r="Z29" s="85">
        <f t="shared" si="10"/>
        <v>146505410</v>
      </c>
      <c r="AA29" s="86">
        <f t="shared" si="11"/>
        <v>2254771</v>
      </c>
      <c r="AB29" s="86">
        <f t="shared" si="12"/>
        <v>148760181</v>
      </c>
      <c r="AC29" s="104">
        <f t="shared" si="13"/>
        <v>0.7882164444809645</v>
      </c>
      <c r="AD29" s="85">
        <v>49978877</v>
      </c>
      <c r="AE29" s="86">
        <v>118065</v>
      </c>
      <c r="AF29" s="86">
        <f t="shared" si="14"/>
        <v>50096942</v>
      </c>
      <c r="AG29" s="86">
        <v>155607302</v>
      </c>
      <c r="AH29" s="86">
        <v>169819944</v>
      </c>
      <c r="AI29" s="87">
        <v>132364879</v>
      </c>
      <c r="AJ29" s="124">
        <f t="shared" si="15"/>
        <v>0.7794424840936233</v>
      </c>
      <c r="AK29" s="125">
        <f t="shared" si="16"/>
        <v>0.014571448293191125</v>
      </c>
    </row>
    <row r="30" spans="1:37" ht="16.5">
      <c r="A30" s="65"/>
      <c r="B30" s="66" t="s">
        <v>587</v>
      </c>
      <c r="C30" s="67"/>
      <c r="D30" s="88">
        <f>SUM(D25:D29)</f>
        <v>2155466552</v>
      </c>
      <c r="E30" s="89">
        <f>SUM(E25:E29)</f>
        <v>254279894</v>
      </c>
      <c r="F30" s="90">
        <f t="shared" si="0"/>
        <v>2409746446</v>
      </c>
      <c r="G30" s="88">
        <f>SUM(G25:G29)</f>
        <v>2243342627</v>
      </c>
      <c r="H30" s="89">
        <f>SUM(H25:H29)</f>
        <v>305473438</v>
      </c>
      <c r="I30" s="90">
        <f t="shared" si="1"/>
        <v>2548816065</v>
      </c>
      <c r="J30" s="88">
        <f>SUM(J25:J29)</f>
        <v>570076890</v>
      </c>
      <c r="K30" s="89">
        <f>SUM(K25:K29)</f>
        <v>33935791</v>
      </c>
      <c r="L30" s="89">
        <f t="shared" si="2"/>
        <v>604012681</v>
      </c>
      <c r="M30" s="105">
        <f t="shared" si="3"/>
        <v>0.25065403955781995</v>
      </c>
      <c r="N30" s="88">
        <f>SUM(N25:N29)</f>
        <v>590862201</v>
      </c>
      <c r="O30" s="89">
        <f>SUM(O25:O29)</f>
        <v>54422712</v>
      </c>
      <c r="P30" s="89">
        <f t="shared" si="4"/>
        <v>645284913</v>
      </c>
      <c r="Q30" s="105">
        <f t="shared" si="5"/>
        <v>0.2677812489654773</v>
      </c>
      <c r="R30" s="88">
        <f>SUM(R25:R29)</f>
        <v>488916228</v>
      </c>
      <c r="S30" s="89">
        <f>SUM(S25:S29)</f>
        <v>39013206</v>
      </c>
      <c r="T30" s="89">
        <f t="shared" si="6"/>
        <v>527929434</v>
      </c>
      <c r="U30" s="105">
        <f t="shared" si="7"/>
        <v>0.20712731736489584</v>
      </c>
      <c r="V30" s="88">
        <f>SUM(V25:V29)</f>
        <v>0</v>
      </c>
      <c r="W30" s="89">
        <f>SUM(W25:W29)</f>
        <v>0</v>
      </c>
      <c r="X30" s="89">
        <f t="shared" si="8"/>
        <v>0</v>
      </c>
      <c r="Y30" s="105">
        <f t="shared" si="9"/>
        <v>0</v>
      </c>
      <c r="Z30" s="88">
        <f t="shared" si="10"/>
        <v>1649855319</v>
      </c>
      <c r="AA30" s="89">
        <f t="shared" si="11"/>
        <v>127371709</v>
      </c>
      <c r="AB30" s="89">
        <f t="shared" si="12"/>
        <v>1777227028</v>
      </c>
      <c r="AC30" s="105">
        <f t="shared" si="13"/>
        <v>0.6972755125034885</v>
      </c>
      <c r="AD30" s="88">
        <f>SUM(AD25:AD29)</f>
        <v>502899865</v>
      </c>
      <c r="AE30" s="89">
        <f>SUM(AE25:AE29)</f>
        <v>30230216</v>
      </c>
      <c r="AF30" s="89">
        <f t="shared" si="14"/>
        <v>533130081</v>
      </c>
      <c r="AG30" s="89">
        <f>SUM(AG25:AG29)</f>
        <v>2278126034</v>
      </c>
      <c r="AH30" s="89">
        <f>SUM(AH25:AH29)</f>
        <v>2316327162</v>
      </c>
      <c r="AI30" s="90">
        <f>SUM(AI25:AI29)</f>
        <v>1682169026</v>
      </c>
      <c r="AJ30" s="126">
        <f t="shared" si="15"/>
        <v>0.7262225533579441</v>
      </c>
      <c r="AK30" s="127">
        <f t="shared" si="16"/>
        <v>-0.009754930710803356</v>
      </c>
    </row>
    <row r="31" spans="1:37" ht="12.75">
      <c r="A31" s="62" t="s">
        <v>98</v>
      </c>
      <c r="B31" s="63" t="s">
        <v>588</v>
      </c>
      <c r="C31" s="64" t="s">
        <v>589</v>
      </c>
      <c r="D31" s="85">
        <v>130336645</v>
      </c>
      <c r="E31" s="86">
        <v>30800500</v>
      </c>
      <c r="F31" s="87">
        <f t="shared" si="0"/>
        <v>161137145</v>
      </c>
      <c r="G31" s="85">
        <v>134763974</v>
      </c>
      <c r="H31" s="86">
        <v>21651500</v>
      </c>
      <c r="I31" s="87">
        <f t="shared" si="1"/>
        <v>156415474</v>
      </c>
      <c r="J31" s="85">
        <v>33383048</v>
      </c>
      <c r="K31" s="86">
        <v>1232875</v>
      </c>
      <c r="L31" s="86">
        <f t="shared" si="2"/>
        <v>34615923</v>
      </c>
      <c r="M31" s="104">
        <f t="shared" si="3"/>
        <v>0.21482273997097318</v>
      </c>
      <c r="N31" s="85">
        <v>25841138</v>
      </c>
      <c r="O31" s="86">
        <v>3826928</v>
      </c>
      <c r="P31" s="86">
        <f t="shared" si="4"/>
        <v>29668066</v>
      </c>
      <c r="Q31" s="104">
        <f t="shared" si="5"/>
        <v>0.18411686517096973</v>
      </c>
      <c r="R31" s="85">
        <v>31408680</v>
      </c>
      <c r="S31" s="86">
        <v>7003974</v>
      </c>
      <c r="T31" s="86">
        <f t="shared" si="6"/>
        <v>38412654</v>
      </c>
      <c r="U31" s="104">
        <f t="shared" si="7"/>
        <v>0.24558090716779082</v>
      </c>
      <c r="V31" s="85">
        <v>0</v>
      </c>
      <c r="W31" s="86">
        <v>0</v>
      </c>
      <c r="X31" s="86">
        <f t="shared" si="8"/>
        <v>0</v>
      </c>
      <c r="Y31" s="104">
        <f t="shared" si="9"/>
        <v>0</v>
      </c>
      <c r="Z31" s="85">
        <f t="shared" si="10"/>
        <v>90632866</v>
      </c>
      <c r="AA31" s="86">
        <f t="shared" si="11"/>
        <v>12063777</v>
      </c>
      <c r="AB31" s="86">
        <f t="shared" si="12"/>
        <v>102696643</v>
      </c>
      <c r="AC31" s="104">
        <f t="shared" si="13"/>
        <v>0.6565631927183879</v>
      </c>
      <c r="AD31" s="85">
        <v>16922122</v>
      </c>
      <c r="AE31" s="86">
        <v>0</v>
      </c>
      <c r="AF31" s="86">
        <f t="shared" si="14"/>
        <v>16922122</v>
      </c>
      <c r="AG31" s="86">
        <v>183870817</v>
      </c>
      <c r="AH31" s="86">
        <v>165588396</v>
      </c>
      <c r="AI31" s="87">
        <v>69541094</v>
      </c>
      <c r="AJ31" s="124">
        <f t="shared" si="15"/>
        <v>0.41996357039414767</v>
      </c>
      <c r="AK31" s="125">
        <f t="shared" si="16"/>
        <v>1.269966733486498</v>
      </c>
    </row>
    <row r="32" spans="1:37" ht="12.75">
      <c r="A32" s="62" t="s">
        <v>98</v>
      </c>
      <c r="B32" s="63" t="s">
        <v>590</v>
      </c>
      <c r="C32" s="64" t="s">
        <v>591</v>
      </c>
      <c r="D32" s="85">
        <v>415177363</v>
      </c>
      <c r="E32" s="86">
        <v>78374193</v>
      </c>
      <c r="F32" s="87">
        <f t="shared" si="0"/>
        <v>493551556</v>
      </c>
      <c r="G32" s="85">
        <v>415097883</v>
      </c>
      <c r="H32" s="86">
        <v>75363107</v>
      </c>
      <c r="I32" s="87">
        <f t="shared" si="1"/>
        <v>490460990</v>
      </c>
      <c r="J32" s="85">
        <v>157331543</v>
      </c>
      <c r="K32" s="86">
        <v>4026964</v>
      </c>
      <c r="L32" s="86">
        <f t="shared" si="2"/>
        <v>161358507</v>
      </c>
      <c r="M32" s="104">
        <f t="shared" si="3"/>
        <v>0.32693343793247004</v>
      </c>
      <c r="N32" s="85">
        <v>73453317</v>
      </c>
      <c r="O32" s="86">
        <v>7617679</v>
      </c>
      <c r="P32" s="86">
        <f t="shared" si="4"/>
        <v>81070996</v>
      </c>
      <c r="Q32" s="104">
        <f t="shared" si="5"/>
        <v>0.1642604405040109</v>
      </c>
      <c r="R32" s="85">
        <v>87554242</v>
      </c>
      <c r="S32" s="86">
        <v>10088818</v>
      </c>
      <c r="T32" s="86">
        <f t="shared" si="6"/>
        <v>97643060</v>
      </c>
      <c r="U32" s="104">
        <f t="shared" si="7"/>
        <v>0.19908425336742888</v>
      </c>
      <c r="V32" s="85">
        <v>0</v>
      </c>
      <c r="W32" s="86">
        <v>0</v>
      </c>
      <c r="X32" s="86">
        <f t="shared" si="8"/>
        <v>0</v>
      </c>
      <c r="Y32" s="104">
        <f t="shared" si="9"/>
        <v>0</v>
      </c>
      <c r="Z32" s="85">
        <f t="shared" si="10"/>
        <v>318339102</v>
      </c>
      <c r="AA32" s="86">
        <f t="shared" si="11"/>
        <v>21733461</v>
      </c>
      <c r="AB32" s="86">
        <f t="shared" si="12"/>
        <v>340072563</v>
      </c>
      <c r="AC32" s="104">
        <f t="shared" si="13"/>
        <v>0.693373315989922</v>
      </c>
      <c r="AD32" s="85">
        <v>91239960</v>
      </c>
      <c r="AE32" s="86">
        <v>18374403</v>
      </c>
      <c r="AF32" s="86">
        <f t="shared" si="14"/>
        <v>109614363</v>
      </c>
      <c r="AG32" s="86">
        <v>557703344</v>
      </c>
      <c r="AH32" s="86">
        <v>552286681</v>
      </c>
      <c r="AI32" s="87">
        <v>374756802</v>
      </c>
      <c r="AJ32" s="124">
        <f t="shared" si="15"/>
        <v>0.6785548427882512</v>
      </c>
      <c r="AK32" s="125">
        <f t="shared" si="16"/>
        <v>-0.10921290488181734</v>
      </c>
    </row>
    <row r="33" spans="1:37" ht="12.75">
      <c r="A33" s="62" t="s">
        <v>98</v>
      </c>
      <c r="B33" s="63" t="s">
        <v>592</v>
      </c>
      <c r="C33" s="64" t="s">
        <v>593</v>
      </c>
      <c r="D33" s="85">
        <v>917638018</v>
      </c>
      <c r="E33" s="86">
        <v>126284585</v>
      </c>
      <c r="F33" s="87">
        <f t="shared" si="0"/>
        <v>1043922603</v>
      </c>
      <c r="G33" s="85">
        <v>928809242</v>
      </c>
      <c r="H33" s="86">
        <v>152845153</v>
      </c>
      <c r="I33" s="87">
        <f t="shared" si="1"/>
        <v>1081654395</v>
      </c>
      <c r="J33" s="85">
        <v>381776192</v>
      </c>
      <c r="K33" s="86">
        <v>21499879</v>
      </c>
      <c r="L33" s="86">
        <f t="shared" si="2"/>
        <v>403276071</v>
      </c>
      <c r="M33" s="104">
        <f t="shared" si="3"/>
        <v>0.3863084004897248</v>
      </c>
      <c r="N33" s="85">
        <v>185656747</v>
      </c>
      <c r="O33" s="86">
        <v>32427058</v>
      </c>
      <c r="P33" s="86">
        <f t="shared" si="4"/>
        <v>218083805</v>
      </c>
      <c r="Q33" s="104">
        <f t="shared" si="5"/>
        <v>0.20890802093304228</v>
      </c>
      <c r="R33" s="85">
        <v>174920451</v>
      </c>
      <c r="S33" s="86">
        <v>28742435</v>
      </c>
      <c r="T33" s="86">
        <f t="shared" si="6"/>
        <v>203662886</v>
      </c>
      <c r="U33" s="104">
        <f t="shared" si="7"/>
        <v>0.1882883173603709</v>
      </c>
      <c r="V33" s="85">
        <v>0</v>
      </c>
      <c r="W33" s="86">
        <v>0</v>
      </c>
      <c r="X33" s="86">
        <f t="shared" si="8"/>
        <v>0</v>
      </c>
      <c r="Y33" s="104">
        <f t="shared" si="9"/>
        <v>0</v>
      </c>
      <c r="Z33" s="85">
        <f t="shared" si="10"/>
        <v>742353390</v>
      </c>
      <c r="AA33" s="86">
        <f t="shared" si="11"/>
        <v>82669372</v>
      </c>
      <c r="AB33" s="86">
        <f t="shared" si="12"/>
        <v>825022762</v>
      </c>
      <c r="AC33" s="104">
        <f t="shared" si="13"/>
        <v>0.7627415612729055</v>
      </c>
      <c r="AD33" s="85">
        <v>179668425</v>
      </c>
      <c r="AE33" s="86">
        <v>26104977</v>
      </c>
      <c r="AF33" s="86">
        <f t="shared" si="14"/>
        <v>205773402</v>
      </c>
      <c r="AG33" s="86">
        <v>1006250899</v>
      </c>
      <c r="AH33" s="86">
        <v>1067241068</v>
      </c>
      <c r="AI33" s="87">
        <v>806548535</v>
      </c>
      <c r="AJ33" s="124">
        <f t="shared" si="15"/>
        <v>0.7557322887803264</v>
      </c>
      <c r="AK33" s="125">
        <f t="shared" si="16"/>
        <v>-0.010256505357286172</v>
      </c>
    </row>
    <row r="34" spans="1:37" ht="12.75">
      <c r="A34" s="62" t="s">
        <v>98</v>
      </c>
      <c r="B34" s="63" t="s">
        <v>68</v>
      </c>
      <c r="C34" s="64" t="s">
        <v>69</v>
      </c>
      <c r="D34" s="85">
        <v>1735267150</v>
      </c>
      <c r="E34" s="86">
        <v>340931872</v>
      </c>
      <c r="F34" s="87">
        <f t="shared" si="0"/>
        <v>2076199022</v>
      </c>
      <c r="G34" s="85">
        <v>1751392531</v>
      </c>
      <c r="H34" s="86">
        <v>350685276</v>
      </c>
      <c r="I34" s="87">
        <f t="shared" si="1"/>
        <v>2102077807</v>
      </c>
      <c r="J34" s="85">
        <v>351820286</v>
      </c>
      <c r="K34" s="86">
        <v>24913681</v>
      </c>
      <c r="L34" s="86">
        <f t="shared" si="2"/>
        <v>376733967</v>
      </c>
      <c r="M34" s="104">
        <f t="shared" si="3"/>
        <v>0.18145368676510243</v>
      </c>
      <c r="N34" s="85">
        <v>391812892</v>
      </c>
      <c r="O34" s="86">
        <v>33903089</v>
      </c>
      <c r="P34" s="86">
        <f t="shared" si="4"/>
        <v>425715981</v>
      </c>
      <c r="Q34" s="104">
        <f t="shared" si="5"/>
        <v>0.20504584410694324</v>
      </c>
      <c r="R34" s="85">
        <v>367854651</v>
      </c>
      <c r="S34" s="86">
        <v>53666528</v>
      </c>
      <c r="T34" s="86">
        <f t="shared" si="6"/>
        <v>421521179</v>
      </c>
      <c r="U34" s="104">
        <f t="shared" si="7"/>
        <v>0.20052596416570226</v>
      </c>
      <c r="V34" s="85">
        <v>0</v>
      </c>
      <c r="W34" s="86">
        <v>0</v>
      </c>
      <c r="X34" s="86">
        <f t="shared" si="8"/>
        <v>0</v>
      </c>
      <c r="Y34" s="104">
        <f t="shared" si="9"/>
        <v>0</v>
      </c>
      <c r="Z34" s="85">
        <f t="shared" si="10"/>
        <v>1111487829</v>
      </c>
      <c r="AA34" s="86">
        <f t="shared" si="11"/>
        <v>112483298</v>
      </c>
      <c r="AB34" s="86">
        <f t="shared" si="12"/>
        <v>1223971127</v>
      </c>
      <c r="AC34" s="104">
        <f t="shared" si="13"/>
        <v>0.5822672799856071</v>
      </c>
      <c r="AD34" s="85">
        <v>371595922</v>
      </c>
      <c r="AE34" s="86">
        <v>42220230</v>
      </c>
      <c r="AF34" s="86">
        <f t="shared" si="14"/>
        <v>413816152</v>
      </c>
      <c r="AG34" s="86">
        <v>1740970475</v>
      </c>
      <c r="AH34" s="86">
        <v>1846693472</v>
      </c>
      <c r="AI34" s="87">
        <v>1147115057</v>
      </c>
      <c r="AJ34" s="124">
        <f t="shared" si="15"/>
        <v>0.621172422165794</v>
      </c>
      <c r="AK34" s="125">
        <f t="shared" si="16"/>
        <v>0.018619444801178275</v>
      </c>
    </row>
    <row r="35" spans="1:37" ht="12.75">
      <c r="A35" s="62" t="s">
        <v>98</v>
      </c>
      <c r="B35" s="63" t="s">
        <v>594</v>
      </c>
      <c r="C35" s="64" t="s">
        <v>595</v>
      </c>
      <c r="D35" s="85">
        <v>617244508</v>
      </c>
      <c r="E35" s="86">
        <v>37235842</v>
      </c>
      <c r="F35" s="87">
        <f t="shared" si="0"/>
        <v>654480350</v>
      </c>
      <c r="G35" s="85">
        <v>568759835</v>
      </c>
      <c r="H35" s="86">
        <v>46648541</v>
      </c>
      <c r="I35" s="87">
        <f t="shared" si="1"/>
        <v>615408376</v>
      </c>
      <c r="J35" s="85">
        <v>264674012</v>
      </c>
      <c r="K35" s="86">
        <v>1218452</v>
      </c>
      <c r="L35" s="86">
        <f t="shared" si="2"/>
        <v>265892464</v>
      </c>
      <c r="M35" s="104">
        <f t="shared" si="3"/>
        <v>0.40626500703955437</v>
      </c>
      <c r="N35" s="85">
        <v>117356659</v>
      </c>
      <c r="O35" s="86">
        <v>11048333</v>
      </c>
      <c r="P35" s="86">
        <f t="shared" si="4"/>
        <v>128404992</v>
      </c>
      <c r="Q35" s="104">
        <f t="shared" si="5"/>
        <v>0.19619380780492493</v>
      </c>
      <c r="R35" s="85">
        <v>95054169</v>
      </c>
      <c r="S35" s="86">
        <v>8887138</v>
      </c>
      <c r="T35" s="86">
        <f t="shared" si="6"/>
        <v>103941307</v>
      </c>
      <c r="U35" s="104">
        <f t="shared" si="7"/>
        <v>0.16889810255036242</v>
      </c>
      <c r="V35" s="85">
        <v>0</v>
      </c>
      <c r="W35" s="86">
        <v>0</v>
      </c>
      <c r="X35" s="86">
        <f t="shared" si="8"/>
        <v>0</v>
      </c>
      <c r="Y35" s="104">
        <f t="shared" si="9"/>
        <v>0</v>
      </c>
      <c r="Z35" s="85">
        <f t="shared" si="10"/>
        <v>477084840</v>
      </c>
      <c r="AA35" s="86">
        <f t="shared" si="11"/>
        <v>21153923</v>
      </c>
      <c r="AB35" s="86">
        <f t="shared" si="12"/>
        <v>498238763</v>
      </c>
      <c r="AC35" s="104">
        <f t="shared" si="13"/>
        <v>0.8096067301495422</v>
      </c>
      <c r="AD35" s="85">
        <v>130055664</v>
      </c>
      <c r="AE35" s="86">
        <v>5725645</v>
      </c>
      <c r="AF35" s="86">
        <f t="shared" si="14"/>
        <v>135781309</v>
      </c>
      <c r="AG35" s="86">
        <v>626803335</v>
      </c>
      <c r="AH35" s="86">
        <v>593927054</v>
      </c>
      <c r="AI35" s="87">
        <v>484364528</v>
      </c>
      <c r="AJ35" s="124">
        <f t="shared" si="15"/>
        <v>0.815528649078848</v>
      </c>
      <c r="AK35" s="125">
        <f t="shared" si="16"/>
        <v>-0.23449473447041225</v>
      </c>
    </row>
    <row r="36" spans="1:37" ht="12.75">
      <c r="A36" s="62" t="s">
        <v>98</v>
      </c>
      <c r="B36" s="63" t="s">
        <v>596</v>
      </c>
      <c r="C36" s="64" t="s">
        <v>597</v>
      </c>
      <c r="D36" s="85">
        <v>620259504</v>
      </c>
      <c r="E36" s="86">
        <v>111864106</v>
      </c>
      <c r="F36" s="87">
        <f t="shared" si="0"/>
        <v>732123610</v>
      </c>
      <c r="G36" s="85">
        <v>616622698</v>
      </c>
      <c r="H36" s="86">
        <v>129012949</v>
      </c>
      <c r="I36" s="87">
        <f t="shared" si="1"/>
        <v>745635647</v>
      </c>
      <c r="J36" s="85">
        <v>150906839</v>
      </c>
      <c r="K36" s="86">
        <v>7505069</v>
      </c>
      <c r="L36" s="86">
        <f t="shared" si="2"/>
        <v>158411908</v>
      </c>
      <c r="M36" s="104">
        <f t="shared" si="3"/>
        <v>0.2163731722843906</v>
      </c>
      <c r="N36" s="85">
        <v>133416677</v>
      </c>
      <c r="O36" s="86">
        <v>13084260</v>
      </c>
      <c r="P36" s="86">
        <f t="shared" si="4"/>
        <v>146500937</v>
      </c>
      <c r="Q36" s="104">
        <f t="shared" si="5"/>
        <v>0.20010410127328088</v>
      </c>
      <c r="R36" s="85">
        <v>149931550</v>
      </c>
      <c r="S36" s="86">
        <v>23965776</v>
      </c>
      <c r="T36" s="86">
        <f t="shared" si="6"/>
        <v>173897326</v>
      </c>
      <c r="U36" s="104">
        <f t="shared" si="7"/>
        <v>0.2332202419501545</v>
      </c>
      <c r="V36" s="85">
        <v>0</v>
      </c>
      <c r="W36" s="86">
        <v>0</v>
      </c>
      <c r="X36" s="86">
        <f t="shared" si="8"/>
        <v>0</v>
      </c>
      <c r="Y36" s="104">
        <f t="shared" si="9"/>
        <v>0</v>
      </c>
      <c r="Z36" s="85">
        <f t="shared" si="10"/>
        <v>434255066</v>
      </c>
      <c r="AA36" s="86">
        <f t="shared" si="11"/>
        <v>44555105</v>
      </c>
      <c r="AB36" s="86">
        <f t="shared" si="12"/>
        <v>478810171</v>
      </c>
      <c r="AC36" s="104">
        <f t="shared" si="13"/>
        <v>0.6421503222471336</v>
      </c>
      <c r="AD36" s="85">
        <v>77408801</v>
      </c>
      <c r="AE36" s="86">
        <v>21095660</v>
      </c>
      <c r="AF36" s="86">
        <f t="shared" si="14"/>
        <v>98504461</v>
      </c>
      <c r="AG36" s="86">
        <v>629550214</v>
      </c>
      <c r="AH36" s="86">
        <v>651169218</v>
      </c>
      <c r="AI36" s="87">
        <v>525408555</v>
      </c>
      <c r="AJ36" s="124">
        <f t="shared" si="15"/>
        <v>0.8068694595449996</v>
      </c>
      <c r="AK36" s="125">
        <f t="shared" si="16"/>
        <v>0.7653751336195829</v>
      </c>
    </row>
    <row r="37" spans="1:37" ht="12.75">
      <c r="A37" s="62" t="s">
        <v>98</v>
      </c>
      <c r="B37" s="63" t="s">
        <v>598</v>
      </c>
      <c r="C37" s="64" t="s">
        <v>599</v>
      </c>
      <c r="D37" s="85">
        <v>813157120</v>
      </c>
      <c r="E37" s="86">
        <v>137512094</v>
      </c>
      <c r="F37" s="87">
        <f t="shared" si="0"/>
        <v>950669214</v>
      </c>
      <c r="G37" s="85">
        <v>797643825</v>
      </c>
      <c r="H37" s="86">
        <v>166599205</v>
      </c>
      <c r="I37" s="87">
        <f t="shared" si="1"/>
        <v>964243030</v>
      </c>
      <c r="J37" s="85">
        <v>392370574</v>
      </c>
      <c r="K37" s="86">
        <v>23924255</v>
      </c>
      <c r="L37" s="86">
        <f t="shared" si="2"/>
        <v>416294829</v>
      </c>
      <c r="M37" s="104">
        <f t="shared" si="3"/>
        <v>0.43789661311152966</v>
      </c>
      <c r="N37" s="85">
        <v>104895740</v>
      </c>
      <c r="O37" s="86">
        <v>20432836</v>
      </c>
      <c r="P37" s="86">
        <f t="shared" si="4"/>
        <v>125328576</v>
      </c>
      <c r="Q37" s="104">
        <f t="shared" si="5"/>
        <v>0.1318319496985415</v>
      </c>
      <c r="R37" s="85">
        <v>110562757</v>
      </c>
      <c r="S37" s="86">
        <v>30838734</v>
      </c>
      <c r="T37" s="86">
        <f t="shared" si="6"/>
        <v>141401491</v>
      </c>
      <c r="U37" s="104">
        <f t="shared" si="7"/>
        <v>0.14664507453063985</v>
      </c>
      <c r="V37" s="85">
        <v>0</v>
      </c>
      <c r="W37" s="86">
        <v>0</v>
      </c>
      <c r="X37" s="86">
        <f t="shared" si="8"/>
        <v>0</v>
      </c>
      <c r="Y37" s="104">
        <f t="shared" si="9"/>
        <v>0</v>
      </c>
      <c r="Z37" s="85">
        <f t="shared" si="10"/>
        <v>607829071</v>
      </c>
      <c r="AA37" s="86">
        <f t="shared" si="11"/>
        <v>75195825</v>
      </c>
      <c r="AB37" s="86">
        <f t="shared" si="12"/>
        <v>683024896</v>
      </c>
      <c r="AC37" s="104">
        <f t="shared" si="13"/>
        <v>0.7083534697678863</v>
      </c>
      <c r="AD37" s="85">
        <v>93308647</v>
      </c>
      <c r="AE37" s="86">
        <v>12926615</v>
      </c>
      <c r="AF37" s="86">
        <f t="shared" si="14"/>
        <v>106235262</v>
      </c>
      <c r="AG37" s="86">
        <v>912809871</v>
      </c>
      <c r="AH37" s="86">
        <v>870194871</v>
      </c>
      <c r="AI37" s="87">
        <v>609200750</v>
      </c>
      <c r="AJ37" s="124">
        <f t="shared" si="15"/>
        <v>0.7000739378065123</v>
      </c>
      <c r="AK37" s="125">
        <f t="shared" si="16"/>
        <v>0.3310221892237626</v>
      </c>
    </row>
    <row r="38" spans="1:37" ht="12.75">
      <c r="A38" s="62" t="s">
        <v>113</v>
      </c>
      <c r="B38" s="63" t="s">
        <v>600</v>
      </c>
      <c r="C38" s="64" t="s">
        <v>601</v>
      </c>
      <c r="D38" s="85">
        <v>345228671</v>
      </c>
      <c r="E38" s="86">
        <v>2458500</v>
      </c>
      <c r="F38" s="87">
        <f t="shared" si="0"/>
        <v>347687171</v>
      </c>
      <c r="G38" s="85">
        <v>376579946</v>
      </c>
      <c r="H38" s="86">
        <v>4676500</v>
      </c>
      <c r="I38" s="87">
        <f t="shared" si="1"/>
        <v>381256446</v>
      </c>
      <c r="J38" s="85">
        <v>76630507</v>
      </c>
      <c r="K38" s="86">
        <v>0</v>
      </c>
      <c r="L38" s="86">
        <f t="shared" si="2"/>
        <v>76630507</v>
      </c>
      <c r="M38" s="104">
        <f t="shared" si="3"/>
        <v>0.2204007320132039</v>
      </c>
      <c r="N38" s="85">
        <v>86081937</v>
      </c>
      <c r="O38" s="86">
        <v>182111</v>
      </c>
      <c r="P38" s="86">
        <f t="shared" si="4"/>
        <v>86264048</v>
      </c>
      <c r="Q38" s="104">
        <f t="shared" si="5"/>
        <v>0.24810822830158435</v>
      </c>
      <c r="R38" s="85">
        <v>67965000</v>
      </c>
      <c r="S38" s="86">
        <v>669447</v>
      </c>
      <c r="T38" s="86">
        <f t="shared" si="6"/>
        <v>68634447</v>
      </c>
      <c r="U38" s="104">
        <f t="shared" si="7"/>
        <v>0.18002173529152607</v>
      </c>
      <c r="V38" s="85">
        <v>0</v>
      </c>
      <c r="W38" s="86">
        <v>0</v>
      </c>
      <c r="X38" s="86">
        <f t="shared" si="8"/>
        <v>0</v>
      </c>
      <c r="Y38" s="104">
        <f t="shared" si="9"/>
        <v>0</v>
      </c>
      <c r="Z38" s="85">
        <f t="shared" si="10"/>
        <v>230677444</v>
      </c>
      <c r="AA38" s="86">
        <f t="shared" si="11"/>
        <v>851558</v>
      </c>
      <c r="AB38" s="86">
        <f t="shared" si="12"/>
        <v>231529002</v>
      </c>
      <c r="AC38" s="104">
        <f t="shared" si="13"/>
        <v>0.6072789179805762</v>
      </c>
      <c r="AD38" s="85">
        <v>46354855</v>
      </c>
      <c r="AE38" s="86">
        <v>135493</v>
      </c>
      <c r="AF38" s="86">
        <f t="shared" si="14"/>
        <v>46490348</v>
      </c>
      <c r="AG38" s="86">
        <v>320323590</v>
      </c>
      <c r="AH38" s="86">
        <v>340449736</v>
      </c>
      <c r="AI38" s="87">
        <v>162801054</v>
      </c>
      <c r="AJ38" s="124">
        <f t="shared" si="15"/>
        <v>0.47819409676381713</v>
      </c>
      <c r="AK38" s="125">
        <f t="shared" si="16"/>
        <v>0.4763160516673268</v>
      </c>
    </row>
    <row r="39" spans="1:37" ht="16.5">
      <c r="A39" s="65"/>
      <c r="B39" s="66" t="s">
        <v>602</v>
      </c>
      <c r="C39" s="67"/>
      <c r="D39" s="88">
        <f>SUM(D31:D38)</f>
        <v>5594308979</v>
      </c>
      <c r="E39" s="89">
        <f>SUM(E31:E38)</f>
        <v>865461692</v>
      </c>
      <c r="F39" s="90">
        <f t="shared" si="0"/>
        <v>6459770671</v>
      </c>
      <c r="G39" s="88">
        <f>SUM(G31:G38)</f>
        <v>5589669934</v>
      </c>
      <c r="H39" s="89">
        <f>SUM(H31:H38)</f>
        <v>947482231</v>
      </c>
      <c r="I39" s="90">
        <f t="shared" si="1"/>
        <v>6537152165</v>
      </c>
      <c r="J39" s="88">
        <f>SUM(J31:J38)</f>
        <v>1808893001</v>
      </c>
      <c r="K39" s="89">
        <f>SUM(K31:K38)</f>
        <v>84321175</v>
      </c>
      <c r="L39" s="89">
        <f t="shared" si="2"/>
        <v>1893214176</v>
      </c>
      <c r="M39" s="105">
        <f t="shared" si="3"/>
        <v>0.29307761411705385</v>
      </c>
      <c r="N39" s="88">
        <f>SUM(N31:N38)</f>
        <v>1118515107</v>
      </c>
      <c r="O39" s="89">
        <f>SUM(O31:O38)</f>
        <v>122522294</v>
      </c>
      <c r="P39" s="89">
        <f t="shared" si="4"/>
        <v>1241037401</v>
      </c>
      <c r="Q39" s="105">
        <f t="shared" si="5"/>
        <v>0.1921178729411275</v>
      </c>
      <c r="R39" s="88">
        <f>SUM(R31:R38)</f>
        <v>1085251500</v>
      </c>
      <c r="S39" s="89">
        <f>SUM(S31:S38)</f>
        <v>163862850</v>
      </c>
      <c r="T39" s="89">
        <f t="shared" si="6"/>
        <v>1249114350</v>
      </c>
      <c r="U39" s="105">
        <f t="shared" si="7"/>
        <v>0.19107928322179418</v>
      </c>
      <c r="V39" s="88">
        <f>SUM(V31:V38)</f>
        <v>0</v>
      </c>
      <c r="W39" s="89">
        <f>SUM(W31:W38)</f>
        <v>0</v>
      </c>
      <c r="X39" s="89">
        <f t="shared" si="8"/>
        <v>0</v>
      </c>
      <c r="Y39" s="105">
        <f t="shared" si="9"/>
        <v>0</v>
      </c>
      <c r="Z39" s="88">
        <f t="shared" si="10"/>
        <v>4012659608</v>
      </c>
      <c r="AA39" s="89">
        <f t="shared" si="11"/>
        <v>370706319</v>
      </c>
      <c r="AB39" s="89">
        <f t="shared" si="12"/>
        <v>4383365927</v>
      </c>
      <c r="AC39" s="105">
        <f t="shared" si="13"/>
        <v>0.6705314204660249</v>
      </c>
      <c r="AD39" s="88">
        <f>SUM(AD31:AD38)</f>
        <v>1006554396</v>
      </c>
      <c r="AE39" s="89">
        <f>SUM(AE31:AE38)</f>
        <v>126583023</v>
      </c>
      <c r="AF39" s="89">
        <f t="shared" si="14"/>
        <v>1133137419</v>
      </c>
      <c r="AG39" s="89">
        <f>SUM(AG31:AG38)</f>
        <v>5978282545</v>
      </c>
      <c r="AH39" s="89">
        <f>SUM(AH31:AH38)</f>
        <v>6087550496</v>
      </c>
      <c r="AI39" s="90">
        <f>SUM(AI31:AI38)</f>
        <v>4179736375</v>
      </c>
      <c r="AJ39" s="126">
        <f t="shared" si="15"/>
        <v>0.6866039760567761</v>
      </c>
      <c r="AK39" s="127">
        <f t="shared" si="16"/>
        <v>0.10235027901765892</v>
      </c>
    </row>
    <row r="40" spans="1:37" ht="12.75">
      <c r="A40" s="62" t="s">
        <v>98</v>
      </c>
      <c r="B40" s="63" t="s">
        <v>603</v>
      </c>
      <c r="C40" s="64" t="s">
        <v>604</v>
      </c>
      <c r="D40" s="85">
        <v>76099700</v>
      </c>
      <c r="E40" s="86">
        <v>9115000</v>
      </c>
      <c r="F40" s="87">
        <f t="shared" si="0"/>
        <v>85214700</v>
      </c>
      <c r="G40" s="85">
        <v>76099700</v>
      </c>
      <c r="H40" s="86">
        <v>16117505</v>
      </c>
      <c r="I40" s="87">
        <f t="shared" si="1"/>
        <v>92217205</v>
      </c>
      <c r="J40" s="85">
        <v>10422536</v>
      </c>
      <c r="K40" s="86">
        <v>672411</v>
      </c>
      <c r="L40" s="86">
        <f t="shared" si="2"/>
        <v>11094947</v>
      </c>
      <c r="M40" s="104">
        <f t="shared" si="3"/>
        <v>0.13019991855865243</v>
      </c>
      <c r="N40" s="85">
        <v>28377218</v>
      </c>
      <c r="O40" s="86">
        <v>3651933</v>
      </c>
      <c r="P40" s="86">
        <f t="shared" si="4"/>
        <v>32029151</v>
      </c>
      <c r="Q40" s="104">
        <f t="shared" si="5"/>
        <v>0.37586415254645034</v>
      </c>
      <c r="R40" s="85">
        <v>14889600</v>
      </c>
      <c r="S40" s="86">
        <v>525150</v>
      </c>
      <c r="T40" s="86">
        <f t="shared" si="6"/>
        <v>15414750</v>
      </c>
      <c r="U40" s="104">
        <f t="shared" si="7"/>
        <v>0.1671569855104587</v>
      </c>
      <c r="V40" s="85">
        <v>0</v>
      </c>
      <c r="W40" s="86">
        <v>0</v>
      </c>
      <c r="X40" s="86">
        <f t="shared" si="8"/>
        <v>0</v>
      </c>
      <c r="Y40" s="104">
        <f t="shared" si="9"/>
        <v>0</v>
      </c>
      <c r="Z40" s="85">
        <f t="shared" si="10"/>
        <v>53689354</v>
      </c>
      <c r="AA40" s="86">
        <f t="shared" si="11"/>
        <v>4849494</v>
      </c>
      <c r="AB40" s="86">
        <f t="shared" si="12"/>
        <v>58538848</v>
      </c>
      <c r="AC40" s="104">
        <f t="shared" si="13"/>
        <v>0.6347931278116703</v>
      </c>
      <c r="AD40" s="85">
        <v>15266557</v>
      </c>
      <c r="AE40" s="86">
        <v>419466</v>
      </c>
      <c r="AF40" s="86">
        <f t="shared" si="14"/>
        <v>15686023</v>
      </c>
      <c r="AG40" s="86">
        <v>93397900</v>
      </c>
      <c r="AH40" s="86">
        <v>90980565</v>
      </c>
      <c r="AI40" s="87">
        <v>61087345</v>
      </c>
      <c r="AJ40" s="124">
        <f t="shared" si="15"/>
        <v>0.6714329043790837</v>
      </c>
      <c r="AK40" s="125">
        <f t="shared" si="16"/>
        <v>-0.017293931036566734</v>
      </c>
    </row>
    <row r="41" spans="1:37" ht="12.75">
      <c r="A41" s="62" t="s">
        <v>98</v>
      </c>
      <c r="B41" s="63" t="s">
        <v>605</v>
      </c>
      <c r="C41" s="64" t="s">
        <v>606</v>
      </c>
      <c r="D41" s="85">
        <v>68652050</v>
      </c>
      <c r="E41" s="86">
        <v>8528546</v>
      </c>
      <c r="F41" s="87">
        <f t="shared" si="0"/>
        <v>77180596</v>
      </c>
      <c r="G41" s="85">
        <v>70995150</v>
      </c>
      <c r="H41" s="86">
        <v>17382986</v>
      </c>
      <c r="I41" s="87">
        <f t="shared" si="1"/>
        <v>88378136</v>
      </c>
      <c r="J41" s="85">
        <v>17217172</v>
      </c>
      <c r="K41" s="86">
        <v>1793033</v>
      </c>
      <c r="L41" s="86">
        <f t="shared" si="2"/>
        <v>19010205</v>
      </c>
      <c r="M41" s="104">
        <f t="shared" si="3"/>
        <v>0.2463080875923788</v>
      </c>
      <c r="N41" s="85">
        <v>10029265</v>
      </c>
      <c r="O41" s="86">
        <v>358723</v>
      </c>
      <c r="P41" s="86">
        <f t="shared" si="4"/>
        <v>10387988</v>
      </c>
      <c r="Q41" s="104">
        <f t="shared" si="5"/>
        <v>0.13459325968407915</v>
      </c>
      <c r="R41" s="85">
        <v>14816072</v>
      </c>
      <c r="S41" s="86">
        <v>2777207</v>
      </c>
      <c r="T41" s="86">
        <f t="shared" si="6"/>
        <v>17593279</v>
      </c>
      <c r="U41" s="104">
        <f t="shared" si="7"/>
        <v>0.1990682288207572</v>
      </c>
      <c r="V41" s="85">
        <v>0</v>
      </c>
      <c r="W41" s="86">
        <v>0</v>
      </c>
      <c r="X41" s="86">
        <f t="shared" si="8"/>
        <v>0</v>
      </c>
      <c r="Y41" s="104">
        <f t="shared" si="9"/>
        <v>0</v>
      </c>
      <c r="Z41" s="85">
        <f t="shared" si="10"/>
        <v>42062509</v>
      </c>
      <c r="AA41" s="86">
        <f t="shared" si="11"/>
        <v>4928963</v>
      </c>
      <c r="AB41" s="86">
        <f t="shared" si="12"/>
        <v>46991472</v>
      </c>
      <c r="AC41" s="104">
        <f t="shared" si="13"/>
        <v>0.5317092453726338</v>
      </c>
      <c r="AD41" s="85">
        <v>20645119</v>
      </c>
      <c r="AE41" s="86">
        <v>1383685</v>
      </c>
      <c r="AF41" s="86">
        <f t="shared" si="14"/>
        <v>22028804</v>
      </c>
      <c r="AG41" s="86">
        <v>73783000</v>
      </c>
      <c r="AH41" s="86">
        <v>117920872</v>
      </c>
      <c r="AI41" s="87">
        <v>62327378</v>
      </c>
      <c r="AJ41" s="124">
        <f t="shared" si="15"/>
        <v>0.5285525534444827</v>
      </c>
      <c r="AK41" s="125">
        <f t="shared" si="16"/>
        <v>-0.2013511491590737</v>
      </c>
    </row>
    <row r="42" spans="1:37" ht="12.75">
      <c r="A42" s="62" t="s">
        <v>98</v>
      </c>
      <c r="B42" s="63" t="s">
        <v>607</v>
      </c>
      <c r="C42" s="64" t="s">
        <v>608</v>
      </c>
      <c r="D42" s="85">
        <v>295728455</v>
      </c>
      <c r="E42" s="86">
        <v>15870000</v>
      </c>
      <c r="F42" s="87">
        <f t="shared" si="0"/>
        <v>311598455</v>
      </c>
      <c r="G42" s="85">
        <v>295728455</v>
      </c>
      <c r="H42" s="86">
        <v>88325649</v>
      </c>
      <c r="I42" s="87">
        <f t="shared" si="1"/>
        <v>384054104</v>
      </c>
      <c r="J42" s="85">
        <v>111062043</v>
      </c>
      <c r="K42" s="86">
        <v>17983811</v>
      </c>
      <c r="L42" s="86">
        <f t="shared" si="2"/>
        <v>129045854</v>
      </c>
      <c r="M42" s="104">
        <f t="shared" si="3"/>
        <v>0.4141415078582466</v>
      </c>
      <c r="N42" s="85">
        <v>28179750</v>
      </c>
      <c r="O42" s="86">
        <v>19029019</v>
      </c>
      <c r="P42" s="86">
        <f t="shared" si="4"/>
        <v>47208769</v>
      </c>
      <c r="Q42" s="104">
        <f t="shared" si="5"/>
        <v>0.15150514465805037</v>
      </c>
      <c r="R42" s="85">
        <v>52514501</v>
      </c>
      <c r="S42" s="86">
        <v>22277831</v>
      </c>
      <c r="T42" s="86">
        <f t="shared" si="6"/>
        <v>74792332</v>
      </c>
      <c r="U42" s="104">
        <f t="shared" si="7"/>
        <v>0.19474425926197106</v>
      </c>
      <c r="V42" s="85">
        <v>0</v>
      </c>
      <c r="W42" s="86">
        <v>0</v>
      </c>
      <c r="X42" s="86">
        <f t="shared" si="8"/>
        <v>0</v>
      </c>
      <c r="Y42" s="104">
        <f t="shared" si="9"/>
        <v>0</v>
      </c>
      <c r="Z42" s="85">
        <f t="shared" si="10"/>
        <v>191756294</v>
      </c>
      <c r="AA42" s="86">
        <f t="shared" si="11"/>
        <v>59290661</v>
      </c>
      <c r="AB42" s="86">
        <f t="shared" si="12"/>
        <v>251046955</v>
      </c>
      <c r="AC42" s="104">
        <f t="shared" si="13"/>
        <v>0.6536760117527608</v>
      </c>
      <c r="AD42" s="85">
        <v>56335379</v>
      </c>
      <c r="AE42" s="86">
        <v>11144428</v>
      </c>
      <c r="AF42" s="86">
        <f t="shared" si="14"/>
        <v>67479807</v>
      </c>
      <c r="AG42" s="86">
        <v>297860068</v>
      </c>
      <c r="AH42" s="86">
        <v>322584465</v>
      </c>
      <c r="AI42" s="87">
        <v>221611537</v>
      </c>
      <c r="AJ42" s="124">
        <f t="shared" si="15"/>
        <v>0.6869876297359825</v>
      </c>
      <c r="AK42" s="125">
        <f t="shared" si="16"/>
        <v>0.10836612203114337</v>
      </c>
    </row>
    <row r="43" spans="1:37" ht="12.75">
      <c r="A43" s="62" t="s">
        <v>113</v>
      </c>
      <c r="B43" s="63" t="s">
        <v>609</v>
      </c>
      <c r="C43" s="64" t="s">
        <v>610</v>
      </c>
      <c r="D43" s="85">
        <v>72276776</v>
      </c>
      <c r="E43" s="86">
        <v>1154754</v>
      </c>
      <c r="F43" s="87">
        <f t="shared" si="0"/>
        <v>73431530</v>
      </c>
      <c r="G43" s="85">
        <v>79469046</v>
      </c>
      <c r="H43" s="86">
        <v>1340594</v>
      </c>
      <c r="I43" s="87">
        <f t="shared" si="1"/>
        <v>80809640</v>
      </c>
      <c r="J43" s="85">
        <v>21292860</v>
      </c>
      <c r="K43" s="86">
        <v>2314</v>
      </c>
      <c r="L43" s="86">
        <f t="shared" si="2"/>
        <v>21295174</v>
      </c>
      <c r="M43" s="104">
        <f t="shared" si="3"/>
        <v>0.29000041262928883</v>
      </c>
      <c r="N43" s="85">
        <v>18999917</v>
      </c>
      <c r="O43" s="86">
        <v>55520</v>
      </c>
      <c r="P43" s="86">
        <f t="shared" si="4"/>
        <v>19055437</v>
      </c>
      <c r="Q43" s="104">
        <f t="shared" si="5"/>
        <v>0.25949938670759004</v>
      </c>
      <c r="R43" s="85">
        <v>21228229</v>
      </c>
      <c r="S43" s="86">
        <v>543716</v>
      </c>
      <c r="T43" s="86">
        <f t="shared" si="6"/>
        <v>21771945</v>
      </c>
      <c r="U43" s="104">
        <f t="shared" si="7"/>
        <v>0.2694226208655304</v>
      </c>
      <c r="V43" s="85">
        <v>0</v>
      </c>
      <c r="W43" s="86">
        <v>0</v>
      </c>
      <c r="X43" s="86">
        <f t="shared" si="8"/>
        <v>0</v>
      </c>
      <c r="Y43" s="104">
        <f t="shared" si="9"/>
        <v>0</v>
      </c>
      <c r="Z43" s="85">
        <f t="shared" si="10"/>
        <v>61521006</v>
      </c>
      <c r="AA43" s="86">
        <f t="shared" si="11"/>
        <v>601550</v>
      </c>
      <c r="AB43" s="86">
        <f t="shared" si="12"/>
        <v>62122556</v>
      </c>
      <c r="AC43" s="104">
        <f t="shared" si="13"/>
        <v>0.7687517974340685</v>
      </c>
      <c r="AD43" s="85">
        <v>17701615</v>
      </c>
      <c r="AE43" s="86">
        <v>30712</v>
      </c>
      <c r="AF43" s="86">
        <f t="shared" si="14"/>
        <v>17732327</v>
      </c>
      <c r="AG43" s="86">
        <v>77290384</v>
      </c>
      <c r="AH43" s="86">
        <v>79144436</v>
      </c>
      <c r="AI43" s="87">
        <v>69854214</v>
      </c>
      <c r="AJ43" s="124">
        <f t="shared" si="15"/>
        <v>0.8826168651956784</v>
      </c>
      <c r="AK43" s="125">
        <f t="shared" si="16"/>
        <v>0.2278109353611626</v>
      </c>
    </row>
    <row r="44" spans="1:37" ht="16.5">
      <c r="A44" s="65"/>
      <c r="B44" s="66" t="s">
        <v>611</v>
      </c>
      <c r="C44" s="67"/>
      <c r="D44" s="88">
        <f>SUM(D40:D43)</f>
        <v>512756981</v>
      </c>
      <c r="E44" s="89">
        <f>SUM(E40:E43)</f>
        <v>34668300</v>
      </c>
      <c r="F44" s="90">
        <f t="shared" si="0"/>
        <v>547425281</v>
      </c>
      <c r="G44" s="88">
        <f>SUM(G40:G43)</f>
        <v>522292351</v>
      </c>
      <c r="H44" s="89">
        <f>SUM(H40:H43)</f>
        <v>123166734</v>
      </c>
      <c r="I44" s="90">
        <f t="shared" si="1"/>
        <v>645459085</v>
      </c>
      <c r="J44" s="88">
        <f>SUM(J40:J43)</f>
        <v>159994611</v>
      </c>
      <c r="K44" s="89">
        <f>SUM(K40:K43)</f>
        <v>20451569</v>
      </c>
      <c r="L44" s="89">
        <f t="shared" si="2"/>
        <v>180446180</v>
      </c>
      <c r="M44" s="105">
        <f t="shared" si="3"/>
        <v>0.32962704913878466</v>
      </c>
      <c r="N44" s="88">
        <f>SUM(N40:N43)</f>
        <v>85586150</v>
      </c>
      <c r="O44" s="89">
        <f>SUM(O40:O43)</f>
        <v>23095195</v>
      </c>
      <c r="P44" s="89">
        <f t="shared" si="4"/>
        <v>108681345</v>
      </c>
      <c r="Q44" s="105">
        <f t="shared" si="5"/>
        <v>0.19853183397279017</v>
      </c>
      <c r="R44" s="88">
        <f>SUM(R40:R43)</f>
        <v>103448402</v>
      </c>
      <c r="S44" s="89">
        <f>SUM(S40:S43)</f>
        <v>26123904</v>
      </c>
      <c r="T44" s="89">
        <f t="shared" si="6"/>
        <v>129572306</v>
      </c>
      <c r="U44" s="105">
        <f t="shared" si="7"/>
        <v>0.20074441434192533</v>
      </c>
      <c r="V44" s="88">
        <f>SUM(V40:V43)</f>
        <v>0</v>
      </c>
      <c r="W44" s="89">
        <f>SUM(W40:W43)</f>
        <v>0</v>
      </c>
      <c r="X44" s="89">
        <f t="shared" si="8"/>
        <v>0</v>
      </c>
      <c r="Y44" s="105">
        <f t="shared" si="9"/>
        <v>0</v>
      </c>
      <c r="Z44" s="88">
        <f t="shared" si="10"/>
        <v>349029163</v>
      </c>
      <c r="AA44" s="89">
        <f t="shared" si="11"/>
        <v>69670668</v>
      </c>
      <c r="AB44" s="89">
        <f t="shared" si="12"/>
        <v>418699831</v>
      </c>
      <c r="AC44" s="105">
        <f t="shared" si="13"/>
        <v>0.6486853167462969</v>
      </c>
      <c r="AD44" s="88">
        <f>SUM(AD40:AD43)</f>
        <v>109948670</v>
      </c>
      <c r="AE44" s="89">
        <f>SUM(AE40:AE43)</f>
        <v>12978291</v>
      </c>
      <c r="AF44" s="89">
        <f t="shared" si="14"/>
        <v>122926961</v>
      </c>
      <c r="AG44" s="89">
        <f>SUM(AG40:AG43)</f>
        <v>542331352</v>
      </c>
      <c r="AH44" s="89">
        <f>SUM(AH40:AH43)</f>
        <v>610630338</v>
      </c>
      <c r="AI44" s="90">
        <f>SUM(AI40:AI43)</f>
        <v>414880474</v>
      </c>
      <c r="AJ44" s="126">
        <f t="shared" si="15"/>
        <v>0.6794298418890546</v>
      </c>
      <c r="AK44" s="127">
        <f t="shared" si="16"/>
        <v>0.054059296235266174</v>
      </c>
    </row>
    <row r="45" spans="1:37" ht="16.5">
      <c r="A45" s="68"/>
      <c r="B45" s="69" t="s">
        <v>612</v>
      </c>
      <c r="C45" s="70"/>
      <c r="D45" s="91">
        <f>SUM(D9,D11:D16,D18:D23,D25:D29,D31:D38,D40:D43)</f>
        <v>55449003349</v>
      </c>
      <c r="E45" s="92">
        <f>SUM(E9,E11:E16,E18:E23,E25:E29,E31:E38,E40:E43)</f>
        <v>10092332675</v>
      </c>
      <c r="F45" s="93">
        <f t="shared" si="0"/>
        <v>65541336024</v>
      </c>
      <c r="G45" s="91">
        <f>SUM(G9,G11:G16,G18:G23,G25:G29,G31:G38,G40:G43)</f>
        <v>54266023192</v>
      </c>
      <c r="H45" s="92">
        <f>SUM(H9,H11:H16,H18:H23,H25:H29,H31:H38,H40:H43)</f>
        <v>11721305625</v>
      </c>
      <c r="I45" s="93">
        <f t="shared" si="1"/>
        <v>65987328817</v>
      </c>
      <c r="J45" s="91">
        <f>SUM(J9,J11:J16,J18:J23,J25:J29,J31:J38,J40:J43)</f>
        <v>15173719469</v>
      </c>
      <c r="K45" s="92">
        <f>SUM(K9,K11:K16,K18:K23,K25:K29,K31:K38,K40:K43)</f>
        <v>1087696831</v>
      </c>
      <c r="L45" s="92">
        <f t="shared" si="2"/>
        <v>16261416300</v>
      </c>
      <c r="M45" s="106">
        <f t="shared" si="3"/>
        <v>0.24810931980460965</v>
      </c>
      <c r="N45" s="91">
        <f>SUM(N9,N11:N16,N18:N23,N25:N29,N31:N38,N40:N43)</f>
        <v>13363057411</v>
      </c>
      <c r="O45" s="92">
        <f>SUM(O9,O11:O16,O18:O23,O25:O29,O31:O38,O40:O43)</f>
        <v>2037700017</v>
      </c>
      <c r="P45" s="92">
        <f t="shared" si="4"/>
        <v>15400757428</v>
      </c>
      <c r="Q45" s="106">
        <f t="shared" si="5"/>
        <v>0.23497777680882997</v>
      </c>
      <c r="R45" s="91">
        <f>SUM(R9,R11:R16,R18:R23,R25:R29,R31:R38,R40:R43)</f>
        <v>13352736665</v>
      </c>
      <c r="S45" s="92">
        <f>SUM(S9,S11:S16,S18:S23,S25:S29,S31:S38,S40:S43)</f>
        <v>1547047328</v>
      </c>
      <c r="T45" s="92">
        <f t="shared" si="6"/>
        <v>14899783993</v>
      </c>
      <c r="U45" s="106">
        <f t="shared" si="7"/>
        <v>0.22579765327857065</v>
      </c>
      <c r="V45" s="91">
        <f>SUM(V9,V11:V16,V18:V23,V25:V29,V31:V38,V40:V43)</f>
        <v>0</v>
      </c>
      <c r="W45" s="92">
        <f>SUM(W9,W11:W16,W18:W23,W25:W29,W31:W38,W40:W43)</f>
        <v>0</v>
      </c>
      <c r="X45" s="92">
        <f t="shared" si="8"/>
        <v>0</v>
      </c>
      <c r="Y45" s="106">
        <f t="shared" si="9"/>
        <v>0</v>
      </c>
      <c r="Z45" s="91">
        <f t="shared" si="10"/>
        <v>41889513545</v>
      </c>
      <c r="AA45" s="92">
        <f t="shared" si="11"/>
        <v>4672444176</v>
      </c>
      <c r="AB45" s="92">
        <f t="shared" si="12"/>
        <v>46561957721</v>
      </c>
      <c r="AC45" s="106">
        <f t="shared" si="13"/>
        <v>0.7056196781374254</v>
      </c>
      <c r="AD45" s="91">
        <f>SUM(AD9,AD11:AD16,AD18:AD23,AD25:AD29,AD31:AD38,AD40:AD43)</f>
        <v>12702190558</v>
      </c>
      <c r="AE45" s="92">
        <f>SUM(AE9,AE11:AE16,AE18:AE23,AE25:AE29,AE31:AE38,AE40:AE43)</f>
        <v>1785130703</v>
      </c>
      <c r="AF45" s="92">
        <f t="shared" si="14"/>
        <v>14487321261</v>
      </c>
      <c r="AG45" s="92">
        <f>SUM(AG9,AG11:AG16,AG18:AG23,AG25:AG29,AG31:AG38,AG40:AG43)</f>
        <v>60066997557</v>
      </c>
      <c r="AH45" s="92">
        <f>SUM(AH9,AH11:AH16,AH18:AH23,AH25:AH29,AH31:AH38,AH40:AH43)</f>
        <v>61940963706</v>
      </c>
      <c r="AI45" s="93">
        <f>SUM(AI9,AI11:AI16,AI18:AI23,AI25:AI29,AI31:AI38,AI40:AI43)</f>
        <v>44524862467</v>
      </c>
      <c r="AJ45" s="128">
        <f t="shared" si="15"/>
        <v>0.7188274092462503</v>
      </c>
      <c r="AK45" s="129">
        <f t="shared" si="16"/>
        <v>0.028470600228239107</v>
      </c>
    </row>
    <row r="46" spans="1:37" ht="12.75">
      <c r="A46" s="71"/>
      <c r="B46" s="71"/>
      <c r="C46" s="71"/>
      <c r="D46" s="94"/>
      <c r="E46" s="94"/>
      <c r="F46" s="94"/>
      <c r="G46" s="94"/>
      <c r="H46" s="94"/>
      <c r="I46" s="94"/>
      <c r="J46" s="94"/>
      <c r="K46" s="94"/>
      <c r="L46" s="94"/>
      <c r="M46" s="107"/>
      <c r="N46" s="94"/>
      <c r="O46" s="94"/>
      <c r="P46" s="94"/>
      <c r="Q46" s="107"/>
      <c r="R46" s="94"/>
      <c r="S46" s="94"/>
      <c r="T46" s="94"/>
      <c r="U46" s="107"/>
      <c r="V46" s="94"/>
      <c r="W46" s="94"/>
      <c r="X46" s="94"/>
      <c r="Y46" s="107"/>
      <c r="Z46" s="94"/>
      <c r="AA46" s="94"/>
      <c r="AB46" s="94"/>
      <c r="AC46" s="107"/>
      <c r="AD46" s="94"/>
      <c r="AE46" s="94"/>
      <c r="AF46" s="94"/>
      <c r="AG46" s="94"/>
      <c r="AH46" s="94"/>
      <c r="AI46" s="94"/>
      <c r="AJ46" s="107"/>
      <c r="AK46" s="107"/>
    </row>
    <row r="47" spans="1:37" ht="12.75">
      <c r="A47" s="71"/>
      <c r="B47" s="71"/>
      <c r="C47" s="71"/>
      <c r="D47" s="94"/>
      <c r="E47" s="94"/>
      <c r="F47" s="94"/>
      <c r="G47" s="94"/>
      <c r="H47" s="94"/>
      <c r="I47" s="94"/>
      <c r="J47" s="94"/>
      <c r="K47" s="94"/>
      <c r="L47" s="94"/>
      <c r="M47" s="107"/>
      <c r="N47" s="94"/>
      <c r="O47" s="94"/>
      <c r="P47" s="94"/>
      <c r="Q47" s="107"/>
      <c r="R47" s="94"/>
      <c r="S47" s="94"/>
      <c r="T47" s="94"/>
      <c r="U47" s="107"/>
      <c r="V47" s="94"/>
      <c r="W47" s="94"/>
      <c r="X47" s="94"/>
      <c r="Y47" s="107"/>
      <c r="Z47" s="94"/>
      <c r="AA47" s="94"/>
      <c r="AB47" s="94"/>
      <c r="AC47" s="107"/>
      <c r="AD47" s="94"/>
      <c r="AE47" s="94"/>
      <c r="AF47" s="94"/>
      <c r="AG47" s="94"/>
      <c r="AH47" s="94"/>
      <c r="AI47" s="94"/>
      <c r="AJ47" s="107"/>
      <c r="AK47" s="107"/>
    </row>
    <row r="48" spans="1:37" ht="12.75">
      <c r="A48" s="71"/>
      <c r="B48" s="71"/>
      <c r="C48" s="71"/>
      <c r="D48" s="94"/>
      <c r="E48" s="94"/>
      <c r="F48" s="94"/>
      <c r="G48" s="94"/>
      <c r="H48" s="94"/>
      <c r="I48" s="94"/>
      <c r="J48" s="94"/>
      <c r="K48" s="94"/>
      <c r="L48" s="94"/>
      <c r="M48" s="107"/>
      <c r="N48" s="94"/>
      <c r="O48" s="94"/>
      <c r="P48" s="94"/>
      <c r="Q48" s="107"/>
      <c r="R48" s="94"/>
      <c r="S48" s="94"/>
      <c r="T48" s="94"/>
      <c r="U48" s="107"/>
      <c r="V48" s="94"/>
      <c r="W48" s="94"/>
      <c r="X48" s="94"/>
      <c r="Y48" s="107"/>
      <c r="Z48" s="94"/>
      <c r="AA48" s="94"/>
      <c r="AB48" s="94"/>
      <c r="AC48" s="107"/>
      <c r="AD48" s="94"/>
      <c r="AE48" s="94"/>
      <c r="AF48" s="94"/>
      <c r="AG48" s="94"/>
      <c r="AH48" s="94"/>
      <c r="AI48" s="94"/>
      <c r="AJ48" s="107"/>
      <c r="AK48" s="107"/>
    </row>
    <row r="49" spans="1:37" ht="12.75">
      <c r="A49" s="71"/>
      <c r="B49" s="71"/>
      <c r="C49" s="71"/>
      <c r="D49" s="94"/>
      <c r="E49" s="94"/>
      <c r="F49" s="94"/>
      <c r="G49" s="94"/>
      <c r="H49" s="94"/>
      <c r="I49" s="94"/>
      <c r="J49" s="94"/>
      <c r="K49" s="94"/>
      <c r="L49" s="94"/>
      <c r="M49" s="107"/>
      <c r="N49" s="94"/>
      <c r="O49" s="94"/>
      <c r="P49" s="94"/>
      <c r="Q49" s="107"/>
      <c r="R49" s="94"/>
      <c r="S49" s="94"/>
      <c r="T49" s="94"/>
      <c r="U49" s="107"/>
      <c r="V49" s="94"/>
      <c r="W49" s="94"/>
      <c r="X49" s="94"/>
      <c r="Y49" s="107"/>
      <c r="Z49" s="94"/>
      <c r="AA49" s="94"/>
      <c r="AB49" s="94"/>
      <c r="AC49" s="107"/>
      <c r="AD49" s="94"/>
      <c r="AE49" s="94"/>
      <c r="AF49" s="94"/>
      <c r="AG49" s="94"/>
      <c r="AH49" s="94"/>
      <c r="AI49" s="94"/>
      <c r="AJ49" s="107"/>
      <c r="AK49" s="107"/>
    </row>
    <row r="50" spans="1:37" ht="12.75">
      <c r="A50" s="71"/>
      <c r="B50" s="71"/>
      <c r="C50" s="71"/>
      <c r="D50" s="94"/>
      <c r="E50" s="94"/>
      <c r="F50" s="94"/>
      <c r="G50" s="94"/>
      <c r="H50" s="94"/>
      <c r="I50" s="94"/>
      <c r="J50" s="94"/>
      <c r="K50" s="94"/>
      <c r="L50" s="94"/>
      <c r="M50" s="107"/>
      <c r="N50" s="94"/>
      <c r="O50" s="94"/>
      <c r="P50" s="94"/>
      <c r="Q50" s="107"/>
      <c r="R50" s="94"/>
      <c r="S50" s="94"/>
      <c r="T50" s="94"/>
      <c r="U50" s="107"/>
      <c r="V50" s="94"/>
      <c r="W50" s="94"/>
      <c r="X50" s="94"/>
      <c r="Y50" s="107"/>
      <c r="Z50" s="94"/>
      <c r="AA50" s="94"/>
      <c r="AB50" s="94"/>
      <c r="AC50" s="107"/>
      <c r="AD50" s="94"/>
      <c r="AE50" s="94"/>
      <c r="AF50" s="94"/>
      <c r="AG50" s="94"/>
      <c r="AH50" s="94"/>
      <c r="AI50" s="94"/>
      <c r="AJ50" s="107"/>
      <c r="AK50" s="107"/>
    </row>
    <row r="51" spans="1:37" ht="12.75">
      <c r="A51" s="71"/>
      <c r="B51" s="71"/>
      <c r="C51" s="71"/>
      <c r="D51" s="94"/>
      <c r="E51" s="94"/>
      <c r="F51" s="94"/>
      <c r="G51" s="94"/>
      <c r="H51" s="94"/>
      <c r="I51" s="94"/>
      <c r="J51" s="94"/>
      <c r="K51" s="94"/>
      <c r="L51" s="94"/>
      <c r="M51" s="107"/>
      <c r="N51" s="94"/>
      <c r="O51" s="94"/>
      <c r="P51" s="94"/>
      <c r="Q51" s="107"/>
      <c r="R51" s="94"/>
      <c r="S51" s="94"/>
      <c r="T51" s="94"/>
      <c r="U51" s="107"/>
      <c r="V51" s="94"/>
      <c r="W51" s="94"/>
      <c r="X51" s="94"/>
      <c r="Y51" s="107"/>
      <c r="Z51" s="94"/>
      <c r="AA51" s="94"/>
      <c r="AB51" s="94"/>
      <c r="AC51" s="107"/>
      <c r="AD51" s="94"/>
      <c r="AE51" s="94"/>
      <c r="AF51" s="94"/>
      <c r="AG51" s="94"/>
      <c r="AH51" s="94"/>
      <c r="AI51" s="94"/>
      <c r="AJ51" s="107"/>
      <c r="AK51" s="107"/>
    </row>
    <row r="52" spans="1:37" ht="12.75">
      <c r="A52" s="71"/>
      <c r="B52" s="71"/>
      <c r="C52" s="71"/>
      <c r="D52" s="94"/>
      <c r="E52" s="94"/>
      <c r="F52" s="94"/>
      <c r="G52" s="94"/>
      <c r="H52" s="94"/>
      <c r="I52" s="94"/>
      <c r="J52" s="94"/>
      <c r="K52" s="94"/>
      <c r="L52" s="94"/>
      <c r="M52" s="107"/>
      <c r="N52" s="94"/>
      <c r="O52" s="94"/>
      <c r="P52" s="94"/>
      <c r="Q52" s="107"/>
      <c r="R52" s="94"/>
      <c r="S52" s="94"/>
      <c r="T52" s="94"/>
      <c r="U52" s="107"/>
      <c r="V52" s="94"/>
      <c r="W52" s="94"/>
      <c r="X52" s="94"/>
      <c r="Y52" s="107"/>
      <c r="Z52" s="94"/>
      <c r="AA52" s="94"/>
      <c r="AB52" s="94"/>
      <c r="AC52" s="107"/>
      <c r="AD52" s="94"/>
      <c r="AE52" s="94"/>
      <c r="AF52" s="94"/>
      <c r="AG52" s="94"/>
      <c r="AH52" s="94"/>
      <c r="AI52" s="94"/>
      <c r="AJ52" s="107"/>
      <c r="AK52" s="107"/>
    </row>
    <row r="53" spans="1:37" ht="12.75">
      <c r="A53" s="71"/>
      <c r="B53" s="71"/>
      <c r="C53" s="71"/>
      <c r="D53" s="94"/>
      <c r="E53" s="94"/>
      <c r="F53" s="94"/>
      <c r="G53" s="94"/>
      <c r="H53" s="94"/>
      <c r="I53" s="94"/>
      <c r="J53" s="94"/>
      <c r="K53" s="94"/>
      <c r="L53" s="94"/>
      <c r="M53" s="107"/>
      <c r="N53" s="94"/>
      <c r="O53" s="94"/>
      <c r="P53" s="94"/>
      <c r="Q53" s="107"/>
      <c r="R53" s="94"/>
      <c r="S53" s="94"/>
      <c r="T53" s="94"/>
      <c r="U53" s="107"/>
      <c r="V53" s="94"/>
      <c r="W53" s="94"/>
      <c r="X53" s="94"/>
      <c r="Y53" s="107"/>
      <c r="Z53" s="94"/>
      <c r="AA53" s="94"/>
      <c r="AB53" s="94"/>
      <c r="AC53" s="107"/>
      <c r="AD53" s="94"/>
      <c r="AE53" s="94"/>
      <c r="AF53" s="94"/>
      <c r="AG53" s="94"/>
      <c r="AH53" s="94"/>
      <c r="AI53" s="94"/>
      <c r="AJ53" s="107"/>
      <c r="AK53" s="107"/>
    </row>
    <row r="54" spans="1:37" ht="12.75">
      <c r="A54" s="71"/>
      <c r="B54" s="71"/>
      <c r="C54" s="71"/>
      <c r="D54" s="94"/>
      <c r="E54" s="94"/>
      <c r="F54" s="94"/>
      <c r="G54" s="94"/>
      <c r="H54" s="94"/>
      <c r="I54" s="94"/>
      <c r="J54" s="94"/>
      <c r="K54" s="94"/>
      <c r="L54" s="94"/>
      <c r="M54" s="107"/>
      <c r="N54" s="94"/>
      <c r="O54" s="94"/>
      <c r="P54" s="94"/>
      <c r="Q54" s="107"/>
      <c r="R54" s="94"/>
      <c r="S54" s="94"/>
      <c r="T54" s="94"/>
      <c r="U54" s="107"/>
      <c r="V54" s="94"/>
      <c r="W54" s="94"/>
      <c r="X54" s="94"/>
      <c r="Y54" s="107"/>
      <c r="Z54" s="94"/>
      <c r="AA54" s="94"/>
      <c r="AB54" s="94"/>
      <c r="AC54" s="107"/>
      <c r="AD54" s="94"/>
      <c r="AE54" s="94"/>
      <c r="AF54" s="94"/>
      <c r="AG54" s="94"/>
      <c r="AH54" s="94"/>
      <c r="AI54" s="94"/>
      <c r="AJ54" s="107"/>
      <c r="AK54" s="107"/>
    </row>
    <row r="55" spans="1:37" ht="12.75">
      <c r="A55" s="71"/>
      <c r="B55" s="71"/>
      <c r="C55" s="71"/>
      <c r="D55" s="94"/>
      <c r="E55" s="94"/>
      <c r="F55" s="94"/>
      <c r="G55" s="94"/>
      <c r="H55" s="94"/>
      <c r="I55" s="94"/>
      <c r="J55" s="94"/>
      <c r="K55" s="94"/>
      <c r="L55" s="94"/>
      <c r="M55" s="107"/>
      <c r="N55" s="94"/>
      <c r="O55" s="94"/>
      <c r="P55" s="94"/>
      <c r="Q55" s="107"/>
      <c r="R55" s="94"/>
      <c r="S55" s="94"/>
      <c r="T55" s="94"/>
      <c r="U55" s="107"/>
      <c r="V55" s="94"/>
      <c r="W55" s="94"/>
      <c r="X55" s="94"/>
      <c r="Y55" s="107"/>
      <c r="Z55" s="94"/>
      <c r="AA55" s="94"/>
      <c r="AB55" s="94"/>
      <c r="AC55" s="107"/>
      <c r="AD55" s="94"/>
      <c r="AE55" s="94"/>
      <c r="AF55" s="94"/>
      <c r="AG55" s="94"/>
      <c r="AH55" s="94"/>
      <c r="AI55" s="94"/>
      <c r="AJ55" s="107"/>
      <c r="AK55" s="107"/>
    </row>
    <row r="56" spans="1:37" ht="12.75">
      <c r="A56" s="71"/>
      <c r="B56" s="71"/>
      <c r="C56" s="71"/>
      <c r="D56" s="94"/>
      <c r="E56" s="94"/>
      <c r="F56" s="94"/>
      <c r="G56" s="94"/>
      <c r="H56" s="94"/>
      <c r="I56" s="94"/>
      <c r="J56" s="94"/>
      <c r="K56" s="94"/>
      <c r="L56" s="94"/>
      <c r="M56" s="107"/>
      <c r="N56" s="94"/>
      <c r="O56" s="94"/>
      <c r="P56" s="94"/>
      <c r="Q56" s="107"/>
      <c r="R56" s="94"/>
      <c r="S56" s="94"/>
      <c r="T56" s="94"/>
      <c r="U56" s="107"/>
      <c r="V56" s="94"/>
      <c r="W56" s="94"/>
      <c r="X56" s="94"/>
      <c r="Y56" s="107"/>
      <c r="Z56" s="94"/>
      <c r="AA56" s="94"/>
      <c r="AB56" s="94"/>
      <c r="AC56" s="107"/>
      <c r="AD56" s="94"/>
      <c r="AE56" s="94"/>
      <c r="AF56" s="94"/>
      <c r="AG56" s="94"/>
      <c r="AH56" s="94"/>
      <c r="AI56" s="94"/>
      <c r="AJ56" s="107"/>
      <c r="AK56" s="107"/>
    </row>
    <row r="57" spans="1:37" ht="12.75">
      <c r="A57" s="71"/>
      <c r="B57" s="71"/>
      <c r="C57" s="71"/>
      <c r="D57" s="94"/>
      <c r="E57" s="94"/>
      <c r="F57" s="94"/>
      <c r="G57" s="94"/>
      <c r="H57" s="94"/>
      <c r="I57" s="94"/>
      <c r="J57" s="94"/>
      <c r="K57" s="94"/>
      <c r="L57" s="94"/>
      <c r="M57" s="107"/>
      <c r="N57" s="94"/>
      <c r="O57" s="94"/>
      <c r="P57" s="94"/>
      <c r="Q57" s="107"/>
      <c r="R57" s="94"/>
      <c r="S57" s="94"/>
      <c r="T57" s="94"/>
      <c r="U57" s="107"/>
      <c r="V57" s="94"/>
      <c r="W57" s="94"/>
      <c r="X57" s="94"/>
      <c r="Y57" s="107"/>
      <c r="Z57" s="94"/>
      <c r="AA57" s="94"/>
      <c r="AB57" s="94"/>
      <c r="AC57" s="107"/>
      <c r="AD57" s="94"/>
      <c r="AE57" s="94"/>
      <c r="AF57" s="94"/>
      <c r="AG57" s="94"/>
      <c r="AH57" s="94"/>
      <c r="AI57" s="94"/>
      <c r="AJ57" s="107"/>
      <c r="AK57" s="107"/>
    </row>
    <row r="58" spans="1:37" ht="12.75">
      <c r="A58" s="71"/>
      <c r="B58" s="71"/>
      <c r="C58" s="71"/>
      <c r="D58" s="94"/>
      <c r="E58" s="94"/>
      <c r="F58" s="94"/>
      <c r="G58" s="94"/>
      <c r="H58" s="94"/>
      <c r="I58" s="94"/>
      <c r="J58" s="94"/>
      <c r="K58" s="94"/>
      <c r="L58" s="94"/>
      <c r="M58" s="107"/>
      <c r="N58" s="94"/>
      <c r="O58" s="94"/>
      <c r="P58" s="94"/>
      <c r="Q58" s="107"/>
      <c r="R58" s="94"/>
      <c r="S58" s="94"/>
      <c r="T58" s="94"/>
      <c r="U58" s="107"/>
      <c r="V58" s="94"/>
      <c r="W58" s="94"/>
      <c r="X58" s="94"/>
      <c r="Y58" s="107"/>
      <c r="Z58" s="94"/>
      <c r="AA58" s="94"/>
      <c r="AB58" s="94"/>
      <c r="AC58" s="107"/>
      <c r="AD58" s="94"/>
      <c r="AE58" s="94"/>
      <c r="AF58" s="94"/>
      <c r="AG58" s="94"/>
      <c r="AH58" s="94"/>
      <c r="AI58" s="94"/>
      <c r="AJ58" s="107"/>
      <c r="AK58" s="107"/>
    </row>
    <row r="59" spans="1:37" ht="12.75">
      <c r="A59" s="71"/>
      <c r="B59" s="71"/>
      <c r="C59" s="71"/>
      <c r="D59" s="94"/>
      <c r="E59" s="94"/>
      <c r="F59" s="94"/>
      <c r="G59" s="94"/>
      <c r="H59" s="94"/>
      <c r="I59" s="94"/>
      <c r="J59" s="94"/>
      <c r="K59" s="94"/>
      <c r="L59" s="94"/>
      <c r="M59" s="107"/>
      <c r="N59" s="94"/>
      <c r="O59" s="94"/>
      <c r="P59" s="94"/>
      <c r="Q59" s="107"/>
      <c r="R59" s="94"/>
      <c r="S59" s="94"/>
      <c r="T59" s="94"/>
      <c r="U59" s="107"/>
      <c r="V59" s="94"/>
      <c r="W59" s="94"/>
      <c r="X59" s="94"/>
      <c r="Y59" s="107"/>
      <c r="Z59" s="94"/>
      <c r="AA59" s="94"/>
      <c r="AB59" s="94"/>
      <c r="AC59" s="107"/>
      <c r="AD59" s="94"/>
      <c r="AE59" s="94"/>
      <c r="AF59" s="94"/>
      <c r="AG59" s="94"/>
      <c r="AH59" s="94"/>
      <c r="AI59" s="94"/>
      <c r="AJ59" s="107"/>
      <c r="AK59" s="107"/>
    </row>
    <row r="60" spans="1:37" ht="12.75">
      <c r="A60" s="71"/>
      <c r="B60" s="71"/>
      <c r="C60" s="71"/>
      <c r="D60" s="94"/>
      <c r="E60" s="94"/>
      <c r="F60" s="94"/>
      <c r="G60" s="94"/>
      <c r="H60" s="94"/>
      <c r="I60" s="94"/>
      <c r="J60" s="94"/>
      <c r="K60" s="94"/>
      <c r="L60" s="94"/>
      <c r="M60" s="107"/>
      <c r="N60" s="94"/>
      <c r="O60" s="94"/>
      <c r="P60" s="94"/>
      <c r="Q60" s="107"/>
      <c r="R60" s="94"/>
      <c r="S60" s="94"/>
      <c r="T60" s="94"/>
      <c r="U60" s="107"/>
      <c r="V60" s="94"/>
      <c r="W60" s="94"/>
      <c r="X60" s="94"/>
      <c r="Y60" s="107"/>
      <c r="Z60" s="94"/>
      <c r="AA60" s="94"/>
      <c r="AB60" s="94"/>
      <c r="AC60" s="107"/>
      <c r="AD60" s="94"/>
      <c r="AE60" s="94"/>
      <c r="AF60" s="94"/>
      <c r="AG60" s="94"/>
      <c r="AH60" s="94"/>
      <c r="AI60" s="94"/>
      <c r="AJ60" s="107"/>
      <c r="AK60" s="107"/>
    </row>
    <row r="61" spans="1:37" ht="12.75">
      <c r="A61" s="71"/>
      <c r="B61" s="71"/>
      <c r="C61" s="71"/>
      <c r="D61" s="94"/>
      <c r="E61" s="94"/>
      <c r="F61" s="94"/>
      <c r="G61" s="94"/>
      <c r="H61" s="94"/>
      <c r="I61" s="94"/>
      <c r="J61" s="94"/>
      <c r="K61" s="94"/>
      <c r="L61" s="94"/>
      <c r="M61" s="107"/>
      <c r="N61" s="94"/>
      <c r="O61" s="94"/>
      <c r="P61" s="94"/>
      <c r="Q61" s="107"/>
      <c r="R61" s="94"/>
      <c r="S61" s="94"/>
      <c r="T61" s="94"/>
      <c r="U61" s="107"/>
      <c r="V61" s="94"/>
      <c r="W61" s="94"/>
      <c r="X61" s="94"/>
      <c r="Y61" s="107"/>
      <c r="Z61" s="94"/>
      <c r="AA61" s="94"/>
      <c r="AB61" s="94"/>
      <c r="AC61" s="107"/>
      <c r="AD61" s="94"/>
      <c r="AE61" s="94"/>
      <c r="AF61" s="94"/>
      <c r="AG61" s="94"/>
      <c r="AH61" s="94"/>
      <c r="AI61" s="94"/>
      <c r="AJ61" s="107"/>
      <c r="AK61" s="107"/>
    </row>
    <row r="62" spans="1:37" ht="12.75">
      <c r="A62" s="71"/>
      <c r="B62" s="71"/>
      <c r="C62" s="71"/>
      <c r="D62" s="94"/>
      <c r="E62" s="94"/>
      <c r="F62" s="94"/>
      <c r="G62" s="94"/>
      <c r="H62" s="94"/>
      <c r="I62" s="94"/>
      <c r="J62" s="94"/>
      <c r="K62" s="94"/>
      <c r="L62" s="94"/>
      <c r="M62" s="107"/>
      <c r="N62" s="94"/>
      <c r="O62" s="94"/>
      <c r="P62" s="94"/>
      <c r="Q62" s="107"/>
      <c r="R62" s="94"/>
      <c r="S62" s="94"/>
      <c r="T62" s="94"/>
      <c r="U62" s="107"/>
      <c r="V62" s="94"/>
      <c r="W62" s="94"/>
      <c r="X62" s="94"/>
      <c r="Y62" s="107"/>
      <c r="Z62" s="94"/>
      <c r="AA62" s="94"/>
      <c r="AB62" s="94"/>
      <c r="AC62" s="107"/>
      <c r="AD62" s="94"/>
      <c r="AE62" s="94"/>
      <c r="AF62" s="94"/>
      <c r="AG62" s="94"/>
      <c r="AH62" s="94"/>
      <c r="AI62" s="94"/>
      <c r="AJ62" s="107"/>
      <c r="AK62" s="107"/>
    </row>
    <row r="63" spans="1:37" ht="12.75">
      <c r="A63" s="71"/>
      <c r="B63" s="71"/>
      <c r="C63" s="71"/>
      <c r="D63" s="94"/>
      <c r="E63" s="94"/>
      <c r="F63" s="94"/>
      <c r="G63" s="94"/>
      <c r="H63" s="94"/>
      <c r="I63" s="94"/>
      <c r="J63" s="94"/>
      <c r="K63" s="94"/>
      <c r="L63" s="94"/>
      <c r="M63" s="107"/>
      <c r="N63" s="94"/>
      <c r="O63" s="94"/>
      <c r="P63" s="94"/>
      <c r="Q63" s="107"/>
      <c r="R63" s="94"/>
      <c r="S63" s="94"/>
      <c r="T63" s="94"/>
      <c r="U63" s="107"/>
      <c r="V63" s="94"/>
      <c r="W63" s="94"/>
      <c r="X63" s="94"/>
      <c r="Y63" s="107"/>
      <c r="Z63" s="94"/>
      <c r="AA63" s="94"/>
      <c r="AB63" s="94"/>
      <c r="AC63" s="107"/>
      <c r="AD63" s="94"/>
      <c r="AE63" s="94"/>
      <c r="AF63" s="94"/>
      <c r="AG63" s="94"/>
      <c r="AH63" s="94"/>
      <c r="AI63" s="94"/>
      <c r="AJ63" s="107"/>
      <c r="AK63" s="107"/>
    </row>
    <row r="64" spans="1:37" ht="12.75">
      <c r="A64" s="71"/>
      <c r="B64" s="71"/>
      <c r="C64" s="71"/>
      <c r="D64" s="94"/>
      <c r="E64" s="94"/>
      <c r="F64" s="94"/>
      <c r="G64" s="94"/>
      <c r="H64" s="94"/>
      <c r="I64" s="94"/>
      <c r="J64" s="94"/>
      <c r="K64" s="94"/>
      <c r="L64" s="94"/>
      <c r="M64" s="107"/>
      <c r="N64" s="94"/>
      <c r="O64" s="94"/>
      <c r="P64" s="94"/>
      <c r="Q64" s="107"/>
      <c r="R64" s="94"/>
      <c r="S64" s="94"/>
      <c r="T64" s="94"/>
      <c r="U64" s="107"/>
      <c r="V64" s="94"/>
      <c r="W64" s="94"/>
      <c r="X64" s="94"/>
      <c r="Y64" s="107"/>
      <c r="Z64" s="94"/>
      <c r="AA64" s="94"/>
      <c r="AB64" s="94"/>
      <c r="AC64" s="107"/>
      <c r="AD64" s="94"/>
      <c r="AE64" s="94"/>
      <c r="AF64" s="94"/>
      <c r="AG64" s="94"/>
      <c r="AH64" s="94"/>
      <c r="AI64" s="94"/>
      <c r="AJ64" s="107"/>
      <c r="AK64" s="107"/>
    </row>
    <row r="65" spans="1:37" ht="12.75">
      <c r="A65" s="71"/>
      <c r="B65" s="71"/>
      <c r="C65" s="71"/>
      <c r="D65" s="94"/>
      <c r="E65" s="94"/>
      <c r="F65" s="94"/>
      <c r="G65" s="94"/>
      <c r="H65" s="94"/>
      <c r="I65" s="94"/>
      <c r="J65" s="94"/>
      <c r="K65" s="94"/>
      <c r="L65" s="94"/>
      <c r="M65" s="107"/>
      <c r="N65" s="94"/>
      <c r="O65" s="94"/>
      <c r="P65" s="94"/>
      <c r="Q65" s="107"/>
      <c r="R65" s="94"/>
      <c r="S65" s="94"/>
      <c r="T65" s="94"/>
      <c r="U65" s="107"/>
      <c r="V65" s="94"/>
      <c r="W65" s="94"/>
      <c r="X65" s="94"/>
      <c r="Y65" s="107"/>
      <c r="Z65" s="94"/>
      <c r="AA65" s="94"/>
      <c r="AB65" s="94"/>
      <c r="AC65" s="107"/>
      <c r="AD65" s="94"/>
      <c r="AE65" s="94"/>
      <c r="AF65" s="94"/>
      <c r="AG65" s="94"/>
      <c r="AH65" s="94"/>
      <c r="AI65" s="94"/>
      <c r="AJ65" s="107"/>
      <c r="AK65" s="107"/>
    </row>
    <row r="66" spans="1:37" ht="12.75">
      <c r="A66" s="71"/>
      <c r="B66" s="71"/>
      <c r="C66" s="71"/>
      <c r="D66" s="94"/>
      <c r="E66" s="94"/>
      <c r="F66" s="94"/>
      <c r="G66" s="94"/>
      <c r="H66" s="94"/>
      <c r="I66" s="94"/>
      <c r="J66" s="94"/>
      <c r="K66" s="94"/>
      <c r="L66" s="94"/>
      <c r="M66" s="107"/>
      <c r="N66" s="94"/>
      <c r="O66" s="94"/>
      <c r="P66" s="94"/>
      <c r="Q66" s="107"/>
      <c r="R66" s="94"/>
      <c r="S66" s="94"/>
      <c r="T66" s="94"/>
      <c r="U66" s="107"/>
      <c r="V66" s="94"/>
      <c r="W66" s="94"/>
      <c r="X66" s="94"/>
      <c r="Y66" s="107"/>
      <c r="Z66" s="94"/>
      <c r="AA66" s="94"/>
      <c r="AB66" s="94"/>
      <c r="AC66" s="107"/>
      <c r="AD66" s="94"/>
      <c r="AE66" s="94"/>
      <c r="AF66" s="94"/>
      <c r="AG66" s="94"/>
      <c r="AH66" s="94"/>
      <c r="AI66" s="94"/>
      <c r="AJ66" s="107"/>
      <c r="AK66" s="107"/>
    </row>
    <row r="67" spans="1:37" ht="12.75">
      <c r="A67" s="71"/>
      <c r="B67" s="71"/>
      <c r="C67" s="71"/>
      <c r="D67" s="94"/>
      <c r="E67" s="94"/>
      <c r="F67" s="94"/>
      <c r="G67" s="94"/>
      <c r="H67" s="94"/>
      <c r="I67" s="94"/>
      <c r="J67" s="94"/>
      <c r="K67" s="94"/>
      <c r="L67" s="94"/>
      <c r="M67" s="107"/>
      <c r="N67" s="94"/>
      <c r="O67" s="94"/>
      <c r="P67" s="94"/>
      <c r="Q67" s="107"/>
      <c r="R67" s="94"/>
      <c r="S67" s="94"/>
      <c r="T67" s="94"/>
      <c r="U67" s="107"/>
      <c r="V67" s="94"/>
      <c r="W67" s="94"/>
      <c r="X67" s="94"/>
      <c r="Y67" s="107"/>
      <c r="Z67" s="94"/>
      <c r="AA67" s="94"/>
      <c r="AB67" s="94"/>
      <c r="AC67" s="107"/>
      <c r="AD67" s="94"/>
      <c r="AE67" s="94"/>
      <c r="AF67" s="94"/>
      <c r="AG67" s="94"/>
      <c r="AH67" s="94"/>
      <c r="AI67" s="94"/>
      <c r="AJ67" s="107"/>
      <c r="AK67" s="107"/>
    </row>
    <row r="68" spans="1:37" ht="12.75">
      <c r="A68" s="71"/>
      <c r="B68" s="71"/>
      <c r="C68" s="71"/>
      <c r="D68" s="94"/>
      <c r="E68" s="94"/>
      <c r="F68" s="94"/>
      <c r="G68" s="94"/>
      <c r="H68" s="94"/>
      <c r="I68" s="94"/>
      <c r="J68" s="94"/>
      <c r="K68" s="94"/>
      <c r="L68" s="94"/>
      <c r="M68" s="107"/>
      <c r="N68" s="94"/>
      <c r="O68" s="94"/>
      <c r="P68" s="94"/>
      <c r="Q68" s="107"/>
      <c r="R68" s="94"/>
      <c r="S68" s="94"/>
      <c r="T68" s="94"/>
      <c r="U68" s="107"/>
      <c r="V68" s="94"/>
      <c r="W68" s="94"/>
      <c r="X68" s="94"/>
      <c r="Y68" s="107"/>
      <c r="Z68" s="94"/>
      <c r="AA68" s="94"/>
      <c r="AB68" s="94"/>
      <c r="AC68" s="107"/>
      <c r="AD68" s="94"/>
      <c r="AE68" s="94"/>
      <c r="AF68" s="94"/>
      <c r="AG68" s="94"/>
      <c r="AH68" s="94"/>
      <c r="AI68" s="94"/>
      <c r="AJ68" s="107"/>
      <c r="AK68" s="107"/>
    </row>
    <row r="69" spans="1:37" ht="12.75">
      <c r="A69" s="71"/>
      <c r="B69" s="71"/>
      <c r="C69" s="71"/>
      <c r="D69" s="94"/>
      <c r="E69" s="94"/>
      <c r="F69" s="94"/>
      <c r="G69" s="94"/>
      <c r="H69" s="94"/>
      <c r="I69" s="94"/>
      <c r="J69" s="94"/>
      <c r="K69" s="94"/>
      <c r="L69" s="94"/>
      <c r="M69" s="107"/>
      <c r="N69" s="94"/>
      <c r="O69" s="94"/>
      <c r="P69" s="94"/>
      <c r="Q69" s="107"/>
      <c r="R69" s="94"/>
      <c r="S69" s="94"/>
      <c r="T69" s="94"/>
      <c r="U69" s="107"/>
      <c r="V69" s="94"/>
      <c r="W69" s="94"/>
      <c r="X69" s="94"/>
      <c r="Y69" s="107"/>
      <c r="Z69" s="94"/>
      <c r="AA69" s="94"/>
      <c r="AB69" s="94"/>
      <c r="AC69" s="107"/>
      <c r="AD69" s="94"/>
      <c r="AE69" s="94"/>
      <c r="AF69" s="94"/>
      <c r="AG69" s="94"/>
      <c r="AH69" s="94"/>
      <c r="AI69" s="94"/>
      <c r="AJ69" s="107"/>
      <c r="AK69" s="107"/>
    </row>
    <row r="70" spans="1:37" ht="12.75">
      <c r="A70" s="71"/>
      <c r="B70" s="71"/>
      <c r="C70" s="71"/>
      <c r="D70" s="94"/>
      <c r="E70" s="94"/>
      <c r="F70" s="94"/>
      <c r="G70" s="94"/>
      <c r="H70" s="94"/>
      <c r="I70" s="94"/>
      <c r="J70" s="94"/>
      <c r="K70" s="94"/>
      <c r="L70" s="94"/>
      <c r="M70" s="107"/>
      <c r="N70" s="94"/>
      <c r="O70" s="94"/>
      <c r="P70" s="94"/>
      <c r="Q70" s="107"/>
      <c r="R70" s="94"/>
      <c r="S70" s="94"/>
      <c r="T70" s="94"/>
      <c r="U70" s="107"/>
      <c r="V70" s="94"/>
      <c r="W70" s="94"/>
      <c r="X70" s="94"/>
      <c r="Y70" s="107"/>
      <c r="Z70" s="94"/>
      <c r="AA70" s="94"/>
      <c r="AB70" s="94"/>
      <c r="AC70" s="107"/>
      <c r="AD70" s="94"/>
      <c r="AE70" s="94"/>
      <c r="AF70" s="94"/>
      <c r="AG70" s="94"/>
      <c r="AH70" s="94"/>
      <c r="AI70" s="94"/>
      <c r="AJ70" s="107"/>
      <c r="AK70" s="107"/>
    </row>
    <row r="71" spans="1:37" ht="12.75">
      <c r="A71" s="71"/>
      <c r="B71" s="71"/>
      <c r="C71" s="71"/>
      <c r="D71" s="94"/>
      <c r="E71" s="94"/>
      <c r="F71" s="94"/>
      <c r="G71" s="94"/>
      <c r="H71" s="94"/>
      <c r="I71" s="94"/>
      <c r="J71" s="94"/>
      <c r="K71" s="94"/>
      <c r="L71" s="94"/>
      <c r="M71" s="107"/>
      <c r="N71" s="94"/>
      <c r="O71" s="94"/>
      <c r="P71" s="94"/>
      <c r="Q71" s="107"/>
      <c r="R71" s="94"/>
      <c r="S71" s="94"/>
      <c r="T71" s="94"/>
      <c r="U71" s="107"/>
      <c r="V71" s="94"/>
      <c r="W71" s="94"/>
      <c r="X71" s="94"/>
      <c r="Y71" s="107"/>
      <c r="Z71" s="94"/>
      <c r="AA71" s="94"/>
      <c r="AB71" s="94"/>
      <c r="AC71" s="107"/>
      <c r="AD71" s="94"/>
      <c r="AE71" s="94"/>
      <c r="AF71" s="94"/>
      <c r="AG71" s="94"/>
      <c r="AH71" s="94"/>
      <c r="AI71" s="94"/>
      <c r="AJ71" s="107"/>
      <c r="AK71" s="107"/>
    </row>
    <row r="72" spans="1:37" ht="12.75">
      <c r="A72" s="71"/>
      <c r="B72" s="71"/>
      <c r="C72" s="71"/>
      <c r="D72" s="94"/>
      <c r="E72" s="94"/>
      <c r="F72" s="94"/>
      <c r="G72" s="94"/>
      <c r="H72" s="94"/>
      <c r="I72" s="94"/>
      <c r="J72" s="94"/>
      <c r="K72" s="94"/>
      <c r="L72" s="94"/>
      <c r="M72" s="107"/>
      <c r="N72" s="94"/>
      <c r="O72" s="94"/>
      <c r="P72" s="94"/>
      <c r="Q72" s="107"/>
      <c r="R72" s="94"/>
      <c r="S72" s="94"/>
      <c r="T72" s="94"/>
      <c r="U72" s="107"/>
      <c r="V72" s="94"/>
      <c r="W72" s="94"/>
      <c r="X72" s="94"/>
      <c r="Y72" s="107"/>
      <c r="Z72" s="94"/>
      <c r="AA72" s="94"/>
      <c r="AB72" s="94"/>
      <c r="AC72" s="107"/>
      <c r="AD72" s="94"/>
      <c r="AE72" s="94"/>
      <c r="AF72" s="94"/>
      <c r="AG72" s="94"/>
      <c r="AH72" s="94"/>
      <c r="AI72" s="94"/>
      <c r="AJ72" s="107"/>
      <c r="AK72" s="107"/>
    </row>
    <row r="73" spans="1:37" ht="12.75">
      <c r="A73" s="71"/>
      <c r="B73" s="71"/>
      <c r="C73" s="71"/>
      <c r="D73" s="94"/>
      <c r="E73" s="94"/>
      <c r="F73" s="94"/>
      <c r="G73" s="94"/>
      <c r="H73" s="94"/>
      <c r="I73" s="94"/>
      <c r="J73" s="94"/>
      <c r="K73" s="94"/>
      <c r="L73" s="94"/>
      <c r="M73" s="107"/>
      <c r="N73" s="94"/>
      <c r="O73" s="94"/>
      <c r="P73" s="94"/>
      <c r="Q73" s="107"/>
      <c r="R73" s="94"/>
      <c r="S73" s="94"/>
      <c r="T73" s="94"/>
      <c r="U73" s="107"/>
      <c r="V73" s="94"/>
      <c r="W73" s="94"/>
      <c r="X73" s="94"/>
      <c r="Y73" s="107"/>
      <c r="Z73" s="94"/>
      <c r="AA73" s="94"/>
      <c r="AB73" s="94"/>
      <c r="AC73" s="107"/>
      <c r="AD73" s="94"/>
      <c r="AE73" s="94"/>
      <c r="AF73" s="94"/>
      <c r="AG73" s="94"/>
      <c r="AH73" s="94"/>
      <c r="AI73" s="94"/>
      <c r="AJ73" s="107"/>
      <c r="AK73" s="107"/>
    </row>
    <row r="74" spans="1:37" ht="12.75">
      <c r="A74" s="71"/>
      <c r="B74" s="71"/>
      <c r="C74" s="71"/>
      <c r="D74" s="94"/>
      <c r="E74" s="94"/>
      <c r="F74" s="94"/>
      <c r="G74" s="94"/>
      <c r="H74" s="94"/>
      <c r="I74" s="94"/>
      <c r="J74" s="94"/>
      <c r="K74" s="94"/>
      <c r="L74" s="94"/>
      <c r="M74" s="107"/>
      <c r="N74" s="94"/>
      <c r="O74" s="94"/>
      <c r="P74" s="94"/>
      <c r="Q74" s="107"/>
      <c r="R74" s="94"/>
      <c r="S74" s="94"/>
      <c r="T74" s="94"/>
      <c r="U74" s="107"/>
      <c r="V74" s="94"/>
      <c r="W74" s="94"/>
      <c r="X74" s="94"/>
      <c r="Y74" s="107"/>
      <c r="Z74" s="94"/>
      <c r="AA74" s="94"/>
      <c r="AB74" s="94"/>
      <c r="AC74" s="107"/>
      <c r="AD74" s="94"/>
      <c r="AE74" s="94"/>
      <c r="AF74" s="94"/>
      <c r="AG74" s="94"/>
      <c r="AH74" s="94"/>
      <c r="AI74" s="94"/>
      <c r="AJ74" s="107"/>
      <c r="AK74" s="107"/>
    </row>
    <row r="75" spans="1:37" ht="12.75">
      <c r="A75" s="71"/>
      <c r="B75" s="71"/>
      <c r="C75" s="71"/>
      <c r="D75" s="94"/>
      <c r="E75" s="94"/>
      <c r="F75" s="94"/>
      <c r="G75" s="94"/>
      <c r="H75" s="94"/>
      <c r="I75" s="94"/>
      <c r="J75" s="94"/>
      <c r="K75" s="94"/>
      <c r="L75" s="94"/>
      <c r="M75" s="107"/>
      <c r="N75" s="94"/>
      <c r="O75" s="94"/>
      <c r="P75" s="94"/>
      <c r="Q75" s="107"/>
      <c r="R75" s="94"/>
      <c r="S75" s="94"/>
      <c r="T75" s="94"/>
      <c r="U75" s="107"/>
      <c r="V75" s="94"/>
      <c r="W75" s="94"/>
      <c r="X75" s="94"/>
      <c r="Y75" s="107"/>
      <c r="Z75" s="94"/>
      <c r="AA75" s="94"/>
      <c r="AB75" s="94"/>
      <c r="AC75" s="107"/>
      <c r="AD75" s="94"/>
      <c r="AE75" s="94"/>
      <c r="AF75" s="94"/>
      <c r="AG75" s="94"/>
      <c r="AH75" s="94"/>
      <c r="AI75" s="94"/>
      <c r="AJ75" s="107"/>
      <c r="AK75" s="107"/>
    </row>
    <row r="76" spans="1:37" ht="12.75">
      <c r="A76" s="71"/>
      <c r="B76" s="71"/>
      <c r="C76" s="71"/>
      <c r="D76" s="94"/>
      <c r="E76" s="94"/>
      <c r="F76" s="94"/>
      <c r="G76" s="94"/>
      <c r="H76" s="94"/>
      <c r="I76" s="94"/>
      <c r="J76" s="94"/>
      <c r="K76" s="94"/>
      <c r="L76" s="94"/>
      <c r="M76" s="107"/>
      <c r="N76" s="94"/>
      <c r="O76" s="94"/>
      <c r="P76" s="94"/>
      <c r="Q76" s="107"/>
      <c r="R76" s="94"/>
      <c r="S76" s="94"/>
      <c r="T76" s="94"/>
      <c r="U76" s="107"/>
      <c r="V76" s="94"/>
      <c r="W76" s="94"/>
      <c r="X76" s="94"/>
      <c r="Y76" s="107"/>
      <c r="Z76" s="94"/>
      <c r="AA76" s="94"/>
      <c r="AB76" s="94"/>
      <c r="AC76" s="107"/>
      <c r="AD76" s="94"/>
      <c r="AE76" s="94"/>
      <c r="AF76" s="94"/>
      <c r="AG76" s="94"/>
      <c r="AH76" s="94"/>
      <c r="AI76" s="94"/>
      <c r="AJ76" s="107"/>
      <c r="AK76" s="107"/>
    </row>
    <row r="77" spans="1:37" ht="12.75">
      <c r="A77" s="71"/>
      <c r="B77" s="71"/>
      <c r="C77" s="71"/>
      <c r="D77" s="94"/>
      <c r="E77" s="94"/>
      <c r="F77" s="94"/>
      <c r="G77" s="94"/>
      <c r="H77" s="94"/>
      <c r="I77" s="94"/>
      <c r="J77" s="94"/>
      <c r="K77" s="94"/>
      <c r="L77" s="94"/>
      <c r="M77" s="107"/>
      <c r="N77" s="94"/>
      <c r="O77" s="94"/>
      <c r="P77" s="94"/>
      <c r="Q77" s="107"/>
      <c r="R77" s="94"/>
      <c r="S77" s="94"/>
      <c r="T77" s="94"/>
      <c r="U77" s="107"/>
      <c r="V77" s="94"/>
      <c r="W77" s="94"/>
      <c r="X77" s="94"/>
      <c r="Y77" s="107"/>
      <c r="Z77" s="94"/>
      <c r="AA77" s="94"/>
      <c r="AB77" s="94"/>
      <c r="AC77" s="107"/>
      <c r="AD77" s="94"/>
      <c r="AE77" s="94"/>
      <c r="AF77" s="94"/>
      <c r="AG77" s="94"/>
      <c r="AH77" s="94"/>
      <c r="AI77" s="94"/>
      <c r="AJ77" s="107"/>
      <c r="AK77" s="107"/>
    </row>
    <row r="78" spans="1:37" ht="12.75">
      <c r="A78" s="71"/>
      <c r="B78" s="71"/>
      <c r="C78" s="71"/>
      <c r="D78" s="94"/>
      <c r="E78" s="94"/>
      <c r="F78" s="94"/>
      <c r="G78" s="94"/>
      <c r="H78" s="94"/>
      <c r="I78" s="94"/>
      <c r="J78" s="94"/>
      <c r="K78" s="94"/>
      <c r="L78" s="94"/>
      <c r="M78" s="107"/>
      <c r="N78" s="94"/>
      <c r="O78" s="94"/>
      <c r="P78" s="94"/>
      <c r="Q78" s="107"/>
      <c r="R78" s="94"/>
      <c r="S78" s="94"/>
      <c r="T78" s="94"/>
      <c r="U78" s="107"/>
      <c r="V78" s="94"/>
      <c r="W78" s="94"/>
      <c r="X78" s="94"/>
      <c r="Y78" s="107"/>
      <c r="Z78" s="94"/>
      <c r="AA78" s="94"/>
      <c r="AB78" s="94"/>
      <c r="AC78" s="107"/>
      <c r="AD78" s="94"/>
      <c r="AE78" s="94"/>
      <c r="AF78" s="94"/>
      <c r="AG78" s="94"/>
      <c r="AH78" s="94"/>
      <c r="AI78" s="94"/>
      <c r="AJ78" s="107"/>
      <c r="AK78" s="107"/>
    </row>
    <row r="79" spans="1:37" ht="12.75">
      <c r="A79" s="71"/>
      <c r="B79" s="71"/>
      <c r="C79" s="71"/>
      <c r="D79" s="94"/>
      <c r="E79" s="94"/>
      <c r="F79" s="94"/>
      <c r="G79" s="94"/>
      <c r="H79" s="94"/>
      <c r="I79" s="94"/>
      <c r="J79" s="94"/>
      <c r="K79" s="94"/>
      <c r="L79" s="94"/>
      <c r="M79" s="107"/>
      <c r="N79" s="94"/>
      <c r="O79" s="94"/>
      <c r="P79" s="94"/>
      <c r="Q79" s="107"/>
      <c r="R79" s="94"/>
      <c r="S79" s="94"/>
      <c r="T79" s="94"/>
      <c r="U79" s="107"/>
      <c r="V79" s="94"/>
      <c r="W79" s="94"/>
      <c r="X79" s="94"/>
      <c r="Y79" s="107"/>
      <c r="Z79" s="94"/>
      <c r="AA79" s="94"/>
      <c r="AB79" s="94"/>
      <c r="AC79" s="107"/>
      <c r="AD79" s="94"/>
      <c r="AE79" s="94"/>
      <c r="AF79" s="94"/>
      <c r="AG79" s="94"/>
      <c r="AH79" s="94"/>
      <c r="AI79" s="94"/>
      <c r="AJ79" s="107"/>
      <c r="AK79" s="107"/>
    </row>
    <row r="80" spans="1:37" ht="12.75">
      <c r="A80" s="71"/>
      <c r="B80" s="71"/>
      <c r="C80" s="71"/>
      <c r="D80" s="94"/>
      <c r="E80" s="94"/>
      <c r="F80" s="94"/>
      <c r="G80" s="94"/>
      <c r="H80" s="94"/>
      <c r="I80" s="94"/>
      <c r="J80" s="94"/>
      <c r="K80" s="94"/>
      <c r="L80" s="94"/>
      <c r="M80" s="107"/>
      <c r="N80" s="94"/>
      <c r="O80" s="94"/>
      <c r="P80" s="94"/>
      <c r="Q80" s="107"/>
      <c r="R80" s="94"/>
      <c r="S80" s="94"/>
      <c r="T80" s="94"/>
      <c r="U80" s="107"/>
      <c r="V80" s="94"/>
      <c r="W80" s="94"/>
      <c r="X80" s="94"/>
      <c r="Y80" s="107"/>
      <c r="Z80" s="94"/>
      <c r="AA80" s="94"/>
      <c r="AB80" s="94"/>
      <c r="AC80" s="107"/>
      <c r="AD80" s="94"/>
      <c r="AE80" s="94"/>
      <c r="AF80" s="94"/>
      <c r="AG80" s="94"/>
      <c r="AH80" s="94"/>
      <c r="AI80" s="94"/>
      <c r="AJ80" s="107"/>
      <c r="AK80" s="107"/>
    </row>
    <row r="81" spans="1:37" ht="12.75">
      <c r="A81" s="71"/>
      <c r="B81" s="71"/>
      <c r="C81" s="71"/>
      <c r="D81" s="94"/>
      <c r="E81" s="94"/>
      <c r="F81" s="94"/>
      <c r="G81" s="94"/>
      <c r="H81" s="94"/>
      <c r="I81" s="94"/>
      <c r="J81" s="94"/>
      <c r="K81" s="94"/>
      <c r="L81" s="94"/>
      <c r="M81" s="107"/>
      <c r="N81" s="94"/>
      <c r="O81" s="94"/>
      <c r="P81" s="94"/>
      <c r="Q81" s="107"/>
      <c r="R81" s="94"/>
      <c r="S81" s="94"/>
      <c r="T81" s="94"/>
      <c r="U81" s="107"/>
      <c r="V81" s="94"/>
      <c r="W81" s="94"/>
      <c r="X81" s="94"/>
      <c r="Y81" s="107"/>
      <c r="Z81" s="94"/>
      <c r="AA81" s="94"/>
      <c r="AB81" s="94"/>
      <c r="AC81" s="107"/>
      <c r="AD81" s="94"/>
      <c r="AE81" s="94"/>
      <c r="AF81" s="94"/>
      <c r="AG81" s="94"/>
      <c r="AH81" s="94"/>
      <c r="AI81" s="94"/>
      <c r="AJ81" s="107"/>
      <c r="AK81" s="107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84"/>
  <sheetViews>
    <sheetView showGridLines="0" zoomScalePageLayoutView="0" workbookViewId="0" topLeftCell="A1">
      <selection activeCell="AJ9" sqref="AJ9:AK8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1" width="10.7109375" style="3" customWidth="1"/>
    <col min="22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5" width="10.7109375" style="3" hidden="1" customWidth="1"/>
    <col min="36" max="36" width="11.7109375" style="3" customWidth="1"/>
    <col min="37" max="37" width="10.7109375" style="3" customWidth="1"/>
    <col min="38" max="16384" width="9.140625" style="3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41" ht="15.75" customHeight="1">
      <c r="A2" s="4"/>
      <c r="B2" s="140" t="s">
        <v>0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2"/>
      <c r="AM2" s="2"/>
      <c r="AN2" s="2"/>
      <c r="AO2" s="2"/>
    </row>
    <row r="3" spans="1:37" ht="16.5" customHeight="1">
      <c r="A3" s="5"/>
      <c r="B3" s="130" t="s">
        <v>1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</row>
    <row r="4" spans="1:37" s="13" customFormat="1" ht="16.5" customHeight="1">
      <c r="A4" s="8"/>
      <c r="B4" s="9"/>
      <c r="C4" s="10"/>
      <c r="D4" s="132" t="s">
        <v>2</v>
      </c>
      <c r="E4" s="132"/>
      <c r="F4" s="132"/>
      <c r="G4" s="132" t="s">
        <v>3</v>
      </c>
      <c r="H4" s="132"/>
      <c r="I4" s="132"/>
      <c r="J4" s="133" t="s">
        <v>4</v>
      </c>
      <c r="K4" s="134"/>
      <c r="L4" s="134"/>
      <c r="M4" s="135"/>
      <c r="N4" s="133" t="s">
        <v>5</v>
      </c>
      <c r="O4" s="136"/>
      <c r="P4" s="136"/>
      <c r="Q4" s="137"/>
      <c r="R4" s="133" t="s">
        <v>6</v>
      </c>
      <c r="S4" s="136"/>
      <c r="T4" s="136"/>
      <c r="U4" s="137"/>
      <c r="V4" s="133" t="s">
        <v>7</v>
      </c>
      <c r="W4" s="138"/>
      <c r="X4" s="138"/>
      <c r="Y4" s="139"/>
      <c r="Z4" s="133" t="s">
        <v>8</v>
      </c>
      <c r="AA4" s="134"/>
      <c r="AB4" s="134"/>
      <c r="AC4" s="135"/>
      <c r="AD4" s="133" t="s">
        <v>9</v>
      </c>
      <c r="AE4" s="134"/>
      <c r="AF4" s="134"/>
      <c r="AG4" s="134"/>
      <c r="AH4" s="134"/>
      <c r="AI4" s="134"/>
      <c r="AJ4" s="135"/>
      <c r="AK4" s="11"/>
    </row>
    <row r="5" spans="1:37" s="13" customFormat="1" ht="81.75" customHeight="1">
      <c r="A5" s="14"/>
      <c r="B5" s="15" t="s">
        <v>10</v>
      </c>
      <c r="C5" s="16" t="s">
        <v>11</v>
      </c>
      <c r="D5" s="17" t="s">
        <v>12</v>
      </c>
      <c r="E5" s="18" t="s">
        <v>13</v>
      </c>
      <c r="F5" s="19" t="s">
        <v>14</v>
      </c>
      <c r="G5" s="17" t="s">
        <v>12</v>
      </c>
      <c r="H5" s="18" t="s">
        <v>13</v>
      </c>
      <c r="I5" s="19" t="s">
        <v>14</v>
      </c>
      <c r="J5" s="17" t="s">
        <v>12</v>
      </c>
      <c r="K5" s="18" t="s">
        <v>13</v>
      </c>
      <c r="L5" s="18" t="s">
        <v>14</v>
      </c>
      <c r="M5" s="19" t="s">
        <v>15</v>
      </c>
      <c r="N5" s="17" t="s">
        <v>12</v>
      </c>
      <c r="O5" s="18" t="s">
        <v>13</v>
      </c>
      <c r="P5" s="20" t="s">
        <v>14</v>
      </c>
      <c r="Q5" s="21" t="s">
        <v>16</v>
      </c>
      <c r="R5" s="18" t="s">
        <v>12</v>
      </c>
      <c r="S5" s="18" t="s">
        <v>13</v>
      </c>
      <c r="T5" s="20" t="s">
        <v>14</v>
      </c>
      <c r="U5" s="21" t="s">
        <v>17</v>
      </c>
      <c r="V5" s="18" t="s">
        <v>12</v>
      </c>
      <c r="W5" s="18" t="s">
        <v>13</v>
      </c>
      <c r="X5" s="20" t="s">
        <v>14</v>
      </c>
      <c r="Y5" s="21" t="s">
        <v>18</v>
      </c>
      <c r="Z5" s="17" t="s">
        <v>12</v>
      </c>
      <c r="AA5" s="18" t="s">
        <v>13</v>
      </c>
      <c r="AB5" s="18" t="s">
        <v>14</v>
      </c>
      <c r="AC5" s="19" t="s">
        <v>19</v>
      </c>
      <c r="AD5" s="17" t="s">
        <v>12</v>
      </c>
      <c r="AE5" s="18" t="s">
        <v>13</v>
      </c>
      <c r="AF5" s="18" t="s">
        <v>14</v>
      </c>
      <c r="AG5" s="18"/>
      <c r="AH5" s="18"/>
      <c r="AI5" s="18"/>
      <c r="AJ5" s="22" t="s">
        <v>19</v>
      </c>
      <c r="AK5" s="23" t="s">
        <v>20</v>
      </c>
    </row>
    <row r="6" spans="1:37" s="13" customFormat="1" ht="12.75">
      <c r="A6" s="8"/>
      <c r="B6" s="24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7"/>
      <c r="AH6" s="27"/>
      <c r="AI6" s="27"/>
      <c r="AJ6" s="28"/>
      <c r="AK6" s="28"/>
    </row>
    <row r="7" spans="1:37" s="13" customFormat="1" ht="12.75">
      <c r="A7" s="32"/>
      <c r="B7" s="33" t="s">
        <v>40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5"/>
      <c r="AH7" s="35"/>
      <c r="AI7" s="35"/>
      <c r="AJ7" s="36"/>
      <c r="AK7" s="36"/>
    </row>
    <row r="8" spans="1:37" s="13" customFormat="1" ht="12.75">
      <c r="A8" s="32"/>
      <c r="B8" s="30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5"/>
      <c r="AH8" s="35"/>
      <c r="AI8" s="35"/>
      <c r="AJ8" s="36"/>
      <c r="AK8" s="36"/>
    </row>
    <row r="9" spans="1:37" s="13" customFormat="1" ht="12.75">
      <c r="A9" s="29"/>
      <c r="B9" s="38" t="s">
        <v>41</v>
      </c>
      <c r="C9" s="39" t="s">
        <v>42</v>
      </c>
      <c r="D9" s="72">
        <v>6200028485</v>
      </c>
      <c r="E9" s="73">
        <v>1646166419</v>
      </c>
      <c r="F9" s="74">
        <f>$D9+$E9</f>
        <v>7846194904</v>
      </c>
      <c r="G9" s="72">
        <v>5937023597</v>
      </c>
      <c r="H9" s="73">
        <v>1634319577</v>
      </c>
      <c r="I9" s="75">
        <f>$G9+$H9</f>
        <v>7571343174</v>
      </c>
      <c r="J9" s="72">
        <v>1645051791</v>
      </c>
      <c r="K9" s="73">
        <v>127625172</v>
      </c>
      <c r="L9" s="73">
        <f>$J9+$K9</f>
        <v>1772676963</v>
      </c>
      <c r="M9" s="99">
        <f>IF($F9=0,0,$L9/$F9)</f>
        <v>0.22592823460149927</v>
      </c>
      <c r="N9" s="110">
        <v>1568884015</v>
      </c>
      <c r="O9" s="111">
        <v>299183051</v>
      </c>
      <c r="P9" s="112">
        <f>$N9+$O9</f>
        <v>1868067066</v>
      </c>
      <c r="Q9" s="99">
        <f>IF($F9=0,0,$P9/$F9)</f>
        <v>0.23808573313003698</v>
      </c>
      <c r="R9" s="110">
        <v>1443763170</v>
      </c>
      <c r="S9" s="112">
        <v>180102985</v>
      </c>
      <c r="T9" s="112">
        <f>$R9+$S9</f>
        <v>1623866155</v>
      </c>
      <c r="U9" s="99">
        <f>IF($I9=0,0,$T9/$I9)</f>
        <v>0.21447530744298554</v>
      </c>
      <c r="V9" s="110">
        <v>0</v>
      </c>
      <c r="W9" s="112">
        <v>0</v>
      </c>
      <c r="X9" s="112">
        <f>$V9+$W9</f>
        <v>0</v>
      </c>
      <c r="Y9" s="99">
        <f>IF($I9=0,0,$X9/$I9)</f>
        <v>0</v>
      </c>
      <c r="Z9" s="72">
        <f>$J9+$N9+$R9</f>
        <v>4657698976</v>
      </c>
      <c r="AA9" s="73">
        <f>$K9+$O9+$S9</f>
        <v>606911208</v>
      </c>
      <c r="AB9" s="73">
        <f>$Z9+$AA9</f>
        <v>5264610184</v>
      </c>
      <c r="AC9" s="99">
        <f>IF($I9=0,0,$AB9/$I9)</f>
        <v>0.6953337159618754</v>
      </c>
      <c r="AD9" s="72">
        <v>1446723483</v>
      </c>
      <c r="AE9" s="73">
        <v>259298387</v>
      </c>
      <c r="AF9" s="73">
        <f>$AD9+$AE9</f>
        <v>1706021870</v>
      </c>
      <c r="AG9" s="73">
        <v>7465173311</v>
      </c>
      <c r="AH9" s="73">
        <v>7434904574</v>
      </c>
      <c r="AI9" s="73">
        <v>5323215532</v>
      </c>
      <c r="AJ9" s="99">
        <f>IF($AH9=0,0,$AI9/$AH9)</f>
        <v>0.7159763086422635</v>
      </c>
      <c r="AK9" s="99">
        <f>IF($AF9=0,0,(($T9/$AF9)-1))</f>
        <v>-0.04815630821895622</v>
      </c>
    </row>
    <row r="10" spans="1:37" s="13" customFormat="1" ht="12.75">
      <c r="A10" s="29"/>
      <c r="B10" s="38" t="s">
        <v>43</v>
      </c>
      <c r="C10" s="39" t="s">
        <v>44</v>
      </c>
      <c r="D10" s="72">
        <v>38292542483</v>
      </c>
      <c r="E10" s="73">
        <v>7023202807</v>
      </c>
      <c r="F10" s="75">
        <f aca="true" t="shared" si="0" ref="F10:F17">$D10+$E10</f>
        <v>45315745290</v>
      </c>
      <c r="G10" s="72">
        <v>36936732510</v>
      </c>
      <c r="H10" s="73">
        <v>8027137778</v>
      </c>
      <c r="I10" s="75">
        <f aca="true" t="shared" si="1" ref="I10:I17">$G10+$H10</f>
        <v>44963870288</v>
      </c>
      <c r="J10" s="72">
        <v>9938252304</v>
      </c>
      <c r="K10" s="73">
        <v>790648667</v>
      </c>
      <c r="L10" s="73">
        <f aca="true" t="shared" si="2" ref="L10:L17">$J10+$K10</f>
        <v>10728900971</v>
      </c>
      <c r="M10" s="99">
        <f aca="true" t="shared" si="3" ref="M10:M17">IF($F10=0,0,$L10/$F10)</f>
        <v>0.2367587888567197</v>
      </c>
      <c r="N10" s="110">
        <v>9565056209</v>
      </c>
      <c r="O10" s="111">
        <v>1413312578</v>
      </c>
      <c r="P10" s="112">
        <f aca="true" t="shared" si="4" ref="P10:P17">$N10+$O10</f>
        <v>10978368787</v>
      </c>
      <c r="Q10" s="99">
        <f aca="true" t="shared" si="5" ref="Q10:Q17">IF($F10=0,0,$P10/$F10)</f>
        <v>0.24226389120919167</v>
      </c>
      <c r="R10" s="110">
        <v>9578263457</v>
      </c>
      <c r="S10" s="112">
        <v>948529217</v>
      </c>
      <c r="T10" s="112">
        <f aca="true" t="shared" si="6" ref="T10:T17">$R10+$S10</f>
        <v>10526792674</v>
      </c>
      <c r="U10" s="99">
        <f aca="true" t="shared" si="7" ref="U10:U17">IF($I10=0,0,$T10/$I10)</f>
        <v>0.23411669428308532</v>
      </c>
      <c r="V10" s="110">
        <v>0</v>
      </c>
      <c r="W10" s="112">
        <v>0</v>
      </c>
      <c r="X10" s="112">
        <f aca="true" t="shared" si="8" ref="X10:X17">$V10+$W10</f>
        <v>0</v>
      </c>
      <c r="Y10" s="99">
        <f aca="true" t="shared" si="9" ref="Y10:Y17">IF($I10=0,0,$X10/$I10)</f>
        <v>0</v>
      </c>
      <c r="Z10" s="72">
        <f aca="true" t="shared" si="10" ref="Z10:Z17">$J10+$N10+$R10</f>
        <v>29081571970</v>
      </c>
      <c r="AA10" s="73">
        <f aca="true" t="shared" si="11" ref="AA10:AA17">$K10+$O10+$S10</f>
        <v>3152490462</v>
      </c>
      <c r="AB10" s="73">
        <f aca="true" t="shared" si="12" ref="AB10:AB17">$Z10+$AA10</f>
        <v>32234062432</v>
      </c>
      <c r="AC10" s="99">
        <f aca="true" t="shared" si="13" ref="AC10:AC17">IF($I10=0,0,$AB10/$I10)</f>
        <v>0.7168880753710976</v>
      </c>
      <c r="AD10" s="72">
        <v>9208951734</v>
      </c>
      <c r="AE10" s="73">
        <v>1341757607</v>
      </c>
      <c r="AF10" s="73">
        <f aca="true" t="shared" si="14" ref="AF10:AF17">$AD10+$AE10</f>
        <v>10550709341</v>
      </c>
      <c r="AG10" s="73">
        <v>41295135483</v>
      </c>
      <c r="AH10" s="73">
        <v>42512040837</v>
      </c>
      <c r="AI10" s="73">
        <v>31146322299</v>
      </c>
      <c r="AJ10" s="99">
        <f aca="true" t="shared" si="15" ref="AJ10:AJ17">IF($AH10=0,0,$AI10/$AH10)</f>
        <v>0.7326470732943985</v>
      </c>
      <c r="AK10" s="99">
        <f aca="true" t="shared" si="16" ref="AK10:AK17">IF($AF10=0,0,(($T10/$AF10)-1))</f>
        <v>-0.0022668302411724683</v>
      </c>
    </row>
    <row r="11" spans="1:37" s="13" customFormat="1" ht="12.75">
      <c r="A11" s="29"/>
      <c r="B11" s="38" t="s">
        <v>45</v>
      </c>
      <c r="C11" s="39" t="s">
        <v>46</v>
      </c>
      <c r="D11" s="72">
        <v>32294898479</v>
      </c>
      <c r="E11" s="73">
        <v>6715955712</v>
      </c>
      <c r="F11" s="75">
        <f t="shared" si="0"/>
        <v>39010854191</v>
      </c>
      <c r="G11" s="72">
        <v>32620734176</v>
      </c>
      <c r="H11" s="73">
        <v>6620082394</v>
      </c>
      <c r="I11" s="75">
        <f t="shared" si="1"/>
        <v>39240816570</v>
      </c>
      <c r="J11" s="72">
        <v>9612346327</v>
      </c>
      <c r="K11" s="73">
        <v>377682198</v>
      </c>
      <c r="L11" s="73">
        <f t="shared" si="2"/>
        <v>9990028525</v>
      </c>
      <c r="M11" s="99">
        <f t="shared" si="3"/>
        <v>0.2560833063559205</v>
      </c>
      <c r="N11" s="110">
        <v>8260532572</v>
      </c>
      <c r="O11" s="111">
        <v>1223538363</v>
      </c>
      <c r="P11" s="112">
        <f t="shared" si="4"/>
        <v>9484070935</v>
      </c>
      <c r="Q11" s="99">
        <f t="shared" si="5"/>
        <v>0.24311364443765557</v>
      </c>
      <c r="R11" s="110">
        <v>7299733937</v>
      </c>
      <c r="S11" s="112">
        <v>1042620232</v>
      </c>
      <c r="T11" s="112">
        <f t="shared" si="6"/>
        <v>8342354169</v>
      </c>
      <c r="U11" s="99">
        <f t="shared" si="7"/>
        <v>0.21259379641395673</v>
      </c>
      <c r="V11" s="110">
        <v>0</v>
      </c>
      <c r="W11" s="112">
        <v>0</v>
      </c>
      <c r="X11" s="112">
        <f t="shared" si="8"/>
        <v>0</v>
      </c>
      <c r="Y11" s="99">
        <f t="shared" si="9"/>
        <v>0</v>
      </c>
      <c r="Z11" s="72">
        <f t="shared" si="10"/>
        <v>25172612836</v>
      </c>
      <c r="AA11" s="73">
        <f t="shared" si="11"/>
        <v>2643840793</v>
      </c>
      <c r="AB11" s="73">
        <f t="shared" si="12"/>
        <v>27816453629</v>
      </c>
      <c r="AC11" s="99">
        <f t="shared" si="13"/>
        <v>0.7088653106741403</v>
      </c>
      <c r="AD11" s="72">
        <v>7302268992</v>
      </c>
      <c r="AE11" s="73">
        <v>706744008</v>
      </c>
      <c r="AF11" s="73">
        <f t="shared" si="14"/>
        <v>8009013000</v>
      </c>
      <c r="AG11" s="73">
        <v>37509930740</v>
      </c>
      <c r="AH11" s="73">
        <v>37478389314</v>
      </c>
      <c r="AI11" s="73">
        <v>26636765907</v>
      </c>
      <c r="AJ11" s="99">
        <f t="shared" si="15"/>
        <v>0.7107233366896553</v>
      </c>
      <c r="AK11" s="99">
        <f t="shared" si="16"/>
        <v>0.041620755141738464</v>
      </c>
    </row>
    <row r="12" spans="1:37" s="13" customFormat="1" ht="12.75">
      <c r="A12" s="29"/>
      <c r="B12" s="38" t="s">
        <v>47</v>
      </c>
      <c r="C12" s="39" t="s">
        <v>48</v>
      </c>
      <c r="D12" s="72">
        <v>33384655704</v>
      </c>
      <c r="E12" s="73">
        <v>7340084000</v>
      </c>
      <c r="F12" s="75">
        <f t="shared" si="0"/>
        <v>40724739704</v>
      </c>
      <c r="G12" s="72">
        <v>32767707721</v>
      </c>
      <c r="H12" s="73">
        <v>7335632000</v>
      </c>
      <c r="I12" s="75">
        <f t="shared" si="1"/>
        <v>40103339721</v>
      </c>
      <c r="J12" s="72">
        <v>9378547428</v>
      </c>
      <c r="K12" s="73">
        <v>891584000</v>
      </c>
      <c r="L12" s="73">
        <f t="shared" si="2"/>
        <v>10270131428</v>
      </c>
      <c r="M12" s="99">
        <f t="shared" si="3"/>
        <v>0.25218409012915716</v>
      </c>
      <c r="N12" s="110">
        <v>7642408505</v>
      </c>
      <c r="O12" s="111">
        <v>1172886000</v>
      </c>
      <c r="P12" s="112">
        <f t="shared" si="4"/>
        <v>8815294505</v>
      </c>
      <c r="Q12" s="99">
        <f t="shared" si="5"/>
        <v>0.21646042599835594</v>
      </c>
      <c r="R12" s="110">
        <v>8296838842</v>
      </c>
      <c r="S12" s="112">
        <v>722179200</v>
      </c>
      <c r="T12" s="112">
        <f t="shared" si="6"/>
        <v>9019018042</v>
      </c>
      <c r="U12" s="99">
        <f t="shared" si="7"/>
        <v>0.22489443783848298</v>
      </c>
      <c r="V12" s="110">
        <v>0</v>
      </c>
      <c r="W12" s="112">
        <v>0</v>
      </c>
      <c r="X12" s="112">
        <f t="shared" si="8"/>
        <v>0</v>
      </c>
      <c r="Y12" s="99">
        <f t="shared" si="9"/>
        <v>0</v>
      </c>
      <c r="Z12" s="72">
        <f t="shared" si="10"/>
        <v>25317794775</v>
      </c>
      <c r="AA12" s="73">
        <f t="shared" si="11"/>
        <v>2786649200</v>
      </c>
      <c r="AB12" s="73">
        <f t="shared" si="12"/>
        <v>28104443975</v>
      </c>
      <c r="AC12" s="99">
        <f t="shared" si="13"/>
        <v>0.7008005859492841</v>
      </c>
      <c r="AD12" s="72">
        <v>7753966566</v>
      </c>
      <c r="AE12" s="73">
        <v>1258115000</v>
      </c>
      <c r="AF12" s="73">
        <f t="shared" si="14"/>
        <v>9012081566</v>
      </c>
      <c r="AG12" s="73">
        <v>37992626611</v>
      </c>
      <c r="AH12" s="73">
        <v>37404908813</v>
      </c>
      <c r="AI12" s="73">
        <v>28465762627</v>
      </c>
      <c r="AJ12" s="99">
        <f t="shared" si="15"/>
        <v>0.7610167630486719</v>
      </c>
      <c r="AK12" s="99">
        <f t="shared" si="16"/>
        <v>0.0007696863315318492</v>
      </c>
    </row>
    <row r="13" spans="1:37" s="13" customFormat="1" ht="12.75">
      <c r="A13" s="29"/>
      <c r="B13" s="38" t="s">
        <v>49</v>
      </c>
      <c r="C13" s="39" t="s">
        <v>50</v>
      </c>
      <c r="D13" s="72">
        <v>48849779000</v>
      </c>
      <c r="E13" s="73">
        <v>8589421000</v>
      </c>
      <c r="F13" s="75">
        <f t="shared" si="0"/>
        <v>57439200000</v>
      </c>
      <c r="G13" s="72">
        <v>47670955000</v>
      </c>
      <c r="H13" s="73">
        <v>7374070000</v>
      </c>
      <c r="I13" s="75">
        <f t="shared" si="1"/>
        <v>55045025000</v>
      </c>
      <c r="J13" s="72">
        <v>12303066226</v>
      </c>
      <c r="K13" s="73">
        <v>476036000</v>
      </c>
      <c r="L13" s="73">
        <f t="shared" si="2"/>
        <v>12779102226</v>
      </c>
      <c r="M13" s="99">
        <f t="shared" si="3"/>
        <v>0.2224805050557807</v>
      </c>
      <c r="N13" s="110">
        <v>10547352657</v>
      </c>
      <c r="O13" s="111">
        <v>1403080000</v>
      </c>
      <c r="P13" s="112">
        <f t="shared" si="4"/>
        <v>11950432657</v>
      </c>
      <c r="Q13" s="99">
        <f t="shared" si="5"/>
        <v>0.2080536054993802</v>
      </c>
      <c r="R13" s="110">
        <v>11661004286</v>
      </c>
      <c r="S13" s="112">
        <v>948602000</v>
      </c>
      <c r="T13" s="112">
        <f t="shared" si="6"/>
        <v>12609606286</v>
      </c>
      <c r="U13" s="99">
        <f t="shared" si="7"/>
        <v>0.22907803722498082</v>
      </c>
      <c r="V13" s="110">
        <v>0</v>
      </c>
      <c r="W13" s="112">
        <v>0</v>
      </c>
      <c r="X13" s="112">
        <f t="shared" si="8"/>
        <v>0</v>
      </c>
      <c r="Y13" s="99">
        <f t="shared" si="9"/>
        <v>0</v>
      </c>
      <c r="Z13" s="72">
        <f t="shared" si="10"/>
        <v>34511423169</v>
      </c>
      <c r="AA13" s="73">
        <f t="shared" si="11"/>
        <v>2827718000</v>
      </c>
      <c r="AB13" s="73">
        <f t="shared" si="12"/>
        <v>37339141169</v>
      </c>
      <c r="AC13" s="99">
        <f t="shared" si="13"/>
        <v>0.6783381635125063</v>
      </c>
      <c r="AD13" s="72">
        <v>10220485070</v>
      </c>
      <c r="AE13" s="73">
        <v>1305158000</v>
      </c>
      <c r="AF13" s="73">
        <f t="shared" si="14"/>
        <v>11525643070</v>
      </c>
      <c r="AG13" s="73">
        <v>55718767926</v>
      </c>
      <c r="AH13" s="73">
        <v>55414289222</v>
      </c>
      <c r="AI13" s="73">
        <v>36161355886</v>
      </c>
      <c r="AJ13" s="99">
        <f t="shared" si="15"/>
        <v>0.6525637411161379</v>
      </c>
      <c r="AK13" s="99">
        <f t="shared" si="16"/>
        <v>0.09404795978989133</v>
      </c>
    </row>
    <row r="14" spans="1:37" s="13" customFormat="1" ht="12.75">
      <c r="A14" s="29"/>
      <c r="B14" s="38" t="s">
        <v>51</v>
      </c>
      <c r="C14" s="39" t="s">
        <v>52</v>
      </c>
      <c r="D14" s="72">
        <v>6275571452</v>
      </c>
      <c r="E14" s="73">
        <v>1139436203</v>
      </c>
      <c r="F14" s="75">
        <f t="shared" si="0"/>
        <v>7415007655</v>
      </c>
      <c r="G14" s="72">
        <v>6208025058</v>
      </c>
      <c r="H14" s="73">
        <v>1237528502</v>
      </c>
      <c r="I14" s="75">
        <f t="shared" si="1"/>
        <v>7445553560</v>
      </c>
      <c r="J14" s="72">
        <v>1182455168</v>
      </c>
      <c r="K14" s="73">
        <v>123823860</v>
      </c>
      <c r="L14" s="73">
        <f t="shared" si="2"/>
        <v>1306279028</v>
      </c>
      <c r="M14" s="99">
        <f t="shared" si="3"/>
        <v>0.17616691563617812</v>
      </c>
      <c r="N14" s="110">
        <v>1487689134</v>
      </c>
      <c r="O14" s="111">
        <v>258572335</v>
      </c>
      <c r="P14" s="112">
        <f t="shared" si="4"/>
        <v>1746261469</v>
      </c>
      <c r="Q14" s="99">
        <f t="shared" si="5"/>
        <v>0.2355036636843499</v>
      </c>
      <c r="R14" s="110">
        <v>1353817036</v>
      </c>
      <c r="S14" s="112">
        <v>154631585</v>
      </c>
      <c r="T14" s="112">
        <f t="shared" si="6"/>
        <v>1508448621</v>
      </c>
      <c r="U14" s="99">
        <f t="shared" si="7"/>
        <v>0.20259724261522874</v>
      </c>
      <c r="V14" s="110">
        <v>0</v>
      </c>
      <c r="W14" s="112">
        <v>0</v>
      </c>
      <c r="X14" s="112">
        <f t="shared" si="8"/>
        <v>0</v>
      </c>
      <c r="Y14" s="99">
        <f t="shared" si="9"/>
        <v>0</v>
      </c>
      <c r="Z14" s="72">
        <f t="shared" si="10"/>
        <v>4023961338</v>
      </c>
      <c r="AA14" s="73">
        <f t="shared" si="11"/>
        <v>537027780</v>
      </c>
      <c r="AB14" s="73">
        <f t="shared" si="12"/>
        <v>4560989118</v>
      </c>
      <c r="AC14" s="99">
        <f t="shared" si="13"/>
        <v>0.6125789145488331</v>
      </c>
      <c r="AD14" s="72">
        <v>1458301190</v>
      </c>
      <c r="AE14" s="73">
        <v>318204534</v>
      </c>
      <c r="AF14" s="73">
        <f t="shared" si="14"/>
        <v>1776505724</v>
      </c>
      <c r="AG14" s="73">
        <v>8447323615</v>
      </c>
      <c r="AH14" s="73">
        <v>8316819388</v>
      </c>
      <c r="AI14" s="73">
        <v>5394707412</v>
      </c>
      <c r="AJ14" s="99">
        <f t="shared" si="15"/>
        <v>0.6486503025163446</v>
      </c>
      <c r="AK14" s="99">
        <f t="shared" si="16"/>
        <v>-0.1508900868590728</v>
      </c>
    </row>
    <row r="15" spans="1:37" s="13" customFormat="1" ht="12.75">
      <c r="A15" s="29"/>
      <c r="B15" s="38" t="s">
        <v>53</v>
      </c>
      <c r="C15" s="39" t="s">
        <v>54</v>
      </c>
      <c r="D15" s="72">
        <v>9363535871</v>
      </c>
      <c r="E15" s="73">
        <v>1601891266</v>
      </c>
      <c r="F15" s="75">
        <f t="shared" si="0"/>
        <v>10965427137</v>
      </c>
      <c r="G15" s="72">
        <v>9363535871</v>
      </c>
      <c r="H15" s="73">
        <v>1669908605</v>
      </c>
      <c r="I15" s="75">
        <f t="shared" si="1"/>
        <v>11033444476</v>
      </c>
      <c r="J15" s="72">
        <v>2625353884</v>
      </c>
      <c r="K15" s="73">
        <v>231495787</v>
      </c>
      <c r="L15" s="73">
        <f t="shared" si="2"/>
        <v>2856849671</v>
      </c>
      <c r="M15" s="99">
        <f t="shared" si="3"/>
        <v>0.2605324567212069</v>
      </c>
      <c r="N15" s="110">
        <v>2447681663</v>
      </c>
      <c r="O15" s="111">
        <v>346404936</v>
      </c>
      <c r="P15" s="112">
        <f t="shared" si="4"/>
        <v>2794086599</v>
      </c>
      <c r="Q15" s="99">
        <f t="shared" si="5"/>
        <v>0.25480873331163517</v>
      </c>
      <c r="R15" s="110">
        <v>2561852644</v>
      </c>
      <c r="S15" s="112">
        <v>242161902</v>
      </c>
      <c r="T15" s="112">
        <f t="shared" si="6"/>
        <v>2804014546</v>
      </c>
      <c r="U15" s="99">
        <f t="shared" si="7"/>
        <v>0.2541377311590506</v>
      </c>
      <c r="V15" s="110">
        <v>0</v>
      </c>
      <c r="W15" s="112">
        <v>0</v>
      </c>
      <c r="X15" s="112">
        <f t="shared" si="8"/>
        <v>0</v>
      </c>
      <c r="Y15" s="99">
        <f t="shared" si="9"/>
        <v>0</v>
      </c>
      <c r="Z15" s="72">
        <f t="shared" si="10"/>
        <v>7634888191</v>
      </c>
      <c r="AA15" s="73">
        <f t="shared" si="11"/>
        <v>820062625</v>
      </c>
      <c r="AB15" s="73">
        <f t="shared" si="12"/>
        <v>8454950816</v>
      </c>
      <c r="AC15" s="99">
        <f t="shared" si="13"/>
        <v>0.7663020224002802</v>
      </c>
      <c r="AD15" s="72">
        <v>2375646784</v>
      </c>
      <c r="AE15" s="73">
        <v>257618269</v>
      </c>
      <c r="AF15" s="73">
        <f t="shared" si="14"/>
        <v>2633265053</v>
      </c>
      <c r="AG15" s="73">
        <v>10952257117</v>
      </c>
      <c r="AH15" s="73">
        <v>10953683192</v>
      </c>
      <c r="AI15" s="73">
        <v>7714698065</v>
      </c>
      <c r="AJ15" s="99">
        <f t="shared" si="15"/>
        <v>0.7043017339258464</v>
      </c>
      <c r="AK15" s="99">
        <f t="shared" si="16"/>
        <v>0.06484326095676174</v>
      </c>
    </row>
    <row r="16" spans="1:37" s="13" customFormat="1" ht="12.75">
      <c r="A16" s="29"/>
      <c r="B16" s="38" t="s">
        <v>55</v>
      </c>
      <c r="C16" s="39" t="s">
        <v>56</v>
      </c>
      <c r="D16" s="72">
        <v>30226013483</v>
      </c>
      <c r="E16" s="73">
        <v>3860284040</v>
      </c>
      <c r="F16" s="75">
        <f t="shared" si="0"/>
        <v>34086297523</v>
      </c>
      <c r="G16" s="72">
        <v>30709685118</v>
      </c>
      <c r="H16" s="73">
        <v>3723200044</v>
      </c>
      <c r="I16" s="75">
        <f t="shared" si="1"/>
        <v>34432885162</v>
      </c>
      <c r="J16" s="72">
        <v>8013964022</v>
      </c>
      <c r="K16" s="73">
        <v>138599731</v>
      </c>
      <c r="L16" s="73">
        <f t="shared" si="2"/>
        <v>8152563753</v>
      </c>
      <c r="M16" s="99">
        <f t="shared" si="3"/>
        <v>0.2391742238211408</v>
      </c>
      <c r="N16" s="110">
        <v>6961189713</v>
      </c>
      <c r="O16" s="111">
        <v>714465017</v>
      </c>
      <c r="P16" s="112">
        <f t="shared" si="4"/>
        <v>7675654730</v>
      </c>
      <c r="Q16" s="99">
        <f t="shared" si="5"/>
        <v>0.22518299984974288</v>
      </c>
      <c r="R16" s="110">
        <v>8260143930</v>
      </c>
      <c r="S16" s="112">
        <v>561049668</v>
      </c>
      <c r="T16" s="112">
        <f t="shared" si="6"/>
        <v>8821193598</v>
      </c>
      <c r="U16" s="99">
        <f t="shared" si="7"/>
        <v>0.2561851426767756</v>
      </c>
      <c r="V16" s="110">
        <v>0</v>
      </c>
      <c r="W16" s="112">
        <v>0</v>
      </c>
      <c r="X16" s="112">
        <f t="shared" si="8"/>
        <v>0</v>
      </c>
      <c r="Y16" s="99">
        <f t="shared" si="9"/>
        <v>0</v>
      </c>
      <c r="Z16" s="72">
        <f t="shared" si="10"/>
        <v>23235297665</v>
      </c>
      <c r="AA16" s="73">
        <f t="shared" si="11"/>
        <v>1414114416</v>
      </c>
      <c r="AB16" s="73">
        <f t="shared" si="12"/>
        <v>24649412081</v>
      </c>
      <c r="AC16" s="99">
        <f t="shared" si="13"/>
        <v>0.7158683324104074</v>
      </c>
      <c r="AD16" s="72">
        <v>6606874811</v>
      </c>
      <c r="AE16" s="73">
        <v>548010154</v>
      </c>
      <c r="AF16" s="73">
        <f t="shared" si="14"/>
        <v>7154884965</v>
      </c>
      <c r="AG16" s="73">
        <v>34650870086</v>
      </c>
      <c r="AH16" s="73">
        <v>34290426467</v>
      </c>
      <c r="AI16" s="73">
        <v>23824361899</v>
      </c>
      <c r="AJ16" s="99">
        <f t="shared" si="15"/>
        <v>0.6947817322111114</v>
      </c>
      <c r="AK16" s="99">
        <f t="shared" si="16"/>
        <v>0.23289104453127996</v>
      </c>
    </row>
    <row r="17" spans="1:37" s="13" customFormat="1" ht="12.75">
      <c r="A17" s="29"/>
      <c r="B17" s="47" t="s">
        <v>97</v>
      </c>
      <c r="C17" s="39"/>
      <c r="D17" s="76">
        <f>SUM(D9:D16)</f>
        <v>204887024957</v>
      </c>
      <c r="E17" s="77">
        <f>SUM(E9:E16)</f>
        <v>37916441447</v>
      </c>
      <c r="F17" s="78">
        <f t="shared" si="0"/>
        <v>242803466404</v>
      </c>
      <c r="G17" s="76">
        <f>SUM(G9:G16)</f>
        <v>202214399051</v>
      </c>
      <c r="H17" s="77">
        <f>SUM(H9:H16)</f>
        <v>37621878900</v>
      </c>
      <c r="I17" s="78">
        <f t="shared" si="1"/>
        <v>239836277951</v>
      </c>
      <c r="J17" s="76">
        <f>SUM(J9:J16)</f>
        <v>54699037150</v>
      </c>
      <c r="K17" s="77">
        <f>SUM(K9:K16)</f>
        <v>3157495415</v>
      </c>
      <c r="L17" s="77">
        <f t="shared" si="2"/>
        <v>57856532565</v>
      </c>
      <c r="M17" s="100">
        <f t="shared" si="3"/>
        <v>0.23828544716380892</v>
      </c>
      <c r="N17" s="116">
        <f>SUM(N9:N16)</f>
        <v>48480794468</v>
      </c>
      <c r="O17" s="117">
        <f>SUM(O9:O16)</f>
        <v>6831442280</v>
      </c>
      <c r="P17" s="118">
        <f t="shared" si="4"/>
        <v>55312236748</v>
      </c>
      <c r="Q17" s="100">
        <f t="shared" si="5"/>
        <v>0.22780661893832324</v>
      </c>
      <c r="R17" s="116">
        <f>SUM(R9:R16)</f>
        <v>50455417302</v>
      </c>
      <c r="S17" s="118">
        <f>SUM(S9:S16)</f>
        <v>4799876789</v>
      </c>
      <c r="T17" s="118">
        <f t="shared" si="6"/>
        <v>55255294091</v>
      </c>
      <c r="U17" s="100">
        <f t="shared" si="7"/>
        <v>0.23038755672437924</v>
      </c>
      <c r="V17" s="116">
        <f>SUM(V9:V16)</f>
        <v>0</v>
      </c>
      <c r="W17" s="118">
        <f>SUM(W9:W16)</f>
        <v>0</v>
      </c>
      <c r="X17" s="118">
        <f t="shared" si="8"/>
        <v>0</v>
      </c>
      <c r="Y17" s="100">
        <f t="shared" si="9"/>
        <v>0</v>
      </c>
      <c r="Z17" s="76">
        <f t="shared" si="10"/>
        <v>153635248920</v>
      </c>
      <c r="AA17" s="77">
        <f t="shared" si="11"/>
        <v>14788814484</v>
      </c>
      <c r="AB17" s="77">
        <f t="shared" si="12"/>
        <v>168424063404</v>
      </c>
      <c r="AC17" s="100">
        <f t="shared" si="13"/>
        <v>0.702245985648635</v>
      </c>
      <c r="AD17" s="76">
        <f>SUM(AD9:AD16)</f>
        <v>46373218630</v>
      </c>
      <c r="AE17" s="77">
        <f>SUM(AE9:AE16)</f>
        <v>5994905959</v>
      </c>
      <c r="AF17" s="77">
        <f t="shared" si="14"/>
        <v>52368124589</v>
      </c>
      <c r="AG17" s="77">
        <f>SUM(AG9:AG16)</f>
        <v>234032084889</v>
      </c>
      <c r="AH17" s="77">
        <f>SUM(AH9:AH16)</f>
        <v>233805461807</v>
      </c>
      <c r="AI17" s="77">
        <f>SUM(AI9:AI16)</f>
        <v>164667189627</v>
      </c>
      <c r="AJ17" s="100">
        <f t="shared" si="15"/>
        <v>0.7042914581821371</v>
      </c>
      <c r="AK17" s="100">
        <f t="shared" si="16"/>
        <v>0.05513219204734421</v>
      </c>
    </row>
    <row r="18" spans="1:37" s="13" customFormat="1" ht="12.75">
      <c r="A18" s="43"/>
      <c r="B18" s="48"/>
      <c r="C18" s="49"/>
      <c r="D18" s="95"/>
      <c r="E18" s="96"/>
      <c r="F18" s="97"/>
      <c r="G18" s="95"/>
      <c r="H18" s="96"/>
      <c r="I18" s="97"/>
      <c r="J18" s="95"/>
      <c r="K18" s="96"/>
      <c r="L18" s="96"/>
      <c r="M18" s="108"/>
      <c r="N18" s="119"/>
      <c r="O18" s="120"/>
      <c r="P18" s="121"/>
      <c r="Q18" s="108"/>
      <c r="R18" s="119"/>
      <c r="S18" s="121"/>
      <c r="T18" s="121"/>
      <c r="U18" s="108"/>
      <c r="V18" s="119"/>
      <c r="W18" s="121"/>
      <c r="X18" s="121"/>
      <c r="Y18" s="108"/>
      <c r="Z18" s="95"/>
      <c r="AA18" s="96"/>
      <c r="AB18" s="96"/>
      <c r="AC18" s="108"/>
      <c r="AD18" s="95"/>
      <c r="AE18" s="96"/>
      <c r="AF18" s="96"/>
      <c r="AG18" s="96"/>
      <c r="AH18" s="96"/>
      <c r="AI18" s="96"/>
      <c r="AJ18" s="108"/>
      <c r="AK18" s="108"/>
    </row>
    <row r="19" spans="1:37" ht="12.75">
      <c r="A19" s="50"/>
      <c r="B19" s="51"/>
      <c r="C19" s="52"/>
      <c r="D19" s="98"/>
      <c r="E19" s="98"/>
      <c r="F19" s="98"/>
      <c r="G19" s="98"/>
      <c r="H19" s="98"/>
      <c r="I19" s="98"/>
      <c r="J19" s="98"/>
      <c r="K19" s="98"/>
      <c r="L19" s="98"/>
      <c r="M19" s="109"/>
      <c r="N19" s="122"/>
      <c r="O19" s="122"/>
      <c r="P19" s="122"/>
      <c r="Q19" s="123"/>
      <c r="R19" s="122"/>
      <c r="S19" s="122"/>
      <c r="T19" s="122"/>
      <c r="U19" s="123"/>
      <c r="V19" s="122"/>
      <c r="W19" s="122"/>
      <c r="X19" s="122"/>
      <c r="Y19" s="123"/>
      <c r="Z19" s="98"/>
      <c r="AA19" s="98"/>
      <c r="AB19" s="98"/>
      <c r="AC19" s="109"/>
      <c r="AD19" s="98"/>
      <c r="AE19" s="98"/>
      <c r="AF19" s="98"/>
      <c r="AG19" s="98"/>
      <c r="AH19" s="98"/>
      <c r="AI19" s="98"/>
      <c r="AJ19" s="109"/>
      <c r="AK19" s="109"/>
    </row>
    <row r="20" spans="1:37" ht="12.75">
      <c r="A20" s="2"/>
      <c r="B20" s="2"/>
      <c r="C20" s="2"/>
      <c r="D20" s="84"/>
      <c r="E20" s="84"/>
      <c r="F20" s="84"/>
      <c r="G20" s="84"/>
      <c r="H20" s="84"/>
      <c r="I20" s="84"/>
      <c r="J20" s="84"/>
      <c r="K20" s="84"/>
      <c r="L20" s="84"/>
      <c r="M20" s="103"/>
      <c r="N20" s="84"/>
      <c r="O20" s="84"/>
      <c r="P20" s="84"/>
      <c r="Q20" s="103"/>
      <c r="R20" s="84"/>
      <c r="S20" s="84"/>
      <c r="T20" s="84"/>
      <c r="U20" s="103"/>
      <c r="V20" s="84"/>
      <c r="W20" s="84"/>
      <c r="X20" s="84"/>
      <c r="Y20" s="103"/>
      <c r="Z20" s="84"/>
      <c r="AA20" s="84"/>
      <c r="AB20" s="84"/>
      <c r="AC20" s="103"/>
      <c r="AD20" s="84"/>
      <c r="AE20" s="84"/>
      <c r="AF20" s="84"/>
      <c r="AG20" s="84"/>
      <c r="AH20" s="84"/>
      <c r="AI20" s="84"/>
      <c r="AJ20" s="103"/>
      <c r="AK20" s="103"/>
    </row>
    <row r="21" spans="1:37" ht="12.75">
      <c r="A21" s="2"/>
      <c r="B21" s="2"/>
      <c r="C21" s="2"/>
      <c r="D21" s="84"/>
      <c r="E21" s="84"/>
      <c r="F21" s="84"/>
      <c r="G21" s="84"/>
      <c r="H21" s="84"/>
      <c r="I21" s="84"/>
      <c r="J21" s="84"/>
      <c r="K21" s="84"/>
      <c r="L21" s="84"/>
      <c r="M21" s="103"/>
      <c r="N21" s="84"/>
      <c r="O21" s="84"/>
      <c r="P21" s="84"/>
      <c r="Q21" s="103"/>
      <c r="R21" s="84"/>
      <c r="S21" s="84"/>
      <c r="T21" s="84"/>
      <c r="U21" s="103"/>
      <c r="V21" s="84"/>
      <c r="W21" s="84"/>
      <c r="X21" s="84"/>
      <c r="Y21" s="103"/>
      <c r="Z21" s="84"/>
      <c r="AA21" s="84"/>
      <c r="AB21" s="84"/>
      <c r="AC21" s="103"/>
      <c r="AD21" s="84"/>
      <c r="AE21" s="84"/>
      <c r="AF21" s="84"/>
      <c r="AG21" s="84"/>
      <c r="AH21" s="84"/>
      <c r="AI21" s="84"/>
      <c r="AJ21" s="103"/>
      <c r="AK21" s="103"/>
    </row>
    <row r="22" spans="1:37" ht="12.75">
      <c r="A22" s="2"/>
      <c r="B22" s="2"/>
      <c r="C22" s="2"/>
      <c r="D22" s="84"/>
      <c r="E22" s="84"/>
      <c r="F22" s="84"/>
      <c r="G22" s="84"/>
      <c r="H22" s="84"/>
      <c r="I22" s="84"/>
      <c r="J22" s="84"/>
      <c r="K22" s="84"/>
      <c r="L22" s="84"/>
      <c r="M22" s="103"/>
      <c r="N22" s="84"/>
      <c r="O22" s="84"/>
      <c r="P22" s="84"/>
      <c r="Q22" s="103"/>
      <c r="R22" s="84"/>
      <c r="S22" s="84"/>
      <c r="T22" s="84"/>
      <c r="U22" s="103"/>
      <c r="V22" s="84"/>
      <c r="W22" s="84"/>
      <c r="X22" s="84"/>
      <c r="Y22" s="103"/>
      <c r="Z22" s="84"/>
      <c r="AA22" s="84"/>
      <c r="AB22" s="84"/>
      <c r="AC22" s="103"/>
      <c r="AD22" s="84"/>
      <c r="AE22" s="84"/>
      <c r="AF22" s="84"/>
      <c r="AG22" s="84"/>
      <c r="AH22" s="84"/>
      <c r="AI22" s="84"/>
      <c r="AJ22" s="103"/>
      <c r="AK22" s="103"/>
    </row>
    <row r="23" spans="1:37" ht="12.75">
      <c r="A23" s="2"/>
      <c r="B23" s="2"/>
      <c r="C23" s="2"/>
      <c r="D23" s="84"/>
      <c r="E23" s="84"/>
      <c r="F23" s="84"/>
      <c r="G23" s="84"/>
      <c r="H23" s="84"/>
      <c r="I23" s="84"/>
      <c r="J23" s="84"/>
      <c r="K23" s="84"/>
      <c r="L23" s="84"/>
      <c r="M23" s="103"/>
      <c r="N23" s="84"/>
      <c r="O23" s="84"/>
      <c r="P23" s="84"/>
      <c r="Q23" s="103"/>
      <c r="R23" s="84"/>
      <c r="S23" s="84"/>
      <c r="T23" s="84"/>
      <c r="U23" s="103"/>
      <c r="V23" s="84"/>
      <c r="W23" s="84"/>
      <c r="X23" s="84"/>
      <c r="Y23" s="103"/>
      <c r="Z23" s="84"/>
      <c r="AA23" s="84"/>
      <c r="AB23" s="84"/>
      <c r="AC23" s="103"/>
      <c r="AD23" s="84"/>
      <c r="AE23" s="84"/>
      <c r="AF23" s="84"/>
      <c r="AG23" s="84"/>
      <c r="AH23" s="84"/>
      <c r="AI23" s="84"/>
      <c r="AJ23" s="103"/>
      <c r="AK23" s="103"/>
    </row>
    <row r="24" spans="1:37" ht="12.75">
      <c r="A24" s="2"/>
      <c r="B24" s="2"/>
      <c r="C24" s="2"/>
      <c r="D24" s="84"/>
      <c r="E24" s="84"/>
      <c r="F24" s="84"/>
      <c r="G24" s="84"/>
      <c r="H24" s="84"/>
      <c r="I24" s="84"/>
      <c r="J24" s="84"/>
      <c r="K24" s="84"/>
      <c r="L24" s="84"/>
      <c r="M24" s="103"/>
      <c r="N24" s="84"/>
      <c r="O24" s="84"/>
      <c r="P24" s="84"/>
      <c r="Q24" s="103"/>
      <c r="R24" s="84"/>
      <c r="S24" s="84"/>
      <c r="T24" s="84"/>
      <c r="U24" s="103"/>
      <c r="V24" s="84"/>
      <c r="W24" s="84"/>
      <c r="X24" s="84"/>
      <c r="Y24" s="103"/>
      <c r="Z24" s="84"/>
      <c r="AA24" s="84"/>
      <c r="AB24" s="84"/>
      <c r="AC24" s="103"/>
      <c r="AD24" s="84"/>
      <c r="AE24" s="84"/>
      <c r="AF24" s="84"/>
      <c r="AG24" s="84"/>
      <c r="AH24" s="84"/>
      <c r="AI24" s="84"/>
      <c r="AJ24" s="103"/>
      <c r="AK24" s="103"/>
    </row>
    <row r="25" spans="1:37" ht="12.75">
      <c r="A25" s="2"/>
      <c r="B25" s="2"/>
      <c r="C25" s="2"/>
      <c r="D25" s="84"/>
      <c r="E25" s="84"/>
      <c r="F25" s="84"/>
      <c r="G25" s="84"/>
      <c r="H25" s="84"/>
      <c r="I25" s="84"/>
      <c r="J25" s="84"/>
      <c r="K25" s="84"/>
      <c r="L25" s="84"/>
      <c r="M25" s="103"/>
      <c r="N25" s="84"/>
      <c r="O25" s="84"/>
      <c r="P25" s="84"/>
      <c r="Q25" s="103"/>
      <c r="R25" s="84"/>
      <c r="S25" s="84"/>
      <c r="T25" s="84"/>
      <c r="U25" s="103"/>
      <c r="V25" s="84"/>
      <c r="W25" s="84"/>
      <c r="X25" s="84"/>
      <c r="Y25" s="103"/>
      <c r="Z25" s="84"/>
      <c r="AA25" s="84"/>
      <c r="AB25" s="84"/>
      <c r="AC25" s="103"/>
      <c r="AD25" s="84"/>
      <c r="AE25" s="84"/>
      <c r="AF25" s="84"/>
      <c r="AG25" s="84"/>
      <c r="AH25" s="84"/>
      <c r="AI25" s="84"/>
      <c r="AJ25" s="103"/>
      <c r="AK25" s="103"/>
    </row>
    <row r="26" spans="1:37" ht="12.75">
      <c r="A26" s="2"/>
      <c r="B26" s="2"/>
      <c r="C26" s="2"/>
      <c r="D26" s="84"/>
      <c r="E26" s="84"/>
      <c r="F26" s="84"/>
      <c r="G26" s="84"/>
      <c r="H26" s="84"/>
      <c r="I26" s="84"/>
      <c r="J26" s="84"/>
      <c r="K26" s="84"/>
      <c r="L26" s="84"/>
      <c r="M26" s="103"/>
      <c r="N26" s="84"/>
      <c r="O26" s="84"/>
      <c r="P26" s="84"/>
      <c r="Q26" s="103"/>
      <c r="R26" s="84"/>
      <c r="S26" s="84"/>
      <c r="T26" s="84"/>
      <c r="U26" s="103"/>
      <c r="V26" s="84"/>
      <c r="W26" s="84"/>
      <c r="X26" s="84"/>
      <c r="Y26" s="103"/>
      <c r="Z26" s="84"/>
      <c r="AA26" s="84"/>
      <c r="AB26" s="84"/>
      <c r="AC26" s="103"/>
      <c r="AD26" s="84"/>
      <c r="AE26" s="84"/>
      <c r="AF26" s="84"/>
      <c r="AG26" s="84"/>
      <c r="AH26" s="84"/>
      <c r="AI26" s="84"/>
      <c r="AJ26" s="103"/>
      <c r="AK26" s="103"/>
    </row>
    <row r="27" spans="1:37" ht="12.75">
      <c r="A27" s="2"/>
      <c r="B27" s="2"/>
      <c r="C27" s="2"/>
      <c r="D27" s="84"/>
      <c r="E27" s="84"/>
      <c r="F27" s="84"/>
      <c r="G27" s="84"/>
      <c r="H27" s="84"/>
      <c r="I27" s="84"/>
      <c r="J27" s="84"/>
      <c r="K27" s="84"/>
      <c r="L27" s="84"/>
      <c r="M27" s="103"/>
      <c r="N27" s="84"/>
      <c r="O27" s="84"/>
      <c r="P27" s="84"/>
      <c r="Q27" s="103"/>
      <c r="R27" s="84"/>
      <c r="S27" s="84"/>
      <c r="T27" s="84"/>
      <c r="U27" s="103"/>
      <c r="V27" s="84"/>
      <c r="W27" s="84"/>
      <c r="X27" s="84"/>
      <c r="Y27" s="103"/>
      <c r="Z27" s="84"/>
      <c r="AA27" s="84"/>
      <c r="AB27" s="84"/>
      <c r="AC27" s="103"/>
      <c r="AD27" s="84"/>
      <c r="AE27" s="84"/>
      <c r="AF27" s="84"/>
      <c r="AG27" s="84"/>
      <c r="AH27" s="84"/>
      <c r="AI27" s="84"/>
      <c r="AJ27" s="103"/>
      <c r="AK27" s="103"/>
    </row>
    <row r="28" spans="1:37" ht="12.75">
      <c r="A28" s="2"/>
      <c r="B28" s="2"/>
      <c r="C28" s="2"/>
      <c r="D28" s="84"/>
      <c r="E28" s="84"/>
      <c r="F28" s="84"/>
      <c r="G28" s="84"/>
      <c r="H28" s="84"/>
      <c r="I28" s="84"/>
      <c r="J28" s="84"/>
      <c r="K28" s="84"/>
      <c r="L28" s="84"/>
      <c r="M28" s="103"/>
      <c r="N28" s="84"/>
      <c r="O28" s="84"/>
      <c r="P28" s="84"/>
      <c r="Q28" s="103"/>
      <c r="R28" s="84"/>
      <c r="S28" s="84"/>
      <c r="T28" s="84"/>
      <c r="U28" s="103"/>
      <c r="V28" s="84"/>
      <c r="W28" s="84"/>
      <c r="X28" s="84"/>
      <c r="Y28" s="103"/>
      <c r="Z28" s="84"/>
      <c r="AA28" s="84"/>
      <c r="AB28" s="84"/>
      <c r="AC28" s="103"/>
      <c r="AD28" s="84"/>
      <c r="AE28" s="84"/>
      <c r="AF28" s="84"/>
      <c r="AG28" s="84"/>
      <c r="AH28" s="84"/>
      <c r="AI28" s="84"/>
      <c r="AJ28" s="103"/>
      <c r="AK28" s="103"/>
    </row>
    <row r="29" spans="1:37" ht="12.75">
      <c r="A29" s="2"/>
      <c r="B29" s="2"/>
      <c r="C29" s="2"/>
      <c r="D29" s="84"/>
      <c r="E29" s="84"/>
      <c r="F29" s="84"/>
      <c r="G29" s="84"/>
      <c r="H29" s="84"/>
      <c r="I29" s="84"/>
      <c r="J29" s="84"/>
      <c r="K29" s="84"/>
      <c r="L29" s="84"/>
      <c r="M29" s="103"/>
      <c r="N29" s="84"/>
      <c r="O29" s="84"/>
      <c r="P29" s="84"/>
      <c r="Q29" s="103"/>
      <c r="R29" s="84"/>
      <c r="S29" s="84"/>
      <c r="T29" s="84"/>
      <c r="U29" s="103"/>
      <c r="V29" s="84"/>
      <c r="W29" s="84"/>
      <c r="X29" s="84"/>
      <c r="Y29" s="103"/>
      <c r="Z29" s="84"/>
      <c r="AA29" s="84"/>
      <c r="AB29" s="84"/>
      <c r="AC29" s="103"/>
      <c r="AD29" s="84"/>
      <c r="AE29" s="84"/>
      <c r="AF29" s="84"/>
      <c r="AG29" s="84"/>
      <c r="AH29" s="84"/>
      <c r="AI29" s="84"/>
      <c r="AJ29" s="103"/>
      <c r="AK29" s="103"/>
    </row>
    <row r="30" spans="1:37" ht="12.75">
      <c r="A30" s="2"/>
      <c r="B30" s="2"/>
      <c r="C30" s="2"/>
      <c r="D30" s="84"/>
      <c r="E30" s="84"/>
      <c r="F30" s="84"/>
      <c r="G30" s="84"/>
      <c r="H30" s="84"/>
      <c r="I30" s="84"/>
      <c r="J30" s="84"/>
      <c r="K30" s="84"/>
      <c r="L30" s="84"/>
      <c r="M30" s="103"/>
      <c r="N30" s="84"/>
      <c r="O30" s="84"/>
      <c r="P30" s="84"/>
      <c r="Q30" s="103"/>
      <c r="R30" s="84"/>
      <c r="S30" s="84"/>
      <c r="T30" s="84"/>
      <c r="U30" s="103"/>
      <c r="V30" s="84"/>
      <c r="W30" s="84"/>
      <c r="X30" s="84"/>
      <c r="Y30" s="103"/>
      <c r="Z30" s="84"/>
      <c r="AA30" s="84"/>
      <c r="AB30" s="84"/>
      <c r="AC30" s="103"/>
      <c r="AD30" s="84"/>
      <c r="AE30" s="84"/>
      <c r="AF30" s="84"/>
      <c r="AG30" s="84"/>
      <c r="AH30" s="84"/>
      <c r="AI30" s="84"/>
      <c r="AJ30" s="103"/>
      <c r="AK30" s="103"/>
    </row>
    <row r="31" spans="1:37" ht="12.75">
      <c r="A31" s="2"/>
      <c r="B31" s="2"/>
      <c r="C31" s="2"/>
      <c r="D31" s="84"/>
      <c r="E31" s="84"/>
      <c r="F31" s="84"/>
      <c r="G31" s="84"/>
      <c r="H31" s="84"/>
      <c r="I31" s="84"/>
      <c r="J31" s="84"/>
      <c r="K31" s="84"/>
      <c r="L31" s="84"/>
      <c r="M31" s="103"/>
      <c r="N31" s="84"/>
      <c r="O31" s="84"/>
      <c r="P31" s="84"/>
      <c r="Q31" s="103"/>
      <c r="R31" s="84"/>
      <c r="S31" s="84"/>
      <c r="T31" s="84"/>
      <c r="U31" s="103"/>
      <c r="V31" s="84"/>
      <c r="W31" s="84"/>
      <c r="X31" s="84"/>
      <c r="Y31" s="103"/>
      <c r="Z31" s="84"/>
      <c r="AA31" s="84"/>
      <c r="AB31" s="84"/>
      <c r="AC31" s="103"/>
      <c r="AD31" s="84"/>
      <c r="AE31" s="84"/>
      <c r="AF31" s="84"/>
      <c r="AG31" s="84"/>
      <c r="AH31" s="84"/>
      <c r="AI31" s="84"/>
      <c r="AJ31" s="103"/>
      <c r="AK31" s="103"/>
    </row>
    <row r="32" spans="1:37" ht="12.75">
      <c r="A32" s="2"/>
      <c r="B32" s="2"/>
      <c r="C32" s="2"/>
      <c r="D32" s="84"/>
      <c r="E32" s="84"/>
      <c r="F32" s="84"/>
      <c r="G32" s="84"/>
      <c r="H32" s="84"/>
      <c r="I32" s="84"/>
      <c r="J32" s="84"/>
      <c r="K32" s="84"/>
      <c r="L32" s="84"/>
      <c r="M32" s="103"/>
      <c r="N32" s="84"/>
      <c r="O32" s="84"/>
      <c r="P32" s="84"/>
      <c r="Q32" s="103"/>
      <c r="R32" s="84"/>
      <c r="S32" s="84"/>
      <c r="T32" s="84"/>
      <c r="U32" s="103"/>
      <c r="V32" s="84"/>
      <c r="W32" s="84"/>
      <c r="X32" s="84"/>
      <c r="Y32" s="103"/>
      <c r="Z32" s="84"/>
      <c r="AA32" s="84"/>
      <c r="AB32" s="84"/>
      <c r="AC32" s="103"/>
      <c r="AD32" s="84"/>
      <c r="AE32" s="84"/>
      <c r="AF32" s="84"/>
      <c r="AG32" s="84"/>
      <c r="AH32" s="84"/>
      <c r="AI32" s="84"/>
      <c r="AJ32" s="103"/>
      <c r="AK32" s="103"/>
    </row>
    <row r="33" spans="1:37" ht="12.75">
      <c r="A33" s="2"/>
      <c r="B33" s="2"/>
      <c r="C33" s="2"/>
      <c r="D33" s="84"/>
      <c r="E33" s="84"/>
      <c r="F33" s="84"/>
      <c r="G33" s="84"/>
      <c r="H33" s="84"/>
      <c r="I33" s="84"/>
      <c r="J33" s="84"/>
      <c r="K33" s="84"/>
      <c r="L33" s="84"/>
      <c r="M33" s="103"/>
      <c r="N33" s="84"/>
      <c r="O33" s="84"/>
      <c r="P33" s="84"/>
      <c r="Q33" s="103"/>
      <c r="R33" s="84"/>
      <c r="S33" s="84"/>
      <c r="T33" s="84"/>
      <c r="U33" s="103"/>
      <c r="V33" s="84"/>
      <c r="W33" s="84"/>
      <c r="X33" s="84"/>
      <c r="Y33" s="103"/>
      <c r="Z33" s="84"/>
      <c r="AA33" s="84"/>
      <c r="AB33" s="84"/>
      <c r="AC33" s="103"/>
      <c r="AD33" s="84"/>
      <c r="AE33" s="84"/>
      <c r="AF33" s="84"/>
      <c r="AG33" s="84"/>
      <c r="AH33" s="84"/>
      <c r="AI33" s="84"/>
      <c r="AJ33" s="103"/>
      <c r="AK33" s="103"/>
    </row>
    <row r="34" spans="1:37" ht="12.75">
      <c r="A34" s="2"/>
      <c r="B34" s="2"/>
      <c r="C34" s="2"/>
      <c r="D34" s="84"/>
      <c r="E34" s="84"/>
      <c r="F34" s="84"/>
      <c r="G34" s="84"/>
      <c r="H34" s="84"/>
      <c r="I34" s="84"/>
      <c r="J34" s="84"/>
      <c r="K34" s="84"/>
      <c r="L34" s="84"/>
      <c r="M34" s="103"/>
      <c r="N34" s="84"/>
      <c r="O34" s="84"/>
      <c r="P34" s="84"/>
      <c r="Q34" s="103"/>
      <c r="R34" s="84"/>
      <c r="S34" s="84"/>
      <c r="T34" s="84"/>
      <c r="U34" s="103"/>
      <c r="V34" s="84"/>
      <c r="W34" s="84"/>
      <c r="X34" s="84"/>
      <c r="Y34" s="103"/>
      <c r="Z34" s="84"/>
      <c r="AA34" s="84"/>
      <c r="AB34" s="84"/>
      <c r="AC34" s="103"/>
      <c r="AD34" s="84"/>
      <c r="AE34" s="84"/>
      <c r="AF34" s="84"/>
      <c r="AG34" s="84"/>
      <c r="AH34" s="84"/>
      <c r="AI34" s="84"/>
      <c r="AJ34" s="103"/>
      <c r="AK34" s="103"/>
    </row>
    <row r="35" spans="1:37" ht="12.75">
      <c r="A35" s="2"/>
      <c r="B35" s="2"/>
      <c r="C35" s="2"/>
      <c r="D35" s="84"/>
      <c r="E35" s="84"/>
      <c r="F35" s="84"/>
      <c r="G35" s="84"/>
      <c r="H35" s="84"/>
      <c r="I35" s="84"/>
      <c r="J35" s="84"/>
      <c r="K35" s="84"/>
      <c r="L35" s="84"/>
      <c r="M35" s="103"/>
      <c r="N35" s="84"/>
      <c r="O35" s="84"/>
      <c r="P35" s="84"/>
      <c r="Q35" s="103"/>
      <c r="R35" s="84"/>
      <c r="S35" s="84"/>
      <c r="T35" s="84"/>
      <c r="U35" s="103"/>
      <c r="V35" s="84"/>
      <c r="W35" s="84"/>
      <c r="X35" s="84"/>
      <c r="Y35" s="103"/>
      <c r="Z35" s="84"/>
      <c r="AA35" s="84"/>
      <c r="AB35" s="84"/>
      <c r="AC35" s="103"/>
      <c r="AD35" s="84"/>
      <c r="AE35" s="84"/>
      <c r="AF35" s="84"/>
      <c r="AG35" s="84"/>
      <c r="AH35" s="84"/>
      <c r="AI35" s="84"/>
      <c r="AJ35" s="103"/>
      <c r="AK35" s="103"/>
    </row>
    <row r="36" spans="1:37" ht="12.75">
      <c r="A36" s="2"/>
      <c r="B36" s="2"/>
      <c r="C36" s="2"/>
      <c r="D36" s="84"/>
      <c r="E36" s="84"/>
      <c r="F36" s="84"/>
      <c r="G36" s="84"/>
      <c r="H36" s="84"/>
      <c r="I36" s="84"/>
      <c r="J36" s="84"/>
      <c r="K36" s="84"/>
      <c r="L36" s="84"/>
      <c r="M36" s="103"/>
      <c r="N36" s="84"/>
      <c r="O36" s="84"/>
      <c r="P36" s="84"/>
      <c r="Q36" s="103"/>
      <c r="R36" s="84"/>
      <c r="S36" s="84"/>
      <c r="T36" s="84"/>
      <c r="U36" s="103"/>
      <c r="V36" s="84"/>
      <c r="W36" s="84"/>
      <c r="X36" s="84"/>
      <c r="Y36" s="103"/>
      <c r="Z36" s="84"/>
      <c r="AA36" s="84"/>
      <c r="AB36" s="84"/>
      <c r="AC36" s="103"/>
      <c r="AD36" s="84"/>
      <c r="AE36" s="84"/>
      <c r="AF36" s="84"/>
      <c r="AG36" s="84"/>
      <c r="AH36" s="84"/>
      <c r="AI36" s="84"/>
      <c r="AJ36" s="103"/>
      <c r="AK36" s="103"/>
    </row>
    <row r="37" spans="1:37" ht="12.75">
      <c r="A37" s="2"/>
      <c r="B37" s="2"/>
      <c r="C37" s="2"/>
      <c r="D37" s="84"/>
      <c r="E37" s="84"/>
      <c r="F37" s="84"/>
      <c r="G37" s="84"/>
      <c r="H37" s="84"/>
      <c r="I37" s="84"/>
      <c r="J37" s="84"/>
      <c r="K37" s="84"/>
      <c r="L37" s="84"/>
      <c r="M37" s="103"/>
      <c r="N37" s="84"/>
      <c r="O37" s="84"/>
      <c r="P37" s="84"/>
      <c r="Q37" s="103"/>
      <c r="R37" s="84"/>
      <c r="S37" s="84"/>
      <c r="T37" s="84"/>
      <c r="U37" s="103"/>
      <c r="V37" s="84"/>
      <c r="W37" s="84"/>
      <c r="X37" s="84"/>
      <c r="Y37" s="103"/>
      <c r="Z37" s="84"/>
      <c r="AA37" s="84"/>
      <c r="AB37" s="84"/>
      <c r="AC37" s="103"/>
      <c r="AD37" s="84"/>
      <c r="AE37" s="84"/>
      <c r="AF37" s="84"/>
      <c r="AG37" s="84"/>
      <c r="AH37" s="84"/>
      <c r="AI37" s="84"/>
      <c r="AJ37" s="103"/>
      <c r="AK37" s="103"/>
    </row>
    <row r="38" spans="1:37" ht="12.75">
      <c r="A38" s="2"/>
      <c r="B38" s="2"/>
      <c r="C38" s="2"/>
      <c r="D38" s="84"/>
      <c r="E38" s="84"/>
      <c r="F38" s="84"/>
      <c r="G38" s="84"/>
      <c r="H38" s="84"/>
      <c r="I38" s="84"/>
      <c r="J38" s="84"/>
      <c r="K38" s="84"/>
      <c r="L38" s="84"/>
      <c r="M38" s="103"/>
      <c r="N38" s="84"/>
      <c r="O38" s="84"/>
      <c r="P38" s="84"/>
      <c r="Q38" s="103"/>
      <c r="R38" s="84"/>
      <c r="S38" s="84"/>
      <c r="T38" s="84"/>
      <c r="U38" s="103"/>
      <c r="V38" s="84"/>
      <c r="W38" s="84"/>
      <c r="X38" s="84"/>
      <c r="Y38" s="103"/>
      <c r="Z38" s="84"/>
      <c r="AA38" s="84"/>
      <c r="AB38" s="84"/>
      <c r="AC38" s="103"/>
      <c r="AD38" s="84"/>
      <c r="AE38" s="84"/>
      <c r="AF38" s="84"/>
      <c r="AG38" s="84"/>
      <c r="AH38" s="84"/>
      <c r="AI38" s="84"/>
      <c r="AJ38" s="103"/>
      <c r="AK38" s="103"/>
    </row>
    <row r="39" spans="1:37" ht="12.75">
      <c r="A39" s="2"/>
      <c r="B39" s="2"/>
      <c r="C39" s="2"/>
      <c r="D39" s="84"/>
      <c r="E39" s="84"/>
      <c r="F39" s="84"/>
      <c r="G39" s="84"/>
      <c r="H39" s="84"/>
      <c r="I39" s="84"/>
      <c r="J39" s="84"/>
      <c r="K39" s="84"/>
      <c r="L39" s="84"/>
      <c r="M39" s="103"/>
      <c r="N39" s="84"/>
      <c r="O39" s="84"/>
      <c r="P39" s="84"/>
      <c r="Q39" s="103"/>
      <c r="R39" s="84"/>
      <c r="S39" s="84"/>
      <c r="T39" s="84"/>
      <c r="U39" s="103"/>
      <c r="V39" s="84"/>
      <c r="W39" s="84"/>
      <c r="X39" s="84"/>
      <c r="Y39" s="103"/>
      <c r="Z39" s="84"/>
      <c r="AA39" s="84"/>
      <c r="AB39" s="84"/>
      <c r="AC39" s="103"/>
      <c r="AD39" s="84"/>
      <c r="AE39" s="84"/>
      <c r="AF39" s="84"/>
      <c r="AG39" s="84"/>
      <c r="AH39" s="84"/>
      <c r="AI39" s="84"/>
      <c r="AJ39" s="103"/>
      <c r="AK39" s="103"/>
    </row>
    <row r="40" spans="1:37" ht="12.75">
      <c r="A40" s="2"/>
      <c r="B40" s="2"/>
      <c r="C40" s="2"/>
      <c r="D40" s="84"/>
      <c r="E40" s="84"/>
      <c r="F40" s="84"/>
      <c r="G40" s="84"/>
      <c r="H40" s="84"/>
      <c r="I40" s="84"/>
      <c r="J40" s="84"/>
      <c r="K40" s="84"/>
      <c r="L40" s="84"/>
      <c r="M40" s="103"/>
      <c r="N40" s="84"/>
      <c r="O40" s="84"/>
      <c r="P40" s="84"/>
      <c r="Q40" s="103"/>
      <c r="R40" s="84"/>
      <c r="S40" s="84"/>
      <c r="T40" s="84"/>
      <c r="U40" s="103"/>
      <c r="V40" s="84"/>
      <c r="W40" s="84"/>
      <c r="X40" s="84"/>
      <c r="Y40" s="103"/>
      <c r="Z40" s="84"/>
      <c r="AA40" s="84"/>
      <c r="AB40" s="84"/>
      <c r="AC40" s="103"/>
      <c r="AD40" s="84"/>
      <c r="AE40" s="84"/>
      <c r="AF40" s="84"/>
      <c r="AG40" s="84"/>
      <c r="AH40" s="84"/>
      <c r="AI40" s="84"/>
      <c r="AJ40" s="103"/>
      <c r="AK40" s="103"/>
    </row>
    <row r="41" spans="1:37" ht="12.75">
      <c r="A41" s="2"/>
      <c r="B41" s="2"/>
      <c r="C41" s="2"/>
      <c r="D41" s="84"/>
      <c r="E41" s="84"/>
      <c r="F41" s="84"/>
      <c r="G41" s="84"/>
      <c r="H41" s="84"/>
      <c r="I41" s="84"/>
      <c r="J41" s="84"/>
      <c r="K41" s="84"/>
      <c r="L41" s="84"/>
      <c r="M41" s="103"/>
      <c r="N41" s="84"/>
      <c r="O41" s="84"/>
      <c r="P41" s="84"/>
      <c r="Q41" s="103"/>
      <c r="R41" s="84"/>
      <c r="S41" s="84"/>
      <c r="T41" s="84"/>
      <c r="U41" s="103"/>
      <c r="V41" s="84"/>
      <c r="W41" s="84"/>
      <c r="X41" s="84"/>
      <c r="Y41" s="103"/>
      <c r="Z41" s="84"/>
      <c r="AA41" s="84"/>
      <c r="AB41" s="84"/>
      <c r="AC41" s="103"/>
      <c r="AD41" s="84"/>
      <c r="AE41" s="84"/>
      <c r="AF41" s="84"/>
      <c r="AG41" s="84"/>
      <c r="AH41" s="84"/>
      <c r="AI41" s="84"/>
      <c r="AJ41" s="103"/>
      <c r="AK41" s="103"/>
    </row>
    <row r="42" spans="1:37" ht="12.75">
      <c r="A42" s="2"/>
      <c r="B42" s="2"/>
      <c r="C42" s="2"/>
      <c r="D42" s="84"/>
      <c r="E42" s="84"/>
      <c r="F42" s="84"/>
      <c r="G42" s="84"/>
      <c r="H42" s="84"/>
      <c r="I42" s="84"/>
      <c r="J42" s="84"/>
      <c r="K42" s="84"/>
      <c r="L42" s="84"/>
      <c r="M42" s="103"/>
      <c r="N42" s="84"/>
      <c r="O42" s="84"/>
      <c r="P42" s="84"/>
      <c r="Q42" s="103"/>
      <c r="R42" s="84"/>
      <c r="S42" s="84"/>
      <c r="T42" s="84"/>
      <c r="U42" s="103"/>
      <c r="V42" s="84"/>
      <c r="W42" s="84"/>
      <c r="X42" s="84"/>
      <c r="Y42" s="103"/>
      <c r="Z42" s="84"/>
      <c r="AA42" s="84"/>
      <c r="AB42" s="84"/>
      <c r="AC42" s="103"/>
      <c r="AD42" s="84"/>
      <c r="AE42" s="84"/>
      <c r="AF42" s="84"/>
      <c r="AG42" s="84"/>
      <c r="AH42" s="84"/>
      <c r="AI42" s="84"/>
      <c r="AJ42" s="103"/>
      <c r="AK42" s="103"/>
    </row>
    <row r="43" spans="1:37" ht="12.75">
      <c r="A43" s="2"/>
      <c r="B43" s="2"/>
      <c r="C43" s="2"/>
      <c r="D43" s="84"/>
      <c r="E43" s="84"/>
      <c r="F43" s="84"/>
      <c r="G43" s="84"/>
      <c r="H43" s="84"/>
      <c r="I43" s="84"/>
      <c r="J43" s="84"/>
      <c r="K43" s="84"/>
      <c r="L43" s="84"/>
      <c r="M43" s="103"/>
      <c r="N43" s="84"/>
      <c r="O43" s="84"/>
      <c r="P43" s="84"/>
      <c r="Q43" s="103"/>
      <c r="R43" s="84"/>
      <c r="S43" s="84"/>
      <c r="T43" s="84"/>
      <c r="U43" s="103"/>
      <c r="V43" s="84"/>
      <c r="W43" s="84"/>
      <c r="X43" s="84"/>
      <c r="Y43" s="103"/>
      <c r="Z43" s="84"/>
      <c r="AA43" s="84"/>
      <c r="AB43" s="84"/>
      <c r="AC43" s="103"/>
      <c r="AD43" s="84"/>
      <c r="AE43" s="84"/>
      <c r="AF43" s="84"/>
      <c r="AG43" s="84"/>
      <c r="AH43" s="84"/>
      <c r="AI43" s="84"/>
      <c r="AJ43" s="103"/>
      <c r="AK43" s="103"/>
    </row>
    <row r="44" spans="1:37" ht="12.75">
      <c r="A44" s="2"/>
      <c r="B44" s="2"/>
      <c r="C44" s="2"/>
      <c r="D44" s="84"/>
      <c r="E44" s="84"/>
      <c r="F44" s="84"/>
      <c r="G44" s="84"/>
      <c r="H44" s="84"/>
      <c r="I44" s="84"/>
      <c r="J44" s="84"/>
      <c r="K44" s="84"/>
      <c r="L44" s="84"/>
      <c r="M44" s="103"/>
      <c r="N44" s="84"/>
      <c r="O44" s="84"/>
      <c r="P44" s="84"/>
      <c r="Q44" s="103"/>
      <c r="R44" s="84"/>
      <c r="S44" s="84"/>
      <c r="T44" s="84"/>
      <c r="U44" s="103"/>
      <c r="V44" s="84"/>
      <c r="W44" s="84"/>
      <c r="X44" s="84"/>
      <c r="Y44" s="103"/>
      <c r="Z44" s="84"/>
      <c r="AA44" s="84"/>
      <c r="AB44" s="84"/>
      <c r="AC44" s="103"/>
      <c r="AD44" s="84"/>
      <c r="AE44" s="84"/>
      <c r="AF44" s="84"/>
      <c r="AG44" s="84"/>
      <c r="AH44" s="84"/>
      <c r="AI44" s="84"/>
      <c r="AJ44" s="103"/>
      <c r="AK44" s="103"/>
    </row>
    <row r="45" spans="1:37" ht="12.75">
      <c r="A45" s="2"/>
      <c r="B45" s="2"/>
      <c r="C45" s="2"/>
      <c r="D45" s="84"/>
      <c r="E45" s="84"/>
      <c r="F45" s="84"/>
      <c r="G45" s="84"/>
      <c r="H45" s="84"/>
      <c r="I45" s="84"/>
      <c r="J45" s="84"/>
      <c r="K45" s="84"/>
      <c r="L45" s="84"/>
      <c r="M45" s="103"/>
      <c r="N45" s="84"/>
      <c r="O45" s="84"/>
      <c r="P45" s="84"/>
      <c r="Q45" s="103"/>
      <c r="R45" s="84"/>
      <c r="S45" s="84"/>
      <c r="T45" s="84"/>
      <c r="U45" s="103"/>
      <c r="V45" s="84"/>
      <c r="W45" s="84"/>
      <c r="X45" s="84"/>
      <c r="Y45" s="103"/>
      <c r="Z45" s="84"/>
      <c r="AA45" s="84"/>
      <c r="AB45" s="84"/>
      <c r="AC45" s="103"/>
      <c r="AD45" s="84"/>
      <c r="AE45" s="84"/>
      <c r="AF45" s="84"/>
      <c r="AG45" s="84"/>
      <c r="AH45" s="84"/>
      <c r="AI45" s="84"/>
      <c r="AJ45" s="103"/>
      <c r="AK45" s="103"/>
    </row>
    <row r="46" spans="1:37" ht="12.75">
      <c r="A46" s="2"/>
      <c r="B46" s="2"/>
      <c r="C46" s="2"/>
      <c r="D46" s="84"/>
      <c r="E46" s="84"/>
      <c r="F46" s="84"/>
      <c r="G46" s="84"/>
      <c r="H46" s="84"/>
      <c r="I46" s="84"/>
      <c r="J46" s="84"/>
      <c r="K46" s="84"/>
      <c r="L46" s="84"/>
      <c r="M46" s="103"/>
      <c r="N46" s="84"/>
      <c r="O46" s="84"/>
      <c r="P46" s="84"/>
      <c r="Q46" s="103"/>
      <c r="R46" s="84"/>
      <c r="S46" s="84"/>
      <c r="T46" s="84"/>
      <c r="U46" s="103"/>
      <c r="V46" s="84"/>
      <c r="W46" s="84"/>
      <c r="X46" s="84"/>
      <c r="Y46" s="103"/>
      <c r="Z46" s="84"/>
      <c r="AA46" s="84"/>
      <c r="AB46" s="84"/>
      <c r="AC46" s="103"/>
      <c r="AD46" s="84"/>
      <c r="AE46" s="84"/>
      <c r="AF46" s="84"/>
      <c r="AG46" s="84"/>
      <c r="AH46" s="84"/>
      <c r="AI46" s="84"/>
      <c r="AJ46" s="103"/>
      <c r="AK46" s="103"/>
    </row>
    <row r="47" spans="1:37" ht="12.75">
      <c r="A47" s="2"/>
      <c r="B47" s="2"/>
      <c r="C47" s="2"/>
      <c r="D47" s="84"/>
      <c r="E47" s="84"/>
      <c r="F47" s="84"/>
      <c r="G47" s="84"/>
      <c r="H47" s="84"/>
      <c r="I47" s="84"/>
      <c r="J47" s="84"/>
      <c r="K47" s="84"/>
      <c r="L47" s="84"/>
      <c r="M47" s="103"/>
      <c r="N47" s="84"/>
      <c r="O47" s="84"/>
      <c r="P47" s="84"/>
      <c r="Q47" s="103"/>
      <c r="R47" s="84"/>
      <c r="S47" s="84"/>
      <c r="T47" s="84"/>
      <c r="U47" s="103"/>
      <c r="V47" s="84"/>
      <c r="W47" s="84"/>
      <c r="X47" s="84"/>
      <c r="Y47" s="103"/>
      <c r="Z47" s="84"/>
      <c r="AA47" s="84"/>
      <c r="AB47" s="84"/>
      <c r="AC47" s="103"/>
      <c r="AD47" s="84"/>
      <c r="AE47" s="84"/>
      <c r="AF47" s="84"/>
      <c r="AG47" s="84"/>
      <c r="AH47" s="84"/>
      <c r="AI47" s="84"/>
      <c r="AJ47" s="103"/>
      <c r="AK47" s="103"/>
    </row>
    <row r="48" spans="1:37" ht="12.75">
      <c r="A48" s="2"/>
      <c r="B48" s="2"/>
      <c r="C48" s="2"/>
      <c r="D48" s="84"/>
      <c r="E48" s="84"/>
      <c r="F48" s="84"/>
      <c r="G48" s="84"/>
      <c r="H48" s="84"/>
      <c r="I48" s="84"/>
      <c r="J48" s="84"/>
      <c r="K48" s="84"/>
      <c r="L48" s="84"/>
      <c r="M48" s="103"/>
      <c r="N48" s="84"/>
      <c r="O48" s="84"/>
      <c r="P48" s="84"/>
      <c r="Q48" s="103"/>
      <c r="R48" s="84"/>
      <c r="S48" s="84"/>
      <c r="T48" s="84"/>
      <c r="U48" s="103"/>
      <c r="V48" s="84"/>
      <c r="W48" s="84"/>
      <c r="X48" s="84"/>
      <c r="Y48" s="103"/>
      <c r="Z48" s="84"/>
      <c r="AA48" s="84"/>
      <c r="AB48" s="84"/>
      <c r="AC48" s="103"/>
      <c r="AD48" s="84"/>
      <c r="AE48" s="84"/>
      <c r="AF48" s="84"/>
      <c r="AG48" s="84"/>
      <c r="AH48" s="84"/>
      <c r="AI48" s="84"/>
      <c r="AJ48" s="103"/>
      <c r="AK48" s="103"/>
    </row>
    <row r="49" spans="1:37" ht="12.75">
      <c r="A49" s="2"/>
      <c r="B49" s="2"/>
      <c r="C49" s="2"/>
      <c r="D49" s="84"/>
      <c r="E49" s="84"/>
      <c r="F49" s="84"/>
      <c r="G49" s="84"/>
      <c r="H49" s="84"/>
      <c r="I49" s="84"/>
      <c r="J49" s="84"/>
      <c r="K49" s="84"/>
      <c r="L49" s="84"/>
      <c r="M49" s="103"/>
      <c r="N49" s="84"/>
      <c r="O49" s="84"/>
      <c r="P49" s="84"/>
      <c r="Q49" s="103"/>
      <c r="R49" s="84"/>
      <c r="S49" s="84"/>
      <c r="T49" s="84"/>
      <c r="U49" s="103"/>
      <c r="V49" s="84"/>
      <c r="W49" s="84"/>
      <c r="X49" s="84"/>
      <c r="Y49" s="103"/>
      <c r="Z49" s="84"/>
      <c r="AA49" s="84"/>
      <c r="AB49" s="84"/>
      <c r="AC49" s="103"/>
      <c r="AD49" s="84"/>
      <c r="AE49" s="84"/>
      <c r="AF49" s="84"/>
      <c r="AG49" s="84"/>
      <c r="AH49" s="84"/>
      <c r="AI49" s="84"/>
      <c r="AJ49" s="103"/>
      <c r="AK49" s="103"/>
    </row>
    <row r="50" spans="1:37" ht="12.75">
      <c r="A50" s="2"/>
      <c r="B50" s="2"/>
      <c r="C50" s="2"/>
      <c r="D50" s="84"/>
      <c r="E50" s="84"/>
      <c r="F50" s="84"/>
      <c r="G50" s="84"/>
      <c r="H50" s="84"/>
      <c r="I50" s="84"/>
      <c r="J50" s="84"/>
      <c r="K50" s="84"/>
      <c r="L50" s="84"/>
      <c r="M50" s="103"/>
      <c r="N50" s="84"/>
      <c r="O50" s="84"/>
      <c r="P50" s="84"/>
      <c r="Q50" s="103"/>
      <c r="R50" s="84"/>
      <c r="S50" s="84"/>
      <c r="T50" s="84"/>
      <c r="U50" s="103"/>
      <c r="V50" s="84"/>
      <c r="W50" s="84"/>
      <c r="X50" s="84"/>
      <c r="Y50" s="103"/>
      <c r="Z50" s="84"/>
      <c r="AA50" s="84"/>
      <c r="AB50" s="84"/>
      <c r="AC50" s="103"/>
      <c r="AD50" s="84"/>
      <c r="AE50" s="84"/>
      <c r="AF50" s="84"/>
      <c r="AG50" s="84"/>
      <c r="AH50" s="84"/>
      <c r="AI50" s="84"/>
      <c r="AJ50" s="103"/>
      <c r="AK50" s="103"/>
    </row>
    <row r="51" spans="1:37" ht="12.75">
      <c r="A51" s="2"/>
      <c r="B51" s="2"/>
      <c r="C51" s="2"/>
      <c r="D51" s="84"/>
      <c r="E51" s="84"/>
      <c r="F51" s="84"/>
      <c r="G51" s="84"/>
      <c r="H51" s="84"/>
      <c r="I51" s="84"/>
      <c r="J51" s="84"/>
      <c r="K51" s="84"/>
      <c r="L51" s="84"/>
      <c r="M51" s="103"/>
      <c r="N51" s="84"/>
      <c r="O51" s="84"/>
      <c r="P51" s="84"/>
      <c r="Q51" s="103"/>
      <c r="R51" s="84"/>
      <c r="S51" s="84"/>
      <c r="T51" s="84"/>
      <c r="U51" s="103"/>
      <c r="V51" s="84"/>
      <c r="W51" s="84"/>
      <c r="X51" s="84"/>
      <c r="Y51" s="103"/>
      <c r="Z51" s="84"/>
      <c r="AA51" s="84"/>
      <c r="AB51" s="84"/>
      <c r="AC51" s="103"/>
      <c r="AD51" s="84"/>
      <c r="AE51" s="84"/>
      <c r="AF51" s="84"/>
      <c r="AG51" s="84"/>
      <c r="AH51" s="84"/>
      <c r="AI51" s="84"/>
      <c r="AJ51" s="103"/>
      <c r="AK51" s="103"/>
    </row>
    <row r="52" spans="1:37" ht="12.75">
      <c r="A52" s="2"/>
      <c r="B52" s="2"/>
      <c r="C52" s="2"/>
      <c r="D52" s="84"/>
      <c r="E52" s="84"/>
      <c r="F52" s="84"/>
      <c r="G52" s="84"/>
      <c r="H52" s="84"/>
      <c r="I52" s="84"/>
      <c r="J52" s="84"/>
      <c r="K52" s="84"/>
      <c r="L52" s="84"/>
      <c r="M52" s="103"/>
      <c r="N52" s="84"/>
      <c r="O52" s="84"/>
      <c r="P52" s="84"/>
      <c r="Q52" s="103"/>
      <c r="R52" s="84"/>
      <c r="S52" s="84"/>
      <c r="T52" s="84"/>
      <c r="U52" s="103"/>
      <c r="V52" s="84"/>
      <c r="W52" s="84"/>
      <c r="X52" s="84"/>
      <c r="Y52" s="103"/>
      <c r="Z52" s="84"/>
      <c r="AA52" s="84"/>
      <c r="AB52" s="84"/>
      <c r="AC52" s="103"/>
      <c r="AD52" s="84"/>
      <c r="AE52" s="84"/>
      <c r="AF52" s="84"/>
      <c r="AG52" s="84"/>
      <c r="AH52" s="84"/>
      <c r="AI52" s="84"/>
      <c r="AJ52" s="103"/>
      <c r="AK52" s="103"/>
    </row>
    <row r="53" spans="1:37" ht="12.75">
      <c r="A53" s="2"/>
      <c r="B53" s="2"/>
      <c r="C53" s="2"/>
      <c r="D53" s="84"/>
      <c r="E53" s="84"/>
      <c r="F53" s="84"/>
      <c r="G53" s="84"/>
      <c r="H53" s="84"/>
      <c r="I53" s="84"/>
      <c r="J53" s="84"/>
      <c r="K53" s="84"/>
      <c r="L53" s="84"/>
      <c r="M53" s="103"/>
      <c r="N53" s="84"/>
      <c r="O53" s="84"/>
      <c r="P53" s="84"/>
      <c r="Q53" s="103"/>
      <c r="R53" s="84"/>
      <c r="S53" s="84"/>
      <c r="T53" s="84"/>
      <c r="U53" s="103"/>
      <c r="V53" s="84"/>
      <c r="W53" s="84"/>
      <c r="X53" s="84"/>
      <c r="Y53" s="103"/>
      <c r="Z53" s="84"/>
      <c r="AA53" s="84"/>
      <c r="AB53" s="84"/>
      <c r="AC53" s="103"/>
      <c r="AD53" s="84"/>
      <c r="AE53" s="84"/>
      <c r="AF53" s="84"/>
      <c r="AG53" s="84"/>
      <c r="AH53" s="84"/>
      <c r="AI53" s="84"/>
      <c r="AJ53" s="103"/>
      <c r="AK53" s="103"/>
    </row>
    <row r="54" spans="1:37" ht="12.75">
      <c r="A54" s="2"/>
      <c r="B54" s="2"/>
      <c r="C54" s="2"/>
      <c r="D54" s="84"/>
      <c r="E54" s="84"/>
      <c r="F54" s="84"/>
      <c r="G54" s="84"/>
      <c r="H54" s="84"/>
      <c r="I54" s="84"/>
      <c r="J54" s="84"/>
      <c r="K54" s="84"/>
      <c r="L54" s="84"/>
      <c r="M54" s="103"/>
      <c r="N54" s="84"/>
      <c r="O54" s="84"/>
      <c r="P54" s="84"/>
      <c r="Q54" s="103"/>
      <c r="R54" s="84"/>
      <c r="S54" s="84"/>
      <c r="T54" s="84"/>
      <c r="U54" s="103"/>
      <c r="V54" s="84"/>
      <c r="W54" s="84"/>
      <c r="X54" s="84"/>
      <c r="Y54" s="103"/>
      <c r="Z54" s="84"/>
      <c r="AA54" s="84"/>
      <c r="AB54" s="84"/>
      <c r="AC54" s="103"/>
      <c r="AD54" s="84"/>
      <c r="AE54" s="84"/>
      <c r="AF54" s="84"/>
      <c r="AG54" s="84"/>
      <c r="AH54" s="84"/>
      <c r="AI54" s="84"/>
      <c r="AJ54" s="103"/>
      <c r="AK54" s="103"/>
    </row>
    <row r="55" spans="1:37" ht="12.75">
      <c r="A55" s="2"/>
      <c r="B55" s="2"/>
      <c r="C55" s="2"/>
      <c r="D55" s="84"/>
      <c r="E55" s="84"/>
      <c r="F55" s="84"/>
      <c r="G55" s="84"/>
      <c r="H55" s="84"/>
      <c r="I55" s="84"/>
      <c r="J55" s="84"/>
      <c r="K55" s="84"/>
      <c r="L55" s="84"/>
      <c r="M55" s="103"/>
      <c r="N55" s="84"/>
      <c r="O55" s="84"/>
      <c r="P55" s="84"/>
      <c r="Q55" s="103"/>
      <c r="R55" s="84"/>
      <c r="S55" s="84"/>
      <c r="T55" s="84"/>
      <c r="U55" s="103"/>
      <c r="V55" s="84"/>
      <c r="W55" s="84"/>
      <c r="X55" s="84"/>
      <c r="Y55" s="103"/>
      <c r="Z55" s="84"/>
      <c r="AA55" s="84"/>
      <c r="AB55" s="84"/>
      <c r="AC55" s="103"/>
      <c r="AD55" s="84"/>
      <c r="AE55" s="84"/>
      <c r="AF55" s="84"/>
      <c r="AG55" s="84"/>
      <c r="AH55" s="84"/>
      <c r="AI55" s="84"/>
      <c r="AJ55" s="103"/>
      <c r="AK55" s="103"/>
    </row>
    <row r="56" spans="1:37" ht="12.75">
      <c r="A56" s="2"/>
      <c r="B56" s="2"/>
      <c r="C56" s="2"/>
      <c r="D56" s="84"/>
      <c r="E56" s="84"/>
      <c r="F56" s="84"/>
      <c r="G56" s="84"/>
      <c r="H56" s="84"/>
      <c r="I56" s="84"/>
      <c r="J56" s="84"/>
      <c r="K56" s="84"/>
      <c r="L56" s="84"/>
      <c r="M56" s="103"/>
      <c r="N56" s="84"/>
      <c r="O56" s="84"/>
      <c r="P56" s="84"/>
      <c r="Q56" s="103"/>
      <c r="R56" s="84"/>
      <c r="S56" s="84"/>
      <c r="T56" s="84"/>
      <c r="U56" s="103"/>
      <c r="V56" s="84"/>
      <c r="W56" s="84"/>
      <c r="X56" s="84"/>
      <c r="Y56" s="103"/>
      <c r="Z56" s="84"/>
      <c r="AA56" s="84"/>
      <c r="AB56" s="84"/>
      <c r="AC56" s="103"/>
      <c r="AD56" s="84"/>
      <c r="AE56" s="84"/>
      <c r="AF56" s="84"/>
      <c r="AG56" s="84"/>
      <c r="AH56" s="84"/>
      <c r="AI56" s="84"/>
      <c r="AJ56" s="103"/>
      <c r="AK56" s="103"/>
    </row>
    <row r="57" spans="1:37" ht="12.75">
      <c r="A57" s="2"/>
      <c r="B57" s="2"/>
      <c r="C57" s="2"/>
      <c r="D57" s="84"/>
      <c r="E57" s="84"/>
      <c r="F57" s="84"/>
      <c r="G57" s="84"/>
      <c r="H57" s="84"/>
      <c r="I57" s="84"/>
      <c r="J57" s="84"/>
      <c r="K57" s="84"/>
      <c r="L57" s="84"/>
      <c r="M57" s="103"/>
      <c r="N57" s="84"/>
      <c r="O57" s="84"/>
      <c r="P57" s="84"/>
      <c r="Q57" s="103"/>
      <c r="R57" s="84"/>
      <c r="S57" s="84"/>
      <c r="T57" s="84"/>
      <c r="U57" s="103"/>
      <c r="V57" s="84"/>
      <c r="W57" s="84"/>
      <c r="X57" s="84"/>
      <c r="Y57" s="103"/>
      <c r="Z57" s="84"/>
      <c r="AA57" s="84"/>
      <c r="AB57" s="84"/>
      <c r="AC57" s="103"/>
      <c r="AD57" s="84"/>
      <c r="AE57" s="84"/>
      <c r="AF57" s="84"/>
      <c r="AG57" s="84"/>
      <c r="AH57" s="84"/>
      <c r="AI57" s="84"/>
      <c r="AJ57" s="103"/>
      <c r="AK57" s="103"/>
    </row>
    <row r="58" spans="1:37" ht="12.75">
      <c r="A58" s="2"/>
      <c r="B58" s="2"/>
      <c r="C58" s="2"/>
      <c r="D58" s="84"/>
      <c r="E58" s="84"/>
      <c r="F58" s="84"/>
      <c r="G58" s="84"/>
      <c r="H58" s="84"/>
      <c r="I58" s="84"/>
      <c r="J58" s="84"/>
      <c r="K58" s="84"/>
      <c r="L58" s="84"/>
      <c r="M58" s="103"/>
      <c r="N58" s="84"/>
      <c r="O58" s="84"/>
      <c r="P58" s="84"/>
      <c r="Q58" s="103"/>
      <c r="R58" s="84"/>
      <c r="S58" s="84"/>
      <c r="T58" s="84"/>
      <c r="U58" s="103"/>
      <c r="V58" s="84"/>
      <c r="W58" s="84"/>
      <c r="X58" s="84"/>
      <c r="Y58" s="103"/>
      <c r="Z58" s="84"/>
      <c r="AA58" s="84"/>
      <c r="AB58" s="84"/>
      <c r="AC58" s="103"/>
      <c r="AD58" s="84"/>
      <c r="AE58" s="84"/>
      <c r="AF58" s="84"/>
      <c r="AG58" s="84"/>
      <c r="AH58" s="84"/>
      <c r="AI58" s="84"/>
      <c r="AJ58" s="103"/>
      <c r="AK58" s="103"/>
    </row>
    <row r="59" spans="1:37" ht="12.75">
      <c r="A59" s="2"/>
      <c r="B59" s="2"/>
      <c r="C59" s="2"/>
      <c r="D59" s="84"/>
      <c r="E59" s="84"/>
      <c r="F59" s="84"/>
      <c r="G59" s="84"/>
      <c r="H59" s="84"/>
      <c r="I59" s="84"/>
      <c r="J59" s="84"/>
      <c r="K59" s="84"/>
      <c r="L59" s="84"/>
      <c r="M59" s="103"/>
      <c r="N59" s="84"/>
      <c r="O59" s="84"/>
      <c r="P59" s="84"/>
      <c r="Q59" s="103"/>
      <c r="R59" s="84"/>
      <c r="S59" s="84"/>
      <c r="T59" s="84"/>
      <c r="U59" s="103"/>
      <c r="V59" s="84"/>
      <c r="W59" s="84"/>
      <c r="X59" s="84"/>
      <c r="Y59" s="103"/>
      <c r="Z59" s="84"/>
      <c r="AA59" s="84"/>
      <c r="AB59" s="84"/>
      <c r="AC59" s="103"/>
      <c r="AD59" s="84"/>
      <c r="AE59" s="84"/>
      <c r="AF59" s="84"/>
      <c r="AG59" s="84"/>
      <c r="AH59" s="84"/>
      <c r="AI59" s="84"/>
      <c r="AJ59" s="103"/>
      <c r="AK59" s="103"/>
    </row>
    <row r="60" spans="1:37" ht="12.75">
      <c r="A60" s="2"/>
      <c r="B60" s="2"/>
      <c r="C60" s="2"/>
      <c r="D60" s="84"/>
      <c r="E60" s="84"/>
      <c r="F60" s="84"/>
      <c r="G60" s="84"/>
      <c r="H60" s="84"/>
      <c r="I60" s="84"/>
      <c r="J60" s="84"/>
      <c r="K60" s="84"/>
      <c r="L60" s="84"/>
      <c r="M60" s="103"/>
      <c r="N60" s="84"/>
      <c r="O60" s="84"/>
      <c r="P60" s="84"/>
      <c r="Q60" s="103"/>
      <c r="R60" s="84"/>
      <c r="S60" s="84"/>
      <c r="T60" s="84"/>
      <c r="U60" s="103"/>
      <c r="V60" s="84"/>
      <c r="W60" s="84"/>
      <c r="X60" s="84"/>
      <c r="Y60" s="103"/>
      <c r="Z60" s="84"/>
      <c r="AA60" s="84"/>
      <c r="AB60" s="84"/>
      <c r="AC60" s="103"/>
      <c r="AD60" s="84"/>
      <c r="AE60" s="84"/>
      <c r="AF60" s="84"/>
      <c r="AG60" s="84"/>
      <c r="AH60" s="84"/>
      <c r="AI60" s="84"/>
      <c r="AJ60" s="103"/>
      <c r="AK60" s="103"/>
    </row>
    <row r="61" spans="1:37" ht="12.75">
      <c r="A61" s="2"/>
      <c r="B61" s="2"/>
      <c r="C61" s="2"/>
      <c r="D61" s="84"/>
      <c r="E61" s="84"/>
      <c r="F61" s="84"/>
      <c r="G61" s="84"/>
      <c r="H61" s="84"/>
      <c r="I61" s="84"/>
      <c r="J61" s="84"/>
      <c r="K61" s="84"/>
      <c r="L61" s="84"/>
      <c r="M61" s="103"/>
      <c r="N61" s="84"/>
      <c r="O61" s="84"/>
      <c r="P61" s="84"/>
      <c r="Q61" s="103"/>
      <c r="R61" s="84"/>
      <c r="S61" s="84"/>
      <c r="T61" s="84"/>
      <c r="U61" s="103"/>
      <c r="V61" s="84"/>
      <c r="W61" s="84"/>
      <c r="X61" s="84"/>
      <c r="Y61" s="103"/>
      <c r="Z61" s="84"/>
      <c r="AA61" s="84"/>
      <c r="AB61" s="84"/>
      <c r="AC61" s="103"/>
      <c r="AD61" s="84"/>
      <c r="AE61" s="84"/>
      <c r="AF61" s="84"/>
      <c r="AG61" s="84"/>
      <c r="AH61" s="84"/>
      <c r="AI61" s="84"/>
      <c r="AJ61" s="103"/>
      <c r="AK61" s="103"/>
    </row>
    <row r="62" spans="1:37" ht="12.75">
      <c r="A62" s="2"/>
      <c r="B62" s="2"/>
      <c r="C62" s="2"/>
      <c r="D62" s="84"/>
      <c r="E62" s="84"/>
      <c r="F62" s="84"/>
      <c r="G62" s="84"/>
      <c r="H62" s="84"/>
      <c r="I62" s="84"/>
      <c r="J62" s="84"/>
      <c r="K62" s="84"/>
      <c r="L62" s="84"/>
      <c r="M62" s="103"/>
      <c r="N62" s="84"/>
      <c r="O62" s="84"/>
      <c r="P62" s="84"/>
      <c r="Q62" s="103"/>
      <c r="R62" s="84"/>
      <c r="S62" s="84"/>
      <c r="T62" s="84"/>
      <c r="U62" s="103"/>
      <c r="V62" s="84"/>
      <c r="W62" s="84"/>
      <c r="X62" s="84"/>
      <c r="Y62" s="103"/>
      <c r="Z62" s="84"/>
      <c r="AA62" s="84"/>
      <c r="AB62" s="84"/>
      <c r="AC62" s="103"/>
      <c r="AD62" s="84"/>
      <c r="AE62" s="84"/>
      <c r="AF62" s="84"/>
      <c r="AG62" s="84"/>
      <c r="AH62" s="84"/>
      <c r="AI62" s="84"/>
      <c r="AJ62" s="103"/>
      <c r="AK62" s="103"/>
    </row>
    <row r="63" spans="1:37" ht="12.75">
      <c r="A63" s="2"/>
      <c r="B63" s="2"/>
      <c r="C63" s="2"/>
      <c r="D63" s="84"/>
      <c r="E63" s="84"/>
      <c r="F63" s="84"/>
      <c r="G63" s="84"/>
      <c r="H63" s="84"/>
      <c r="I63" s="84"/>
      <c r="J63" s="84"/>
      <c r="K63" s="84"/>
      <c r="L63" s="84"/>
      <c r="M63" s="103"/>
      <c r="N63" s="84"/>
      <c r="O63" s="84"/>
      <c r="P63" s="84"/>
      <c r="Q63" s="103"/>
      <c r="R63" s="84"/>
      <c r="S63" s="84"/>
      <c r="T63" s="84"/>
      <c r="U63" s="103"/>
      <c r="V63" s="84"/>
      <c r="W63" s="84"/>
      <c r="X63" s="84"/>
      <c r="Y63" s="103"/>
      <c r="Z63" s="84"/>
      <c r="AA63" s="84"/>
      <c r="AB63" s="84"/>
      <c r="AC63" s="103"/>
      <c r="AD63" s="84"/>
      <c r="AE63" s="84"/>
      <c r="AF63" s="84"/>
      <c r="AG63" s="84"/>
      <c r="AH63" s="84"/>
      <c r="AI63" s="84"/>
      <c r="AJ63" s="103"/>
      <c r="AK63" s="103"/>
    </row>
    <row r="64" spans="1:37" ht="12.75">
      <c r="A64" s="2"/>
      <c r="B64" s="2"/>
      <c r="C64" s="2"/>
      <c r="D64" s="84"/>
      <c r="E64" s="84"/>
      <c r="F64" s="84"/>
      <c r="G64" s="84"/>
      <c r="H64" s="84"/>
      <c r="I64" s="84"/>
      <c r="J64" s="84"/>
      <c r="K64" s="84"/>
      <c r="L64" s="84"/>
      <c r="M64" s="103"/>
      <c r="N64" s="84"/>
      <c r="O64" s="84"/>
      <c r="P64" s="84"/>
      <c r="Q64" s="103"/>
      <c r="R64" s="84"/>
      <c r="S64" s="84"/>
      <c r="T64" s="84"/>
      <c r="U64" s="103"/>
      <c r="V64" s="84"/>
      <c r="W64" s="84"/>
      <c r="X64" s="84"/>
      <c r="Y64" s="103"/>
      <c r="Z64" s="84"/>
      <c r="AA64" s="84"/>
      <c r="AB64" s="84"/>
      <c r="AC64" s="103"/>
      <c r="AD64" s="84"/>
      <c r="AE64" s="84"/>
      <c r="AF64" s="84"/>
      <c r="AG64" s="84"/>
      <c r="AH64" s="84"/>
      <c r="AI64" s="84"/>
      <c r="AJ64" s="103"/>
      <c r="AK64" s="103"/>
    </row>
    <row r="65" spans="1:37" ht="12.75">
      <c r="A65" s="2"/>
      <c r="B65" s="2"/>
      <c r="C65" s="2"/>
      <c r="D65" s="84"/>
      <c r="E65" s="84"/>
      <c r="F65" s="84"/>
      <c r="G65" s="84"/>
      <c r="H65" s="84"/>
      <c r="I65" s="84"/>
      <c r="J65" s="84"/>
      <c r="K65" s="84"/>
      <c r="L65" s="84"/>
      <c r="M65" s="103"/>
      <c r="N65" s="84"/>
      <c r="O65" s="84"/>
      <c r="P65" s="84"/>
      <c r="Q65" s="103"/>
      <c r="R65" s="84"/>
      <c r="S65" s="84"/>
      <c r="T65" s="84"/>
      <c r="U65" s="103"/>
      <c r="V65" s="84"/>
      <c r="W65" s="84"/>
      <c r="X65" s="84"/>
      <c r="Y65" s="103"/>
      <c r="Z65" s="84"/>
      <c r="AA65" s="84"/>
      <c r="AB65" s="84"/>
      <c r="AC65" s="103"/>
      <c r="AD65" s="84"/>
      <c r="AE65" s="84"/>
      <c r="AF65" s="84"/>
      <c r="AG65" s="84"/>
      <c r="AH65" s="84"/>
      <c r="AI65" s="84"/>
      <c r="AJ65" s="103"/>
      <c r="AK65" s="103"/>
    </row>
    <row r="66" spans="1:37" ht="12.75">
      <c r="A66" s="2"/>
      <c r="B66" s="2"/>
      <c r="C66" s="2"/>
      <c r="D66" s="84"/>
      <c r="E66" s="84"/>
      <c r="F66" s="84"/>
      <c r="G66" s="84"/>
      <c r="H66" s="84"/>
      <c r="I66" s="84"/>
      <c r="J66" s="84"/>
      <c r="K66" s="84"/>
      <c r="L66" s="84"/>
      <c r="M66" s="103"/>
      <c r="N66" s="84"/>
      <c r="O66" s="84"/>
      <c r="P66" s="84"/>
      <c r="Q66" s="103"/>
      <c r="R66" s="84"/>
      <c r="S66" s="84"/>
      <c r="T66" s="84"/>
      <c r="U66" s="103"/>
      <c r="V66" s="84"/>
      <c r="W66" s="84"/>
      <c r="X66" s="84"/>
      <c r="Y66" s="103"/>
      <c r="Z66" s="84"/>
      <c r="AA66" s="84"/>
      <c r="AB66" s="84"/>
      <c r="AC66" s="103"/>
      <c r="AD66" s="84"/>
      <c r="AE66" s="84"/>
      <c r="AF66" s="84"/>
      <c r="AG66" s="84"/>
      <c r="AH66" s="84"/>
      <c r="AI66" s="84"/>
      <c r="AJ66" s="103"/>
      <c r="AK66" s="103"/>
    </row>
    <row r="67" spans="1:37" ht="12.75">
      <c r="A67" s="2"/>
      <c r="B67" s="2"/>
      <c r="C67" s="2"/>
      <c r="D67" s="84"/>
      <c r="E67" s="84"/>
      <c r="F67" s="84"/>
      <c r="G67" s="84"/>
      <c r="H67" s="84"/>
      <c r="I67" s="84"/>
      <c r="J67" s="84"/>
      <c r="K67" s="84"/>
      <c r="L67" s="84"/>
      <c r="M67" s="103"/>
      <c r="N67" s="84"/>
      <c r="O67" s="84"/>
      <c r="P67" s="84"/>
      <c r="Q67" s="103"/>
      <c r="R67" s="84"/>
      <c r="S67" s="84"/>
      <c r="T67" s="84"/>
      <c r="U67" s="103"/>
      <c r="V67" s="84"/>
      <c r="W67" s="84"/>
      <c r="X67" s="84"/>
      <c r="Y67" s="103"/>
      <c r="Z67" s="84"/>
      <c r="AA67" s="84"/>
      <c r="AB67" s="84"/>
      <c r="AC67" s="103"/>
      <c r="AD67" s="84"/>
      <c r="AE67" s="84"/>
      <c r="AF67" s="84"/>
      <c r="AG67" s="84"/>
      <c r="AH67" s="84"/>
      <c r="AI67" s="84"/>
      <c r="AJ67" s="103"/>
      <c r="AK67" s="103"/>
    </row>
    <row r="68" spans="1:37" ht="12.75">
      <c r="A68" s="2"/>
      <c r="B68" s="2"/>
      <c r="C68" s="2"/>
      <c r="D68" s="84"/>
      <c r="E68" s="84"/>
      <c r="F68" s="84"/>
      <c r="G68" s="84"/>
      <c r="H68" s="84"/>
      <c r="I68" s="84"/>
      <c r="J68" s="84"/>
      <c r="K68" s="84"/>
      <c r="L68" s="84"/>
      <c r="M68" s="103"/>
      <c r="N68" s="84"/>
      <c r="O68" s="84"/>
      <c r="P68" s="84"/>
      <c r="Q68" s="103"/>
      <c r="R68" s="84"/>
      <c r="S68" s="84"/>
      <c r="T68" s="84"/>
      <c r="U68" s="103"/>
      <c r="V68" s="84"/>
      <c r="W68" s="84"/>
      <c r="X68" s="84"/>
      <c r="Y68" s="103"/>
      <c r="Z68" s="84"/>
      <c r="AA68" s="84"/>
      <c r="AB68" s="84"/>
      <c r="AC68" s="103"/>
      <c r="AD68" s="84"/>
      <c r="AE68" s="84"/>
      <c r="AF68" s="84"/>
      <c r="AG68" s="84"/>
      <c r="AH68" s="84"/>
      <c r="AI68" s="84"/>
      <c r="AJ68" s="103"/>
      <c r="AK68" s="103"/>
    </row>
    <row r="69" spans="1:37" ht="12.75">
      <c r="A69" s="2"/>
      <c r="B69" s="2"/>
      <c r="C69" s="2"/>
      <c r="D69" s="84"/>
      <c r="E69" s="84"/>
      <c r="F69" s="84"/>
      <c r="G69" s="84"/>
      <c r="H69" s="84"/>
      <c r="I69" s="84"/>
      <c r="J69" s="84"/>
      <c r="K69" s="84"/>
      <c r="L69" s="84"/>
      <c r="M69" s="103"/>
      <c r="N69" s="84"/>
      <c r="O69" s="84"/>
      <c r="P69" s="84"/>
      <c r="Q69" s="103"/>
      <c r="R69" s="84"/>
      <c r="S69" s="84"/>
      <c r="T69" s="84"/>
      <c r="U69" s="103"/>
      <c r="V69" s="84"/>
      <c r="W69" s="84"/>
      <c r="X69" s="84"/>
      <c r="Y69" s="103"/>
      <c r="Z69" s="84"/>
      <c r="AA69" s="84"/>
      <c r="AB69" s="84"/>
      <c r="AC69" s="103"/>
      <c r="AD69" s="84"/>
      <c r="AE69" s="84"/>
      <c r="AF69" s="84"/>
      <c r="AG69" s="84"/>
      <c r="AH69" s="84"/>
      <c r="AI69" s="84"/>
      <c r="AJ69" s="103"/>
      <c r="AK69" s="103"/>
    </row>
    <row r="70" spans="1:37" ht="12.75">
      <c r="A70" s="2"/>
      <c r="B70" s="2"/>
      <c r="C70" s="2"/>
      <c r="D70" s="84"/>
      <c r="E70" s="84"/>
      <c r="F70" s="84"/>
      <c r="G70" s="84"/>
      <c r="H70" s="84"/>
      <c r="I70" s="84"/>
      <c r="J70" s="84"/>
      <c r="K70" s="84"/>
      <c r="L70" s="84"/>
      <c r="M70" s="103"/>
      <c r="N70" s="84"/>
      <c r="O70" s="84"/>
      <c r="P70" s="84"/>
      <c r="Q70" s="103"/>
      <c r="R70" s="84"/>
      <c r="S70" s="84"/>
      <c r="T70" s="84"/>
      <c r="U70" s="103"/>
      <c r="V70" s="84"/>
      <c r="W70" s="84"/>
      <c r="X70" s="84"/>
      <c r="Y70" s="103"/>
      <c r="Z70" s="84"/>
      <c r="AA70" s="84"/>
      <c r="AB70" s="84"/>
      <c r="AC70" s="103"/>
      <c r="AD70" s="84"/>
      <c r="AE70" s="84"/>
      <c r="AF70" s="84"/>
      <c r="AG70" s="84"/>
      <c r="AH70" s="84"/>
      <c r="AI70" s="84"/>
      <c r="AJ70" s="103"/>
      <c r="AK70" s="103"/>
    </row>
    <row r="71" spans="1:37" ht="12.75">
      <c r="A71" s="2"/>
      <c r="B71" s="2"/>
      <c r="C71" s="2"/>
      <c r="D71" s="84"/>
      <c r="E71" s="84"/>
      <c r="F71" s="84"/>
      <c r="G71" s="84"/>
      <c r="H71" s="84"/>
      <c r="I71" s="84"/>
      <c r="J71" s="84"/>
      <c r="K71" s="84"/>
      <c r="L71" s="84"/>
      <c r="M71" s="103"/>
      <c r="N71" s="84"/>
      <c r="O71" s="84"/>
      <c r="P71" s="84"/>
      <c r="Q71" s="103"/>
      <c r="R71" s="84"/>
      <c r="S71" s="84"/>
      <c r="T71" s="84"/>
      <c r="U71" s="103"/>
      <c r="V71" s="84"/>
      <c r="W71" s="84"/>
      <c r="X71" s="84"/>
      <c r="Y71" s="103"/>
      <c r="Z71" s="84"/>
      <c r="AA71" s="84"/>
      <c r="AB71" s="84"/>
      <c r="AC71" s="103"/>
      <c r="AD71" s="84"/>
      <c r="AE71" s="84"/>
      <c r="AF71" s="84"/>
      <c r="AG71" s="84"/>
      <c r="AH71" s="84"/>
      <c r="AI71" s="84"/>
      <c r="AJ71" s="103"/>
      <c r="AK71" s="103"/>
    </row>
    <row r="72" spans="1:37" ht="12.75">
      <c r="A72" s="2"/>
      <c r="B72" s="2"/>
      <c r="C72" s="2"/>
      <c r="D72" s="84"/>
      <c r="E72" s="84"/>
      <c r="F72" s="84"/>
      <c r="G72" s="84"/>
      <c r="H72" s="84"/>
      <c r="I72" s="84"/>
      <c r="J72" s="84"/>
      <c r="K72" s="84"/>
      <c r="L72" s="84"/>
      <c r="M72" s="103"/>
      <c r="N72" s="84"/>
      <c r="O72" s="84"/>
      <c r="P72" s="84"/>
      <c r="Q72" s="103"/>
      <c r="R72" s="84"/>
      <c r="S72" s="84"/>
      <c r="T72" s="84"/>
      <c r="U72" s="103"/>
      <c r="V72" s="84"/>
      <c r="W72" s="84"/>
      <c r="X72" s="84"/>
      <c r="Y72" s="103"/>
      <c r="Z72" s="84"/>
      <c r="AA72" s="84"/>
      <c r="AB72" s="84"/>
      <c r="AC72" s="103"/>
      <c r="AD72" s="84"/>
      <c r="AE72" s="84"/>
      <c r="AF72" s="84"/>
      <c r="AG72" s="84"/>
      <c r="AH72" s="84"/>
      <c r="AI72" s="84"/>
      <c r="AJ72" s="103"/>
      <c r="AK72" s="103"/>
    </row>
    <row r="73" spans="1:37" ht="12.75">
      <c r="A73" s="2"/>
      <c r="B73" s="2"/>
      <c r="C73" s="2"/>
      <c r="D73" s="84"/>
      <c r="E73" s="84"/>
      <c r="F73" s="84"/>
      <c r="G73" s="84"/>
      <c r="H73" s="84"/>
      <c r="I73" s="84"/>
      <c r="J73" s="84"/>
      <c r="K73" s="84"/>
      <c r="L73" s="84"/>
      <c r="M73" s="103"/>
      <c r="N73" s="84"/>
      <c r="O73" s="84"/>
      <c r="P73" s="84"/>
      <c r="Q73" s="103"/>
      <c r="R73" s="84"/>
      <c r="S73" s="84"/>
      <c r="T73" s="84"/>
      <c r="U73" s="103"/>
      <c r="V73" s="84"/>
      <c r="W73" s="84"/>
      <c r="X73" s="84"/>
      <c r="Y73" s="103"/>
      <c r="Z73" s="84"/>
      <c r="AA73" s="84"/>
      <c r="AB73" s="84"/>
      <c r="AC73" s="103"/>
      <c r="AD73" s="84"/>
      <c r="AE73" s="84"/>
      <c r="AF73" s="84"/>
      <c r="AG73" s="84"/>
      <c r="AH73" s="84"/>
      <c r="AI73" s="84"/>
      <c r="AJ73" s="103"/>
      <c r="AK73" s="103"/>
    </row>
    <row r="74" spans="1:37" ht="12.75">
      <c r="A74" s="2"/>
      <c r="B74" s="2"/>
      <c r="C74" s="2"/>
      <c r="D74" s="84"/>
      <c r="E74" s="84"/>
      <c r="F74" s="84"/>
      <c r="G74" s="84"/>
      <c r="H74" s="84"/>
      <c r="I74" s="84"/>
      <c r="J74" s="84"/>
      <c r="K74" s="84"/>
      <c r="L74" s="84"/>
      <c r="M74" s="103"/>
      <c r="N74" s="84"/>
      <c r="O74" s="84"/>
      <c r="P74" s="84"/>
      <c r="Q74" s="103"/>
      <c r="R74" s="84"/>
      <c r="S74" s="84"/>
      <c r="T74" s="84"/>
      <c r="U74" s="103"/>
      <c r="V74" s="84"/>
      <c r="W74" s="84"/>
      <c r="X74" s="84"/>
      <c r="Y74" s="103"/>
      <c r="Z74" s="84"/>
      <c r="AA74" s="84"/>
      <c r="AB74" s="84"/>
      <c r="AC74" s="103"/>
      <c r="AD74" s="84"/>
      <c r="AE74" s="84"/>
      <c r="AF74" s="84"/>
      <c r="AG74" s="84"/>
      <c r="AH74" s="84"/>
      <c r="AI74" s="84"/>
      <c r="AJ74" s="103"/>
      <c r="AK74" s="103"/>
    </row>
    <row r="75" spans="1:37" ht="12.75">
      <c r="A75" s="2"/>
      <c r="B75" s="2"/>
      <c r="C75" s="2"/>
      <c r="D75" s="84"/>
      <c r="E75" s="84"/>
      <c r="F75" s="84"/>
      <c r="G75" s="84"/>
      <c r="H75" s="84"/>
      <c r="I75" s="84"/>
      <c r="J75" s="84"/>
      <c r="K75" s="84"/>
      <c r="L75" s="84"/>
      <c r="M75" s="103"/>
      <c r="N75" s="84"/>
      <c r="O75" s="84"/>
      <c r="P75" s="84"/>
      <c r="Q75" s="103"/>
      <c r="R75" s="84"/>
      <c r="S75" s="84"/>
      <c r="T75" s="84"/>
      <c r="U75" s="103"/>
      <c r="V75" s="84"/>
      <c r="W75" s="84"/>
      <c r="X75" s="84"/>
      <c r="Y75" s="103"/>
      <c r="Z75" s="84"/>
      <c r="AA75" s="84"/>
      <c r="AB75" s="84"/>
      <c r="AC75" s="103"/>
      <c r="AD75" s="84"/>
      <c r="AE75" s="84"/>
      <c r="AF75" s="84"/>
      <c r="AG75" s="84"/>
      <c r="AH75" s="84"/>
      <c r="AI75" s="84"/>
      <c r="AJ75" s="103"/>
      <c r="AK75" s="103"/>
    </row>
    <row r="76" spans="1:37" ht="12.75">
      <c r="A76" s="2"/>
      <c r="B76" s="2"/>
      <c r="C76" s="2"/>
      <c r="D76" s="84"/>
      <c r="E76" s="84"/>
      <c r="F76" s="84"/>
      <c r="G76" s="84"/>
      <c r="H76" s="84"/>
      <c r="I76" s="84"/>
      <c r="J76" s="84"/>
      <c r="K76" s="84"/>
      <c r="L76" s="84"/>
      <c r="M76" s="103"/>
      <c r="N76" s="84"/>
      <c r="O76" s="84"/>
      <c r="P76" s="84"/>
      <c r="Q76" s="103"/>
      <c r="R76" s="84"/>
      <c r="S76" s="84"/>
      <c r="T76" s="84"/>
      <c r="U76" s="103"/>
      <c r="V76" s="84"/>
      <c r="W76" s="84"/>
      <c r="X76" s="84"/>
      <c r="Y76" s="103"/>
      <c r="Z76" s="84"/>
      <c r="AA76" s="84"/>
      <c r="AB76" s="84"/>
      <c r="AC76" s="103"/>
      <c r="AD76" s="84"/>
      <c r="AE76" s="84"/>
      <c r="AF76" s="84"/>
      <c r="AG76" s="84"/>
      <c r="AH76" s="84"/>
      <c r="AI76" s="84"/>
      <c r="AJ76" s="103"/>
      <c r="AK76" s="103"/>
    </row>
    <row r="77" spans="1:37" ht="12.75">
      <c r="A77" s="2"/>
      <c r="B77" s="2"/>
      <c r="C77" s="2"/>
      <c r="D77" s="84"/>
      <c r="E77" s="84"/>
      <c r="F77" s="84"/>
      <c r="G77" s="84"/>
      <c r="H77" s="84"/>
      <c r="I77" s="84"/>
      <c r="J77" s="84"/>
      <c r="K77" s="84"/>
      <c r="L77" s="84"/>
      <c r="M77" s="103"/>
      <c r="N77" s="84"/>
      <c r="O77" s="84"/>
      <c r="P77" s="84"/>
      <c r="Q77" s="103"/>
      <c r="R77" s="84"/>
      <c r="S77" s="84"/>
      <c r="T77" s="84"/>
      <c r="U77" s="103"/>
      <c r="V77" s="84"/>
      <c r="W77" s="84"/>
      <c r="X77" s="84"/>
      <c r="Y77" s="103"/>
      <c r="Z77" s="84"/>
      <c r="AA77" s="84"/>
      <c r="AB77" s="84"/>
      <c r="AC77" s="103"/>
      <c r="AD77" s="84"/>
      <c r="AE77" s="84"/>
      <c r="AF77" s="84"/>
      <c r="AG77" s="84"/>
      <c r="AH77" s="84"/>
      <c r="AI77" s="84"/>
      <c r="AJ77" s="103"/>
      <c r="AK77" s="103"/>
    </row>
    <row r="78" spans="1:37" ht="12.75">
      <c r="A78" s="2"/>
      <c r="B78" s="2"/>
      <c r="C78" s="2"/>
      <c r="D78" s="84"/>
      <c r="E78" s="84"/>
      <c r="F78" s="84"/>
      <c r="G78" s="84"/>
      <c r="H78" s="84"/>
      <c r="I78" s="84"/>
      <c r="J78" s="84"/>
      <c r="K78" s="84"/>
      <c r="L78" s="84"/>
      <c r="M78" s="103"/>
      <c r="N78" s="84"/>
      <c r="O78" s="84"/>
      <c r="P78" s="84"/>
      <c r="Q78" s="103"/>
      <c r="R78" s="84"/>
      <c r="S78" s="84"/>
      <c r="T78" s="84"/>
      <c r="U78" s="103"/>
      <c r="V78" s="84"/>
      <c r="W78" s="84"/>
      <c r="X78" s="84"/>
      <c r="Y78" s="103"/>
      <c r="Z78" s="84"/>
      <c r="AA78" s="84"/>
      <c r="AB78" s="84"/>
      <c r="AC78" s="103"/>
      <c r="AD78" s="84"/>
      <c r="AE78" s="84"/>
      <c r="AF78" s="84"/>
      <c r="AG78" s="84"/>
      <c r="AH78" s="84"/>
      <c r="AI78" s="84"/>
      <c r="AJ78" s="103"/>
      <c r="AK78" s="103"/>
    </row>
    <row r="79" spans="1:37" ht="12.75">
      <c r="A79" s="2"/>
      <c r="B79" s="2"/>
      <c r="C79" s="2"/>
      <c r="D79" s="84"/>
      <c r="E79" s="84"/>
      <c r="F79" s="84"/>
      <c r="G79" s="84"/>
      <c r="H79" s="84"/>
      <c r="I79" s="84"/>
      <c r="J79" s="84"/>
      <c r="K79" s="84"/>
      <c r="L79" s="84"/>
      <c r="M79" s="103"/>
      <c r="N79" s="84"/>
      <c r="O79" s="84"/>
      <c r="P79" s="84"/>
      <c r="Q79" s="103"/>
      <c r="R79" s="84"/>
      <c r="S79" s="84"/>
      <c r="T79" s="84"/>
      <c r="U79" s="103"/>
      <c r="V79" s="84"/>
      <c r="W79" s="84"/>
      <c r="X79" s="84"/>
      <c r="Y79" s="103"/>
      <c r="Z79" s="84"/>
      <c r="AA79" s="84"/>
      <c r="AB79" s="84"/>
      <c r="AC79" s="103"/>
      <c r="AD79" s="84"/>
      <c r="AE79" s="84"/>
      <c r="AF79" s="84"/>
      <c r="AG79" s="84"/>
      <c r="AH79" s="84"/>
      <c r="AI79" s="84"/>
      <c r="AJ79" s="103"/>
      <c r="AK79" s="103"/>
    </row>
    <row r="80" spans="1:37" ht="12.75">
      <c r="A80" s="2"/>
      <c r="B80" s="2"/>
      <c r="C80" s="2"/>
      <c r="D80" s="84"/>
      <c r="E80" s="84"/>
      <c r="F80" s="84"/>
      <c r="G80" s="84"/>
      <c r="H80" s="84"/>
      <c r="I80" s="84"/>
      <c r="J80" s="84"/>
      <c r="K80" s="84"/>
      <c r="L80" s="84"/>
      <c r="M80" s="103"/>
      <c r="N80" s="84"/>
      <c r="O80" s="84"/>
      <c r="P80" s="84"/>
      <c r="Q80" s="103"/>
      <c r="R80" s="84"/>
      <c r="S80" s="84"/>
      <c r="T80" s="84"/>
      <c r="U80" s="103"/>
      <c r="V80" s="84"/>
      <c r="W80" s="84"/>
      <c r="X80" s="84"/>
      <c r="Y80" s="103"/>
      <c r="Z80" s="84"/>
      <c r="AA80" s="84"/>
      <c r="AB80" s="84"/>
      <c r="AC80" s="103"/>
      <c r="AD80" s="84"/>
      <c r="AE80" s="84"/>
      <c r="AF80" s="84"/>
      <c r="AG80" s="84"/>
      <c r="AH80" s="84"/>
      <c r="AI80" s="84"/>
      <c r="AJ80" s="103"/>
      <c r="AK80" s="103"/>
    </row>
    <row r="81" spans="1:37" ht="12.75">
      <c r="A81" s="2"/>
      <c r="B81" s="2"/>
      <c r="C81" s="2"/>
      <c r="D81" s="84"/>
      <c r="E81" s="84"/>
      <c r="F81" s="84"/>
      <c r="G81" s="84"/>
      <c r="H81" s="84"/>
      <c r="I81" s="84"/>
      <c r="J81" s="84"/>
      <c r="K81" s="84"/>
      <c r="L81" s="84"/>
      <c r="M81" s="103"/>
      <c r="N81" s="84"/>
      <c r="O81" s="84"/>
      <c r="P81" s="84"/>
      <c r="Q81" s="103"/>
      <c r="R81" s="84"/>
      <c r="S81" s="84"/>
      <c r="T81" s="84"/>
      <c r="U81" s="103"/>
      <c r="V81" s="84"/>
      <c r="W81" s="84"/>
      <c r="X81" s="84"/>
      <c r="Y81" s="103"/>
      <c r="Z81" s="84"/>
      <c r="AA81" s="84"/>
      <c r="AB81" s="84"/>
      <c r="AC81" s="103"/>
      <c r="AD81" s="84"/>
      <c r="AE81" s="84"/>
      <c r="AF81" s="84"/>
      <c r="AG81" s="84"/>
      <c r="AH81" s="84"/>
      <c r="AI81" s="84"/>
      <c r="AJ81" s="103"/>
      <c r="AK81" s="103"/>
    </row>
    <row r="82" spans="1:3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1:3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1:3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94"/>
  <sheetViews>
    <sheetView showGridLines="0" zoomScalePageLayoutView="0" workbookViewId="0" topLeftCell="A1">
      <selection activeCell="AJ9" sqref="AJ9:AK81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6.7109375" style="3" customWidth="1"/>
    <col min="4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1" width="10.7109375" style="3" customWidth="1"/>
    <col min="22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5" width="10.7109375" style="3" hidden="1" customWidth="1"/>
    <col min="36" max="36" width="11.7109375" style="3" customWidth="1"/>
    <col min="37" max="37" width="10.7109375" style="3" customWidth="1"/>
    <col min="38" max="16384" width="9.140625" style="3" customWidth="1"/>
  </cols>
  <sheetData>
    <row r="1" spans="1:41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15.75" customHeight="1">
      <c r="A2" s="4"/>
      <c r="B2" s="140" t="s">
        <v>0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2"/>
      <c r="AM2" s="2"/>
      <c r="AN2" s="2"/>
      <c r="AO2" s="2"/>
    </row>
    <row r="3" spans="1:41" s="7" customFormat="1" ht="16.5">
      <c r="A3" s="5"/>
      <c r="B3" s="130" t="s">
        <v>1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6"/>
      <c r="AM3" s="6"/>
      <c r="AN3" s="6"/>
      <c r="AO3" s="6"/>
    </row>
    <row r="4" spans="1:41" s="13" customFormat="1" ht="16.5" customHeight="1">
      <c r="A4" s="8"/>
      <c r="B4" s="9"/>
      <c r="C4" s="10"/>
      <c r="D4" s="132" t="s">
        <v>2</v>
      </c>
      <c r="E4" s="132"/>
      <c r="F4" s="132"/>
      <c r="G4" s="132" t="s">
        <v>3</v>
      </c>
      <c r="H4" s="132"/>
      <c r="I4" s="132"/>
      <c r="J4" s="133" t="s">
        <v>4</v>
      </c>
      <c r="K4" s="134"/>
      <c r="L4" s="134"/>
      <c r="M4" s="135"/>
      <c r="N4" s="133" t="s">
        <v>5</v>
      </c>
      <c r="O4" s="136"/>
      <c r="P4" s="136"/>
      <c r="Q4" s="137"/>
      <c r="R4" s="133" t="s">
        <v>6</v>
      </c>
      <c r="S4" s="136"/>
      <c r="T4" s="136"/>
      <c r="U4" s="137"/>
      <c r="V4" s="133" t="s">
        <v>7</v>
      </c>
      <c r="W4" s="138"/>
      <c r="X4" s="138"/>
      <c r="Y4" s="139"/>
      <c r="Z4" s="133" t="s">
        <v>8</v>
      </c>
      <c r="AA4" s="134"/>
      <c r="AB4" s="134"/>
      <c r="AC4" s="135"/>
      <c r="AD4" s="133" t="s">
        <v>9</v>
      </c>
      <c r="AE4" s="134"/>
      <c r="AF4" s="134"/>
      <c r="AG4" s="134"/>
      <c r="AH4" s="134"/>
      <c r="AI4" s="134"/>
      <c r="AJ4" s="135"/>
      <c r="AK4" s="11"/>
      <c r="AL4" s="12"/>
      <c r="AM4" s="12"/>
      <c r="AN4" s="12"/>
      <c r="AO4" s="12"/>
    </row>
    <row r="5" spans="1:41" s="13" customFormat="1" ht="81.75" customHeight="1">
      <c r="A5" s="14"/>
      <c r="B5" s="15" t="s">
        <v>10</v>
      </c>
      <c r="C5" s="16" t="s">
        <v>11</v>
      </c>
      <c r="D5" s="17" t="s">
        <v>12</v>
      </c>
      <c r="E5" s="18" t="s">
        <v>13</v>
      </c>
      <c r="F5" s="19" t="s">
        <v>14</v>
      </c>
      <c r="G5" s="17" t="s">
        <v>12</v>
      </c>
      <c r="H5" s="18" t="s">
        <v>13</v>
      </c>
      <c r="I5" s="19" t="s">
        <v>14</v>
      </c>
      <c r="J5" s="17" t="s">
        <v>12</v>
      </c>
      <c r="K5" s="18" t="s">
        <v>13</v>
      </c>
      <c r="L5" s="18" t="s">
        <v>14</v>
      </c>
      <c r="M5" s="19" t="s">
        <v>15</v>
      </c>
      <c r="N5" s="17" t="s">
        <v>12</v>
      </c>
      <c r="O5" s="18" t="s">
        <v>13</v>
      </c>
      <c r="P5" s="20" t="s">
        <v>14</v>
      </c>
      <c r="Q5" s="21" t="s">
        <v>16</v>
      </c>
      <c r="R5" s="18" t="s">
        <v>12</v>
      </c>
      <c r="S5" s="18" t="s">
        <v>13</v>
      </c>
      <c r="T5" s="20" t="s">
        <v>14</v>
      </c>
      <c r="U5" s="21" t="s">
        <v>17</v>
      </c>
      <c r="V5" s="18" t="s">
        <v>12</v>
      </c>
      <c r="W5" s="18" t="s">
        <v>13</v>
      </c>
      <c r="X5" s="20" t="s">
        <v>14</v>
      </c>
      <c r="Y5" s="21" t="s">
        <v>18</v>
      </c>
      <c r="Z5" s="17" t="s">
        <v>12</v>
      </c>
      <c r="AA5" s="18" t="s">
        <v>13</v>
      </c>
      <c r="AB5" s="18" t="s">
        <v>14</v>
      </c>
      <c r="AC5" s="19" t="s">
        <v>19</v>
      </c>
      <c r="AD5" s="17" t="s">
        <v>12</v>
      </c>
      <c r="AE5" s="18" t="s">
        <v>13</v>
      </c>
      <c r="AF5" s="18" t="s">
        <v>14</v>
      </c>
      <c r="AG5" s="18"/>
      <c r="AH5" s="18"/>
      <c r="AI5" s="18"/>
      <c r="AJ5" s="22" t="s">
        <v>19</v>
      </c>
      <c r="AK5" s="23" t="s">
        <v>20</v>
      </c>
      <c r="AL5" s="12"/>
      <c r="AM5" s="12"/>
      <c r="AN5" s="12"/>
      <c r="AO5" s="12"/>
    </row>
    <row r="6" spans="1:41" s="13" customFormat="1" ht="12.75">
      <c r="A6" s="8"/>
      <c r="B6" s="24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7"/>
      <c r="AH6" s="27"/>
      <c r="AI6" s="27"/>
      <c r="AJ6" s="28"/>
      <c r="AK6" s="28"/>
      <c r="AL6" s="12"/>
      <c r="AM6" s="12"/>
      <c r="AN6" s="12"/>
      <c r="AO6" s="12"/>
    </row>
    <row r="7" spans="1:41" s="13" customFormat="1" ht="12.75">
      <c r="A7" s="32"/>
      <c r="B7" s="33" t="s">
        <v>57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5"/>
      <c r="AH7" s="35"/>
      <c r="AI7" s="35"/>
      <c r="AJ7" s="36"/>
      <c r="AK7" s="36"/>
      <c r="AL7" s="12"/>
      <c r="AM7" s="12"/>
      <c r="AN7" s="12"/>
      <c r="AO7" s="12"/>
    </row>
    <row r="8" spans="1:41" s="13" customFormat="1" ht="12.75">
      <c r="A8" s="32"/>
      <c r="B8" s="30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5"/>
      <c r="AH8" s="35"/>
      <c r="AI8" s="35"/>
      <c r="AJ8" s="36"/>
      <c r="AK8" s="36"/>
      <c r="AL8" s="12"/>
      <c r="AM8" s="12"/>
      <c r="AN8" s="12"/>
      <c r="AO8" s="12"/>
    </row>
    <row r="9" spans="1:41" s="13" customFormat="1" ht="12.75">
      <c r="A9" s="29"/>
      <c r="B9" s="38" t="s">
        <v>58</v>
      </c>
      <c r="C9" s="39" t="s">
        <v>59</v>
      </c>
      <c r="D9" s="72">
        <v>2955774322</v>
      </c>
      <c r="E9" s="73">
        <v>213746949</v>
      </c>
      <c r="F9" s="74">
        <f>$D9+$E9</f>
        <v>3169521271</v>
      </c>
      <c r="G9" s="72">
        <v>2955774322</v>
      </c>
      <c r="H9" s="73">
        <v>213746949</v>
      </c>
      <c r="I9" s="75">
        <f>$G9+$H9</f>
        <v>3169521271</v>
      </c>
      <c r="J9" s="72">
        <v>695066669</v>
      </c>
      <c r="K9" s="73">
        <v>45501566</v>
      </c>
      <c r="L9" s="73">
        <f>$J9+$K9</f>
        <v>740568235</v>
      </c>
      <c r="M9" s="99">
        <f>IF($F9=0,0,$L9/$F9)</f>
        <v>0.23365302570326243</v>
      </c>
      <c r="N9" s="110">
        <v>0</v>
      </c>
      <c r="O9" s="111">
        <v>23829470</v>
      </c>
      <c r="P9" s="112">
        <f>$N9+$O9</f>
        <v>23829470</v>
      </c>
      <c r="Q9" s="99">
        <f>IF($F9=0,0,$P9/$F9)</f>
        <v>0.007518318371304599</v>
      </c>
      <c r="R9" s="110">
        <v>0</v>
      </c>
      <c r="S9" s="112">
        <v>0</v>
      </c>
      <c r="T9" s="112">
        <f>$R9+$S9</f>
        <v>0</v>
      </c>
      <c r="U9" s="99">
        <f>IF($I9=0,0,$T9/$I9)</f>
        <v>0</v>
      </c>
      <c r="V9" s="110">
        <v>0</v>
      </c>
      <c r="W9" s="112">
        <v>0</v>
      </c>
      <c r="X9" s="112">
        <f>$V9+$W9</f>
        <v>0</v>
      </c>
      <c r="Y9" s="99">
        <f>IF($I9=0,0,$X9/$I9)</f>
        <v>0</v>
      </c>
      <c r="Z9" s="72">
        <f>$J9+$N9+$R9</f>
        <v>695066669</v>
      </c>
      <c r="AA9" s="73">
        <f>$K9+$O9+$S9</f>
        <v>69331036</v>
      </c>
      <c r="AB9" s="73">
        <f>$Z9+$AA9</f>
        <v>764397705</v>
      </c>
      <c r="AC9" s="99">
        <f>IF($I9=0,0,$AB9/$I9)</f>
        <v>0.24117134407456703</v>
      </c>
      <c r="AD9" s="72">
        <v>607944633</v>
      </c>
      <c r="AE9" s="73">
        <v>39659821</v>
      </c>
      <c r="AF9" s="73">
        <f>$AD9+$AE9</f>
        <v>647604454</v>
      </c>
      <c r="AG9" s="73">
        <v>2658789224</v>
      </c>
      <c r="AH9" s="73">
        <v>2724513653</v>
      </c>
      <c r="AI9" s="73">
        <v>2009545107</v>
      </c>
      <c r="AJ9" s="99">
        <f>IF($AH9=0,0,$AI9/$AH9)</f>
        <v>0.7375793858794805</v>
      </c>
      <c r="AK9" s="99">
        <f>IF($AF9=0,0,(($T9/$AF9)-1))</f>
        <v>-1</v>
      </c>
      <c r="AL9" s="12"/>
      <c r="AM9" s="12"/>
      <c r="AN9" s="12"/>
      <c r="AO9" s="12"/>
    </row>
    <row r="10" spans="1:41" s="13" customFormat="1" ht="12.75">
      <c r="A10" s="29"/>
      <c r="B10" s="38" t="s">
        <v>60</v>
      </c>
      <c r="C10" s="39" t="s">
        <v>61</v>
      </c>
      <c r="D10" s="72">
        <v>2734077115</v>
      </c>
      <c r="E10" s="73">
        <v>607133896</v>
      </c>
      <c r="F10" s="75">
        <f aca="true" t="shared" si="0" ref="F10:F28">$D10+$E10</f>
        <v>3341211011</v>
      </c>
      <c r="G10" s="72">
        <v>2705736479</v>
      </c>
      <c r="H10" s="73">
        <v>612978591</v>
      </c>
      <c r="I10" s="75">
        <f aca="true" t="shared" si="1" ref="I10:I28">$G10+$H10</f>
        <v>3318715070</v>
      </c>
      <c r="J10" s="72">
        <v>714152433</v>
      </c>
      <c r="K10" s="73">
        <v>13093122</v>
      </c>
      <c r="L10" s="73">
        <f aca="true" t="shared" si="2" ref="L10:L28">$J10+$K10</f>
        <v>727245555</v>
      </c>
      <c r="M10" s="99">
        <f aca="true" t="shared" si="3" ref="M10:M28">IF($F10=0,0,$L10/$F10)</f>
        <v>0.21765927162509283</v>
      </c>
      <c r="N10" s="110">
        <v>687972506</v>
      </c>
      <c r="O10" s="111">
        <v>168519763</v>
      </c>
      <c r="P10" s="112">
        <f aca="true" t="shared" si="4" ref="P10:P28">$N10+$O10</f>
        <v>856492269</v>
      </c>
      <c r="Q10" s="99">
        <f aca="true" t="shared" si="5" ref="Q10:Q28">IF($F10=0,0,$P10/$F10)</f>
        <v>0.2563418671195083</v>
      </c>
      <c r="R10" s="110">
        <v>606122789</v>
      </c>
      <c r="S10" s="112">
        <v>107804485</v>
      </c>
      <c r="T10" s="112">
        <f aca="true" t="shared" si="6" ref="T10:T28">$R10+$S10</f>
        <v>713927274</v>
      </c>
      <c r="U10" s="99">
        <f aca="true" t="shared" si="7" ref="U10:U28">IF($I10=0,0,$T10/$I10)</f>
        <v>0.21512159343043571</v>
      </c>
      <c r="V10" s="110">
        <v>0</v>
      </c>
      <c r="W10" s="112">
        <v>0</v>
      </c>
      <c r="X10" s="112">
        <f aca="true" t="shared" si="8" ref="X10:X28">$V10+$W10</f>
        <v>0</v>
      </c>
      <c r="Y10" s="99">
        <f aca="true" t="shared" si="9" ref="Y10:Y28">IF($I10=0,0,$X10/$I10)</f>
        <v>0</v>
      </c>
      <c r="Z10" s="72">
        <f aca="true" t="shared" si="10" ref="Z10:Z28">$J10+$N10+$R10</f>
        <v>2008247728</v>
      </c>
      <c r="AA10" s="73">
        <f aca="true" t="shared" si="11" ref="AA10:AA28">$K10+$O10+$S10</f>
        <v>289417370</v>
      </c>
      <c r="AB10" s="73">
        <f aca="true" t="shared" si="12" ref="AB10:AB28">$Z10+$AA10</f>
        <v>2297665098</v>
      </c>
      <c r="AC10" s="99">
        <f aca="true" t="shared" si="13" ref="AC10:AC28">IF($I10=0,0,$AB10/$I10)</f>
        <v>0.6923357533070774</v>
      </c>
      <c r="AD10" s="72">
        <v>624119335</v>
      </c>
      <c r="AE10" s="73">
        <v>84429489</v>
      </c>
      <c r="AF10" s="73">
        <f aca="true" t="shared" si="14" ref="AF10:AF28">$AD10+$AE10</f>
        <v>708548824</v>
      </c>
      <c r="AG10" s="73">
        <v>3377147219</v>
      </c>
      <c r="AH10" s="73">
        <v>2951535649</v>
      </c>
      <c r="AI10" s="73">
        <v>1947775482</v>
      </c>
      <c r="AJ10" s="99">
        <f aca="true" t="shared" si="15" ref="AJ10:AJ28">IF($AH10=0,0,$AI10/$AH10)</f>
        <v>0.6599193483093858</v>
      </c>
      <c r="AK10" s="99">
        <f aca="true" t="shared" si="16" ref="AK10:AK28">IF($AF10=0,0,(($T10/$AF10)-1))</f>
        <v>0.007590796594138416</v>
      </c>
      <c r="AL10" s="12"/>
      <c r="AM10" s="12"/>
      <c r="AN10" s="12"/>
      <c r="AO10" s="12"/>
    </row>
    <row r="11" spans="1:41" s="13" customFormat="1" ht="12.75">
      <c r="A11" s="29"/>
      <c r="B11" s="38" t="s">
        <v>62</v>
      </c>
      <c r="C11" s="39" t="s">
        <v>63</v>
      </c>
      <c r="D11" s="72">
        <v>2107106847</v>
      </c>
      <c r="E11" s="73">
        <v>633141543</v>
      </c>
      <c r="F11" s="75">
        <f t="shared" si="0"/>
        <v>2740248390</v>
      </c>
      <c r="G11" s="72">
        <v>1978524421</v>
      </c>
      <c r="H11" s="73">
        <v>838669081</v>
      </c>
      <c r="I11" s="75">
        <f t="shared" si="1"/>
        <v>2817193502</v>
      </c>
      <c r="J11" s="72">
        <v>852128656</v>
      </c>
      <c r="K11" s="73">
        <v>66814606</v>
      </c>
      <c r="L11" s="73">
        <f t="shared" si="2"/>
        <v>918943262</v>
      </c>
      <c r="M11" s="99">
        <f t="shared" si="3"/>
        <v>0.33535035194382506</v>
      </c>
      <c r="N11" s="110">
        <v>389337753</v>
      </c>
      <c r="O11" s="111">
        <v>213708446</v>
      </c>
      <c r="P11" s="112">
        <f t="shared" si="4"/>
        <v>603046199</v>
      </c>
      <c r="Q11" s="99">
        <f t="shared" si="5"/>
        <v>0.22006990359001724</v>
      </c>
      <c r="R11" s="110">
        <v>346251448</v>
      </c>
      <c r="S11" s="112">
        <v>125502828</v>
      </c>
      <c r="T11" s="112">
        <f t="shared" si="6"/>
        <v>471754276</v>
      </c>
      <c r="U11" s="99">
        <f t="shared" si="7"/>
        <v>0.16745540399162825</v>
      </c>
      <c r="V11" s="110">
        <v>0</v>
      </c>
      <c r="W11" s="112">
        <v>0</v>
      </c>
      <c r="X11" s="112">
        <f t="shared" si="8"/>
        <v>0</v>
      </c>
      <c r="Y11" s="99">
        <f t="shared" si="9"/>
        <v>0</v>
      </c>
      <c r="Z11" s="72">
        <f t="shared" si="10"/>
        <v>1587717857</v>
      </c>
      <c r="AA11" s="73">
        <f t="shared" si="11"/>
        <v>406025880</v>
      </c>
      <c r="AB11" s="73">
        <f t="shared" si="12"/>
        <v>1993743737</v>
      </c>
      <c r="AC11" s="99">
        <f t="shared" si="13"/>
        <v>0.707705642365208</v>
      </c>
      <c r="AD11" s="72">
        <v>410787450</v>
      </c>
      <c r="AE11" s="73">
        <v>89837460</v>
      </c>
      <c r="AF11" s="73">
        <f t="shared" si="14"/>
        <v>500624910</v>
      </c>
      <c r="AG11" s="73">
        <v>2546915470</v>
      </c>
      <c r="AH11" s="73">
        <v>2705185446</v>
      </c>
      <c r="AI11" s="73">
        <v>1840409654</v>
      </c>
      <c r="AJ11" s="99">
        <f t="shared" si="15"/>
        <v>0.6803266137341181</v>
      </c>
      <c r="AK11" s="99">
        <f t="shared" si="16"/>
        <v>-0.057669191890591276</v>
      </c>
      <c r="AL11" s="12"/>
      <c r="AM11" s="12"/>
      <c r="AN11" s="12"/>
      <c r="AO11" s="12"/>
    </row>
    <row r="12" spans="1:41" s="13" customFormat="1" ht="12.75">
      <c r="A12" s="29"/>
      <c r="B12" s="38" t="s">
        <v>64</v>
      </c>
      <c r="C12" s="39" t="s">
        <v>65</v>
      </c>
      <c r="D12" s="72">
        <v>2917168579</v>
      </c>
      <c r="E12" s="73">
        <v>245502811</v>
      </c>
      <c r="F12" s="75">
        <f t="shared" si="0"/>
        <v>3162671390</v>
      </c>
      <c r="G12" s="72">
        <v>2909279614</v>
      </c>
      <c r="H12" s="73">
        <v>250437726</v>
      </c>
      <c r="I12" s="75">
        <f t="shared" si="1"/>
        <v>3159717340</v>
      </c>
      <c r="J12" s="72">
        <v>251312650</v>
      </c>
      <c r="K12" s="73">
        <v>0</v>
      </c>
      <c r="L12" s="73">
        <f t="shared" si="2"/>
        <v>251312650</v>
      </c>
      <c r="M12" s="99">
        <f t="shared" si="3"/>
        <v>0.07946214418438205</v>
      </c>
      <c r="N12" s="110">
        <v>6632351</v>
      </c>
      <c r="O12" s="111">
        <v>26017887</v>
      </c>
      <c r="P12" s="112">
        <f t="shared" si="4"/>
        <v>32650238</v>
      </c>
      <c r="Q12" s="99">
        <f t="shared" si="5"/>
        <v>0.0103236264454272</v>
      </c>
      <c r="R12" s="110">
        <v>388437349</v>
      </c>
      <c r="S12" s="112">
        <v>11791848</v>
      </c>
      <c r="T12" s="112">
        <f t="shared" si="6"/>
        <v>400229197</v>
      </c>
      <c r="U12" s="99">
        <f t="shared" si="7"/>
        <v>0.12666613938321458</v>
      </c>
      <c r="V12" s="110">
        <v>0</v>
      </c>
      <c r="W12" s="112">
        <v>0</v>
      </c>
      <c r="X12" s="112">
        <f t="shared" si="8"/>
        <v>0</v>
      </c>
      <c r="Y12" s="99">
        <f t="shared" si="9"/>
        <v>0</v>
      </c>
      <c r="Z12" s="72">
        <f t="shared" si="10"/>
        <v>646382350</v>
      </c>
      <c r="AA12" s="73">
        <f t="shared" si="11"/>
        <v>37809735</v>
      </c>
      <c r="AB12" s="73">
        <f t="shared" si="12"/>
        <v>684192085</v>
      </c>
      <c r="AC12" s="99">
        <f t="shared" si="13"/>
        <v>0.21653585158981342</v>
      </c>
      <c r="AD12" s="72">
        <v>535268614</v>
      </c>
      <c r="AE12" s="73">
        <v>21159348</v>
      </c>
      <c r="AF12" s="73">
        <f t="shared" si="14"/>
        <v>556427962</v>
      </c>
      <c r="AG12" s="73">
        <v>2907006125</v>
      </c>
      <c r="AH12" s="73">
        <v>2965071418</v>
      </c>
      <c r="AI12" s="73">
        <v>1723668013</v>
      </c>
      <c r="AJ12" s="99">
        <f t="shared" si="15"/>
        <v>0.5813242819502299</v>
      </c>
      <c r="AK12" s="99">
        <f t="shared" si="16"/>
        <v>-0.28071695828974175</v>
      </c>
      <c r="AL12" s="12"/>
      <c r="AM12" s="12"/>
      <c r="AN12" s="12"/>
      <c r="AO12" s="12"/>
    </row>
    <row r="13" spans="1:41" s="13" customFormat="1" ht="12.75">
      <c r="A13" s="29"/>
      <c r="B13" s="38" t="s">
        <v>66</v>
      </c>
      <c r="C13" s="39" t="s">
        <v>67</v>
      </c>
      <c r="D13" s="72">
        <v>6028010405</v>
      </c>
      <c r="E13" s="73">
        <v>423588837</v>
      </c>
      <c r="F13" s="75">
        <f t="shared" si="0"/>
        <v>6451599242</v>
      </c>
      <c r="G13" s="72">
        <v>5521875469</v>
      </c>
      <c r="H13" s="73">
        <v>371419687</v>
      </c>
      <c r="I13" s="75">
        <f t="shared" si="1"/>
        <v>5893295156</v>
      </c>
      <c r="J13" s="72">
        <v>1513447320</v>
      </c>
      <c r="K13" s="73">
        <v>32762067</v>
      </c>
      <c r="L13" s="73">
        <f t="shared" si="2"/>
        <v>1546209387</v>
      </c>
      <c r="M13" s="99">
        <f t="shared" si="3"/>
        <v>0.2396629624689264</v>
      </c>
      <c r="N13" s="110">
        <v>1596622413</v>
      </c>
      <c r="O13" s="111">
        <v>59918897</v>
      </c>
      <c r="P13" s="112">
        <f t="shared" si="4"/>
        <v>1656541310</v>
      </c>
      <c r="Q13" s="99">
        <f t="shared" si="5"/>
        <v>0.25676444674614834</v>
      </c>
      <c r="R13" s="110">
        <v>855842238</v>
      </c>
      <c r="S13" s="112">
        <v>56244454</v>
      </c>
      <c r="T13" s="112">
        <f t="shared" si="6"/>
        <v>912086692</v>
      </c>
      <c r="U13" s="99">
        <f t="shared" si="7"/>
        <v>0.15476684399073393</v>
      </c>
      <c r="V13" s="110">
        <v>0</v>
      </c>
      <c r="W13" s="112">
        <v>0</v>
      </c>
      <c r="X13" s="112">
        <f t="shared" si="8"/>
        <v>0</v>
      </c>
      <c r="Y13" s="99">
        <f t="shared" si="9"/>
        <v>0</v>
      </c>
      <c r="Z13" s="72">
        <f t="shared" si="10"/>
        <v>3965911971</v>
      </c>
      <c r="AA13" s="73">
        <f t="shared" si="11"/>
        <v>148925418</v>
      </c>
      <c r="AB13" s="73">
        <f t="shared" si="12"/>
        <v>4114837389</v>
      </c>
      <c r="AC13" s="99">
        <f t="shared" si="13"/>
        <v>0.6982235371005742</v>
      </c>
      <c r="AD13" s="72">
        <v>1174174335</v>
      </c>
      <c r="AE13" s="73">
        <v>38341415</v>
      </c>
      <c r="AF13" s="73">
        <f t="shared" si="14"/>
        <v>1212515750</v>
      </c>
      <c r="AG13" s="73">
        <v>6438687042</v>
      </c>
      <c r="AH13" s="73">
        <v>6438479330</v>
      </c>
      <c r="AI13" s="73">
        <v>4126410487</v>
      </c>
      <c r="AJ13" s="99">
        <f t="shared" si="15"/>
        <v>0.6408983046311962</v>
      </c>
      <c r="AK13" s="99">
        <f t="shared" si="16"/>
        <v>-0.24777332418156217</v>
      </c>
      <c r="AL13" s="12"/>
      <c r="AM13" s="12"/>
      <c r="AN13" s="12"/>
      <c r="AO13" s="12"/>
    </row>
    <row r="14" spans="1:41" s="13" customFormat="1" ht="12.75">
      <c r="A14" s="29"/>
      <c r="B14" s="38" t="s">
        <v>68</v>
      </c>
      <c r="C14" s="39" t="s">
        <v>69</v>
      </c>
      <c r="D14" s="72">
        <v>1735267150</v>
      </c>
      <c r="E14" s="73">
        <v>340931872</v>
      </c>
      <c r="F14" s="75">
        <f t="shared" si="0"/>
        <v>2076199022</v>
      </c>
      <c r="G14" s="72">
        <v>1751392531</v>
      </c>
      <c r="H14" s="73">
        <v>350685276</v>
      </c>
      <c r="I14" s="75">
        <f t="shared" si="1"/>
        <v>2102077807</v>
      </c>
      <c r="J14" s="72">
        <v>351820286</v>
      </c>
      <c r="K14" s="73">
        <v>24913681</v>
      </c>
      <c r="L14" s="73">
        <f t="shared" si="2"/>
        <v>376733967</v>
      </c>
      <c r="M14" s="99">
        <f t="shared" si="3"/>
        <v>0.18145368676510243</v>
      </c>
      <c r="N14" s="110">
        <v>391812892</v>
      </c>
      <c r="O14" s="111">
        <v>33903089</v>
      </c>
      <c r="P14" s="112">
        <f t="shared" si="4"/>
        <v>425715981</v>
      </c>
      <c r="Q14" s="99">
        <f t="shared" si="5"/>
        <v>0.20504584410694324</v>
      </c>
      <c r="R14" s="110">
        <v>367854651</v>
      </c>
      <c r="S14" s="112">
        <v>53666528</v>
      </c>
      <c r="T14" s="112">
        <f t="shared" si="6"/>
        <v>421521179</v>
      </c>
      <c r="U14" s="99">
        <f t="shared" si="7"/>
        <v>0.20052596416570226</v>
      </c>
      <c r="V14" s="110">
        <v>0</v>
      </c>
      <c r="W14" s="112">
        <v>0</v>
      </c>
      <c r="X14" s="112">
        <f t="shared" si="8"/>
        <v>0</v>
      </c>
      <c r="Y14" s="99">
        <f t="shared" si="9"/>
        <v>0</v>
      </c>
      <c r="Z14" s="72">
        <f t="shared" si="10"/>
        <v>1111487829</v>
      </c>
      <c r="AA14" s="73">
        <f t="shared" si="11"/>
        <v>112483298</v>
      </c>
      <c r="AB14" s="73">
        <f t="shared" si="12"/>
        <v>1223971127</v>
      </c>
      <c r="AC14" s="99">
        <f t="shared" si="13"/>
        <v>0.5822672799856071</v>
      </c>
      <c r="AD14" s="72">
        <v>371595922</v>
      </c>
      <c r="AE14" s="73">
        <v>42220230</v>
      </c>
      <c r="AF14" s="73">
        <f t="shared" si="14"/>
        <v>413816152</v>
      </c>
      <c r="AG14" s="73">
        <v>1740970475</v>
      </c>
      <c r="AH14" s="73">
        <v>1846693472</v>
      </c>
      <c r="AI14" s="73">
        <v>1147115057</v>
      </c>
      <c r="AJ14" s="99">
        <f t="shared" si="15"/>
        <v>0.621172422165794</v>
      </c>
      <c r="AK14" s="99">
        <f t="shared" si="16"/>
        <v>0.018619444801178275</v>
      </c>
      <c r="AL14" s="12"/>
      <c r="AM14" s="12"/>
      <c r="AN14" s="12"/>
      <c r="AO14" s="12"/>
    </row>
    <row r="15" spans="1:41" s="13" customFormat="1" ht="12.75">
      <c r="A15" s="29"/>
      <c r="B15" s="38" t="s">
        <v>70</v>
      </c>
      <c r="C15" s="39" t="s">
        <v>71</v>
      </c>
      <c r="D15" s="72">
        <v>1687471796</v>
      </c>
      <c r="E15" s="73">
        <v>104396000</v>
      </c>
      <c r="F15" s="75">
        <f t="shared" si="0"/>
        <v>1791867796</v>
      </c>
      <c r="G15" s="72">
        <v>1687471796</v>
      </c>
      <c r="H15" s="73">
        <v>104396000</v>
      </c>
      <c r="I15" s="75">
        <f t="shared" si="1"/>
        <v>1791867796</v>
      </c>
      <c r="J15" s="72">
        <v>346328740</v>
      </c>
      <c r="K15" s="73">
        <v>3262540</v>
      </c>
      <c r="L15" s="73">
        <f t="shared" si="2"/>
        <v>349591280</v>
      </c>
      <c r="M15" s="99">
        <f t="shared" si="3"/>
        <v>0.19509881297068637</v>
      </c>
      <c r="N15" s="110">
        <v>1</v>
      </c>
      <c r="O15" s="111">
        <v>3590958</v>
      </c>
      <c r="P15" s="112">
        <f t="shared" si="4"/>
        <v>3590959</v>
      </c>
      <c r="Q15" s="99">
        <f t="shared" si="5"/>
        <v>0.002004031217044095</v>
      </c>
      <c r="R15" s="110">
        <v>0</v>
      </c>
      <c r="S15" s="112">
        <v>10993755</v>
      </c>
      <c r="T15" s="112">
        <f t="shared" si="6"/>
        <v>10993755</v>
      </c>
      <c r="U15" s="99">
        <f t="shared" si="7"/>
        <v>0.006135360557593279</v>
      </c>
      <c r="V15" s="110">
        <v>0</v>
      </c>
      <c r="W15" s="112">
        <v>0</v>
      </c>
      <c r="X15" s="112">
        <f t="shared" si="8"/>
        <v>0</v>
      </c>
      <c r="Y15" s="99">
        <f t="shared" si="9"/>
        <v>0</v>
      </c>
      <c r="Z15" s="72">
        <f t="shared" si="10"/>
        <v>346328741</v>
      </c>
      <c r="AA15" s="73">
        <f t="shared" si="11"/>
        <v>17847253</v>
      </c>
      <c r="AB15" s="73">
        <f t="shared" si="12"/>
        <v>364175994</v>
      </c>
      <c r="AC15" s="99">
        <f t="shared" si="13"/>
        <v>0.20323820474532375</v>
      </c>
      <c r="AD15" s="72">
        <v>266588716</v>
      </c>
      <c r="AE15" s="73">
        <v>12238136</v>
      </c>
      <c r="AF15" s="73">
        <f t="shared" si="14"/>
        <v>278826852</v>
      </c>
      <c r="AG15" s="73">
        <v>1832905564</v>
      </c>
      <c r="AH15" s="73">
        <v>1831170798</v>
      </c>
      <c r="AI15" s="73">
        <v>1193798971</v>
      </c>
      <c r="AJ15" s="99">
        <f t="shared" si="15"/>
        <v>0.6519320711666351</v>
      </c>
      <c r="AK15" s="99">
        <f t="shared" si="16"/>
        <v>-0.9605713907353515</v>
      </c>
      <c r="AL15" s="12"/>
      <c r="AM15" s="12"/>
      <c r="AN15" s="12"/>
      <c r="AO15" s="12"/>
    </row>
    <row r="16" spans="1:41" s="13" customFormat="1" ht="12.75">
      <c r="A16" s="29"/>
      <c r="B16" s="38" t="s">
        <v>72</v>
      </c>
      <c r="C16" s="39" t="s">
        <v>73</v>
      </c>
      <c r="D16" s="72">
        <v>1572913140</v>
      </c>
      <c r="E16" s="73">
        <v>241497885</v>
      </c>
      <c r="F16" s="75">
        <f t="shared" si="0"/>
        <v>1814411025</v>
      </c>
      <c r="G16" s="72">
        <v>1416542623</v>
      </c>
      <c r="H16" s="73">
        <v>243329334</v>
      </c>
      <c r="I16" s="75">
        <f t="shared" si="1"/>
        <v>1659871957</v>
      </c>
      <c r="J16" s="72">
        <v>143680990</v>
      </c>
      <c r="K16" s="73">
        <v>19917912</v>
      </c>
      <c r="L16" s="73">
        <f t="shared" si="2"/>
        <v>163598902</v>
      </c>
      <c r="M16" s="99">
        <f t="shared" si="3"/>
        <v>0.09016639545606818</v>
      </c>
      <c r="N16" s="110">
        <v>328303999</v>
      </c>
      <c r="O16" s="111">
        <v>78005092</v>
      </c>
      <c r="P16" s="112">
        <f t="shared" si="4"/>
        <v>406309091</v>
      </c>
      <c r="Q16" s="99">
        <f t="shared" si="5"/>
        <v>0.22393442577323405</v>
      </c>
      <c r="R16" s="110">
        <v>379222589</v>
      </c>
      <c r="S16" s="112">
        <v>32489462</v>
      </c>
      <c r="T16" s="112">
        <f t="shared" si="6"/>
        <v>411712051</v>
      </c>
      <c r="U16" s="99">
        <f t="shared" si="7"/>
        <v>0.24803844011204051</v>
      </c>
      <c r="V16" s="110">
        <v>0</v>
      </c>
      <c r="W16" s="112">
        <v>0</v>
      </c>
      <c r="X16" s="112">
        <f t="shared" si="8"/>
        <v>0</v>
      </c>
      <c r="Y16" s="99">
        <f t="shared" si="9"/>
        <v>0</v>
      </c>
      <c r="Z16" s="72">
        <f t="shared" si="10"/>
        <v>851207578</v>
      </c>
      <c r="AA16" s="73">
        <f t="shared" si="11"/>
        <v>130412466</v>
      </c>
      <c r="AB16" s="73">
        <f t="shared" si="12"/>
        <v>981620044</v>
      </c>
      <c r="AC16" s="99">
        <f t="shared" si="13"/>
        <v>0.5913829918388096</v>
      </c>
      <c r="AD16" s="72">
        <v>272380960</v>
      </c>
      <c r="AE16" s="73">
        <v>51752369</v>
      </c>
      <c r="AF16" s="73">
        <f t="shared" si="14"/>
        <v>324133329</v>
      </c>
      <c r="AG16" s="73">
        <v>0</v>
      </c>
      <c r="AH16" s="73">
        <v>1723283436</v>
      </c>
      <c r="AI16" s="73">
        <v>1270363164</v>
      </c>
      <c r="AJ16" s="99">
        <f t="shared" si="15"/>
        <v>0.7371759847867533</v>
      </c>
      <c r="AK16" s="99">
        <f t="shared" si="16"/>
        <v>0.270193510399543</v>
      </c>
      <c r="AL16" s="12"/>
      <c r="AM16" s="12"/>
      <c r="AN16" s="12"/>
      <c r="AO16" s="12"/>
    </row>
    <row r="17" spans="1:41" s="13" customFormat="1" ht="12.75">
      <c r="A17" s="29"/>
      <c r="B17" s="38" t="s">
        <v>74</v>
      </c>
      <c r="C17" s="39" t="s">
        <v>75</v>
      </c>
      <c r="D17" s="72">
        <v>1688184792</v>
      </c>
      <c r="E17" s="73">
        <v>301005000</v>
      </c>
      <c r="F17" s="75">
        <f t="shared" si="0"/>
        <v>1989189792</v>
      </c>
      <c r="G17" s="72">
        <v>1688184792</v>
      </c>
      <c r="H17" s="73">
        <v>311487130</v>
      </c>
      <c r="I17" s="75">
        <f t="shared" si="1"/>
        <v>1999671922</v>
      </c>
      <c r="J17" s="72">
        <v>507869649</v>
      </c>
      <c r="K17" s="73">
        <v>12861696</v>
      </c>
      <c r="L17" s="73">
        <f t="shared" si="2"/>
        <v>520731345</v>
      </c>
      <c r="M17" s="99">
        <f t="shared" si="3"/>
        <v>0.26178062399789354</v>
      </c>
      <c r="N17" s="110">
        <v>457244368</v>
      </c>
      <c r="O17" s="111">
        <v>53424346</v>
      </c>
      <c r="P17" s="112">
        <f t="shared" si="4"/>
        <v>510668714</v>
      </c>
      <c r="Q17" s="99">
        <f t="shared" si="5"/>
        <v>0.2567219659249086</v>
      </c>
      <c r="R17" s="110">
        <v>515086272</v>
      </c>
      <c r="S17" s="112">
        <v>51149218</v>
      </c>
      <c r="T17" s="112">
        <f t="shared" si="6"/>
        <v>566235490</v>
      </c>
      <c r="U17" s="99">
        <f t="shared" si="7"/>
        <v>0.2831641949713789</v>
      </c>
      <c r="V17" s="110">
        <v>0</v>
      </c>
      <c r="W17" s="112">
        <v>0</v>
      </c>
      <c r="X17" s="112">
        <f t="shared" si="8"/>
        <v>0</v>
      </c>
      <c r="Y17" s="99">
        <f t="shared" si="9"/>
        <v>0</v>
      </c>
      <c r="Z17" s="72">
        <f t="shared" si="10"/>
        <v>1480200289</v>
      </c>
      <c r="AA17" s="73">
        <f t="shared" si="11"/>
        <v>117435260</v>
      </c>
      <c r="AB17" s="73">
        <f t="shared" si="12"/>
        <v>1597635549</v>
      </c>
      <c r="AC17" s="99">
        <f t="shared" si="13"/>
        <v>0.7989488332676604</v>
      </c>
      <c r="AD17" s="72">
        <v>424869747</v>
      </c>
      <c r="AE17" s="73">
        <v>72889388</v>
      </c>
      <c r="AF17" s="73">
        <f t="shared" si="14"/>
        <v>497759135</v>
      </c>
      <c r="AG17" s="73">
        <v>1849211000</v>
      </c>
      <c r="AH17" s="73">
        <v>1841283051</v>
      </c>
      <c r="AI17" s="73">
        <v>1336615707</v>
      </c>
      <c r="AJ17" s="99">
        <f t="shared" si="15"/>
        <v>0.7259153915928812</v>
      </c>
      <c r="AK17" s="99">
        <f t="shared" si="16"/>
        <v>0.13756925827187483</v>
      </c>
      <c r="AL17" s="12"/>
      <c r="AM17" s="12"/>
      <c r="AN17" s="12"/>
      <c r="AO17" s="12"/>
    </row>
    <row r="18" spans="1:41" s="13" customFormat="1" ht="12.75">
      <c r="A18" s="29"/>
      <c r="B18" s="38" t="s">
        <v>76</v>
      </c>
      <c r="C18" s="39" t="s">
        <v>77</v>
      </c>
      <c r="D18" s="72">
        <v>2324173359</v>
      </c>
      <c r="E18" s="73">
        <v>181215135</v>
      </c>
      <c r="F18" s="75">
        <f t="shared" si="0"/>
        <v>2505388494</v>
      </c>
      <c r="G18" s="72">
        <v>2324173359</v>
      </c>
      <c r="H18" s="73">
        <v>181216000</v>
      </c>
      <c r="I18" s="75">
        <f t="shared" si="1"/>
        <v>2505389359</v>
      </c>
      <c r="J18" s="72">
        <v>664338255</v>
      </c>
      <c r="K18" s="73">
        <v>38068541</v>
      </c>
      <c r="L18" s="73">
        <f t="shared" si="2"/>
        <v>702406796</v>
      </c>
      <c r="M18" s="99">
        <f t="shared" si="3"/>
        <v>0.2803584345031322</v>
      </c>
      <c r="N18" s="110">
        <v>561690970</v>
      </c>
      <c r="O18" s="111">
        <v>35687525</v>
      </c>
      <c r="P18" s="112">
        <f t="shared" si="4"/>
        <v>597378495</v>
      </c>
      <c r="Q18" s="99">
        <f t="shared" si="5"/>
        <v>0.23843747044844535</v>
      </c>
      <c r="R18" s="110">
        <v>547137741</v>
      </c>
      <c r="S18" s="112">
        <v>28857361</v>
      </c>
      <c r="T18" s="112">
        <f t="shared" si="6"/>
        <v>575995102</v>
      </c>
      <c r="U18" s="99">
        <f t="shared" si="7"/>
        <v>0.22990243010767095</v>
      </c>
      <c r="V18" s="110">
        <v>0</v>
      </c>
      <c r="W18" s="112">
        <v>0</v>
      </c>
      <c r="X18" s="112">
        <f t="shared" si="8"/>
        <v>0</v>
      </c>
      <c r="Y18" s="99">
        <f t="shared" si="9"/>
        <v>0</v>
      </c>
      <c r="Z18" s="72">
        <f t="shared" si="10"/>
        <v>1773166966</v>
      </c>
      <c r="AA18" s="73">
        <f t="shared" si="11"/>
        <v>102613427</v>
      </c>
      <c r="AB18" s="73">
        <f t="shared" si="12"/>
        <v>1875780393</v>
      </c>
      <c r="AC18" s="99">
        <f t="shared" si="13"/>
        <v>0.7486981559419963</v>
      </c>
      <c r="AD18" s="72">
        <v>500036061</v>
      </c>
      <c r="AE18" s="73">
        <v>28645999</v>
      </c>
      <c r="AF18" s="73">
        <f t="shared" si="14"/>
        <v>528682060</v>
      </c>
      <c r="AG18" s="73">
        <v>2174835842</v>
      </c>
      <c r="AH18" s="73">
        <v>2214836201</v>
      </c>
      <c r="AI18" s="73">
        <v>1768691789</v>
      </c>
      <c r="AJ18" s="99">
        <f t="shared" si="15"/>
        <v>0.7985655048447531</v>
      </c>
      <c r="AK18" s="99">
        <f t="shared" si="16"/>
        <v>0.08949242953316783</v>
      </c>
      <c r="AL18" s="12"/>
      <c r="AM18" s="12"/>
      <c r="AN18" s="12"/>
      <c r="AO18" s="12"/>
    </row>
    <row r="19" spans="1:41" s="13" customFormat="1" ht="12.75">
      <c r="A19" s="29"/>
      <c r="B19" s="38" t="s">
        <v>78</v>
      </c>
      <c r="C19" s="39" t="s">
        <v>79</v>
      </c>
      <c r="D19" s="72">
        <v>2580168255</v>
      </c>
      <c r="E19" s="73">
        <v>293878065</v>
      </c>
      <c r="F19" s="75">
        <f t="shared" si="0"/>
        <v>2874046320</v>
      </c>
      <c r="G19" s="72">
        <v>2746380752</v>
      </c>
      <c r="H19" s="73">
        <v>365039805</v>
      </c>
      <c r="I19" s="75">
        <f t="shared" si="1"/>
        <v>3111420557</v>
      </c>
      <c r="J19" s="72">
        <v>707140474</v>
      </c>
      <c r="K19" s="73">
        <v>48529834</v>
      </c>
      <c r="L19" s="73">
        <f t="shared" si="2"/>
        <v>755670308</v>
      </c>
      <c r="M19" s="99">
        <f t="shared" si="3"/>
        <v>0.26292906371808233</v>
      </c>
      <c r="N19" s="110">
        <v>632634586</v>
      </c>
      <c r="O19" s="111">
        <v>92895800</v>
      </c>
      <c r="P19" s="112">
        <f t="shared" si="4"/>
        <v>725530386</v>
      </c>
      <c r="Q19" s="99">
        <f t="shared" si="5"/>
        <v>0.2524421339180087</v>
      </c>
      <c r="R19" s="110">
        <v>631399009</v>
      </c>
      <c r="S19" s="112">
        <v>86691541</v>
      </c>
      <c r="T19" s="112">
        <f t="shared" si="6"/>
        <v>718090550</v>
      </c>
      <c r="U19" s="99">
        <f t="shared" si="7"/>
        <v>0.23079186398780357</v>
      </c>
      <c r="V19" s="110">
        <v>0</v>
      </c>
      <c r="W19" s="112">
        <v>0</v>
      </c>
      <c r="X19" s="112">
        <f t="shared" si="8"/>
        <v>0</v>
      </c>
      <c r="Y19" s="99">
        <f t="shared" si="9"/>
        <v>0</v>
      </c>
      <c r="Z19" s="72">
        <f t="shared" si="10"/>
        <v>1971174069</v>
      </c>
      <c r="AA19" s="73">
        <f t="shared" si="11"/>
        <v>228117175</v>
      </c>
      <c r="AB19" s="73">
        <f t="shared" si="12"/>
        <v>2199291244</v>
      </c>
      <c r="AC19" s="99">
        <f t="shared" si="13"/>
        <v>0.706844736579273</v>
      </c>
      <c r="AD19" s="72">
        <v>549038339</v>
      </c>
      <c r="AE19" s="73">
        <v>48002936</v>
      </c>
      <c r="AF19" s="73">
        <f t="shared" si="14"/>
        <v>597041275</v>
      </c>
      <c r="AG19" s="73">
        <v>2815662933</v>
      </c>
      <c r="AH19" s="73">
        <v>2596656750</v>
      </c>
      <c r="AI19" s="73">
        <v>1937390491</v>
      </c>
      <c r="AJ19" s="99">
        <f t="shared" si="15"/>
        <v>0.746109585335066</v>
      </c>
      <c r="AK19" s="99">
        <f t="shared" si="16"/>
        <v>0.2027485871893866</v>
      </c>
      <c r="AL19" s="12"/>
      <c r="AM19" s="12"/>
      <c r="AN19" s="12"/>
      <c r="AO19" s="12"/>
    </row>
    <row r="20" spans="1:41" s="13" customFormat="1" ht="12.75">
      <c r="A20" s="29"/>
      <c r="B20" s="38" t="s">
        <v>80</v>
      </c>
      <c r="C20" s="39" t="s">
        <v>81</v>
      </c>
      <c r="D20" s="72">
        <v>4937882347</v>
      </c>
      <c r="E20" s="73">
        <v>698424000</v>
      </c>
      <c r="F20" s="75">
        <f t="shared" si="0"/>
        <v>5636306347</v>
      </c>
      <c r="G20" s="72">
        <v>4796264283</v>
      </c>
      <c r="H20" s="73">
        <v>762591022</v>
      </c>
      <c r="I20" s="75">
        <f t="shared" si="1"/>
        <v>5558855305</v>
      </c>
      <c r="J20" s="72">
        <v>1206340204</v>
      </c>
      <c r="K20" s="73">
        <v>56195502</v>
      </c>
      <c r="L20" s="73">
        <f t="shared" si="2"/>
        <v>1262535706</v>
      </c>
      <c r="M20" s="99">
        <f t="shared" si="3"/>
        <v>0.22400054721511042</v>
      </c>
      <c r="N20" s="110">
        <v>1116532639</v>
      </c>
      <c r="O20" s="111">
        <v>158991626</v>
      </c>
      <c r="P20" s="112">
        <f t="shared" si="4"/>
        <v>1275524265</v>
      </c>
      <c r="Q20" s="99">
        <f t="shared" si="5"/>
        <v>0.22630499239611326</v>
      </c>
      <c r="R20" s="110">
        <v>1132749286</v>
      </c>
      <c r="S20" s="112">
        <v>82274100</v>
      </c>
      <c r="T20" s="112">
        <f t="shared" si="6"/>
        <v>1215023386</v>
      </c>
      <c r="U20" s="99">
        <f t="shared" si="7"/>
        <v>0.21857438615233032</v>
      </c>
      <c r="V20" s="110">
        <v>0</v>
      </c>
      <c r="W20" s="112">
        <v>0</v>
      </c>
      <c r="X20" s="112">
        <f t="shared" si="8"/>
        <v>0</v>
      </c>
      <c r="Y20" s="99">
        <f t="shared" si="9"/>
        <v>0</v>
      </c>
      <c r="Z20" s="72">
        <f t="shared" si="10"/>
        <v>3455622129</v>
      </c>
      <c r="AA20" s="73">
        <f t="shared" si="11"/>
        <v>297461228</v>
      </c>
      <c r="AB20" s="73">
        <f t="shared" si="12"/>
        <v>3753083357</v>
      </c>
      <c r="AC20" s="99">
        <f t="shared" si="13"/>
        <v>0.6751539932374621</v>
      </c>
      <c r="AD20" s="72">
        <v>995609736</v>
      </c>
      <c r="AE20" s="73">
        <v>150118016</v>
      </c>
      <c r="AF20" s="73">
        <f t="shared" si="14"/>
        <v>1145727752</v>
      </c>
      <c r="AG20" s="73">
        <v>5199247372</v>
      </c>
      <c r="AH20" s="73">
        <v>6535833093</v>
      </c>
      <c r="AI20" s="73">
        <v>3520423956</v>
      </c>
      <c r="AJ20" s="99">
        <f t="shared" si="15"/>
        <v>0.5386343111745678</v>
      </c>
      <c r="AK20" s="99">
        <f t="shared" si="16"/>
        <v>0.0604817626866736</v>
      </c>
      <c r="AL20" s="12"/>
      <c r="AM20" s="12"/>
      <c r="AN20" s="12"/>
      <c r="AO20" s="12"/>
    </row>
    <row r="21" spans="1:41" s="13" customFormat="1" ht="12.75">
      <c r="A21" s="29"/>
      <c r="B21" s="38" t="s">
        <v>82</v>
      </c>
      <c r="C21" s="39" t="s">
        <v>83</v>
      </c>
      <c r="D21" s="72">
        <v>1742061778</v>
      </c>
      <c r="E21" s="73">
        <v>252778405</v>
      </c>
      <c r="F21" s="75">
        <f t="shared" si="0"/>
        <v>1994840183</v>
      </c>
      <c r="G21" s="72">
        <v>1697829389</v>
      </c>
      <c r="H21" s="73">
        <v>232863213</v>
      </c>
      <c r="I21" s="75">
        <f t="shared" si="1"/>
        <v>1930692602</v>
      </c>
      <c r="J21" s="72">
        <v>500017263</v>
      </c>
      <c r="K21" s="73">
        <v>24726269</v>
      </c>
      <c r="L21" s="73">
        <f t="shared" si="2"/>
        <v>524743532</v>
      </c>
      <c r="M21" s="99">
        <f t="shared" si="3"/>
        <v>0.2630504119938314</v>
      </c>
      <c r="N21" s="110">
        <v>477217527</v>
      </c>
      <c r="O21" s="111">
        <v>62995932</v>
      </c>
      <c r="P21" s="112">
        <f t="shared" si="4"/>
        <v>540213459</v>
      </c>
      <c r="Q21" s="99">
        <f t="shared" si="5"/>
        <v>0.2708053826084373</v>
      </c>
      <c r="R21" s="110">
        <v>404263400</v>
      </c>
      <c r="S21" s="112">
        <v>28115826</v>
      </c>
      <c r="T21" s="112">
        <f t="shared" si="6"/>
        <v>432379226</v>
      </c>
      <c r="U21" s="99">
        <f t="shared" si="7"/>
        <v>0.2239503199795241</v>
      </c>
      <c r="V21" s="110">
        <v>0</v>
      </c>
      <c r="W21" s="112">
        <v>0</v>
      </c>
      <c r="X21" s="112">
        <f t="shared" si="8"/>
        <v>0</v>
      </c>
      <c r="Y21" s="99">
        <f t="shared" si="9"/>
        <v>0</v>
      </c>
      <c r="Z21" s="72">
        <f t="shared" si="10"/>
        <v>1381498190</v>
      </c>
      <c r="AA21" s="73">
        <f t="shared" si="11"/>
        <v>115838027</v>
      </c>
      <c r="AB21" s="73">
        <f t="shared" si="12"/>
        <v>1497336217</v>
      </c>
      <c r="AC21" s="99">
        <f t="shared" si="13"/>
        <v>0.7755435616466925</v>
      </c>
      <c r="AD21" s="72">
        <v>435914509</v>
      </c>
      <c r="AE21" s="73">
        <v>41328402</v>
      </c>
      <c r="AF21" s="73">
        <f t="shared" si="14"/>
        <v>477242911</v>
      </c>
      <c r="AG21" s="73">
        <v>1985340665</v>
      </c>
      <c r="AH21" s="73">
        <v>1940383512</v>
      </c>
      <c r="AI21" s="73">
        <v>1550683752</v>
      </c>
      <c r="AJ21" s="99">
        <f t="shared" si="15"/>
        <v>0.7991635377285148</v>
      </c>
      <c r="AK21" s="99">
        <f t="shared" si="16"/>
        <v>-0.09400597466391702</v>
      </c>
      <c r="AL21" s="12"/>
      <c r="AM21" s="12"/>
      <c r="AN21" s="12"/>
      <c r="AO21" s="12"/>
    </row>
    <row r="22" spans="1:41" s="13" customFormat="1" ht="12.75">
      <c r="A22" s="29"/>
      <c r="B22" s="38" t="s">
        <v>84</v>
      </c>
      <c r="C22" s="39" t="s">
        <v>85</v>
      </c>
      <c r="D22" s="72">
        <v>3292262001</v>
      </c>
      <c r="E22" s="73">
        <v>1230118000</v>
      </c>
      <c r="F22" s="75">
        <f t="shared" si="0"/>
        <v>4522380001</v>
      </c>
      <c r="G22" s="72">
        <v>3351706672</v>
      </c>
      <c r="H22" s="73">
        <v>1231379000</v>
      </c>
      <c r="I22" s="75">
        <f t="shared" si="1"/>
        <v>4583085672</v>
      </c>
      <c r="J22" s="72">
        <v>729767170</v>
      </c>
      <c r="K22" s="73">
        <v>206746265</v>
      </c>
      <c r="L22" s="73">
        <f t="shared" si="2"/>
        <v>936513435</v>
      </c>
      <c r="M22" s="99">
        <f t="shared" si="3"/>
        <v>0.20708419787654195</v>
      </c>
      <c r="N22" s="110">
        <v>710399720</v>
      </c>
      <c r="O22" s="111">
        <v>224552477</v>
      </c>
      <c r="P22" s="112">
        <f t="shared" si="4"/>
        <v>934952197</v>
      </c>
      <c r="Q22" s="99">
        <f t="shared" si="5"/>
        <v>0.20673897301714164</v>
      </c>
      <c r="R22" s="110">
        <v>679090514</v>
      </c>
      <c r="S22" s="112">
        <v>236665658</v>
      </c>
      <c r="T22" s="112">
        <f t="shared" si="6"/>
        <v>915756172</v>
      </c>
      <c r="U22" s="99">
        <f t="shared" si="7"/>
        <v>0.19981214350731866</v>
      </c>
      <c r="V22" s="110">
        <v>0</v>
      </c>
      <c r="W22" s="112">
        <v>0</v>
      </c>
      <c r="X22" s="112">
        <f t="shared" si="8"/>
        <v>0</v>
      </c>
      <c r="Y22" s="99">
        <f t="shared" si="9"/>
        <v>0</v>
      </c>
      <c r="Z22" s="72">
        <f t="shared" si="10"/>
        <v>2119257404</v>
      </c>
      <c r="AA22" s="73">
        <f t="shared" si="11"/>
        <v>667964400</v>
      </c>
      <c r="AB22" s="73">
        <f t="shared" si="12"/>
        <v>2787221804</v>
      </c>
      <c r="AC22" s="99">
        <f t="shared" si="13"/>
        <v>0.6081539825948076</v>
      </c>
      <c r="AD22" s="72">
        <v>615751475</v>
      </c>
      <c r="AE22" s="73">
        <v>162912186</v>
      </c>
      <c r="AF22" s="73">
        <f t="shared" si="14"/>
        <v>778663661</v>
      </c>
      <c r="AG22" s="73">
        <v>3914791997</v>
      </c>
      <c r="AH22" s="73">
        <v>3931179102</v>
      </c>
      <c r="AI22" s="73">
        <v>2358875656</v>
      </c>
      <c r="AJ22" s="99">
        <f t="shared" si="15"/>
        <v>0.6000427848224759</v>
      </c>
      <c r="AK22" s="99">
        <f t="shared" si="16"/>
        <v>0.17606126735635597</v>
      </c>
      <c r="AL22" s="12"/>
      <c r="AM22" s="12"/>
      <c r="AN22" s="12"/>
      <c r="AO22" s="12"/>
    </row>
    <row r="23" spans="1:41" s="13" customFormat="1" ht="12.75">
      <c r="A23" s="29"/>
      <c r="B23" s="38" t="s">
        <v>86</v>
      </c>
      <c r="C23" s="39" t="s">
        <v>87</v>
      </c>
      <c r="D23" s="72">
        <v>4717777738</v>
      </c>
      <c r="E23" s="73">
        <v>581218800</v>
      </c>
      <c r="F23" s="75">
        <f t="shared" si="0"/>
        <v>5298996538</v>
      </c>
      <c r="G23" s="72">
        <v>4717777738</v>
      </c>
      <c r="H23" s="73">
        <v>624207647</v>
      </c>
      <c r="I23" s="75">
        <f t="shared" si="1"/>
        <v>5341985385</v>
      </c>
      <c r="J23" s="72">
        <v>1032225813</v>
      </c>
      <c r="K23" s="73">
        <v>72999055</v>
      </c>
      <c r="L23" s="73">
        <f t="shared" si="2"/>
        <v>1105224868</v>
      </c>
      <c r="M23" s="99">
        <f t="shared" si="3"/>
        <v>0.2085724835021585</v>
      </c>
      <c r="N23" s="110">
        <v>833290186</v>
      </c>
      <c r="O23" s="111">
        <v>157126903</v>
      </c>
      <c r="P23" s="112">
        <f t="shared" si="4"/>
        <v>990417089</v>
      </c>
      <c r="Q23" s="99">
        <f t="shared" si="5"/>
        <v>0.18690653634089996</v>
      </c>
      <c r="R23" s="110">
        <v>0</v>
      </c>
      <c r="S23" s="112">
        <v>104388056</v>
      </c>
      <c r="T23" s="112">
        <f t="shared" si="6"/>
        <v>104388056</v>
      </c>
      <c r="U23" s="99">
        <f t="shared" si="7"/>
        <v>0.019541059826392617</v>
      </c>
      <c r="V23" s="110">
        <v>0</v>
      </c>
      <c r="W23" s="112">
        <v>0</v>
      </c>
      <c r="X23" s="112">
        <f t="shared" si="8"/>
        <v>0</v>
      </c>
      <c r="Y23" s="99">
        <f t="shared" si="9"/>
        <v>0</v>
      </c>
      <c r="Z23" s="72">
        <f t="shared" si="10"/>
        <v>1865515999</v>
      </c>
      <c r="AA23" s="73">
        <f t="shared" si="11"/>
        <v>334514014</v>
      </c>
      <c r="AB23" s="73">
        <f t="shared" si="12"/>
        <v>2200030013</v>
      </c>
      <c r="AC23" s="99">
        <f t="shared" si="13"/>
        <v>0.4118375200309538</v>
      </c>
      <c r="AD23" s="72">
        <v>906166543</v>
      </c>
      <c r="AE23" s="73">
        <v>93933351</v>
      </c>
      <c r="AF23" s="73">
        <f t="shared" si="14"/>
        <v>1000099894</v>
      </c>
      <c r="AG23" s="73">
        <v>4543775815</v>
      </c>
      <c r="AH23" s="73">
        <v>4965931814</v>
      </c>
      <c r="AI23" s="73">
        <v>3150633200</v>
      </c>
      <c r="AJ23" s="99">
        <f t="shared" si="15"/>
        <v>0.6344495490489229</v>
      </c>
      <c r="AK23" s="99">
        <f t="shared" si="16"/>
        <v>-0.8956223706989014</v>
      </c>
      <c r="AL23" s="12"/>
      <c r="AM23" s="12"/>
      <c r="AN23" s="12"/>
      <c r="AO23" s="12"/>
    </row>
    <row r="24" spans="1:41" s="13" customFormat="1" ht="12.75">
      <c r="A24" s="29"/>
      <c r="B24" s="38" t="s">
        <v>88</v>
      </c>
      <c r="C24" s="39" t="s">
        <v>89</v>
      </c>
      <c r="D24" s="72">
        <v>1944728508</v>
      </c>
      <c r="E24" s="73">
        <v>232065602</v>
      </c>
      <c r="F24" s="75">
        <f t="shared" si="0"/>
        <v>2176794110</v>
      </c>
      <c r="G24" s="72">
        <v>1890114880</v>
      </c>
      <c r="H24" s="73">
        <v>313940936</v>
      </c>
      <c r="I24" s="75">
        <f t="shared" si="1"/>
        <v>2204055816</v>
      </c>
      <c r="J24" s="72">
        <v>639221402</v>
      </c>
      <c r="K24" s="73">
        <v>17876270</v>
      </c>
      <c r="L24" s="73">
        <f t="shared" si="2"/>
        <v>657097672</v>
      </c>
      <c r="M24" s="99">
        <f t="shared" si="3"/>
        <v>0.30186487044472937</v>
      </c>
      <c r="N24" s="110">
        <v>402486770</v>
      </c>
      <c r="O24" s="111">
        <v>58985300</v>
      </c>
      <c r="P24" s="112">
        <f t="shared" si="4"/>
        <v>461472070</v>
      </c>
      <c r="Q24" s="99">
        <f t="shared" si="5"/>
        <v>0.21199619563468958</v>
      </c>
      <c r="R24" s="110">
        <v>467388682</v>
      </c>
      <c r="S24" s="112">
        <v>69485174</v>
      </c>
      <c r="T24" s="112">
        <f t="shared" si="6"/>
        <v>536873856</v>
      </c>
      <c r="U24" s="99">
        <f t="shared" si="7"/>
        <v>0.24358451002131973</v>
      </c>
      <c r="V24" s="110">
        <v>0</v>
      </c>
      <c r="W24" s="112">
        <v>0</v>
      </c>
      <c r="X24" s="112">
        <f t="shared" si="8"/>
        <v>0</v>
      </c>
      <c r="Y24" s="99">
        <f t="shared" si="9"/>
        <v>0</v>
      </c>
      <c r="Z24" s="72">
        <f t="shared" si="10"/>
        <v>1509096854</v>
      </c>
      <c r="AA24" s="73">
        <f t="shared" si="11"/>
        <v>146346744</v>
      </c>
      <c r="AB24" s="73">
        <f t="shared" si="12"/>
        <v>1655443598</v>
      </c>
      <c r="AC24" s="99">
        <f t="shared" si="13"/>
        <v>0.7510896892821701</v>
      </c>
      <c r="AD24" s="72">
        <v>442379156</v>
      </c>
      <c r="AE24" s="73">
        <v>12321975</v>
      </c>
      <c r="AF24" s="73">
        <f t="shared" si="14"/>
        <v>454701131</v>
      </c>
      <c r="AG24" s="73">
        <v>2024755698</v>
      </c>
      <c r="AH24" s="73">
        <v>2056811872</v>
      </c>
      <c r="AI24" s="73">
        <v>1542100748</v>
      </c>
      <c r="AJ24" s="99">
        <f t="shared" si="15"/>
        <v>0.7497529399713616</v>
      </c>
      <c r="AK24" s="99">
        <f t="shared" si="16"/>
        <v>0.1807181011828185</v>
      </c>
      <c r="AL24" s="12"/>
      <c r="AM24" s="12"/>
      <c r="AN24" s="12"/>
      <c r="AO24" s="12"/>
    </row>
    <row r="25" spans="1:41" s="13" customFormat="1" ht="12.75">
      <c r="A25" s="29"/>
      <c r="B25" s="38" t="s">
        <v>90</v>
      </c>
      <c r="C25" s="39" t="s">
        <v>91</v>
      </c>
      <c r="D25" s="72">
        <v>1427945886</v>
      </c>
      <c r="E25" s="73">
        <v>418056510</v>
      </c>
      <c r="F25" s="75">
        <f t="shared" si="0"/>
        <v>1846002396</v>
      </c>
      <c r="G25" s="72">
        <v>1517538895</v>
      </c>
      <c r="H25" s="73">
        <v>499855136</v>
      </c>
      <c r="I25" s="75">
        <f t="shared" si="1"/>
        <v>2017394031</v>
      </c>
      <c r="J25" s="72">
        <v>432394403</v>
      </c>
      <c r="K25" s="73">
        <v>14474166</v>
      </c>
      <c r="L25" s="73">
        <f t="shared" si="2"/>
        <v>446868569</v>
      </c>
      <c r="M25" s="99">
        <f t="shared" si="3"/>
        <v>0.2420736668426296</v>
      </c>
      <c r="N25" s="110">
        <v>317182887</v>
      </c>
      <c r="O25" s="111">
        <v>70110280</v>
      </c>
      <c r="P25" s="112">
        <f t="shared" si="4"/>
        <v>387293167</v>
      </c>
      <c r="Q25" s="99">
        <f t="shared" si="5"/>
        <v>0.20980100992241615</v>
      </c>
      <c r="R25" s="110">
        <v>354241502</v>
      </c>
      <c r="S25" s="112">
        <v>78370285</v>
      </c>
      <c r="T25" s="112">
        <f t="shared" si="6"/>
        <v>432611787</v>
      </c>
      <c r="U25" s="99">
        <f t="shared" si="7"/>
        <v>0.21444089768896515</v>
      </c>
      <c r="V25" s="110">
        <v>0</v>
      </c>
      <c r="W25" s="112">
        <v>0</v>
      </c>
      <c r="X25" s="112">
        <f t="shared" si="8"/>
        <v>0</v>
      </c>
      <c r="Y25" s="99">
        <f t="shared" si="9"/>
        <v>0</v>
      </c>
      <c r="Z25" s="72">
        <f t="shared" si="10"/>
        <v>1103818792</v>
      </c>
      <c r="AA25" s="73">
        <f t="shared" si="11"/>
        <v>162954731</v>
      </c>
      <c r="AB25" s="73">
        <f t="shared" si="12"/>
        <v>1266773523</v>
      </c>
      <c r="AC25" s="99">
        <f t="shared" si="13"/>
        <v>0.6279256821098427</v>
      </c>
      <c r="AD25" s="72">
        <v>246494850</v>
      </c>
      <c r="AE25" s="73">
        <v>58320933</v>
      </c>
      <c r="AF25" s="73">
        <f t="shared" si="14"/>
        <v>304815783</v>
      </c>
      <c r="AG25" s="73">
        <v>1773868797</v>
      </c>
      <c r="AH25" s="73">
        <v>1844674155</v>
      </c>
      <c r="AI25" s="73">
        <v>1251247102</v>
      </c>
      <c r="AJ25" s="99">
        <f t="shared" si="15"/>
        <v>0.6783025059512475</v>
      </c>
      <c r="AK25" s="99">
        <f t="shared" si="16"/>
        <v>0.41925651861668856</v>
      </c>
      <c r="AL25" s="12"/>
      <c r="AM25" s="12"/>
      <c r="AN25" s="12"/>
      <c r="AO25" s="12"/>
    </row>
    <row r="26" spans="1:41" s="13" customFormat="1" ht="12.75">
      <c r="A26" s="29"/>
      <c r="B26" s="38" t="s">
        <v>92</v>
      </c>
      <c r="C26" s="39" t="s">
        <v>93</v>
      </c>
      <c r="D26" s="72">
        <v>1357202345</v>
      </c>
      <c r="E26" s="73">
        <v>282174770</v>
      </c>
      <c r="F26" s="75">
        <f t="shared" si="0"/>
        <v>1639377115</v>
      </c>
      <c r="G26" s="72">
        <v>1407050176</v>
      </c>
      <c r="H26" s="73">
        <v>316639100</v>
      </c>
      <c r="I26" s="75">
        <f t="shared" si="1"/>
        <v>1723689276</v>
      </c>
      <c r="J26" s="72">
        <v>451047614</v>
      </c>
      <c r="K26" s="73">
        <v>26135859</v>
      </c>
      <c r="L26" s="73">
        <f t="shared" si="2"/>
        <v>477183473</v>
      </c>
      <c r="M26" s="99">
        <f t="shared" si="3"/>
        <v>0.29107608532158874</v>
      </c>
      <c r="N26" s="110">
        <v>348331173</v>
      </c>
      <c r="O26" s="111">
        <v>67774285</v>
      </c>
      <c r="P26" s="112">
        <f t="shared" si="4"/>
        <v>416105458</v>
      </c>
      <c r="Q26" s="99">
        <f t="shared" si="5"/>
        <v>0.2538192428043013</v>
      </c>
      <c r="R26" s="110">
        <v>329142426</v>
      </c>
      <c r="S26" s="112">
        <v>62872499</v>
      </c>
      <c r="T26" s="112">
        <f t="shared" si="6"/>
        <v>392014925</v>
      </c>
      <c r="U26" s="99">
        <f t="shared" si="7"/>
        <v>0.22742783775374606</v>
      </c>
      <c r="V26" s="110">
        <v>0</v>
      </c>
      <c r="W26" s="112">
        <v>0</v>
      </c>
      <c r="X26" s="112">
        <f t="shared" si="8"/>
        <v>0</v>
      </c>
      <c r="Y26" s="99">
        <f t="shared" si="9"/>
        <v>0</v>
      </c>
      <c r="Z26" s="72">
        <f t="shared" si="10"/>
        <v>1128521213</v>
      </c>
      <c r="AA26" s="73">
        <f t="shared" si="11"/>
        <v>156782643</v>
      </c>
      <c r="AB26" s="73">
        <f t="shared" si="12"/>
        <v>1285303856</v>
      </c>
      <c r="AC26" s="99">
        <f t="shared" si="13"/>
        <v>0.745670274739239</v>
      </c>
      <c r="AD26" s="72">
        <v>312025598</v>
      </c>
      <c r="AE26" s="73">
        <v>52179412</v>
      </c>
      <c r="AF26" s="73">
        <f t="shared" si="14"/>
        <v>364205010</v>
      </c>
      <c r="AG26" s="73">
        <v>1627315523</v>
      </c>
      <c r="AH26" s="73">
        <v>1647496492</v>
      </c>
      <c r="AI26" s="73">
        <v>1129467392</v>
      </c>
      <c r="AJ26" s="99">
        <f t="shared" si="15"/>
        <v>0.6855658858665418</v>
      </c>
      <c r="AK26" s="99">
        <f t="shared" si="16"/>
        <v>0.0763578595472918</v>
      </c>
      <c r="AL26" s="12"/>
      <c r="AM26" s="12"/>
      <c r="AN26" s="12"/>
      <c r="AO26" s="12"/>
    </row>
    <row r="27" spans="1:41" s="13" customFormat="1" ht="12.75">
      <c r="A27" s="29"/>
      <c r="B27" s="40" t="s">
        <v>94</v>
      </c>
      <c r="C27" s="39" t="s">
        <v>95</v>
      </c>
      <c r="D27" s="72">
        <v>2895440600</v>
      </c>
      <c r="E27" s="73">
        <v>521255100</v>
      </c>
      <c r="F27" s="75">
        <f t="shared" si="0"/>
        <v>3416695700</v>
      </c>
      <c r="G27" s="72">
        <v>2815155400</v>
      </c>
      <c r="H27" s="73">
        <v>570504800</v>
      </c>
      <c r="I27" s="75">
        <f t="shared" si="1"/>
        <v>3385660200</v>
      </c>
      <c r="J27" s="72">
        <v>899836700</v>
      </c>
      <c r="K27" s="73">
        <v>33520468</v>
      </c>
      <c r="L27" s="73">
        <f t="shared" si="2"/>
        <v>933357168</v>
      </c>
      <c r="M27" s="99">
        <f t="shared" si="3"/>
        <v>0.27317538638281424</v>
      </c>
      <c r="N27" s="110">
        <v>624601940</v>
      </c>
      <c r="O27" s="111">
        <v>100586331</v>
      </c>
      <c r="P27" s="112">
        <f t="shared" si="4"/>
        <v>725188271</v>
      </c>
      <c r="Q27" s="99">
        <f t="shared" si="5"/>
        <v>0.2122484220646281</v>
      </c>
      <c r="R27" s="110">
        <v>598286858</v>
      </c>
      <c r="S27" s="112">
        <v>91707310</v>
      </c>
      <c r="T27" s="112">
        <f t="shared" si="6"/>
        <v>689994168</v>
      </c>
      <c r="U27" s="99">
        <f t="shared" si="7"/>
        <v>0.2037990014473396</v>
      </c>
      <c r="V27" s="110">
        <v>0</v>
      </c>
      <c r="W27" s="112">
        <v>0</v>
      </c>
      <c r="X27" s="112">
        <f t="shared" si="8"/>
        <v>0</v>
      </c>
      <c r="Y27" s="99">
        <f t="shared" si="9"/>
        <v>0</v>
      </c>
      <c r="Z27" s="72">
        <f t="shared" si="10"/>
        <v>2122725498</v>
      </c>
      <c r="AA27" s="73">
        <f t="shared" si="11"/>
        <v>225814109</v>
      </c>
      <c r="AB27" s="73">
        <f t="shared" si="12"/>
        <v>2348539607</v>
      </c>
      <c r="AC27" s="99">
        <f t="shared" si="13"/>
        <v>0.6936725684993432</v>
      </c>
      <c r="AD27" s="72">
        <v>683232762</v>
      </c>
      <c r="AE27" s="73">
        <v>101476015</v>
      </c>
      <c r="AF27" s="73">
        <f t="shared" si="14"/>
        <v>784708777</v>
      </c>
      <c r="AG27" s="73">
        <v>3115233600</v>
      </c>
      <c r="AH27" s="73">
        <v>3371021100</v>
      </c>
      <c r="AI27" s="73">
        <v>2335107102</v>
      </c>
      <c r="AJ27" s="99">
        <f t="shared" si="15"/>
        <v>0.6927002331726728</v>
      </c>
      <c r="AK27" s="99">
        <f t="shared" si="16"/>
        <v>-0.12070033084388454</v>
      </c>
      <c r="AL27" s="12"/>
      <c r="AM27" s="12"/>
      <c r="AN27" s="12"/>
      <c r="AO27" s="12"/>
    </row>
    <row r="28" spans="1:41" s="13" customFormat="1" ht="12.75">
      <c r="A28" s="41"/>
      <c r="B28" s="42" t="s">
        <v>615</v>
      </c>
      <c r="C28" s="41"/>
      <c r="D28" s="76">
        <f>SUM(D9:D27)</f>
        <v>50645616963</v>
      </c>
      <c r="E28" s="77">
        <f>SUM(E9:E27)</f>
        <v>7802129180</v>
      </c>
      <c r="F28" s="78">
        <f t="shared" si="0"/>
        <v>58447746143</v>
      </c>
      <c r="G28" s="76">
        <f>SUM(G9:G27)</f>
        <v>49878773591</v>
      </c>
      <c r="H28" s="77">
        <f>SUM(H9:H27)</f>
        <v>8395386433</v>
      </c>
      <c r="I28" s="78">
        <f t="shared" si="1"/>
        <v>58274160024</v>
      </c>
      <c r="J28" s="76">
        <f>SUM(J9:J27)</f>
        <v>12638136691</v>
      </c>
      <c r="K28" s="77">
        <f>SUM(K9:K27)</f>
        <v>758399419</v>
      </c>
      <c r="L28" s="77">
        <f t="shared" si="2"/>
        <v>13396536110</v>
      </c>
      <c r="M28" s="100">
        <f t="shared" si="3"/>
        <v>0.22920534997574818</v>
      </c>
      <c r="N28" s="113">
        <f>SUM(N9:N27)</f>
        <v>9882294681</v>
      </c>
      <c r="O28" s="114">
        <f>SUM(O9:O27)</f>
        <v>1690624407</v>
      </c>
      <c r="P28" s="115">
        <f t="shared" si="4"/>
        <v>11572919088</v>
      </c>
      <c r="Q28" s="100">
        <f t="shared" si="5"/>
        <v>0.19800453998149647</v>
      </c>
      <c r="R28" s="113">
        <f>SUM(R9:R27)</f>
        <v>8602516754</v>
      </c>
      <c r="S28" s="115">
        <f>SUM(S9:S27)</f>
        <v>1319070388</v>
      </c>
      <c r="T28" s="115">
        <f t="shared" si="6"/>
        <v>9921587142</v>
      </c>
      <c r="U28" s="100">
        <f t="shared" si="7"/>
        <v>0.17025705969702232</v>
      </c>
      <c r="V28" s="113">
        <f>SUM(V9:V27)</f>
        <v>0</v>
      </c>
      <c r="W28" s="115">
        <f>SUM(W9:W27)</f>
        <v>0</v>
      </c>
      <c r="X28" s="115">
        <f t="shared" si="8"/>
        <v>0</v>
      </c>
      <c r="Y28" s="100">
        <f t="shared" si="9"/>
        <v>0</v>
      </c>
      <c r="Z28" s="76">
        <f t="shared" si="10"/>
        <v>31122948126</v>
      </c>
      <c r="AA28" s="77">
        <f t="shared" si="11"/>
        <v>3768094214</v>
      </c>
      <c r="AB28" s="77">
        <f t="shared" si="12"/>
        <v>34891042340</v>
      </c>
      <c r="AC28" s="100">
        <f t="shared" si="13"/>
        <v>0.5987395155182031</v>
      </c>
      <c r="AD28" s="76">
        <f>SUM(AD9:AD27)</f>
        <v>10374378741</v>
      </c>
      <c r="AE28" s="77">
        <f>SUM(AE9:AE27)</f>
        <v>1201766881</v>
      </c>
      <c r="AF28" s="77">
        <f t="shared" si="14"/>
        <v>11576145622</v>
      </c>
      <c r="AG28" s="77">
        <f>SUM(AG9:AG27)</f>
        <v>52526460361</v>
      </c>
      <c r="AH28" s="77">
        <f>SUM(AH9:AH27)</f>
        <v>56132040344</v>
      </c>
      <c r="AI28" s="77">
        <f>SUM(AI9:AI27)</f>
        <v>37140322830</v>
      </c>
      <c r="AJ28" s="100">
        <f t="shared" si="15"/>
        <v>0.661659946839434</v>
      </c>
      <c r="AK28" s="100">
        <f t="shared" si="16"/>
        <v>-0.1429282711212252</v>
      </c>
      <c r="AL28" s="12"/>
      <c r="AM28" s="12"/>
      <c r="AN28" s="12"/>
      <c r="AO28" s="12"/>
    </row>
    <row r="29" spans="1:41" s="13" customFormat="1" ht="12.75" customHeight="1">
      <c r="A29" s="43"/>
      <c r="B29" s="44"/>
      <c r="C29" s="45"/>
      <c r="D29" s="79"/>
      <c r="E29" s="80"/>
      <c r="F29" s="81"/>
      <c r="G29" s="79"/>
      <c r="H29" s="80"/>
      <c r="I29" s="81"/>
      <c r="J29" s="82"/>
      <c r="K29" s="80"/>
      <c r="L29" s="81"/>
      <c r="M29" s="101"/>
      <c r="N29" s="82"/>
      <c r="O29" s="81"/>
      <c r="P29" s="80"/>
      <c r="Q29" s="101"/>
      <c r="R29" s="82"/>
      <c r="S29" s="80"/>
      <c r="T29" s="80"/>
      <c r="U29" s="101"/>
      <c r="V29" s="82"/>
      <c r="W29" s="80"/>
      <c r="X29" s="80"/>
      <c r="Y29" s="101"/>
      <c r="Z29" s="82"/>
      <c r="AA29" s="80"/>
      <c r="AB29" s="81"/>
      <c r="AC29" s="101"/>
      <c r="AD29" s="82"/>
      <c r="AE29" s="80"/>
      <c r="AF29" s="80"/>
      <c r="AG29" s="80"/>
      <c r="AH29" s="80"/>
      <c r="AI29" s="80"/>
      <c r="AJ29" s="101"/>
      <c r="AK29" s="101"/>
      <c r="AL29" s="12"/>
      <c r="AM29" s="12"/>
      <c r="AN29" s="12"/>
      <c r="AO29" s="12"/>
    </row>
    <row r="30" spans="1:41" s="13" customFormat="1" ht="12.75">
      <c r="A30" s="12"/>
      <c r="B30" s="46"/>
      <c r="C30" s="12"/>
      <c r="D30" s="83"/>
      <c r="E30" s="83"/>
      <c r="F30" s="83"/>
      <c r="G30" s="83"/>
      <c r="H30" s="83"/>
      <c r="I30" s="83"/>
      <c r="J30" s="83"/>
      <c r="K30" s="83"/>
      <c r="L30" s="83"/>
      <c r="M30" s="102"/>
      <c r="N30" s="83"/>
      <c r="O30" s="83"/>
      <c r="P30" s="83"/>
      <c r="Q30" s="102"/>
      <c r="R30" s="83"/>
      <c r="S30" s="83"/>
      <c r="T30" s="83"/>
      <c r="U30" s="102"/>
      <c r="V30" s="83"/>
      <c r="W30" s="83"/>
      <c r="X30" s="83"/>
      <c r="Y30" s="102"/>
      <c r="Z30" s="83"/>
      <c r="AA30" s="83"/>
      <c r="AB30" s="83"/>
      <c r="AC30" s="102"/>
      <c r="AD30" s="83"/>
      <c r="AE30" s="83"/>
      <c r="AF30" s="83"/>
      <c r="AG30" s="83"/>
      <c r="AH30" s="83"/>
      <c r="AI30" s="83"/>
      <c r="AJ30" s="102"/>
      <c r="AK30" s="102"/>
      <c r="AL30" s="12"/>
      <c r="AM30" s="12"/>
      <c r="AN30" s="12"/>
      <c r="AO30" s="12"/>
    </row>
    <row r="31" spans="1:41" ht="12.75">
      <c r="A31" s="2"/>
      <c r="B31" s="2"/>
      <c r="C31" s="2"/>
      <c r="D31" s="84"/>
      <c r="E31" s="84"/>
      <c r="F31" s="84"/>
      <c r="G31" s="84"/>
      <c r="H31" s="84"/>
      <c r="I31" s="84"/>
      <c r="J31" s="84"/>
      <c r="K31" s="84"/>
      <c r="L31" s="84"/>
      <c r="M31" s="103"/>
      <c r="N31" s="84"/>
      <c r="O31" s="84"/>
      <c r="P31" s="84"/>
      <c r="Q31" s="103"/>
      <c r="R31" s="84"/>
      <c r="S31" s="84"/>
      <c r="T31" s="84"/>
      <c r="U31" s="103"/>
      <c r="V31" s="84"/>
      <c r="W31" s="84"/>
      <c r="X31" s="84"/>
      <c r="Y31" s="103"/>
      <c r="Z31" s="84"/>
      <c r="AA31" s="84"/>
      <c r="AB31" s="84"/>
      <c r="AC31" s="103"/>
      <c r="AD31" s="84"/>
      <c r="AE31" s="84"/>
      <c r="AF31" s="84"/>
      <c r="AG31" s="84"/>
      <c r="AH31" s="84"/>
      <c r="AI31" s="84"/>
      <c r="AJ31" s="103"/>
      <c r="AK31" s="103"/>
      <c r="AL31" s="2"/>
      <c r="AM31" s="2"/>
      <c r="AN31" s="2"/>
      <c r="AO31" s="2"/>
    </row>
    <row r="32" spans="1:41" ht="12.75">
      <c r="A32" s="2"/>
      <c r="B32" s="2"/>
      <c r="C32" s="2"/>
      <c r="D32" s="84"/>
      <c r="E32" s="84"/>
      <c r="F32" s="84"/>
      <c r="G32" s="84"/>
      <c r="H32" s="84"/>
      <c r="I32" s="84"/>
      <c r="J32" s="84"/>
      <c r="K32" s="84"/>
      <c r="L32" s="84"/>
      <c r="M32" s="103"/>
      <c r="N32" s="84"/>
      <c r="O32" s="84"/>
      <c r="P32" s="84"/>
      <c r="Q32" s="103"/>
      <c r="R32" s="84"/>
      <c r="S32" s="84"/>
      <c r="T32" s="84"/>
      <c r="U32" s="103"/>
      <c r="V32" s="84"/>
      <c r="W32" s="84"/>
      <c r="X32" s="84"/>
      <c r="Y32" s="103"/>
      <c r="Z32" s="84"/>
      <c r="AA32" s="84"/>
      <c r="AB32" s="84"/>
      <c r="AC32" s="103"/>
      <c r="AD32" s="84"/>
      <c r="AE32" s="84"/>
      <c r="AF32" s="84"/>
      <c r="AG32" s="84"/>
      <c r="AH32" s="84"/>
      <c r="AI32" s="84"/>
      <c r="AJ32" s="103"/>
      <c r="AK32" s="103"/>
      <c r="AL32" s="2"/>
      <c r="AM32" s="2"/>
      <c r="AN32" s="2"/>
      <c r="AO32" s="2"/>
    </row>
    <row r="33" spans="1:41" ht="12.75">
      <c r="A33" s="2"/>
      <c r="B33" s="2"/>
      <c r="C33" s="2"/>
      <c r="D33" s="84"/>
      <c r="E33" s="84"/>
      <c r="F33" s="84"/>
      <c r="G33" s="84"/>
      <c r="H33" s="84"/>
      <c r="I33" s="84"/>
      <c r="J33" s="84"/>
      <c r="K33" s="84"/>
      <c r="L33" s="84"/>
      <c r="M33" s="103"/>
      <c r="N33" s="84"/>
      <c r="O33" s="84"/>
      <c r="P33" s="84"/>
      <c r="Q33" s="103"/>
      <c r="R33" s="84"/>
      <c r="S33" s="84"/>
      <c r="T33" s="84"/>
      <c r="U33" s="103"/>
      <c r="V33" s="84"/>
      <c r="W33" s="84"/>
      <c r="X33" s="84"/>
      <c r="Y33" s="103"/>
      <c r="Z33" s="84"/>
      <c r="AA33" s="84"/>
      <c r="AB33" s="84"/>
      <c r="AC33" s="103"/>
      <c r="AD33" s="84"/>
      <c r="AE33" s="84"/>
      <c r="AF33" s="84"/>
      <c r="AG33" s="84"/>
      <c r="AH33" s="84"/>
      <c r="AI33" s="84"/>
      <c r="AJ33" s="103"/>
      <c r="AK33" s="103"/>
      <c r="AL33" s="2"/>
      <c r="AM33" s="2"/>
      <c r="AN33" s="2"/>
      <c r="AO33" s="2"/>
    </row>
    <row r="34" spans="1:41" ht="12.75">
      <c r="A34" s="2"/>
      <c r="B34" s="2"/>
      <c r="C34" s="2"/>
      <c r="D34" s="84"/>
      <c r="E34" s="84"/>
      <c r="F34" s="84"/>
      <c r="G34" s="84"/>
      <c r="H34" s="84"/>
      <c r="I34" s="84"/>
      <c r="J34" s="84"/>
      <c r="K34" s="84"/>
      <c r="L34" s="84"/>
      <c r="M34" s="103"/>
      <c r="N34" s="84"/>
      <c r="O34" s="84"/>
      <c r="P34" s="84"/>
      <c r="Q34" s="103"/>
      <c r="R34" s="84"/>
      <c r="S34" s="84"/>
      <c r="T34" s="84"/>
      <c r="U34" s="103"/>
      <c r="V34" s="84"/>
      <c r="W34" s="84"/>
      <c r="X34" s="84"/>
      <c r="Y34" s="103"/>
      <c r="Z34" s="84"/>
      <c r="AA34" s="84"/>
      <c r="AB34" s="84"/>
      <c r="AC34" s="103"/>
      <c r="AD34" s="84"/>
      <c r="AE34" s="84"/>
      <c r="AF34" s="84"/>
      <c r="AG34" s="84"/>
      <c r="AH34" s="84"/>
      <c r="AI34" s="84"/>
      <c r="AJ34" s="103"/>
      <c r="AK34" s="103"/>
      <c r="AL34" s="2"/>
      <c r="AM34" s="2"/>
      <c r="AN34" s="2"/>
      <c r="AO34" s="2"/>
    </row>
    <row r="35" spans="1:41" ht="12.75">
      <c r="A35" s="2"/>
      <c r="B35" s="2"/>
      <c r="C35" s="2"/>
      <c r="D35" s="84"/>
      <c r="E35" s="84"/>
      <c r="F35" s="84"/>
      <c r="G35" s="84"/>
      <c r="H35" s="84"/>
      <c r="I35" s="84"/>
      <c r="J35" s="84"/>
      <c r="K35" s="84"/>
      <c r="L35" s="84"/>
      <c r="M35" s="103"/>
      <c r="N35" s="84"/>
      <c r="O35" s="84"/>
      <c r="P35" s="84"/>
      <c r="Q35" s="103"/>
      <c r="R35" s="84"/>
      <c r="S35" s="84"/>
      <c r="T35" s="84"/>
      <c r="U35" s="103"/>
      <c r="V35" s="84"/>
      <c r="W35" s="84"/>
      <c r="X35" s="84"/>
      <c r="Y35" s="103"/>
      <c r="Z35" s="84"/>
      <c r="AA35" s="84"/>
      <c r="AB35" s="84"/>
      <c r="AC35" s="103"/>
      <c r="AD35" s="84"/>
      <c r="AE35" s="84"/>
      <c r="AF35" s="84"/>
      <c r="AG35" s="84"/>
      <c r="AH35" s="84"/>
      <c r="AI35" s="84"/>
      <c r="AJ35" s="103"/>
      <c r="AK35" s="103"/>
      <c r="AL35" s="2"/>
      <c r="AM35" s="2"/>
      <c r="AN35" s="2"/>
      <c r="AO35" s="2"/>
    </row>
    <row r="36" spans="1:41" ht="12.75">
      <c r="A36" s="2"/>
      <c r="B36" s="2"/>
      <c r="C36" s="2"/>
      <c r="D36" s="84"/>
      <c r="E36" s="84"/>
      <c r="F36" s="84"/>
      <c r="G36" s="84"/>
      <c r="H36" s="84"/>
      <c r="I36" s="84"/>
      <c r="J36" s="84"/>
      <c r="K36" s="84"/>
      <c r="L36" s="84"/>
      <c r="M36" s="103"/>
      <c r="N36" s="84"/>
      <c r="O36" s="84"/>
      <c r="P36" s="84"/>
      <c r="Q36" s="103"/>
      <c r="R36" s="84"/>
      <c r="S36" s="84"/>
      <c r="T36" s="84"/>
      <c r="U36" s="103"/>
      <c r="V36" s="84"/>
      <c r="W36" s="84"/>
      <c r="X36" s="84"/>
      <c r="Y36" s="103"/>
      <c r="Z36" s="84"/>
      <c r="AA36" s="84"/>
      <c r="AB36" s="84"/>
      <c r="AC36" s="103"/>
      <c r="AD36" s="84"/>
      <c r="AE36" s="84"/>
      <c r="AF36" s="84"/>
      <c r="AG36" s="84"/>
      <c r="AH36" s="84"/>
      <c r="AI36" s="84"/>
      <c r="AJ36" s="103"/>
      <c r="AK36" s="103"/>
      <c r="AL36" s="2"/>
      <c r="AM36" s="2"/>
      <c r="AN36" s="2"/>
      <c r="AO36" s="2"/>
    </row>
    <row r="37" spans="1:41" ht="12.75">
      <c r="A37" s="2"/>
      <c r="B37" s="2"/>
      <c r="C37" s="2"/>
      <c r="D37" s="84"/>
      <c r="E37" s="84"/>
      <c r="F37" s="84"/>
      <c r="G37" s="84"/>
      <c r="H37" s="84"/>
      <c r="I37" s="84"/>
      <c r="J37" s="84"/>
      <c r="K37" s="84"/>
      <c r="L37" s="84"/>
      <c r="M37" s="103"/>
      <c r="N37" s="84"/>
      <c r="O37" s="84"/>
      <c r="P37" s="84"/>
      <c r="Q37" s="103"/>
      <c r="R37" s="84"/>
      <c r="S37" s="84"/>
      <c r="T37" s="84"/>
      <c r="U37" s="103"/>
      <c r="V37" s="84"/>
      <c r="W37" s="84"/>
      <c r="X37" s="84"/>
      <c r="Y37" s="103"/>
      <c r="Z37" s="84"/>
      <c r="AA37" s="84"/>
      <c r="AB37" s="84"/>
      <c r="AC37" s="103"/>
      <c r="AD37" s="84"/>
      <c r="AE37" s="84"/>
      <c r="AF37" s="84"/>
      <c r="AG37" s="84"/>
      <c r="AH37" s="84"/>
      <c r="AI37" s="84"/>
      <c r="AJ37" s="103"/>
      <c r="AK37" s="103"/>
      <c r="AL37" s="2"/>
      <c r="AM37" s="2"/>
      <c r="AN37" s="2"/>
      <c r="AO37" s="2"/>
    </row>
    <row r="38" spans="1:41" ht="12.75">
      <c r="A38" s="2"/>
      <c r="B38" s="2"/>
      <c r="C38" s="2"/>
      <c r="D38" s="84"/>
      <c r="E38" s="84"/>
      <c r="F38" s="84"/>
      <c r="G38" s="84"/>
      <c r="H38" s="84"/>
      <c r="I38" s="84"/>
      <c r="J38" s="84"/>
      <c r="K38" s="84"/>
      <c r="L38" s="84"/>
      <c r="M38" s="103"/>
      <c r="N38" s="84"/>
      <c r="O38" s="84"/>
      <c r="P38" s="84"/>
      <c r="Q38" s="103"/>
      <c r="R38" s="84"/>
      <c r="S38" s="84"/>
      <c r="T38" s="84"/>
      <c r="U38" s="103"/>
      <c r="V38" s="84"/>
      <c r="W38" s="84"/>
      <c r="X38" s="84"/>
      <c r="Y38" s="103"/>
      <c r="Z38" s="84"/>
      <c r="AA38" s="84"/>
      <c r="AB38" s="84"/>
      <c r="AC38" s="103"/>
      <c r="AD38" s="84"/>
      <c r="AE38" s="84"/>
      <c r="AF38" s="84"/>
      <c r="AG38" s="84"/>
      <c r="AH38" s="84"/>
      <c r="AI38" s="84"/>
      <c r="AJ38" s="103"/>
      <c r="AK38" s="103"/>
      <c r="AL38" s="2"/>
      <c r="AM38" s="2"/>
      <c r="AN38" s="2"/>
      <c r="AO38" s="2"/>
    </row>
    <row r="39" spans="1:41" ht="12.75">
      <c r="A39" s="2"/>
      <c r="B39" s="2"/>
      <c r="C39" s="2"/>
      <c r="D39" s="84"/>
      <c r="E39" s="84"/>
      <c r="F39" s="84"/>
      <c r="G39" s="84"/>
      <c r="H39" s="84"/>
      <c r="I39" s="84"/>
      <c r="J39" s="84"/>
      <c r="K39" s="84"/>
      <c r="L39" s="84"/>
      <c r="M39" s="103"/>
      <c r="N39" s="84"/>
      <c r="O39" s="84"/>
      <c r="P39" s="84"/>
      <c r="Q39" s="103"/>
      <c r="R39" s="84"/>
      <c r="S39" s="84"/>
      <c r="T39" s="84"/>
      <c r="U39" s="103"/>
      <c r="V39" s="84"/>
      <c r="W39" s="84"/>
      <c r="X39" s="84"/>
      <c r="Y39" s="103"/>
      <c r="Z39" s="84"/>
      <c r="AA39" s="84"/>
      <c r="AB39" s="84"/>
      <c r="AC39" s="103"/>
      <c r="AD39" s="84"/>
      <c r="AE39" s="84"/>
      <c r="AF39" s="84"/>
      <c r="AG39" s="84"/>
      <c r="AH39" s="84"/>
      <c r="AI39" s="84"/>
      <c r="AJ39" s="103"/>
      <c r="AK39" s="103"/>
      <c r="AL39" s="2"/>
      <c r="AM39" s="2"/>
      <c r="AN39" s="2"/>
      <c r="AO39" s="2"/>
    </row>
    <row r="40" spans="1:41" ht="12.75">
      <c r="A40" s="2"/>
      <c r="B40" s="2"/>
      <c r="C40" s="2"/>
      <c r="D40" s="84"/>
      <c r="E40" s="84"/>
      <c r="F40" s="84"/>
      <c r="G40" s="84"/>
      <c r="H40" s="84"/>
      <c r="I40" s="84"/>
      <c r="J40" s="84"/>
      <c r="K40" s="84"/>
      <c r="L40" s="84"/>
      <c r="M40" s="103"/>
      <c r="N40" s="84"/>
      <c r="O40" s="84"/>
      <c r="P40" s="84"/>
      <c r="Q40" s="103"/>
      <c r="R40" s="84"/>
      <c r="S40" s="84"/>
      <c r="T40" s="84"/>
      <c r="U40" s="103"/>
      <c r="V40" s="84"/>
      <c r="W40" s="84"/>
      <c r="X40" s="84"/>
      <c r="Y40" s="103"/>
      <c r="Z40" s="84"/>
      <c r="AA40" s="84"/>
      <c r="AB40" s="84"/>
      <c r="AC40" s="103"/>
      <c r="AD40" s="84"/>
      <c r="AE40" s="84"/>
      <c r="AF40" s="84"/>
      <c r="AG40" s="84"/>
      <c r="AH40" s="84"/>
      <c r="AI40" s="84"/>
      <c r="AJ40" s="103"/>
      <c r="AK40" s="103"/>
      <c r="AL40" s="2"/>
      <c r="AM40" s="2"/>
      <c r="AN40" s="2"/>
      <c r="AO40" s="2"/>
    </row>
    <row r="41" spans="1:41" ht="12.75">
      <c r="A41" s="2"/>
      <c r="B41" s="2"/>
      <c r="C41" s="2"/>
      <c r="D41" s="84"/>
      <c r="E41" s="84"/>
      <c r="F41" s="84"/>
      <c r="G41" s="84"/>
      <c r="H41" s="84"/>
      <c r="I41" s="84"/>
      <c r="J41" s="84"/>
      <c r="K41" s="84"/>
      <c r="L41" s="84"/>
      <c r="M41" s="103"/>
      <c r="N41" s="84"/>
      <c r="O41" s="84"/>
      <c r="P41" s="84"/>
      <c r="Q41" s="103"/>
      <c r="R41" s="84"/>
      <c r="S41" s="84"/>
      <c r="T41" s="84"/>
      <c r="U41" s="103"/>
      <c r="V41" s="84"/>
      <c r="W41" s="84"/>
      <c r="X41" s="84"/>
      <c r="Y41" s="103"/>
      <c r="Z41" s="84"/>
      <c r="AA41" s="84"/>
      <c r="AB41" s="84"/>
      <c r="AC41" s="103"/>
      <c r="AD41" s="84"/>
      <c r="AE41" s="84"/>
      <c r="AF41" s="84"/>
      <c r="AG41" s="84"/>
      <c r="AH41" s="84"/>
      <c r="AI41" s="84"/>
      <c r="AJ41" s="103"/>
      <c r="AK41" s="103"/>
      <c r="AL41" s="2"/>
      <c r="AM41" s="2"/>
      <c r="AN41" s="2"/>
      <c r="AO41" s="2"/>
    </row>
    <row r="42" spans="1:41" ht="12.75">
      <c r="A42" s="2"/>
      <c r="B42" s="2"/>
      <c r="C42" s="2"/>
      <c r="D42" s="84"/>
      <c r="E42" s="84"/>
      <c r="F42" s="84"/>
      <c r="G42" s="84"/>
      <c r="H42" s="84"/>
      <c r="I42" s="84"/>
      <c r="J42" s="84"/>
      <c r="K42" s="84"/>
      <c r="L42" s="84"/>
      <c r="M42" s="103"/>
      <c r="N42" s="84"/>
      <c r="O42" s="84"/>
      <c r="P42" s="84"/>
      <c r="Q42" s="103"/>
      <c r="R42" s="84"/>
      <c r="S42" s="84"/>
      <c r="T42" s="84"/>
      <c r="U42" s="103"/>
      <c r="V42" s="84"/>
      <c r="W42" s="84"/>
      <c r="X42" s="84"/>
      <c r="Y42" s="103"/>
      <c r="Z42" s="84"/>
      <c r="AA42" s="84"/>
      <c r="AB42" s="84"/>
      <c r="AC42" s="103"/>
      <c r="AD42" s="84"/>
      <c r="AE42" s="84"/>
      <c r="AF42" s="84"/>
      <c r="AG42" s="84"/>
      <c r="AH42" s="84"/>
      <c r="AI42" s="84"/>
      <c r="AJ42" s="103"/>
      <c r="AK42" s="103"/>
      <c r="AL42" s="2"/>
      <c r="AM42" s="2"/>
      <c r="AN42" s="2"/>
      <c r="AO42" s="2"/>
    </row>
    <row r="43" spans="1:41" ht="12.75">
      <c r="A43" s="2"/>
      <c r="B43" s="2"/>
      <c r="C43" s="2"/>
      <c r="D43" s="84"/>
      <c r="E43" s="84"/>
      <c r="F43" s="84"/>
      <c r="G43" s="84"/>
      <c r="H43" s="84"/>
      <c r="I43" s="84"/>
      <c r="J43" s="84"/>
      <c r="K43" s="84"/>
      <c r="L43" s="84"/>
      <c r="M43" s="103"/>
      <c r="N43" s="84"/>
      <c r="O43" s="84"/>
      <c r="P43" s="84"/>
      <c r="Q43" s="103"/>
      <c r="R43" s="84"/>
      <c r="S43" s="84"/>
      <c r="T43" s="84"/>
      <c r="U43" s="103"/>
      <c r="V43" s="84"/>
      <c r="W43" s="84"/>
      <c r="X43" s="84"/>
      <c r="Y43" s="103"/>
      <c r="Z43" s="84"/>
      <c r="AA43" s="84"/>
      <c r="AB43" s="84"/>
      <c r="AC43" s="103"/>
      <c r="AD43" s="84"/>
      <c r="AE43" s="84"/>
      <c r="AF43" s="84"/>
      <c r="AG43" s="84"/>
      <c r="AH43" s="84"/>
      <c r="AI43" s="84"/>
      <c r="AJ43" s="103"/>
      <c r="AK43" s="103"/>
      <c r="AL43" s="2"/>
      <c r="AM43" s="2"/>
      <c r="AN43" s="2"/>
      <c r="AO43" s="2"/>
    </row>
    <row r="44" spans="1:41" ht="12.75">
      <c r="A44" s="2"/>
      <c r="B44" s="2"/>
      <c r="C44" s="2"/>
      <c r="D44" s="84"/>
      <c r="E44" s="84"/>
      <c r="F44" s="84"/>
      <c r="G44" s="84"/>
      <c r="H44" s="84"/>
      <c r="I44" s="84"/>
      <c r="J44" s="84"/>
      <c r="K44" s="84"/>
      <c r="L44" s="84"/>
      <c r="M44" s="103"/>
      <c r="N44" s="84"/>
      <c r="O44" s="84"/>
      <c r="P44" s="84"/>
      <c r="Q44" s="103"/>
      <c r="R44" s="84"/>
      <c r="S44" s="84"/>
      <c r="T44" s="84"/>
      <c r="U44" s="103"/>
      <c r="V44" s="84"/>
      <c r="W44" s="84"/>
      <c r="X44" s="84"/>
      <c r="Y44" s="103"/>
      <c r="Z44" s="84"/>
      <c r="AA44" s="84"/>
      <c r="AB44" s="84"/>
      <c r="AC44" s="103"/>
      <c r="AD44" s="84"/>
      <c r="AE44" s="84"/>
      <c r="AF44" s="84"/>
      <c r="AG44" s="84"/>
      <c r="AH44" s="84"/>
      <c r="AI44" s="84"/>
      <c r="AJ44" s="103"/>
      <c r="AK44" s="103"/>
      <c r="AL44" s="2"/>
      <c r="AM44" s="2"/>
      <c r="AN44" s="2"/>
      <c r="AO44" s="2"/>
    </row>
    <row r="45" spans="1:41" ht="12.75">
      <c r="A45" s="2"/>
      <c r="B45" s="2"/>
      <c r="C45" s="2"/>
      <c r="D45" s="84"/>
      <c r="E45" s="84"/>
      <c r="F45" s="84"/>
      <c r="G45" s="84"/>
      <c r="H45" s="84"/>
      <c r="I45" s="84"/>
      <c r="J45" s="84"/>
      <c r="K45" s="84"/>
      <c r="L45" s="84"/>
      <c r="M45" s="103"/>
      <c r="N45" s="84"/>
      <c r="O45" s="84"/>
      <c r="P45" s="84"/>
      <c r="Q45" s="103"/>
      <c r="R45" s="84"/>
      <c r="S45" s="84"/>
      <c r="T45" s="84"/>
      <c r="U45" s="103"/>
      <c r="V45" s="84"/>
      <c r="W45" s="84"/>
      <c r="X45" s="84"/>
      <c r="Y45" s="103"/>
      <c r="Z45" s="84"/>
      <c r="AA45" s="84"/>
      <c r="AB45" s="84"/>
      <c r="AC45" s="103"/>
      <c r="AD45" s="84"/>
      <c r="AE45" s="84"/>
      <c r="AF45" s="84"/>
      <c r="AG45" s="84"/>
      <c r="AH45" s="84"/>
      <c r="AI45" s="84"/>
      <c r="AJ45" s="103"/>
      <c r="AK45" s="103"/>
      <c r="AL45" s="2"/>
      <c r="AM45" s="2"/>
      <c r="AN45" s="2"/>
      <c r="AO45" s="2"/>
    </row>
    <row r="46" spans="1:41" ht="12.75">
      <c r="A46" s="2"/>
      <c r="B46" s="2"/>
      <c r="C46" s="2"/>
      <c r="D46" s="84"/>
      <c r="E46" s="84"/>
      <c r="F46" s="84"/>
      <c r="G46" s="84"/>
      <c r="H46" s="84"/>
      <c r="I46" s="84"/>
      <c r="J46" s="84"/>
      <c r="K46" s="84"/>
      <c r="L46" s="84"/>
      <c r="M46" s="103"/>
      <c r="N46" s="84"/>
      <c r="O46" s="84"/>
      <c r="P46" s="84"/>
      <c r="Q46" s="103"/>
      <c r="R46" s="84"/>
      <c r="S46" s="84"/>
      <c r="T46" s="84"/>
      <c r="U46" s="103"/>
      <c r="V46" s="84"/>
      <c r="W46" s="84"/>
      <c r="X46" s="84"/>
      <c r="Y46" s="103"/>
      <c r="Z46" s="84"/>
      <c r="AA46" s="84"/>
      <c r="AB46" s="84"/>
      <c r="AC46" s="103"/>
      <c r="AD46" s="84"/>
      <c r="AE46" s="84"/>
      <c r="AF46" s="84"/>
      <c r="AG46" s="84"/>
      <c r="AH46" s="84"/>
      <c r="AI46" s="84"/>
      <c r="AJ46" s="103"/>
      <c r="AK46" s="103"/>
      <c r="AL46" s="2"/>
      <c r="AM46" s="2"/>
      <c r="AN46" s="2"/>
      <c r="AO46" s="2"/>
    </row>
    <row r="47" spans="1:41" ht="12.75">
      <c r="A47" s="2"/>
      <c r="B47" s="2"/>
      <c r="C47" s="2"/>
      <c r="D47" s="84"/>
      <c r="E47" s="84"/>
      <c r="F47" s="84"/>
      <c r="G47" s="84"/>
      <c r="H47" s="84"/>
      <c r="I47" s="84"/>
      <c r="J47" s="84"/>
      <c r="K47" s="84"/>
      <c r="L47" s="84"/>
      <c r="M47" s="103"/>
      <c r="N47" s="84"/>
      <c r="O47" s="84"/>
      <c r="P47" s="84"/>
      <c r="Q47" s="103"/>
      <c r="R47" s="84"/>
      <c r="S47" s="84"/>
      <c r="T47" s="84"/>
      <c r="U47" s="103"/>
      <c r="V47" s="84"/>
      <c r="W47" s="84"/>
      <c r="X47" s="84"/>
      <c r="Y47" s="103"/>
      <c r="Z47" s="84"/>
      <c r="AA47" s="84"/>
      <c r="AB47" s="84"/>
      <c r="AC47" s="103"/>
      <c r="AD47" s="84"/>
      <c r="AE47" s="84"/>
      <c r="AF47" s="84"/>
      <c r="AG47" s="84"/>
      <c r="AH47" s="84"/>
      <c r="AI47" s="84"/>
      <c r="AJ47" s="103"/>
      <c r="AK47" s="103"/>
      <c r="AL47" s="2"/>
      <c r="AM47" s="2"/>
      <c r="AN47" s="2"/>
      <c r="AO47" s="2"/>
    </row>
    <row r="48" spans="1:41" ht="12.75">
      <c r="A48" s="2"/>
      <c r="B48" s="2"/>
      <c r="C48" s="2"/>
      <c r="D48" s="84"/>
      <c r="E48" s="84"/>
      <c r="F48" s="84"/>
      <c r="G48" s="84"/>
      <c r="H48" s="84"/>
      <c r="I48" s="84"/>
      <c r="J48" s="84"/>
      <c r="K48" s="84"/>
      <c r="L48" s="84"/>
      <c r="M48" s="103"/>
      <c r="N48" s="84"/>
      <c r="O48" s="84"/>
      <c r="P48" s="84"/>
      <c r="Q48" s="103"/>
      <c r="R48" s="84"/>
      <c r="S48" s="84"/>
      <c r="T48" s="84"/>
      <c r="U48" s="103"/>
      <c r="V48" s="84"/>
      <c r="W48" s="84"/>
      <c r="X48" s="84"/>
      <c r="Y48" s="103"/>
      <c r="Z48" s="84"/>
      <c r="AA48" s="84"/>
      <c r="AB48" s="84"/>
      <c r="AC48" s="103"/>
      <c r="AD48" s="84"/>
      <c r="AE48" s="84"/>
      <c r="AF48" s="84"/>
      <c r="AG48" s="84"/>
      <c r="AH48" s="84"/>
      <c r="AI48" s="84"/>
      <c r="AJ48" s="103"/>
      <c r="AK48" s="103"/>
      <c r="AL48" s="2"/>
      <c r="AM48" s="2"/>
      <c r="AN48" s="2"/>
      <c r="AO48" s="2"/>
    </row>
    <row r="49" spans="1:41" ht="12.75">
      <c r="A49" s="2"/>
      <c r="B49" s="2"/>
      <c r="C49" s="2"/>
      <c r="D49" s="84"/>
      <c r="E49" s="84"/>
      <c r="F49" s="84"/>
      <c r="G49" s="84"/>
      <c r="H49" s="84"/>
      <c r="I49" s="84"/>
      <c r="J49" s="84"/>
      <c r="K49" s="84"/>
      <c r="L49" s="84"/>
      <c r="M49" s="103"/>
      <c r="N49" s="84"/>
      <c r="O49" s="84"/>
      <c r="P49" s="84"/>
      <c r="Q49" s="103"/>
      <c r="R49" s="84"/>
      <c r="S49" s="84"/>
      <c r="T49" s="84"/>
      <c r="U49" s="103"/>
      <c r="V49" s="84"/>
      <c r="W49" s="84"/>
      <c r="X49" s="84"/>
      <c r="Y49" s="103"/>
      <c r="Z49" s="84"/>
      <c r="AA49" s="84"/>
      <c r="AB49" s="84"/>
      <c r="AC49" s="103"/>
      <c r="AD49" s="84"/>
      <c r="AE49" s="84"/>
      <c r="AF49" s="84"/>
      <c r="AG49" s="84"/>
      <c r="AH49" s="84"/>
      <c r="AI49" s="84"/>
      <c r="AJ49" s="103"/>
      <c r="AK49" s="103"/>
      <c r="AL49" s="2"/>
      <c r="AM49" s="2"/>
      <c r="AN49" s="2"/>
      <c r="AO49" s="2"/>
    </row>
    <row r="50" spans="1:41" ht="12.75">
      <c r="A50" s="2"/>
      <c r="B50" s="2"/>
      <c r="C50" s="2"/>
      <c r="D50" s="84"/>
      <c r="E50" s="84"/>
      <c r="F50" s="84"/>
      <c r="G50" s="84"/>
      <c r="H50" s="84"/>
      <c r="I50" s="84"/>
      <c r="J50" s="84"/>
      <c r="K50" s="84"/>
      <c r="L50" s="84"/>
      <c r="M50" s="103"/>
      <c r="N50" s="84"/>
      <c r="O50" s="84"/>
      <c r="P50" s="84"/>
      <c r="Q50" s="103"/>
      <c r="R50" s="84"/>
      <c r="S50" s="84"/>
      <c r="T50" s="84"/>
      <c r="U50" s="103"/>
      <c r="V50" s="84"/>
      <c r="W50" s="84"/>
      <c r="X50" s="84"/>
      <c r="Y50" s="103"/>
      <c r="Z50" s="84"/>
      <c r="AA50" s="84"/>
      <c r="AB50" s="84"/>
      <c r="AC50" s="103"/>
      <c r="AD50" s="84"/>
      <c r="AE50" s="84"/>
      <c r="AF50" s="84"/>
      <c r="AG50" s="84"/>
      <c r="AH50" s="84"/>
      <c r="AI50" s="84"/>
      <c r="AJ50" s="103"/>
      <c r="AK50" s="103"/>
      <c r="AL50" s="2"/>
      <c r="AM50" s="2"/>
      <c r="AN50" s="2"/>
      <c r="AO50" s="2"/>
    </row>
    <row r="51" spans="1:41" ht="12.75">
      <c r="A51" s="2"/>
      <c r="B51" s="2"/>
      <c r="C51" s="2"/>
      <c r="D51" s="84"/>
      <c r="E51" s="84"/>
      <c r="F51" s="84"/>
      <c r="G51" s="84"/>
      <c r="H51" s="84"/>
      <c r="I51" s="84"/>
      <c r="J51" s="84"/>
      <c r="K51" s="84"/>
      <c r="L51" s="84"/>
      <c r="M51" s="103"/>
      <c r="N51" s="84"/>
      <c r="O51" s="84"/>
      <c r="P51" s="84"/>
      <c r="Q51" s="103"/>
      <c r="R51" s="84"/>
      <c r="S51" s="84"/>
      <c r="T51" s="84"/>
      <c r="U51" s="103"/>
      <c r="V51" s="84"/>
      <c r="W51" s="84"/>
      <c r="X51" s="84"/>
      <c r="Y51" s="103"/>
      <c r="Z51" s="84"/>
      <c r="AA51" s="84"/>
      <c r="AB51" s="84"/>
      <c r="AC51" s="103"/>
      <c r="AD51" s="84"/>
      <c r="AE51" s="84"/>
      <c r="AF51" s="84"/>
      <c r="AG51" s="84"/>
      <c r="AH51" s="84"/>
      <c r="AI51" s="84"/>
      <c r="AJ51" s="103"/>
      <c r="AK51" s="103"/>
      <c r="AL51" s="2"/>
      <c r="AM51" s="2"/>
      <c r="AN51" s="2"/>
      <c r="AO51" s="2"/>
    </row>
    <row r="52" spans="1:41" ht="12.75">
      <c r="A52" s="2"/>
      <c r="B52" s="2"/>
      <c r="C52" s="2"/>
      <c r="D52" s="84"/>
      <c r="E52" s="84"/>
      <c r="F52" s="84"/>
      <c r="G52" s="84"/>
      <c r="H52" s="84"/>
      <c r="I52" s="84"/>
      <c r="J52" s="84"/>
      <c r="K52" s="84"/>
      <c r="L52" s="84"/>
      <c r="M52" s="103"/>
      <c r="N52" s="84"/>
      <c r="O52" s="84"/>
      <c r="P52" s="84"/>
      <c r="Q52" s="103"/>
      <c r="R52" s="84"/>
      <c r="S52" s="84"/>
      <c r="T52" s="84"/>
      <c r="U52" s="103"/>
      <c r="V52" s="84"/>
      <c r="W52" s="84"/>
      <c r="X52" s="84"/>
      <c r="Y52" s="103"/>
      <c r="Z52" s="84"/>
      <c r="AA52" s="84"/>
      <c r="AB52" s="84"/>
      <c r="AC52" s="103"/>
      <c r="AD52" s="84"/>
      <c r="AE52" s="84"/>
      <c r="AF52" s="84"/>
      <c r="AG52" s="84"/>
      <c r="AH52" s="84"/>
      <c r="AI52" s="84"/>
      <c r="AJ52" s="103"/>
      <c r="AK52" s="103"/>
      <c r="AL52" s="2"/>
      <c r="AM52" s="2"/>
      <c r="AN52" s="2"/>
      <c r="AO52" s="2"/>
    </row>
    <row r="53" spans="1:41" ht="12.75">
      <c r="A53" s="2"/>
      <c r="B53" s="2"/>
      <c r="C53" s="2"/>
      <c r="D53" s="84"/>
      <c r="E53" s="84"/>
      <c r="F53" s="84"/>
      <c r="G53" s="84"/>
      <c r="H53" s="84"/>
      <c r="I53" s="84"/>
      <c r="J53" s="84"/>
      <c r="K53" s="84"/>
      <c r="L53" s="84"/>
      <c r="M53" s="103"/>
      <c r="N53" s="84"/>
      <c r="O53" s="84"/>
      <c r="P53" s="84"/>
      <c r="Q53" s="103"/>
      <c r="R53" s="84"/>
      <c r="S53" s="84"/>
      <c r="T53" s="84"/>
      <c r="U53" s="103"/>
      <c r="V53" s="84"/>
      <c r="W53" s="84"/>
      <c r="X53" s="84"/>
      <c r="Y53" s="103"/>
      <c r="Z53" s="84"/>
      <c r="AA53" s="84"/>
      <c r="AB53" s="84"/>
      <c r="AC53" s="103"/>
      <c r="AD53" s="84"/>
      <c r="AE53" s="84"/>
      <c r="AF53" s="84"/>
      <c r="AG53" s="84"/>
      <c r="AH53" s="84"/>
      <c r="AI53" s="84"/>
      <c r="AJ53" s="103"/>
      <c r="AK53" s="103"/>
      <c r="AL53" s="2"/>
      <c r="AM53" s="2"/>
      <c r="AN53" s="2"/>
      <c r="AO53" s="2"/>
    </row>
    <row r="54" spans="1:41" ht="12.75">
      <c r="A54" s="2"/>
      <c r="B54" s="2"/>
      <c r="C54" s="2"/>
      <c r="D54" s="84"/>
      <c r="E54" s="84"/>
      <c r="F54" s="84"/>
      <c r="G54" s="84"/>
      <c r="H54" s="84"/>
      <c r="I54" s="84"/>
      <c r="J54" s="84"/>
      <c r="K54" s="84"/>
      <c r="L54" s="84"/>
      <c r="M54" s="103"/>
      <c r="N54" s="84"/>
      <c r="O54" s="84"/>
      <c r="P54" s="84"/>
      <c r="Q54" s="103"/>
      <c r="R54" s="84"/>
      <c r="S54" s="84"/>
      <c r="T54" s="84"/>
      <c r="U54" s="103"/>
      <c r="V54" s="84"/>
      <c r="W54" s="84"/>
      <c r="X54" s="84"/>
      <c r="Y54" s="103"/>
      <c r="Z54" s="84"/>
      <c r="AA54" s="84"/>
      <c r="AB54" s="84"/>
      <c r="AC54" s="103"/>
      <c r="AD54" s="84"/>
      <c r="AE54" s="84"/>
      <c r="AF54" s="84"/>
      <c r="AG54" s="84"/>
      <c r="AH54" s="84"/>
      <c r="AI54" s="84"/>
      <c r="AJ54" s="103"/>
      <c r="AK54" s="103"/>
      <c r="AL54" s="2"/>
      <c r="AM54" s="2"/>
      <c r="AN54" s="2"/>
      <c r="AO54" s="2"/>
    </row>
    <row r="55" spans="1:41" ht="12.75">
      <c r="A55" s="2"/>
      <c r="B55" s="2"/>
      <c r="C55" s="2"/>
      <c r="D55" s="84"/>
      <c r="E55" s="84"/>
      <c r="F55" s="84"/>
      <c r="G55" s="84"/>
      <c r="H55" s="84"/>
      <c r="I55" s="84"/>
      <c r="J55" s="84"/>
      <c r="K55" s="84"/>
      <c r="L55" s="84"/>
      <c r="M55" s="103"/>
      <c r="N55" s="84"/>
      <c r="O55" s="84"/>
      <c r="P55" s="84"/>
      <c r="Q55" s="103"/>
      <c r="R55" s="84"/>
      <c r="S55" s="84"/>
      <c r="T55" s="84"/>
      <c r="U55" s="103"/>
      <c r="V55" s="84"/>
      <c r="W55" s="84"/>
      <c r="X55" s="84"/>
      <c r="Y55" s="103"/>
      <c r="Z55" s="84"/>
      <c r="AA55" s="84"/>
      <c r="AB55" s="84"/>
      <c r="AC55" s="103"/>
      <c r="AD55" s="84"/>
      <c r="AE55" s="84"/>
      <c r="AF55" s="84"/>
      <c r="AG55" s="84"/>
      <c r="AH55" s="84"/>
      <c r="AI55" s="84"/>
      <c r="AJ55" s="103"/>
      <c r="AK55" s="103"/>
      <c r="AL55" s="2"/>
      <c r="AM55" s="2"/>
      <c r="AN55" s="2"/>
      <c r="AO55" s="2"/>
    </row>
    <row r="56" spans="1:41" ht="12.75">
      <c r="A56" s="2"/>
      <c r="B56" s="2"/>
      <c r="C56" s="2"/>
      <c r="D56" s="84"/>
      <c r="E56" s="84"/>
      <c r="F56" s="84"/>
      <c r="G56" s="84"/>
      <c r="H56" s="84"/>
      <c r="I56" s="84"/>
      <c r="J56" s="84"/>
      <c r="K56" s="84"/>
      <c r="L56" s="84"/>
      <c r="M56" s="103"/>
      <c r="N56" s="84"/>
      <c r="O56" s="84"/>
      <c r="P56" s="84"/>
      <c r="Q56" s="103"/>
      <c r="R56" s="84"/>
      <c r="S56" s="84"/>
      <c r="T56" s="84"/>
      <c r="U56" s="103"/>
      <c r="V56" s="84"/>
      <c r="W56" s="84"/>
      <c r="X56" s="84"/>
      <c r="Y56" s="103"/>
      <c r="Z56" s="84"/>
      <c r="AA56" s="84"/>
      <c r="AB56" s="84"/>
      <c r="AC56" s="103"/>
      <c r="AD56" s="84"/>
      <c r="AE56" s="84"/>
      <c r="AF56" s="84"/>
      <c r="AG56" s="84"/>
      <c r="AH56" s="84"/>
      <c r="AI56" s="84"/>
      <c r="AJ56" s="103"/>
      <c r="AK56" s="103"/>
      <c r="AL56" s="2"/>
      <c r="AM56" s="2"/>
      <c r="AN56" s="2"/>
      <c r="AO56" s="2"/>
    </row>
    <row r="57" spans="1:41" ht="12.75">
      <c r="A57" s="2"/>
      <c r="B57" s="2"/>
      <c r="C57" s="2"/>
      <c r="D57" s="84"/>
      <c r="E57" s="84"/>
      <c r="F57" s="84"/>
      <c r="G57" s="84"/>
      <c r="H57" s="84"/>
      <c r="I57" s="84"/>
      <c r="J57" s="84"/>
      <c r="K57" s="84"/>
      <c r="L57" s="84"/>
      <c r="M57" s="103"/>
      <c r="N57" s="84"/>
      <c r="O57" s="84"/>
      <c r="P57" s="84"/>
      <c r="Q57" s="103"/>
      <c r="R57" s="84"/>
      <c r="S57" s="84"/>
      <c r="T57" s="84"/>
      <c r="U57" s="103"/>
      <c r="V57" s="84"/>
      <c r="W57" s="84"/>
      <c r="X57" s="84"/>
      <c r="Y57" s="103"/>
      <c r="Z57" s="84"/>
      <c r="AA57" s="84"/>
      <c r="AB57" s="84"/>
      <c r="AC57" s="103"/>
      <c r="AD57" s="84"/>
      <c r="AE57" s="84"/>
      <c r="AF57" s="84"/>
      <c r="AG57" s="84"/>
      <c r="AH57" s="84"/>
      <c r="AI57" s="84"/>
      <c r="AJ57" s="103"/>
      <c r="AK57" s="103"/>
      <c r="AL57" s="2"/>
      <c r="AM57" s="2"/>
      <c r="AN57" s="2"/>
      <c r="AO57" s="2"/>
    </row>
    <row r="58" spans="1:41" ht="12.75">
      <c r="A58" s="2"/>
      <c r="B58" s="2"/>
      <c r="C58" s="2"/>
      <c r="D58" s="84"/>
      <c r="E58" s="84"/>
      <c r="F58" s="84"/>
      <c r="G58" s="84"/>
      <c r="H58" s="84"/>
      <c r="I58" s="84"/>
      <c r="J58" s="84"/>
      <c r="K58" s="84"/>
      <c r="L58" s="84"/>
      <c r="M58" s="103"/>
      <c r="N58" s="84"/>
      <c r="O58" s="84"/>
      <c r="P58" s="84"/>
      <c r="Q58" s="103"/>
      <c r="R58" s="84"/>
      <c r="S58" s="84"/>
      <c r="T58" s="84"/>
      <c r="U58" s="103"/>
      <c r="V58" s="84"/>
      <c r="W58" s="84"/>
      <c r="X58" s="84"/>
      <c r="Y58" s="103"/>
      <c r="Z58" s="84"/>
      <c r="AA58" s="84"/>
      <c r="AB58" s="84"/>
      <c r="AC58" s="103"/>
      <c r="AD58" s="84"/>
      <c r="AE58" s="84"/>
      <c r="AF58" s="84"/>
      <c r="AG58" s="84"/>
      <c r="AH58" s="84"/>
      <c r="AI58" s="84"/>
      <c r="AJ58" s="103"/>
      <c r="AK58" s="103"/>
      <c r="AL58" s="2"/>
      <c r="AM58" s="2"/>
      <c r="AN58" s="2"/>
      <c r="AO58" s="2"/>
    </row>
    <row r="59" spans="1:41" ht="12.75">
      <c r="A59" s="2"/>
      <c r="B59" s="2"/>
      <c r="C59" s="2"/>
      <c r="D59" s="84"/>
      <c r="E59" s="84"/>
      <c r="F59" s="84"/>
      <c r="G59" s="84"/>
      <c r="H59" s="84"/>
      <c r="I59" s="84"/>
      <c r="J59" s="84"/>
      <c r="K59" s="84"/>
      <c r="L59" s="84"/>
      <c r="M59" s="103"/>
      <c r="N59" s="84"/>
      <c r="O59" s="84"/>
      <c r="P59" s="84"/>
      <c r="Q59" s="103"/>
      <c r="R59" s="84"/>
      <c r="S59" s="84"/>
      <c r="T59" s="84"/>
      <c r="U59" s="103"/>
      <c r="V59" s="84"/>
      <c r="W59" s="84"/>
      <c r="X59" s="84"/>
      <c r="Y59" s="103"/>
      <c r="Z59" s="84"/>
      <c r="AA59" s="84"/>
      <c r="AB59" s="84"/>
      <c r="AC59" s="103"/>
      <c r="AD59" s="84"/>
      <c r="AE59" s="84"/>
      <c r="AF59" s="84"/>
      <c r="AG59" s="84"/>
      <c r="AH59" s="84"/>
      <c r="AI59" s="84"/>
      <c r="AJ59" s="103"/>
      <c r="AK59" s="103"/>
      <c r="AL59" s="2"/>
      <c r="AM59" s="2"/>
      <c r="AN59" s="2"/>
      <c r="AO59" s="2"/>
    </row>
    <row r="60" spans="1:41" ht="12.75">
      <c r="A60" s="2"/>
      <c r="B60" s="2"/>
      <c r="C60" s="2"/>
      <c r="D60" s="84"/>
      <c r="E60" s="84"/>
      <c r="F60" s="84"/>
      <c r="G60" s="84"/>
      <c r="H60" s="84"/>
      <c r="I60" s="84"/>
      <c r="J60" s="84"/>
      <c r="K60" s="84"/>
      <c r="L60" s="84"/>
      <c r="M60" s="103"/>
      <c r="N60" s="84"/>
      <c r="O60" s="84"/>
      <c r="P60" s="84"/>
      <c r="Q60" s="103"/>
      <c r="R60" s="84"/>
      <c r="S60" s="84"/>
      <c r="T60" s="84"/>
      <c r="U60" s="103"/>
      <c r="V60" s="84"/>
      <c r="W60" s="84"/>
      <c r="X60" s="84"/>
      <c r="Y60" s="103"/>
      <c r="Z60" s="84"/>
      <c r="AA60" s="84"/>
      <c r="AB60" s="84"/>
      <c r="AC60" s="103"/>
      <c r="AD60" s="84"/>
      <c r="AE60" s="84"/>
      <c r="AF60" s="84"/>
      <c r="AG60" s="84"/>
      <c r="AH60" s="84"/>
      <c r="AI60" s="84"/>
      <c r="AJ60" s="103"/>
      <c r="AK60" s="103"/>
      <c r="AL60" s="2"/>
      <c r="AM60" s="2"/>
      <c r="AN60" s="2"/>
      <c r="AO60" s="2"/>
    </row>
    <row r="61" spans="1:41" ht="12.75">
      <c r="A61" s="2"/>
      <c r="B61" s="2"/>
      <c r="C61" s="2"/>
      <c r="D61" s="84"/>
      <c r="E61" s="84"/>
      <c r="F61" s="84"/>
      <c r="G61" s="84"/>
      <c r="H61" s="84"/>
      <c r="I61" s="84"/>
      <c r="J61" s="84"/>
      <c r="K61" s="84"/>
      <c r="L61" s="84"/>
      <c r="M61" s="103"/>
      <c r="N61" s="84"/>
      <c r="O61" s="84"/>
      <c r="P61" s="84"/>
      <c r="Q61" s="103"/>
      <c r="R61" s="84"/>
      <c r="S61" s="84"/>
      <c r="T61" s="84"/>
      <c r="U61" s="103"/>
      <c r="V61" s="84"/>
      <c r="W61" s="84"/>
      <c r="X61" s="84"/>
      <c r="Y61" s="103"/>
      <c r="Z61" s="84"/>
      <c r="AA61" s="84"/>
      <c r="AB61" s="84"/>
      <c r="AC61" s="103"/>
      <c r="AD61" s="84"/>
      <c r="AE61" s="84"/>
      <c r="AF61" s="84"/>
      <c r="AG61" s="84"/>
      <c r="AH61" s="84"/>
      <c r="AI61" s="84"/>
      <c r="AJ61" s="103"/>
      <c r="AK61" s="103"/>
      <c r="AL61" s="2"/>
      <c r="AM61" s="2"/>
      <c r="AN61" s="2"/>
      <c r="AO61" s="2"/>
    </row>
    <row r="62" spans="1:41" ht="12.75">
      <c r="A62" s="2"/>
      <c r="B62" s="2"/>
      <c r="C62" s="2"/>
      <c r="D62" s="84"/>
      <c r="E62" s="84"/>
      <c r="F62" s="84"/>
      <c r="G62" s="84"/>
      <c r="H62" s="84"/>
      <c r="I62" s="84"/>
      <c r="J62" s="84"/>
      <c r="K62" s="84"/>
      <c r="L62" s="84"/>
      <c r="M62" s="103"/>
      <c r="N62" s="84"/>
      <c r="O62" s="84"/>
      <c r="P62" s="84"/>
      <c r="Q62" s="103"/>
      <c r="R62" s="84"/>
      <c r="S62" s="84"/>
      <c r="T62" s="84"/>
      <c r="U62" s="103"/>
      <c r="V62" s="84"/>
      <c r="W62" s="84"/>
      <c r="X62" s="84"/>
      <c r="Y62" s="103"/>
      <c r="Z62" s="84"/>
      <c r="AA62" s="84"/>
      <c r="AB62" s="84"/>
      <c r="AC62" s="103"/>
      <c r="AD62" s="84"/>
      <c r="AE62" s="84"/>
      <c r="AF62" s="84"/>
      <c r="AG62" s="84"/>
      <c r="AH62" s="84"/>
      <c r="AI62" s="84"/>
      <c r="AJ62" s="103"/>
      <c r="AK62" s="103"/>
      <c r="AL62" s="2"/>
      <c r="AM62" s="2"/>
      <c r="AN62" s="2"/>
      <c r="AO62" s="2"/>
    </row>
    <row r="63" spans="1:41" ht="12.75">
      <c r="A63" s="2"/>
      <c r="B63" s="2"/>
      <c r="C63" s="2"/>
      <c r="D63" s="84"/>
      <c r="E63" s="84"/>
      <c r="F63" s="84"/>
      <c r="G63" s="84"/>
      <c r="H63" s="84"/>
      <c r="I63" s="84"/>
      <c r="J63" s="84"/>
      <c r="K63" s="84"/>
      <c r="L63" s="84"/>
      <c r="M63" s="103"/>
      <c r="N63" s="84"/>
      <c r="O63" s="84"/>
      <c r="P63" s="84"/>
      <c r="Q63" s="103"/>
      <c r="R63" s="84"/>
      <c r="S63" s="84"/>
      <c r="T63" s="84"/>
      <c r="U63" s="103"/>
      <c r="V63" s="84"/>
      <c r="W63" s="84"/>
      <c r="X63" s="84"/>
      <c r="Y63" s="103"/>
      <c r="Z63" s="84"/>
      <c r="AA63" s="84"/>
      <c r="AB63" s="84"/>
      <c r="AC63" s="103"/>
      <c r="AD63" s="84"/>
      <c r="AE63" s="84"/>
      <c r="AF63" s="84"/>
      <c r="AG63" s="84"/>
      <c r="AH63" s="84"/>
      <c r="AI63" s="84"/>
      <c r="AJ63" s="103"/>
      <c r="AK63" s="103"/>
      <c r="AL63" s="2"/>
      <c r="AM63" s="2"/>
      <c r="AN63" s="2"/>
      <c r="AO63" s="2"/>
    </row>
    <row r="64" spans="1:41" ht="12.75">
      <c r="A64" s="2"/>
      <c r="B64" s="2"/>
      <c r="C64" s="2"/>
      <c r="D64" s="84"/>
      <c r="E64" s="84"/>
      <c r="F64" s="84"/>
      <c r="G64" s="84"/>
      <c r="H64" s="84"/>
      <c r="I64" s="84"/>
      <c r="J64" s="84"/>
      <c r="K64" s="84"/>
      <c r="L64" s="84"/>
      <c r="M64" s="103"/>
      <c r="N64" s="84"/>
      <c r="O64" s="84"/>
      <c r="P64" s="84"/>
      <c r="Q64" s="103"/>
      <c r="R64" s="84"/>
      <c r="S64" s="84"/>
      <c r="T64" s="84"/>
      <c r="U64" s="103"/>
      <c r="V64" s="84"/>
      <c r="W64" s="84"/>
      <c r="X64" s="84"/>
      <c r="Y64" s="103"/>
      <c r="Z64" s="84"/>
      <c r="AA64" s="84"/>
      <c r="AB64" s="84"/>
      <c r="AC64" s="103"/>
      <c r="AD64" s="84"/>
      <c r="AE64" s="84"/>
      <c r="AF64" s="84"/>
      <c r="AG64" s="84"/>
      <c r="AH64" s="84"/>
      <c r="AI64" s="84"/>
      <c r="AJ64" s="103"/>
      <c r="AK64" s="103"/>
      <c r="AL64" s="2"/>
      <c r="AM64" s="2"/>
      <c r="AN64" s="2"/>
      <c r="AO64" s="2"/>
    </row>
    <row r="65" spans="1:41" ht="12.75">
      <c r="A65" s="2"/>
      <c r="B65" s="2"/>
      <c r="C65" s="2"/>
      <c r="D65" s="84"/>
      <c r="E65" s="84"/>
      <c r="F65" s="84"/>
      <c r="G65" s="84"/>
      <c r="H65" s="84"/>
      <c r="I65" s="84"/>
      <c r="J65" s="84"/>
      <c r="K65" s="84"/>
      <c r="L65" s="84"/>
      <c r="M65" s="103"/>
      <c r="N65" s="84"/>
      <c r="O65" s="84"/>
      <c r="P65" s="84"/>
      <c r="Q65" s="103"/>
      <c r="R65" s="84"/>
      <c r="S65" s="84"/>
      <c r="T65" s="84"/>
      <c r="U65" s="103"/>
      <c r="V65" s="84"/>
      <c r="W65" s="84"/>
      <c r="X65" s="84"/>
      <c r="Y65" s="103"/>
      <c r="Z65" s="84"/>
      <c r="AA65" s="84"/>
      <c r="AB65" s="84"/>
      <c r="AC65" s="103"/>
      <c r="AD65" s="84"/>
      <c r="AE65" s="84"/>
      <c r="AF65" s="84"/>
      <c r="AG65" s="84"/>
      <c r="AH65" s="84"/>
      <c r="AI65" s="84"/>
      <c r="AJ65" s="103"/>
      <c r="AK65" s="103"/>
      <c r="AL65" s="2"/>
      <c r="AM65" s="2"/>
      <c r="AN65" s="2"/>
      <c r="AO65" s="2"/>
    </row>
    <row r="66" spans="1:41" ht="12.75">
      <c r="A66" s="2"/>
      <c r="B66" s="2"/>
      <c r="C66" s="2"/>
      <c r="D66" s="84"/>
      <c r="E66" s="84"/>
      <c r="F66" s="84"/>
      <c r="G66" s="84"/>
      <c r="H66" s="84"/>
      <c r="I66" s="84"/>
      <c r="J66" s="84"/>
      <c r="K66" s="84"/>
      <c r="L66" s="84"/>
      <c r="M66" s="103"/>
      <c r="N66" s="84"/>
      <c r="O66" s="84"/>
      <c r="P66" s="84"/>
      <c r="Q66" s="103"/>
      <c r="R66" s="84"/>
      <c r="S66" s="84"/>
      <c r="T66" s="84"/>
      <c r="U66" s="103"/>
      <c r="V66" s="84"/>
      <c r="W66" s="84"/>
      <c r="X66" s="84"/>
      <c r="Y66" s="103"/>
      <c r="Z66" s="84"/>
      <c r="AA66" s="84"/>
      <c r="AB66" s="84"/>
      <c r="AC66" s="103"/>
      <c r="AD66" s="84"/>
      <c r="AE66" s="84"/>
      <c r="AF66" s="84"/>
      <c r="AG66" s="84"/>
      <c r="AH66" s="84"/>
      <c r="AI66" s="84"/>
      <c r="AJ66" s="103"/>
      <c r="AK66" s="103"/>
      <c r="AL66" s="2"/>
      <c r="AM66" s="2"/>
      <c r="AN66" s="2"/>
      <c r="AO66" s="2"/>
    </row>
    <row r="67" spans="1:41" ht="12.75">
      <c r="A67" s="2"/>
      <c r="B67" s="2"/>
      <c r="C67" s="2"/>
      <c r="D67" s="84"/>
      <c r="E67" s="84"/>
      <c r="F67" s="84"/>
      <c r="G67" s="84"/>
      <c r="H67" s="84"/>
      <c r="I67" s="84"/>
      <c r="J67" s="84"/>
      <c r="K67" s="84"/>
      <c r="L67" s="84"/>
      <c r="M67" s="103"/>
      <c r="N67" s="84"/>
      <c r="O67" s="84"/>
      <c r="P67" s="84"/>
      <c r="Q67" s="103"/>
      <c r="R67" s="84"/>
      <c r="S67" s="84"/>
      <c r="T67" s="84"/>
      <c r="U67" s="103"/>
      <c r="V67" s="84"/>
      <c r="W67" s="84"/>
      <c r="X67" s="84"/>
      <c r="Y67" s="103"/>
      <c r="Z67" s="84"/>
      <c r="AA67" s="84"/>
      <c r="AB67" s="84"/>
      <c r="AC67" s="103"/>
      <c r="AD67" s="84"/>
      <c r="AE67" s="84"/>
      <c r="AF67" s="84"/>
      <c r="AG67" s="84"/>
      <c r="AH67" s="84"/>
      <c r="AI67" s="84"/>
      <c r="AJ67" s="103"/>
      <c r="AK67" s="103"/>
      <c r="AL67" s="2"/>
      <c r="AM67" s="2"/>
      <c r="AN67" s="2"/>
      <c r="AO67" s="2"/>
    </row>
    <row r="68" spans="1:41" ht="12.75">
      <c r="A68" s="2"/>
      <c r="B68" s="2"/>
      <c r="C68" s="2"/>
      <c r="D68" s="84"/>
      <c r="E68" s="84"/>
      <c r="F68" s="84"/>
      <c r="G68" s="84"/>
      <c r="H68" s="84"/>
      <c r="I68" s="84"/>
      <c r="J68" s="84"/>
      <c r="K68" s="84"/>
      <c r="L68" s="84"/>
      <c r="M68" s="103"/>
      <c r="N68" s="84"/>
      <c r="O68" s="84"/>
      <c r="P68" s="84"/>
      <c r="Q68" s="103"/>
      <c r="R68" s="84"/>
      <c r="S68" s="84"/>
      <c r="T68" s="84"/>
      <c r="U68" s="103"/>
      <c r="V68" s="84"/>
      <c r="W68" s="84"/>
      <c r="X68" s="84"/>
      <c r="Y68" s="103"/>
      <c r="Z68" s="84"/>
      <c r="AA68" s="84"/>
      <c r="AB68" s="84"/>
      <c r="AC68" s="103"/>
      <c r="AD68" s="84"/>
      <c r="AE68" s="84"/>
      <c r="AF68" s="84"/>
      <c r="AG68" s="84"/>
      <c r="AH68" s="84"/>
      <c r="AI68" s="84"/>
      <c r="AJ68" s="103"/>
      <c r="AK68" s="103"/>
      <c r="AL68" s="2"/>
      <c r="AM68" s="2"/>
      <c r="AN68" s="2"/>
      <c r="AO68" s="2"/>
    </row>
    <row r="69" spans="1:41" ht="12.75">
      <c r="A69" s="2"/>
      <c r="B69" s="2"/>
      <c r="C69" s="2"/>
      <c r="D69" s="84"/>
      <c r="E69" s="84"/>
      <c r="F69" s="84"/>
      <c r="G69" s="84"/>
      <c r="H69" s="84"/>
      <c r="I69" s="84"/>
      <c r="J69" s="84"/>
      <c r="K69" s="84"/>
      <c r="L69" s="84"/>
      <c r="M69" s="103"/>
      <c r="N69" s="84"/>
      <c r="O69" s="84"/>
      <c r="P69" s="84"/>
      <c r="Q69" s="103"/>
      <c r="R69" s="84"/>
      <c r="S69" s="84"/>
      <c r="T69" s="84"/>
      <c r="U69" s="103"/>
      <c r="V69" s="84"/>
      <c r="W69" s="84"/>
      <c r="X69" s="84"/>
      <c r="Y69" s="103"/>
      <c r="Z69" s="84"/>
      <c r="AA69" s="84"/>
      <c r="AB69" s="84"/>
      <c r="AC69" s="103"/>
      <c r="AD69" s="84"/>
      <c r="AE69" s="84"/>
      <c r="AF69" s="84"/>
      <c r="AG69" s="84"/>
      <c r="AH69" s="84"/>
      <c r="AI69" s="84"/>
      <c r="AJ69" s="103"/>
      <c r="AK69" s="103"/>
      <c r="AL69" s="2"/>
      <c r="AM69" s="2"/>
      <c r="AN69" s="2"/>
      <c r="AO69" s="2"/>
    </row>
    <row r="70" spans="1:41" ht="12.75">
      <c r="A70" s="2"/>
      <c r="B70" s="2"/>
      <c r="C70" s="2"/>
      <c r="D70" s="84"/>
      <c r="E70" s="84"/>
      <c r="F70" s="84"/>
      <c r="G70" s="84"/>
      <c r="H70" s="84"/>
      <c r="I70" s="84"/>
      <c r="J70" s="84"/>
      <c r="K70" s="84"/>
      <c r="L70" s="84"/>
      <c r="M70" s="103"/>
      <c r="N70" s="84"/>
      <c r="O70" s="84"/>
      <c r="P70" s="84"/>
      <c r="Q70" s="103"/>
      <c r="R70" s="84"/>
      <c r="S70" s="84"/>
      <c r="T70" s="84"/>
      <c r="U70" s="103"/>
      <c r="V70" s="84"/>
      <c r="W70" s="84"/>
      <c r="X70" s="84"/>
      <c r="Y70" s="103"/>
      <c r="Z70" s="84"/>
      <c r="AA70" s="84"/>
      <c r="AB70" s="84"/>
      <c r="AC70" s="103"/>
      <c r="AD70" s="84"/>
      <c r="AE70" s="84"/>
      <c r="AF70" s="84"/>
      <c r="AG70" s="84"/>
      <c r="AH70" s="84"/>
      <c r="AI70" s="84"/>
      <c r="AJ70" s="103"/>
      <c r="AK70" s="103"/>
      <c r="AL70" s="2"/>
      <c r="AM70" s="2"/>
      <c r="AN70" s="2"/>
      <c r="AO70" s="2"/>
    </row>
    <row r="71" spans="1:41" ht="12.75">
      <c r="A71" s="2"/>
      <c r="B71" s="2"/>
      <c r="C71" s="2"/>
      <c r="D71" s="84"/>
      <c r="E71" s="84"/>
      <c r="F71" s="84"/>
      <c r="G71" s="84"/>
      <c r="H71" s="84"/>
      <c r="I71" s="84"/>
      <c r="J71" s="84"/>
      <c r="K71" s="84"/>
      <c r="L71" s="84"/>
      <c r="M71" s="103"/>
      <c r="N71" s="84"/>
      <c r="O71" s="84"/>
      <c r="P71" s="84"/>
      <c r="Q71" s="103"/>
      <c r="R71" s="84"/>
      <c r="S71" s="84"/>
      <c r="T71" s="84"/>
      <c r="U71" s="103"/>
      <c r="V71" s="84"/>
      <c r="W71" s="84"/>
      <c r="X71" s="84"/>
      <c r="Y71" s="103"/>
      <c r="Z71" s="84"/>
      <c r="AA71" s="84"/>
      <c r="AB71" s="84"/>
      <c r="AC71" s="103"/>
      <c r="AD71" s="84"/>
      <c r="AE71" s="84"/>
      <c r="AF71" s="84"/>
      <c r="AG71" s="84"/>
      <c r="AH71" s="84"/>
      <c r="AI71" s="84"/>
      <c r="AJ71" s="103"/>
      <c r="AK71" s="103"/>
      <c r="AL71" s="2"/>
      <c r="AM71" s="2"/>
      <c r="AN71" s="2"/>
      <c r="AO71" s="2"/>
    </row>
    <row r="72" spans="1:41" ht="12.75">
      <c r="A72" s="2"/>
      <c r="B72" s="2"/>
      <c r="C72" s="2"/>
      <c r="D72" s="84"/>
      <c r="E72" s="84"/>
      <c r="F72" s="84"/>
      <c r="G72" s="84"/>
      <c r="H72" s="84"/>
      <c r="I72" s="84"/>
      <c r="J72" s="84"/>
      <c r="K72" s="84"/>
      <c r="L72" s="84"/>
      <c r="M72" s="103"/>
      <c r="N72" s="84"/>
      <c r="O72" s="84"/>
      <c r="P72" s="84"/>
      <c r="Q72" s="103"/>
      <c r="R72" s="84"/>
      <c r="S72" s="84"/>
      <c r="T72" s="84"/>
      <c r="U72" s="103"/>
      <c r="V72" s="84"/>
      <c r="W72" s="84"/>
      <c r="X72" s="84"/>
      <c r="Y72" s="103"/>
      <c r="Z72" s="84"/>
      <c r="AA72" s="84"/>
      <c r="AB72" s="84"/>
      <c r="AC72" s="103"/>
      <c r="AD72" s="84"/>
      <c r="AE72" s="84"/>
      <c r="AF72" s="84"/>
      <c r="AG72" s="84"/>
      <c r="AH72" s="84"/>
      <c r="AI72" s="84"/>
      <c r="AJ72" s="103"/>
      <c r="AK72" s="103"/>
      <c r="AL72" s="2"/>
      <c r="AM72" s="2"/>
      <c r="AN72" s="2"/>
      <c r="AO72" s="2"/>
    </row>
    <row r="73" spans="1:41" ht="12.75">
      <c r="A73" s="2"/>
      <c r="B73" s="2"/>
      <c r="C73" s="2"/>
      <c r="D73" s="84"/>
      <c r="E73" s="84"/>
      <c r="F73" s="84"/>
      <c r="G73" s="84"/>
      <c r="H73" s="84"/>
      <c r="I73" s="84"/>
      <c r="J73" s="84"/>
      <c r="K73" s="84"/>
      <c r="L73" s="84"/>
      <c r="M73" s="103"/>
      <c r="N73" s="84"/>
      <c r="O73" s="84"/>
      <c r="P73" s="84"/>
      <c r="Q73" s="103"/>
      <c r="R73" s="84"/>
      <c r="S73" s="84"/>
      <c r="T73" s="84"/>
      <c r="U73" s="103"/>
      <c r="V73" s="84"/>
      <c r="W73" s="84"/>
      <c r="X73" s="84"/>
      <c r="Y73" s="103"/>
      <c r="Z73" s="84"/>
      <c r="AA73" s="84"/>
      <c r="AB73" s="84"/>
      <c r="AC73" s="103"/>
      <c r="AD73" s="84"/>
      <c r="AE73" s="84"/>
      <c r="AF73" s="84"/>
      <c r="AG73" s="84"/>
      <c r="AH73" s="84"/>
      <c r="AI73" s="84"/>
      <c r="AJ73" s="103"/>
      <c r="AK73" s="103"/>
      <c r="AL73" s="2"/>
      <c r="AM73" s="2"/>
      <c r="AN73" s="2"/>
      <c r="AO73" s="2"/>
    </row>
    <row r="74" spans="1:41" ht="12.75">
      <c r="A74" s="2"/>
      <c r="B74" s="2"/>
      <c r="C74" s="2"/>
      <c r="D74" s="84"/>
      <c r="E74" s="84"/>
      <c r="F74" s="84"/>
      <c r="G74" s="84"/>
      <c r="H74" s="84"/>
      <c r="I74" s="84"/>
      <c r="J74" s="84"/>
      <c r="K74" s="84"/>
      <c r="L74" s="84"/>
      <c r="M74" s="103"/>
      <c r="N74" s="84"/>
      <c r="O74" s="84"/>
      <c r="P74" s="84"/>
      <c r="Q74" s="103"/>
      <c r="R74" s="84"/>
      <c r="S74" s="84"/>
      <c r="T74" s="84"/>
      <c r="U74" s="103"/>
      <c r="V74" s="84"/>
      <c r="W74" s="84"/>
      <c r="X74" s="84"/>
      <c r="Y74" s="103"/>
      <c r="Z74" s="84"/>
      <c r="AA74" s="84"/>
      <c r="AB74" s="84"/>
      <c r="AC74" s="103"/>
      <c r="AD74" s="84"/>
      <c r="AE74" s="84"/>
      <c r="AF74" s="84"/>
      <c r="AG74" s="84"/>
      <c r="AH74" s="84"/>
      <c r="AI74" s="84"/>
      <c r="AJ74" s="103"/>
      <c r="AK74" s="103"/>
      <c r="AL74" s="2"/>
      <c r="AM74" s="2"/>
      <c r="AN74" s="2"/>
      <c r="AO74" s="2"/>
    </row>
    <row r="75" spans="1:41" ht="12.75">
      <c r="A75" s="2"/>
      <c r="B75" s="2"/>
      <c r="C75" s="2"/>
      <c r="D75" s="84"/>
      <c r="E75" s="84"/>
      <c r="F75" s="84"/>
      <c r="G75" s="84"/>
      <c r="H75" s="84"/>
      <c r="I75" s="84"/>
      <c r="J75" s="84"/>
      <c r="K75" s="84"/>
      <c r="L75" s="84"/>
      <c r="M75" s="103"/>
      <c r="N75" s="84"/>
      <c r="O75" s="84"/>
      <c r="P75" s="84"/>
      <c r="Q75" s="103"/>
      <c r="R75" s="84"/>
      <c r="S75" s="84"/>
      <c r="T75" s="84"/>
      <c r="U75" s="103"/>
      <c r="V75" s="84"/>
      <c r="W75" s="84"/>
      <c r="X75" s="84"/>
      <c r="Y75" s="103"/>
      <c r="Z75" s="84"/>
      <c r="AA75" s="84"/>
      <c r="AB75" s="84"/>
      <c r="AC75" s="103"/>
      <c r="AD75" s="84"/>
      <c r="AE75" s="84"/>
      <c r="AF75" s="84"/>
      <c r="AG75" s="84"/>
      <c r="AH75" s="84"/>
      <c r="AI75" s="84"/>
      <c r="AJ75" s="103"/>
      <c r="AK75" s="103"/>
      <c r="AL75" s="2"/>
      <c r="AM75" s="2"/>
      <c r="AN75" s="2"/>
      <c r="AO75" s="2"/>
    </row>
    <row r="76" spans="1:41" ht="12.75">
      <c r="A76" s="2"/>
      <c r="B76" s="2"/>
      <c r="C76" s="2"/>
      <c r="D76" s="84"/>
      <c r="E76" s="84"/>
      <c r="F76" s="84"/>
      <c r="G76" s="84"/>
      <c r="H76" s="84"/>
      <c r="I76" s="84"/>
      <c r="J76" s="84"/>
      <c r="K76" s="84"/>
      <c r="L76" s="84"/>
      <c r="M76" s="103"/>
      <c r="N76" s="84"/>
      <c r="O76" s="84"/>
      <c r="P76" s="84"/>
      <c r="Q76" s="103"/>
      <c r="R76" s="84"/>
      <c r="S76" s="84"/>
      <c r="T76" s="84"/>
      <c r="U76" s="103"/>
      <c r="V76" s="84"/>
      <c r="W76" s="84"/>
      <c r="X76" s="84"/>
      <c r="Y76" s="103"/>
      <c r="Z76" s="84"/>
      <c r="AA76" s="84"/>
      <c r="AB76" s="84"/>
      <c r="AC76" s="103"/>
      <c r="AD76" s="84"/>
      <c r="AE76" s="84"/>
      <c r="AF76" s="84"/>
      <c r="AG76" s="84"/>
      <c r="AH76" s="84"/>
      <c r="AI76" s="84"/>
      <c r="AJ76" s="103"/>
      <c r="AK76" s="103"/>
      <c r="AL76" s="2"/>
      <c r="AM76" s="2"/>
      <c r="AN76" s="2"/>
      <c r="AO76" s="2"/>
    </row>
    <row r="77" spans="1:41" ht="12.75">
      <c r="A77" s="2"/>
      <c r="B77" s="2"/>
      <c r="C77" s="2"/>
      <c r="D77" s="84"/>
      <c r="E77" s="84"/>
      <c r="F77" s="84"/>
      <c r="G77" s="84"/>
      <c r="H77" s="84"/>
      <c r="I77" s="84"/>
      <c r="J77" s="84"/>
      <c r="K77" s="84"/>
      <c r="L77" s="84"/>
      <c r="M77" s="103"/>
      <c r="N77" s="84"/>
      <c r="O77" s="84"/>
      <c r="P77" s="84"/>
      <c r="Q77" s="103"/>
      <c r="R77" s="84"/>
      <c r="S77" s="84"/>
      <c r="T77" s="84"/>
      <c r="U77" s="103"/>
      <c r="V77" s="84"/>
      <c r="W77" s="84"/>
      <c r="X77" s="84"/>
      <c r="Y77" s="103"/>
      <c r="Z77" s="84"/>
      <c r="AA77" s="84"/>
      <c r="AB77" s="84"/>
      <c r="AC77" s="103"/>
      <c r="AD77" s="84"/>
      <c r="AE77" s="84"/>
      <c r="AF77" s="84"/>
      <c r="AG77" s="84"/>
      <c r="AH77" s="84"/>
      <c r="AI77" s="84"/>
      <c r="AJ77" s="103"/>
      <c r="AK77" s="103"/>
      <c r="AL77" s="2"/>
      <c r="AM77" s="2"/>
      <c r="AN77" s="2"/>
      <c r="AO77" s="2"/>
    </row>
    <row r="78" spans="1:41" ht="12.75">
      <c r="A78" s="2"/>
      <c r="B78" s="2"/>
      <c r="C78" s="2"/>
      <c r="D78" s="84"/>
      <c r="E78" s="84"/>
      <c r="F78" s="84"/>
      <c r="G78" s="84"/>
      <c r="H78" s="84"/>
      <c r="I78" s="84"/>
      <c r="J78" s="84"/>
      <c r="K78" s="84"/>
      <c r="L78" s="84"/>
      <c r="M78" s="103"/>
      <c r="N78" s="84"/>
      <c r="O78" s="84"/>
      <c r="P78" s="84"/>
      <c r="Q78" s="103"/>
      <c r="R78" s="84"/>
      <c r="S78" s="84"/>
      <c r="T78" s="84"/>
      <c r="U78" s="103"/>
      <c r="V78" s="84"/>
      <c r="W78" s="84"/>
      <c r="X78" s="84"/>
      <c r="Y78" s="103"/>
      <c r="Z78" s="84"/>
      <c r="AA78" s="84"/>
      <c r="AB78" s="84"/>
      <c r="AC78" s="103"/>
      <c r="AD78" s="84"/>
      <c r="AE78" s="84"/>
      <c r="AF78" s="84"/>
      <c r="AG78" s="84"/>
      <c r="AH78" s="84"/>
      <c r="AI78" s="84"/>
      <c r="AJ78" s="103"/>
      <c r="AK78" s="103"/>
      <c r="AL78" s="2"/>
      <c r="AM78" s="2"/>
      <c r="AN78" s="2"/>
      <c r="AO78" s="2"/>
    </row>
    <row r="79" spans="1:41" ht="12.75">
      <c r="A79" s="2"/>
      <c r="B79" s="2"/>
      <c r="C79" s="2"/>
      <c r="D79" s="84"/>
      <c r="E79" s="84"/>
      <c r="F79" s="84"/>
      <c r="G79" s="84"/>
      <c r="H79" s="84"/>
      <c r="I79" s="84"/>
      <c r="J79" s="84"/>
      <c r="K79" s="84"/>
      <c r="L79" s="84"/>
      <c r="M79" s="103"/>
      <c r="N79" s="84"/>
      <c r="O79" s="84"/>
      <c r="P79" s="84"/>
      <c r="Q79" s="103"/>
      <c r="R79" s="84"/>
      <c r="S79" s="84"/>
      <c r="T79" s="84"/>
      <c r="U79" s="103"/>
      <c r="V79" s="84"/>
      <c r="W79" s="84"/>
      <c r="X79" s="84"/>
      <c r="Y79" s="103"/>
      <c r="Z79" s="84"/>
      <c r="AA79" s="84"/>
      <c r="AB79" s="84"/>
      <c r="AC79" s="103"/>
      <c r="AD79" s="84"/>
      <c r="AE79" s="84"/>
      <c r="AF79" s="84"/>
      <c r="AG79" s="84"/>
      <c r="AH79" s="84"/>
      <c r="AI79" s="84"/>
      <c r="AJ79" s="103"/>
      <c r="AK79" s="103"/>
      <c r="AL79" s="2"/>
      <c r="AM79" s="2"/>
      <c r="AN79" s="2"/>
      <c r="AO79" s="2"/>
    </row>
    <row r="80" spans="1:41" ht="12.75">
      <c r="A80" s="2"/>
      <c r="B80" s="2"/>
      <c r="C80" s="2"/>
      <c r="D80" s="84"/>
      <c r="E80" s="84"/>
      <c r="F80" s="84"/>
      <c r="G80" s="84"/>
      <c r="H80" s="84"/>
      <c r="I80" s="84"/>
      <c r="J80" s="84"/>
      <c r="K80" s="84"/>
      <c r="L80" s="84"/>
      <c r="M80" s="103"/>
      <c r="N80" s="84"/>
      <c r="O80" s="84"/>
      <c r="P80" s="84"/>
      <c r="Q80" s="103"/>
      <c r="R80" s="84"/>
      <c r="S80" s="84"/>
      <c r="T80" s="84"/>
      <c r="U80" s="103"/>
      <c r="V80" s="84"/>
      <c r="W80" s="84"/>
      <c r="X80" s="84"/>
      <c r="Y80" s="103"/>
      <c r="Z80" s="84"/>
      <c r="AA80" s="84"/>
      <c r="AB80" s="84"/>
      <c r="AC80" s="103"/>
      <c r="AD80" s="84"/>
      <c r="AE80" s="84"/>
      <c r="AF80" s="84"/>
      <c r="AG80" s="84"/>
      <c r="AH80" s="84"/>
      <c r="AI80" s="84"/>
      <c r="AJ80" s="103"/>
      <c r="AK80" s="103"/>
      <c r="AL80" s="2"/>
      <c r="AM80" s="2"/>
      <c r="AN80" s="2"/>
      <c r="AO80" s="2"/>
    </row>
    <row r="81" spans="1:41" ht="12.75">
      <c r="A81" s="2"/>
      <c r="B81" s="2"/>
      <c r="C81" s="2"/>
      <c r="D81" s="84"/>
      <c r="E81" s="84"/>
      <c r="F81" s="84"/>
      <c r="G81" s="84"/>
      <c r="H81" s="84"/>
      <c r="I81" s="84"/>
      <c r="J81" s="84"/>
      <c r="K81" s="84"/>
      <c r="L81" s="84"/>
      <c r="M81" s="103"/>
      <c r="N81" s="84"/>
      <c r="O81" s="84"/>
      <c r="P81" s="84"/>
      <c r="Q81" s="103"/>
      <c r="R81" s="84"/>
      <c r="S81" s="84"/>
      <c r="T81" s="84"/>
      <c r="U81" s="103"/>
      <c r="V81" s="84"/>
      <c r="W81" s="84"/>
      <c r="X81" s="84"/>
      <c r="Y81" s="103"/>
      <c r="Z81" s="84"/>
      <c r="AA81" s="84"/>
      <c r="AB81" s="84"/>
      <c r="AC81" s="103"/>
      <c r="AD81" s="84"/>
      <c r="AE81" s="84"/>
      <c r="AF81" s="84"/>
      <c r="AG81" s="84"/>
      <c r="AH81" s="84"/>
      <c r="AI81" s="84"/>
      <c r="AJ81" s="103"/>
      <c r="AK81" s="103"/>
      <c r="AL81" s="2"/>
      <c r="AM81" s="2"/>
      <c r="AN81" s="2"/>
      <c r="AO81" s="2"/>
    </row>
    <row r="82" spans="1:4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</row>
    <row r="83" spans="1:4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</row>
    <row r="84" spans="1:4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</row>
    <row r="85" spans="1:41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</row>
    <row r="86" spans="1:41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</row>
    <row r="87" spans="1:41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</row>
    <row r="88" spans="1:41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</row>
    <row r="89" spans="1:4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</row>
    <row r="90" spans="1:4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</row>
    <row r="91" spans="1:4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</row>
    <row r="92" spans="1:41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</row>
    <row r="93" spans="1:4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</row>
    <row r="94" spans="1:4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A1">
      <selection activeCell="AJ9" sqref="AJ9:AK8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2" width="12.140625" style="0" customWidth="1"/>
    <col min="13" max="13" width="13.7109375" style="0" customWidth="1"/>
    <col min="14" max="16" width="12.140625" style="0" customWidth="1"/>
    <col min="17" max="17" width="13.7109375" style="0" customWidth="1"/>
    <col min="18" max="21" width="12.140625" style="0" customWidth="1"/>
    <col min="22" max="25" width="12.140625" style="0" hidden="1" customWidth="1"/>
    <col min="26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40" t="s">
        <v>0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</row>
    <row r="3" spans="1:37" ht="16.5">
      <c r="A3" s="5"/>
      <c r="B3" s="130" t="s">
        <v>1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</row>
    <row r="4" spans="1:37" ht="15" customHeight="1">
      <c r="A4" s="8"/>
      <c r="B4" s="9"/>
      <c r="C4" s="10"/>
      <c r="D4" s="132" t="s">
        <v>2</v>
      </c>
      <c r="E4" s="132"/>
      <c r="F4" s="132"/>
      <c r="G4" s="132" t="s">
        <v>3</v>
      </c>
      <c r="H4" s="132"/>
      <c r="I4" s="132"/>
      <c r="J4" s="133" t="s">
        <v>4</v>
      </c>
      <c r="K4" s="134"/>
      <c r="L4" s="134"/>
      <c r="M4" s="135"/>
      <c r="N4" s="133" t="s">
        <v>5</v>
      </c>
      <c r="O4" s="136"/>
      <c r="P4" s="136"/>
      <c r="Q4" s="137"/>
      <c r="R4" s="133" t="s">
        <v>6</v>
      </c>
      <c r="S4" s="136"/>
      <c r="T4" s="136"/>
      <c r="U4" s="137"/>
      <c r="V4" s="133" t="s">
        <v>7</v>
      </c>
      <c r="W4" s="138"/>
      <c r="X4" s="138"/>
      <c r="Y4" s="139"/>
      <c r="Z4" s="133" t="s">
        <v>8</v>
      </c>
      <c r="AA4" s="134"/>
      <c r="AB4" s="134"/>
      <c r="AC4" s="135"/>
      <c r="AD4" s="133" t="s">
        <v>9</v>
      </c>
      <c r="AE4" s="134"/>
      <c r="AF4" s="134"/>
      <c r="AG4" s="134"/>
      <c r="AH4" s="134"/>
      <c r="AI4" s="134"/>
      <c r="AJ4" s="135"/>
      <c r="AK4" s="11"/>
    </row>
    <row r="5" spans="1:37" ht="38.25">
      <c r="A5" s="14"/>
      <c r="B5" s="15" t="s">
        <v>10</v>
      </c>
      <c r="C5" s="16" t="s">
        <v>11</v>
      </c>
      <c r="D5" s="17" t="s">
        <v>12</v>
      </c>
      <c r="E5" s="18" t="s">
        <v>13</v>
      </c>
      <c r="F5" s="19" t="s">
        <v>14</v>
      </c>
      <c r="G5" s="17" t="s">
        <v>12</v>
      </c>
      <c r="H5" s="18" t="s">
        <v>13</v>
      </c>
      <c r="I5" s="19" t="s">
        <v>14</v>
      </c>
      <c r="J5" s="17" t="s">
        <v>12</v>
      </c>
      <c r="K5" s="18" t="s">
        <v>13</v>
      </c>
      <c r="L5" s="18" t="s">
        <v>14</v>
      </c>
      <c r="M5" s="19" t="s">
        <v>15</v>
      </c>
      <c r="N5" s="17" t="s">
        <v>12</v>
      </c>
      <c r="O5" s="18" t="s">
        <v>13</v>
      </c>
      <c r="P5" s="20" t="s">
        <v>14</v>
      </c>
      <c r="Q5" s="21" t="s">
        <v>16</v>
      </c>
      <c r="R5" s="18" t="s">
        <v>12</v>
      </c>
      <c r="S5" s="18" t="s">
        <v>13</v>
      </c>
      <c r="T5" s="20" t="s">
        <v>14</v>
      </c>
      <c r="U5" s="21" t="s">
        <v>17</v>
      </c>
      <c r="V5" s="18" t="s">
        <v>12</v>
      </c>
      <c r="W5" s="18" t="s">
        <v>13</v>
      </c>
      <c r="X5" s="20" t="s">
        <v>14</v>
      </c>
      <c r="Y5" s="21" t="s">
        <v>18</v>
      </c>
      <c r="Z5" s="17" t="s">
        <v>12</v>
      </c>
      <c r="AA5" s="18" t="s">
        <v>13</v>
      </c>
      <c r="AB5" s="18" t="s">
        <v>14</v>
      </c>
      <c r="AC5" s="19" t="s">
        <v>19</v>
      </c>
      <c r="AD5" s="17" t="s">
        <v>12</v>
      </c>
      <c r="AE5" s="18" t="s">
        <v>13</v>
      </c>
      <c r="AF5" s="18" t="s">
        <v>14</v>
      </c>
      <c r="AG5" s="18"/>
      <c r="AH5" s="18"/>
      <c r="AI5" s="18"/>
      <c r="AJ5" s="22" t="s">
        <v>19</v>
      </c>
      <c r="AK5" s="23" t="s">
        <v>20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6.5">
      <c r="A7" s="60"/>
      <c r="B7" s="61" t="s">
        <v>22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2.75">
      <c r="A9" s="62" t="s">
        <v>96</v>
      </c>
      <c r="B9" s="63" t="s">
        <v>41</v>
      </c>
      <c r="C9" s="64" t="s">
        <v>42</v>
      </c>
      <c r="D9" s="85">
        <v>6200028485</v>
      </c>
      <c r="E9" s="86">
        <v>1646166419</v>
      </c>
      <c r="F9" s="87">
        <f>$D9+$E9</f>
        <v>7846194904</v>
      </c>
      <c r="G9" s="85">
        <v>5937023597</v>
      </c>
      <c r="H9" s="86">
        <v>1634319577</v>
      </c>
      <c r="I9" s="87">
        <f>$G9+$H9</f>
        <v>7571343174</v>
      </c>
      <c r="J9" s="85">
        <v>1645051791</v>
      </c>
      <c r="K9" s="86">
        <v>127625172</v>
      </c>
      <c r="L9" s="86">
        <f>$J9+$K9</f>
        <v>1772676963</v>
      </c>
      <c r="M9" s="104">
        <f>IF($F9=0,0,$L9/$F9)</f>
        <v>0.22592823460149927</v>
      </c>
      <c r="N9" s="85">
        <v>1568884015</v>
      </c>
      <c r="O9" s="86">
        <v>299183051</v>
      </c>
      <c r="P9" s="86">
        <f>$N9+$O9</f>
        <v>1868067066</v>
      </c>
      <c r="Q9" s="104">
        <f>IF($F9=0,0,$P9/$F9)</f>
        <v>0.23808573313003698</v>
      </c>
      <c r="R9" s="85">
        <v>1443763170</v>
      </c>
      <c r="S9" s="86">
        <v>180102985</v>
      </c>
      <c r="T9" s="86">
        <f>$R9+$S9</f>
        <v>1623866155</v>
      </c>
      <c r="U9" s="104">
        <f>IF($I9=0,0,$T9/$I9)</f>
        <v>0.21447530744298554</v>
      </c>
      <c r="V9" s="85">
        <v>0</v>
      </c>
      <c r="W9" s="86">
        <v>0</v>
      </c>
      <c r="X9" s="86">
        <f>$V9+$W9</f>
        <v>0</v>
      </c>
      <c r="Y9" s="104">
        <f>IF($I9=0,0,$X9/$I9)</f>
        <v>0</v>
      </c>
      <c r="Z9" s="85">
        <f>$J9+$N9+$R9</f>
        <v>4657698976</v>
      </c>
      <c r="AA9" s="86">
        <f>$K9+$O9+$S9</f>
        <v>606911208</v>
      </c>
      <c r="AB9" s="86">
        <f>$Z9+$AA9</f>
        <v>5264610184</v>
      </c>
      <c r="AC9" s="104">
        <f>IF($I9=0,0,$AB9/$I9)</f>
        <v>0.6953337159618754</v>
      </c>
      <c r="AD9" s="85">
        <v>1446723483</v>
      </c>
      <c r="AE9" s="86">
        <v>259298387</v>
      </c>
      <c r="AF9" s="86">
        <f>$AD9+$AE9</f>
        <v>1706021870</v>
      </c>
      <c r="AG9" s="86">
        <v>7465173311</v>
      </c>
      <c r="AH9" s="86">
        <v>7434904574</v>
      </c>
      <c r="AI9" s="87">
        <v>5323215532</v>
      </c>
      <c r="AJ9" s="124">
        <f>IF($AH9=0,0,$AI9/$AH9)</f>
        <v>0.7159763086422635</v>
      </c>
      <c r="AK9" s="125">
        <f>IF($AF9=0,0,(($T9/$AF9)-1))</f>
        <v>-0.04815630821895622</v>
      </c>
    </row>
    <row r="10" spans="1:37" ht="12.75">
      <c r="A10" s="62" t="s">
        <v>96</v>
      </c>
      <c r="B10" s="63" t="s">
        <v>53</v>
      </c>
      <c r="C10" s="64" t="s">
        <v>54</v>
      </c>
      <c r="D10" s="85">
        <v>9363535871</v>
      </c>
      <c r="E10" s="86">
        <v>1601891266</v>
      </c>
      <c r="F10" s="87">
        <f aca="true" t="shared" si="0" ref="F10:F55">$D10+$E10</f>
        <v>10965427137</v>
      </c>
      <c r="G10" s="85">
        <v>9363535871</v>
      </c>
      <c r="H10" s="86">
        <v>1669908605</v>
      </c>
      <c r="I10" s="87">
        <f aca="true" t="shared" si="1" ref="I10:I55">$G10+$H10</f>
        <v>11033444476</v>
      </c>
      <c r="J10" s="85">
        <v>2625353884</v>
      </c>
      <c r="K10" s="86">
        <v>231495787</v>
      </c>
      <c r="L10" s="86">
        <f aca="true" t="shared" si="2" ref="L10:L55">$J10+$K10</f>
        <v>2856849671</v>
      </c>
      <c r="M10" s="104">
        <f aca="true" t="shared" si="3" ref="M10:M55">IF($F10=0,0,$L10/$F10)</f>
        <v>0.2605324567212069</v>
      </c>
      <c r="N10" s="85">
        <v>2447681663</v>
      </c>
      <c r="O10" s="86">
        <v>346404936</v>
      </c>
      <c r="P10" s="86">
        <f aca="true" t="shared" si="4" ref="P10:P55">$N10+$O10</f>
        <v>2794086599</v>
      </c>
      <c r="Q10" s="104">
        <f aca="true" t="shared" si="5" ref="Q10:Q55">IF($F10=0,0,$P10/$F10)</f>
        <v>0.25480873331163517</v>
      </c>
      <c r="R10" s="85">
        <v>2561852644</v>
      </c>
      <c r="S10" s="86">
        <v>242161902</v>
      </c>
      <c r="T10" s="86">
        <f aca="true" t="shared" si="6" ref="T10:T55">$R10+$S10</f>
        <v>2804014546</v>
      </c>
      <c r="U10" s="104">
        <f aca="true" t="shared" si="7" ref="U10:U55">IF($I10=0,0,$T10/$I10)</f>
        <v>0.2541377311590506</v>
      </c>
      <c r="V10" s="85">
        <v>0</v>
      </c>
      <c r="W10" s="86">
        <v>0</v>
      </c>
      <c r="X10" s="86">
        <f aca="true" t="shared" si="8" ref="X10:X55">$V10+$W10</f>
        <v>0</v>
      </c>
      <c r="Y10" s="104">
        <f aca="true" t="shared" si="9" ref="Y10:Y55">IF($I10=0,0,$X10/$I10)</f>
        <v>0</v>
      </c>
      <c r="Z10" s="85">
        <f aca="true" t="shared" si="10" ref="Z10:Z55">$J10+$N10+$R10</f>
        <v>7634888191</v>
      </c>
      <c r="AA10" s="86">
        <f aca="true" t="shared" si="11" ref="AA10:AA55">$K10+$O10+$S10</f>
        <v>820062625</v>
      </c>
      <c r="AB10" s="86">
        <f aca="true" t="shared" si="12" ref="AB10:AB55">$Z10+$AA10</f>
        <v>8454950816</v>
      </c>
      <c r="AC10" s="104">
        <f aca="true" t="shared" si="13" ref="AC10:AC55">IF($I10=0,0,$AB10/$I10)</f>
        <v>0.7663020224002802</v>
      </c>
      <c r="AD10" s="85">
        <v>2375646784</v>
      </c>
      <c r="AE10" s="86">
        <v>257618269</v>
      </c>
      <c r="AF10" s="86">
        <f aca="true" t="shared" si="14" ref="AF10:AF55">$AD10+$AE10</f>
        <v>2633265053</v>
      </c>
      <c r="AG10" s="86">
        <v>10952257117</v>
      </c>
      <c r="AH10" s="86">
        <v>10953683192</v>
      </c>
      <c r="AI10" s="87">
        <v>7714698065</v>
      </c>
      <c r="AJ10" s="124">
        <f aca="true" t="shared" si="15" ref="AJ10:AJ55">IF($AH10=0,0,$AI10/$AH10)</f>
        <v>0.7043017339258464</v>
      </c>
      <c r="AK10" s="125">
        <f aca="true" t="shared" si="16" ref="AK10:AK55">IF($AF10=0,0,(($T10/$AF10)-1))</f>
        <v>0.06484326095676174</v>
      </c>
    </row>
    <row r="11" spans="1:37" ht="16.5">
      <c r="A11" s="65"/>
      <c r="B11" s="66" t="s">
        <v>97</v>
      </c>
      <c r="C11" s="67"/>
      <c r="D11" s="88">
        <f>SUM(D9:D10)</f>
        <v>15563564356</v>
      </c>
      <c r="E11" s="89">
        <f>SUM(E9:E10)</f>
        <v>3248057685</v>
      </c>
      <c r="F11" s="90">
        <f t="shared" si="0"/>
        <v>18811622041</v>
      </c>
      <c r="G11" s="88">
        <f>SUM(G9:G10)</f>
        <v>15300559468</v>
      </c>
      <c r="H11" s="89">
        <f>SUM(H9:H10)</f>
        <v>3304228182</v>
      </c>
      <c r="I11" s="90">
        <f t="shared" si="1"/>
        <v>18604787650</v>
      </c>
      <c r="J11" s="88">
        <f>SUM(J9:J10)</f>
        <v>4270405675</v>
      </c>
      <c r="K11" s="89">
        <f>SUM(K9:K10)</f>
        <v>359120959</v>
      </c>
      <c r="L11" s="89">
        <f t="shared" si="2"/>
        <v>4629526634</v>
      </c>
      <c r="M11" s="105">
        <f t="shared" si="3"/>
        <v>0.24609927968518236</v>
      </c>
      <c r="N11" s="88">
        <f>SUM(N9:N10)</f>
        <v>4016565678</v>
      </c>
      <c r="O11" s="89">
        <f>SUM(O9:O10)</f>
        <v>645587987</v>
      </c>
      <c r="P11" s="89">
        <f t="shared" si="4"/>
        <v>4662153665</v>
      </c>
      <c r="Q11" s="105">
        <f t="shared" si="5"/>
        <v>0.24783368785736917</v>
      </c>
      <c r="R11" s="88">
        <f>SUM(R9:R10)</f>
        <v>4005615814</v>
      </c>
      <c r="S11" s="89">
        <f>SUM(S9:S10)</f>
        <v>422264887</v>
      </c>
      <c r="T11" s="89">
        <f t="shared" si="6"/>
        <v>4427880701</v>
      </c>
      <c r="U11" s="105">
        <f t="shared" si="7"/>
        <v>0.23799684168929497</v>
      </c>
      <c r="V11" s="88">
        <f>SUM(V9:V10)</f>
        <v>0</v>
      </c>
      <c r="W11" s="89">
        <f>SUM(W9:W10)</f>
        <v>0</v>
      </c>
      <c r="X11" s="89">
        <f t="shared" si="8"/>
        <v>0</v>
      </c>
      <c r="Y11" s="105">
        <f t="shared" si="9"/>
        <v>0</v>
      </c>
      <c r="Z11" s="88">
        <f t="shared" si="10"/>
        <v>12292587167</v>
      </c>
      <c r="AA11" s="89">
        <f t="shared" si="11"/>
        <v>1426973833</v>
      </c>
      <c r="AB11" s="89">
        <f t="shared" si="12"/>
        <v>13719561000</v>
      </c>
      <c r="AC11" s="105">
        <f t="shared" si="13"/>
        <v>0.7374209938913224</v>
      </c>
      <c r="AD11" s="88">
        <f>SUM(AD9:AD10)</f>
        <v>3822370267</v>
      </c>
      <c r="AE11" s="89">
        <f>SUM(AE9:AE10)</f>
        <v>516916656</v>
      </c>
      <c r="AF11" s="89">
        <f t="shared" si="14"/>
        <v>4339286923</v>
      </c>
      <c r="AG11" s="89">
        <f>SUM(AG9:AG10)</f>
        <v>18417430428</v>
      </c>
      <c r="AH11" s="89">
        <f>SUM(AH9:AH10)</f>
        <v>18388587766</v>
      </c>
      <c r="AI11" s="90">
        <f>SUM(AI9:AI10)</f>
        <v>13037913597</v>
      </c>
      <c r="AJ11" s="126">
        <f t="shared" si="15"/>
        <v>0.7090220175095093</v>
      </c>
      <c r="AK11" s="127">
        <f t="shared" si="16"/>
        <v>0.020416667432249458</v>
      </c>
    </row>
    <row r="12" spans="1:37" ht="12.75">
      <c r="A12" s="62" t="s">
        <v>98</v>
      </c>
      <c r="B12" s="63" t="s">
        <v>99</v>
      </c>
      <c r="C12" s="64" t="s">
        <v>100</v>
      </c>
      <c r="D12" s="85">
        <v>316921117</v>
      </c>
      <c r="E12" s="86">
        <v>64760430</v>
      </c>
      <c r="F12" s="87">
        <f t="shared" si="0"/>
        <v>381681547</v>
      </c>
      <c r="G12" s="85">
        <v>326134078</v>
      </c>
      <c r="H12" s="86">
        <v>72647399</v>
      </c>
      <c r="I12" s="87">
        <f t="shared" si="1"/>
        <v>398781477</v>
      </c>
      <c r="J12" s="85">
        <v>130728169</v>
      </c>
      <c r="K12" s="86">
        <v>13618236</v>
      </c>
      <c r="L12" s="86">
        <f t="shared" si="2"/>
        <v>144346405</v>
      </c>
      <c r="M12" s="104">
        <f t="shared" si="3"/>
        <v>0.37818544316474384</v>
      </c>
      <c r="N12" s="85">
        <v>71659344</v>
      </c>
      <c r="O12" s="86">
        <v>9714666</v>
      </c>
      <c r="P12" s="86">
        <f t="shared" si="4"/>
        <v>81374010</v>
      </c>
      <c r="Q12" s="104">
        <f t="shared" si="5"/>
        <v>0.21319870095789567</v>
      </c>
      <c r="R12" s="85">
        <v>50077004</v>
      </c>
      <c r="S12" s="86">
        <v>13600773</v>
      </c>
      <c r="T12" s="86">
        <f t="shared" si="6"/>
        <v>63677777</v>
      </c>
      <c r="U12" s="104">
        <f t="shared" si="7"/>
        <v>0.15968087956101332</v>
      </c>
      <c r="V12" s="85">
        <v>0</v>
      </c>
      <c r="W12" s="86">
        <v>0</v>
      </c>
      <c r="X12" s="86">
        <f t="shared" si="8"/>
        <v>0</v>
      </c>
      <c r="Y12" s="104">
        <f t="shared" si="9"/>
        <v>0</v>
      </c>
      <c r="Z12" s="85">
        <f t="shared" si="10"/>
        <v>252464517</v>
      </c>
      <c r="AA12" s="86">
        <f t="shared" si="11"/>
        <v>36933675</v>
      </c>
      <c r="AB12" s="86">
        <f t="shared" si="12"/>
        <v>289398192</v>
      </c>
      <c r="AC12" s="104">
        <f t="shared" si="13"/>
        <v>0.7257062042528118</v>
      </c>
      <c r="AD12" s="85">
        <v>80753243</v>
      </c>
      <c r="AE12" s="86">
        <v>3815844</v>
      </c>
      <c r="AF12" s="86">
        <f t="shared" si="14"/>
        <v>84569087</v>
      </c>
      <c r="AG12" s="86">
        <v>458950347</v>
      </c>
      <c r="AH12" s="86">
        <v>458950347</v>
      </c>
      <c r="AI12" s="87">
        <v>277869895</v>
      </c>
      <c r="AJ12" s="124">
        <f t="shared" si="15"/>
        <v>0.6054465299271252</v>
      </c>
      <c r="AK12" s="125">
        <f t="shared" si="16"/>
        <v>-0.24703246471136675</v>
      </c>
    </row>
    <row r="13" spans="1:37" ht="12.75">
      <c r="A13" s="62" t="s">
        <v>98</v>
      </c>
      <c r="B13" s="63" t="s">
        <v>101</v>
      </c>
      <c r="C13" s="64" t="s">
        <v>102</v>
      </c>
      <c r="D13" s="85">
        <v>198567710</v>
      </c>
      <c r="E13" s="86">
        <v>33150200</v>
      </c>
      <c r="F13" s="87">
        <f t="shared" si="0"/>
        <v>231717910</v>
      </c>
      <c r="G13" s="85">
        <v>194278940</v>
      </c>
      <c r="H13" s="86">
        <v>32671360</v>
      </c>
      <c r="I13" s="87">
        <f t="shared" si="1"/>
        <v>226950300</v>
      </c>
      <c r="J13" s="85">
        <v>24371573</v>
      </c>
      <c r="K13" s="86">
        <v>678089</v>
      </c>
      <c r="L13" s="86">
        <f t="shared" si="2"/>
        <v>25049662</v>
      </c>
      <c r="M13" s="104">
        <f t="shared" si="3"/>
        <v>0.10810412539971555</v>
      </c>
      <c r="N13" s="85">
        <v>86964259</v>
      </c>
      <c r="O13" s="86">
        <v>9269322</v>
      </c>
      <c r="P13" s="86">
        <f t="shared" si="4"/>
        <v>96233581</v>
      </c>
      <c r="Q13" s="104">
        <f t="shared" si="5"/>
        <v>0.41530488946667954</v>
      </c>
      <c r="R13" s="85">
        <v>55478370</v>
      </c>
      <c r="S13" s="86">
        <v>7109574</v>
      </c>
      <c r="T13" s="86">
        <f t="shared" si="6"/>
        <v>62587944</v>
      </c>
      <c r="U13" s="104">
        <f t="shared" si="7"/>
        <v>0.27577819460912806</v>
      </c>
      <c r="V13" s="85">
        <v>0</v>
      </c>
      <c r="W13" s="86">
        <v>0</v>
      </c>
      <c r="X13" s="86">
        <f t="shared" si="8"/>
        <v>0</v>
      </c>
      <c r="Y13" s="104">
        <f t="shared" si="9"/>
        <v>0</v>
      </c>
      <c r="Z13" s="85">
        <f t="shared" si="10"/>
        <v>166814202</v>
      </c>
      <c r="AA13" s="86">
        <f t="shared" si="11"/>
        <v>17056985</v>
      </c>
      <c r="AB13" s="86">
        <f t="shared" si="12"/>
        <v>183871187</v>
      </c>
      <c r="AC13" s="104">
        <f t="shared" si="13"/>
        <v>0.8101826126689412</v>
      </c>
      <c r="AD13" s="85">
        <v>49274814</v>
      </c>
      <c r="AE13" s="86">
        <v>1791260</v>
      </c>
      <c r="AF13" s="86">
        <f t="shared" si="14"/>
        <v>51066074</v>
      </c>
      <c r="AG13" s="86">
        <v>215015050</v>
      </c>
      <c r="AH13" s="86">
        <v>212901540</v>
      </c>
      <c r="AI13" s="87">
        <v>166014884</v>
      </c>
      <c r="AJ13" s="124">
        <f t="shared" si="15"/>
        <v>0.7797730537787562</v>
      </c>
      <c r="AK13" s="125">
        <f t="shared" si="16"/>
        <v>0.22562670472768276</v>
      </c>
    </row>
    <row r="14" spans="1:37" ht="12.75">
      <c r="A14" s="62" t="s">
        <v>98</v>
      </c>
      <c r="B14" s="63" t="s">
        <v>103</v>
      </c>
      <c r="C14" s="64" t="s">
        <v>104</v>
      </c>
      <c r="D14" s="85">
        <v>400217000</v>
      </c>
      <c r="E14" s="86">
        <v>149402625</v>
      </c>
      <c r="F14" s="87">
        <f t="shared" si="0"/>
        <v>549619625</v>
      </c>
      <c r="G14" s="85">
        <v>400217000</v>
      </c>
      <c r="H14" s="86">
        <v>149402625</v>
      </c>
      <c r="I14" s="87">
        <f t="shared" si="1"/>
        <v>549619625</v>
      </c>
      <c r="J14" s="85">
        <v>111694693</v>
      </c>
      <c r="K14" s="86">
        <v>0</v>
      </c>
      <c r="L14" s="86">
        <f t="shared" si="2"/>
        <v>111694693</v>
      </c>
      <c r="M14" s="104">
        <f t="shared" si="3"/>
        <v>0.20322180635380332</v>
      </c>
      <c r="N14" s="85">
        <v>55344697</v>
      </c>
      <c r="O14" s="86">
        <v>12349642</v>
      </c>
      <c r="P14" s="86">
        <f t="shared" si="4"/>
        <v>67694339</v>
      </c>
      <c r="Q14" s="104">
        <f t="shared" si="5"/>
        <v>0.12316579670895121</v>
      </c>
      <c r="R14" s="85">
        <v>0</v>
      </c>
      <c r="S14" s="86">
        <v>467510</v>
      </c>
      <c r="T14" s="86">
        <f t="shared" si="6"/>
        <v>467510</v>
      </c>
      <c r="U14" s="104">
        <f t="shared" si="7"/>
        <v>0.0008506064535086425</v>
      </c>
      <c r="V14" s="85">
        <v>0</v>
      </c>
      <c r="W14" s="86">
        <v>0</v>
      </c>
      <c r="X14" s="86">
        <f t="shared" si="8"/>
        <v>0</v>
      </c>
      <c r="Y14" s="104">
        <f t="shared" si="9"/>
        <v>0</v>
      </c>
      <c r="Z14" s="85">
        <f t="shared" si="10"/>
        <v>167039390</v>
      </c>
      <c r="AA14" s="86">
        <f t="shared" si="11"/>
        <v>12817152</v>
      </c>
      <c r="AB14" s="86">
        <f t="shared" si="12"/>
        <v>179856542</v>
      </c>
      <c r="AC14" s="104">
        <f t="shared" si="13"/>
        <v>0.3272382095162632</v>
      </c>
      <c r="AD14" s="85">
        <v>25152000</v>
      </c>
      <c r="AE14" s="86">
        <v>5479810</v>
      </c>
      <c r="AF14" s="86">
        <f t="shared" si="14"/>
        <v>30631810</v>
      </c>
      <c r="AG14" s="86">
        <v>656234276</v>
      </c>
      <c r="AH14" s="86">
        <v>465378851</v>
      </c>
      <c r="AI14" s="87">
        <v>242524643</v>
      </c>
      <c r="AJ14" s="124">
        <f t="shared" si="15"/>
        <v>0.5211337869756355</v>
      </c>
      <c r="AK14" s="125">
        <f t="shared" si="16"/>
        <v>-0.9847377611704956</v>
      </c>
    </row>
    <row r="15" spans="1:37" ht="12.75">
      <c r="A15" s="62" t="s">
        <v>98</v>
      </c>
      <c r="B15" s="63" t="s">
        <v>105</v>
      </c>
      <c r="C15" s="64" t="s">
        <v>106</v>
      </c>
      <c r="D15" s="85">
        <v>314834191</v>
      </c>
      <c r="E15" s="86">
        <v>46013710</v>
      </c>
      <c r="F15" s="87">
        <f t="shared" si="0"/>
        <v>360847901</v>
      </c>
      <c r="G15" s="85">
        <v>316255563</v>
      </c>
      <c r="H15" s="86">
        <v>47475000</v>
      </c>
      <c r="I15" s="87">
        <f t="shared" si="1"/>
        <v>363730563</v>
      </c>
      <c r="J15" s="85">
        <v>98310216</v>
      </c>
      <c r="K15" s="86">
        <v>4051792</v>
      </c>
      <c r="L15" s="86">
        <f t="shared" si="2"/>
        <v>102362008</v>
      </c>
      <c r="M15" s="104">
        <f t="shared" si="3"/>
        <v>0.2836707868227284</v>
      </c>
      <c r="N15" s="85">
        <v>89098029</v>
      </c>
      <c r="O15" s="86">
        <v>8271008</v>
      </c>
      <c r="P15" s="86">
        <f t="shared" si="4"/>
        <v>97369037</v>
      </c>
      <c r="Q15" s="104">
        <f t="shared" si="5"/>
        <v>0.2698340124195429</v>
      </c>
      <c r="R15" s="85">
        <v>79969238</v>
      </c>
      <c r="S15" s="86">
        <v>11586607</v>
      </c>
      <c r="T15" s="86">
        <f t="shared" si="6"/>
        <v>91555845</v>
      </c>
      <c r="U15" s="104">
        <f t="shared" si="7"/>
        <v>0.25171336784255877</v>
      </c>
      <c r="V15" s="85">
        <v>0</v>
      </c>
      <c r="W15" s="86">
        <v>0</v>
      </c>
      <c r="X15" s="86">
        <f t="shared" si="8"/>
        <v>0</v>
      </c>
      <c r="Y15" s="104">
        <f t="shared" si="9"/>
        <v>0</v>
      </c>
      <c r="Z15" s="85">
        <f t="shared" si="10"/>
        <v>267377483</v>
      </c>
      <c r="AA15" s="86">
        <f t="shared" si="11"/>
        <v>23909407</v>
      </c>
      <c r="AB15" s="86">
        <f t="shared" si="12"/>
        <v>291286890</v>
      </c>
      <c r="AC15" s="104">
        <f t="shared" si="13"/>
        <v>0.8008314935030632</v>
      </c>
      <c r="AD15" s="85">
        <v>78525290</v>
      </c>
      <c r="AE15" s="86">
        <v>7543198</v>
      </c>
      <c r="AF15" s="86">
        <f t="shared" si="14"/>
        <v>86068488</v>
      </c>
      <c r="AG15" s="86">
        <v>411361105</v>
      </c>
      <c r="AH15" s="86">
        <v>360633864</v>
      </c>
      <c r="AI15" s="87">
        <v>281447058</v>
      </c>
      <c r="AJ15" s="124">
        <f t="shared" si="15"/>
        <v>0.7804232660746468</v>
      </c>
      <c r="AK15" s="125">
        <f t="shared" si="16"/>
        <v>0.06375570348116266</v>
      </c>
    </row>
    <row r="16" spans="1:37" ht="12.75">
      <c r="A16" s="62" t="s">
        <v>98</v>
      </c>
      <c r="B16" s="63" t="s">
        <v>107</v>
      </c>
      <c r="C16" s="64" t="s">
        <v>108</v>
      </c>
      <c r="D16" s="85">
        <v>163415869</v>
      </c>
      <c r="E16" s="86">
        <v>78155048</v>
      </c>
      <c r="F16" s="87">
        <f t="shared" si="0"/>
        <v>241570917</v>
      </c>
      <c r="G16" s="85">
        <v>184049222</v>
      </c>
      <c r="H16" s="86">
        <v>76916840</v>
      </c>
      <c r="I16" s="87">
        <f t="shared" si="1"/>
        <v>260966062</v>
      </c>
      <c r="J16" s="85">
        <v>48963212</v>
      </c>
      <c r="K16" s="86">
        <v>7587310</v>
      </c>
      <c r="L16" s="86">
        <f t="shared" si="2"/>
        <v>56550522</v>
      </c>
      <c r="M16" s="104">
        <f t="shared" si="3"/>
        <v>0.2340949096947792</v>
      </c>
      <c r="N16" s="85">
        <v>33640248</v>
      </c>
      <c r="O16" s="86">
        <v>20022663</v>
      </c>
      <c r="P16" s="86">
        <f t="shared" si="4"/>
        <v>53662911</v>
      </c>
      <c r="Q16" s="104">
        <f t="shared" si="5"/>
        <v>0.22214143849112433</v>
      </c>
      <c r="R16" s="85">
        <v>35961769</v>
      </c>
      <c r="S16" s="86">
        <v>15809048</v>
      </c>
      <c r="T16" s="86">
        <f t="shared" si="6"/>
        <v>51770817</v>
      </c>
      <c r="U16" s="104">
        <f t="shared" si="7"/>
        <v>0.19838141635443768</v>
      </c>
      <c r="V16" s="85">
        <v>0</v>
      </c>
      <c r="W16" s="86">
        <v>0</v>
      </c>
      <c r="X16" s="86">
        <f t="shared" si="8"/>
        <v>0</v>
      </c>
      <c r="Y16" s="104">
        <f t="shared" si="9"/>
        <v>0</v>
      </c>
      <c r="Z16" s="85">
        <f t="shared" si="10"/>
        <v>118565229</v>
      </c>
      <c r="AA16" s="86">
        <f t="shared" si="11"/>
        <v>43419021</v>
      </c>
      <c r="AB16" s="86">
        <f t="shared" si="12"/>
        <v>161984250</v>
      </c>
      <c r="AC16" s="104">
        <f t="shared" si="13"/>
        <v>0.6207100216732396</v>
      </c>
      <c r="AD16" s="85">
        <v>37672549</v>
      </c>
      <c r="AE16" s="86">
        <v>7539825</v>
      </c>
      <c r="AF16" s="86">
        <f t="shared" si="14"/>
        <v>45212374</v>
      </c>
      <c r="AG16" s="86">
        <v>223544956</v>
      </c>
      <c r="AH16" s="86">
        <v>229340919</v>
      </c>
      <c r="AI16" s="87">
        <v>165250777</v>
      </c>
      <c r="AJ16" s="124">
        <f t="shared" si="15"/>
        <v>0.7205464150076071</v>
      </c>
      <c r="AK16" s="125">
        <f t="shared" si="16"/>
        <v>0.14505858506788427</v>
      </c>
    </row>
    <row r="17" spans="1:37" ht="12.75">
      <c r="A17" s="62" t="s">
        <v>98</v>
      </c>
      <c r="B17" s="63" t="s">
        <v>109</v>
      </c>
      <c r="C17" s="64" t="s">
        <v>110</v>
      </c>
      <c r="D17" s="85">
        <v>684339120</v>
      </c>
      <c r="E17" s="86">
        <v>59679721</v>
      </c>
      <c r="F17" s="87">
        <f t="shared" si="0"/>
        <v>744018841</v>
      </c>
      <c r="G17" s="85">
        <v>689026350</v>
      </c>
      <c r="H17" s="86">
        <v>69433720</v>
      </c>
      <c r="I17" s="87">
        <f t="shared" si="1"/>
        <v>758460070</v>
      </c>
      <c r="J17" s="85">
        <v>244596200</v>
      </c>
      <c r="K17" s="86">
        <v>397755</v>
      </c>
      <c r="L17" s="86">
        <f t="shared" si="2"/>
        <v>244993955</v>
      </c>
      <c r="M17" s="104">
        <f t="shared" si="3"/>
        <v>0.3292846114901007</v>
      </c>
      <c r="N17" s="85">
        <v>134732955</v>
      </c>
      <c r="O17" s="86">
        <v>13468502</v>
      </c>
      <c r="P17" s="86">
        <f t="shared" si="4"/>
        <v>148201457</v>
      </c>
      <c r="Q17" s="104">
        <f t="shared" si="5"/>
        <v>0.1991904624361522</v>
      </c>
      <c r="R17" s="85">
        <v>179825010</v>
      </c>
      <c r="S17" s="86">
        <v>9251624</v>
      </c>
      <c r="T17" s="86">
        <f t="shared" si="6"/>
        <v>189076634</v>
      </c>
      <c r="U17" s="104">
        <f t="shared" si="7"/>
        <v>0.24929016236807297</v>
      </c>
      <c r="V17" s="85">
        <v>0</v>
      </c>
      <c r="W17" s="86">
        <v>0</v>
      </c>
      <c r="X17" s="86">
        <f t="shared" si="8"/>
        <v>0</v>
      </c>
      <c r="Y17" s="104">
        <f t="shared" si="9"/>
        <v>0</v>
      </c>
      <c r="Z17" s="85">
        <f t="shared" si="10"/>
        <v>559154165</v>
      </c>
      <c r="AA17" s="86">
        <f t="shared" si="11"/>
        <v>23117881</v>
      </c>
      <c r="AB17" s="86">
        <f t="shared" si="12"/>
        <v>582272046</v>
      </c>
      <c r="AC17" s="104">
        <f t="shared" si="13"/>
        <v>0.767702966881302</v>
      </c>
      <c r="AD17" s="85">
        <v>145827012</v>
      </c>
      <c r="AE17" s="86">
        <v>6493872</v>
      </c>
      <c r="AF17" s="86">
        <f t="shared" si="14"/>
        <v>152320884</v>
      </c>
      <c r="AG17" s="86">
        <v>700242795</v>
      </c>
      <c r="AH17" s="86">
        <v>707781413</v>
      </c>
      <c r="AI17" s="87">
        <v>557128640</v>
      </c>
      <c r="AJ17" s="124">
        <f t="shared" si="15"/>
        <v>0.7871478817712326</v>
      </c>
      <c r="AK17" s="125">
        <f t="shared" si="16"/>
        <v>0.2413047313984864</v>
      </c>
    </row>
    <row r="18" spans="1:37" ht="12.75">
      <c r="A18" s="62" t="s">
        <v>98</v>
      </c>
      <c r="B18" s="63" t="s">
        <v>111</v>
      </c>
      <c r="C18" s="64" t="s">
        <v>112</v>
      </c>
      <c r="D18" s="85">
        <v>102991273</v>
      </c>
      <c r="E18" s="86">
        <v>19943892</v>
      </c>
      <c r="F18" s="87">
        <f t="shared" si="0"/>
        <v>122935165</v>
      </c>
      <c r="G18" s="85">
        <v>118277363</v>
      </c>
      <c r="H18" s="86">
        <v>23302601</v>
      </c>
      <c r="I18" s="87">
        <f t="shared" si="1"/>
        <v>141579964</v>
      </c>
      <c r="J18" s="85">
        <v>40750759</v>
      </c>
      <c r="K18" s="86">
        <v>4002011</v>
      </c>
      <c r="L18" s="86">
        <f t="shared" si="2"/>
        <v>44752770</v>
      </c>
      <c r="M18" s="104">
        <f t="shared" si="3"/>
        <v>0.364035546704639</v>
      </c>
      <c r="N18" s="85">
        <v>26037923</v>
      </c>
      <c r="O18" s="86">
        <v>4961045</v>
      </c>
      <c r="P18" s="86">
        <f t="shared" si="4"/>
        <v>30998968</v>
      </c>
      <c r="Q18" s="104">
        <f t="shared" si="5"/>
        <v>0.25215704554510504</v>
      </c>
      <c r="R18" s="85">
        <v>34048436</v>
      </c>
      <c r="S18" s="86">
        <v>7832745</v>
      </c>
      <c r="T18" s="86">
        <f t="shared" si="6"/>
        <v>41881181</v>
      </c>
      <c r="U18" s="104">
        <f t="shared" si="7"/>
        <v>0.29581290895087387</v>
      </c>
      <c r="V18" s="85">
        <v>0</v>
      </c>
      <c r="W18" s="86">
        <v>0</v>
      </c>
      <c r="X18" s="86">
        <f t="shared" si="8"/>
        <v>0</v>
      </c>
      <c r="Y18" s="104">
        <f t="shared" si="9"/>
        <v>0</v>
      </c>
      <c r="Z18" s="85">
        <f t="shared" si="10"/>
        <v>100837118</v>
      </c>
      <c r="AA18" s="86">
        <f t="shared" si="11"/>
        <v>16795801</v>
      </c>
      <c r="AB18" s="86">
        <f t="shared" si="12"/>
        <v>117632919</v>
      </c>
      <c r="AC18" s="104">
        <f t="shared" si="13"/>
        <v>0.8308585175230021</v>
      </c>
      <c r="AD18" s="85">
        <v>20930924</v>
      </c>
      <c r="AE18" s="86">
        <v>4537160</v>
      </c>
      <c r="AF18" s="86">
        <f t="shared" si="14"/>
        <v>25468084</v>
      </c>
      <c r="AG18" s="86">
        <v>141052199</v>
      </c>
      <c r="AH18" s="86">
        <v>143598037</v>
      </c>
      <c r="AI18" s="87">
        <v>96246219</v>
      </c>
      <c r="AJ18" s="124">
        <f t="shared" si="15"/>
        <v>0.6702474560985816</v>
      </c>
      <c r="AK18" s="125">
        <f t="shared" si="16"/>
        <v>0.6444574707700823</v>
      </c>
    </row>
    <row r="19" spans="1:37" ht="12.75">
      <c r="A19" s="62" t="s">
        <v>113</v>
      </c>
      <c r="B19" s="63" t="s">
        <v>114</v>
      </c>
      <c r="C19" s="64" t="s">
        <v>115</v>
      </c>
      <c r="D19" s="85">
        <v>140353500</v>
      </c>
      <c r="E19" s="86">
        <v>1012000</v>
      </c>
      <c r="F19" s="87">
        <f t="shared" si="0"/>
        <v>141365500</v>
      </c>
      <c r="G19" s="85">
        <v>147835300</v>
      </c>
      <c r="H19" s="86">
        <v>4307000</v>
      </c>
      <c r="I19" s="87">
        <f t="shared" si="1"/>
        <v>152142300</v>
      </c>
      <c r="J19" s="85">
        <v>45195076</v>
      </c>
      <c r="K19" s="86">
        <v>109853</v>
      </c>
      <c r="L19" s="86">
        <f t="shared" si="2"/>
        <v>45304929</v>
      </c>
      <c r="M19" s="104">
        <f t="shared" si="3"/>
        <v>0.32048080330773776</v>
      </c>
      <c r="N19" s="85">
        <v>29898822</v>
      </c>
      <c r="O19" s="86">
        <v>1493801</v>
      </c>
      <c r="P19" s="86">
        <f t="shared" si="4"/>
        <v>31392623</v>
      </c>
      <c r="Q19" s="104">
        <f t="shared" si="5"/>
        <v>0.22206707435689754</v>
      </c>
      <c r="R19" s="85">
        <v>2113173</v>
      </c>
      <c r="S19" s="86">
        <v>287483</v>
      </c>
      <c r="T19" s="86">
        <f t="shared" si="6"/>
        <v>2400656</v>
      </c>
      <c r="U19" s="104">
        <f t="shared" si="7"/>
        <v>0.01577901740673041</v>
      </c>
      <c r="V19" s="85">
        <v>0</v>
      </c>
      <c r="W19" s="86">
        <v>0</v>
      </c>
      <c r="X19" s="86">
        <f t="shared" si="8"/>
        <v>0</v>
      </c>
      <c r="Y19" s="104">
        <f t="shared" si="9"/>
        <v>0</v>
      </c>
      <c r="Z19" s="85">
        <f t="shared" si="10"/>
        <v>77207071</v>
      </c>
      <c r="AA19" s="86">
        <f t="shared" si="11"/>
        <v>1891137</v>
      </c>
      <c r="AB19" s="86">
        <f t="shared" si="12"/>
        <v>79098208</v>
      </c>
      <c r="AC19" s="104">
        <f t="shared" si="13"/>
        <v>0.5198962287279737</v>
      </c>
      <c r="AD19" s="85">
        <v>27892229</v>
      </c>
      <c r="AE19" s="86">
        <v>3060144</v>
      </c>
      <c r="AF19" s="86">
        <f t="shared" si="14"/>
        <v>30952373</v>
      </c>
      <c r="AG19" s="86">
        <v>146610800</v>
      </c>
      <c r="AH19" s="86">
        <v>166242700</v>
      </c>
      <c r="AI19" s="87">
        <v>102483320</v>
      </c>
      <c r="AJ19" s="124">
        <f t="shared" si="15"/>
        <v>0.6164680915312372</v>
      </c>
      <c r="AK19" s="125">
        <f t="shared" si="16"/>
        <v>-0.9224403246885142</v>
      </c>
    </row>
    <row r="20" spans="1:37" ht="16.5">
      <c r="A20" s="65"/>
      <c r="B20" s="66" t="s">
        <v>116</v>
      </c>
      <c r="C20" s="67"/>
      <c r="D20" s="88">
        <f>SUM(D12:D19)</f>
        <v>2321639780</v>
      </c>
      <c r="E20" s="89">
        <f>SUM(E12:E19)</f>
        <v>452117626</v>
      </c>
      <c r="F20" s="90">
        <f t="shared" si="0"/>
        <v>2773757406</v>
      </c>
      <c r="G20" s="88">
        <f>SUM(G12:G19)</f>
        <v>2376073816</v>
      </c>
      <c r="H20" s="89">
        <f>SUM(H12:H19)</f>
        <v>476156545</v>
      </c>
      <c r="I20" s="90">
        <f t="shared" si="1"/>
        <v>2852230361</v>
      </c>
      <c r="J20" s="88">
        <f>SUM(J12:J19)</f>
        <v>744609898</v>
      </c>
      <c r="K20" s="89">
        <f>SUM(K12:K19)</f>
        <v>30445046</v>
      </c>
      <c r="L20" s="89">
        <f t="shared" si="2"/>
        <v>775054944</v>
      </c>
      <c r="M20" s="105">
        <f t="shared" si="3"/>
        <v>0.2794241999402885</v>
      </c>
      <c r="N20" s="88">
        <f>SUM(N12:N19)</f>
        <v>527376277</v>
      </c>
      <c r="O20" s="89">
        <f>SUM(O12:O19)</f>
        <v>79550649</v>
      </c>
      <c r="P20" s="89">
        <f t="shared" si="4"/>
        <v>606926926</v>
      </c>
      <c r="Q20" s="105">
        <f t="shared" si="5"/>
        <v>0.2188103850348043</v>
      </c>
      <c r="R20" s="88">
        <f>SUM(R12:R19)</f>
        <v>437473000</v>
      </c>
      <c r="S20" s="89">
        <f>SUM(S12:S19)</f>
        <v>65945364</v>
      </c>
      <c r="T20" s="89">
        <f t="shared" si="6"/>
        <v>503418364</v>
      </c>
      <c r="U20" s="105">
        <f t="shared" si="7"/>
        <v>0.17649989667156482</v>
      </c>
      <c r="V20" s="88">
        <f>SUM(V12:V19)</f>
        <v>0</v>
      </c>
      <c r="W20" s="89">
        <f>SUM(W12:W19)</f>
        <v>0</v>
      </c>
      <c r="X20" s="89">
        <f t="shared" si="8"/>
        <v>0</v>
      </c>
      <c r="Y20" s="105">
        <f t="shared" si="9"/>
        <v>0</v>
      </c>
      <c r="Z20" s="88">
        <f t="shared" si="10"/>
        <v>1709459175</v>
      </c>
      <c r="AA20" s="89">
        <f t="shared" si="11"/>
        <v>175941059</v>
      </c>
      <c r="AB20" s="89">
        <f t="shared" si="12"/>
        <v>1885400234</v>
      </c>
      <c r="AC20" s="105">
        <f t="shared" si="13"/>
        <v>0.6610266336758905</v>
      </c>
      <c r="AD20" s="88">
        <f>SUM(AD12:AD19)</f>
        <v>466028061</v>
      </c>
      <c r="AE20" s="89">
        <f>SUM(AE12:AE19)</f>
        <v>40261113</v>
      </c>
      <c r="AF20" s="89">
        <f t="shared" si="14"/>
        <v>506289174</v>
      </c>
      <c r="AG20" s="89">
        <f>SUM(AG12:AG19)</f>
        <v>2953011528</v>
      </c>
      <c r="AH20" s="89">
        <f>SUM(AH12:AH19)</f>
        <v>2744827671</v>
      </c>
      <c r="AI20" s="90">
        <f>SUM(AI12:AI19)</f>
        <v>1888965436</v>
      </c>
      <c r="AJ20" s="126">
        <f t="shared" si="15"/>
        <v>0.6881909039163137</v>
      </c>
      <c r="AK20" s="127">
        <f t="shared" si="16"/>
        <v>-0.005670297030684668</v>
      </c>
    </row>
    <row r="21" spans="1:37" ht="12.75">
      <c r="A21" s="62" t="s">
        <v>98</v>
      </c>
      <c r="B21" s="63" t="s">
        <v>117</v>
      </c>
      <c r="C21" s="64" t="s">
        <v>118</v>
      </c>
      <c r="D21" s="85">
        <v>345104108</v>
      </c>
      <c r="E21" s="86">
        <v>77867140</v>
      </c>
      <c r="F21" s="87">
        <f t="shared" si="0"/>
        <v>422971248</v>
      </c>
      <c r="G21" s="85">
        <v>345104108</v>
      </c>
      <c r="H21" s="86">
        <v>77867140</v>
      </c>
      <c r="I21" s="87">
        <f t="shared" si="1"/>
        <v>422971248</v>
      </c>
      <c r="J21" s="85">
        <v>107000045</v>
      </c>
      <c r="K21" s="86">
        <v>11573875</v>
      </c>
      <c r="L21" s="86">
        <f t="shared" si="2"/>
        <v>118573920</v>
      </c>
      <c r="M21" s="104">
        <f t="shared" si="3"/>
        <v>0.28033565061613835</v>
      </c>
      <c r="N21" s="85">
        <v>88353074</v>
      </c>
      <c r="O21" s="86">
        <v>10747974</v>
      </c>
      <c r="P21" s="86">
        <f t="shared" si="4"/>
        <v>99101048</v>
      </c>
      <c r="Q21" s="104">
        <f t="shared" si="5"/>
        <v>0.23429736292619113</v>
      </c>
      <c r="R21" s="85">
        <v>66821150</v>
      </c>
      <c r="S21" s="86">
        <v>4940786</v>
      </c>
      <c r="T21" s="86">
        <f t="shared" si="6"/>
        <v>71761936</v>
      </c>
      <c r="U21" s="104">
        <f t="shared" si="7"/>
        <v>0.169661499071918</v>
      </c>
      <c r="V21" s="85">
        <v>0</v>
      </c>
      <c r="W21" s="86">
        <v>0</v>
      </c>
      <c r="X21" s="86">
        <f t="shared" si="8"/>
        <v>0</v>
      </c>
      <c r="Y21" s="104">
        <f t="shared" si="9"/>
        <v>0</v>
      </c>
      <c r="Z21" s="85">
        <f t="shared" si="10"/>
        <v>262174269</v>
      </c>
      <c r="AA21" s="86">
        <f t="shared" si="11"/>
        <v>27262635</v>
      </c>
      <c r="AB21" s="86">
        <f t="shared" si="12"/>
        <v>289436904</v>
      </c>
      <c r="AC21" s="104">
        <f t="shared" si="13"/>
        <v>0.6842945126142475</v>
      </c>
      <c r="AD21" s="85">
        <v>78356777</v>
      </c>
      <c r="AE21" s="86">
        <v>23169164</v>
      </c>
      <c r="AF21" s="86">
        <f t="shared" si="14"/>
        <v>101525941</v>
      </c>
      <c r="AG21" s="86">
        <v>474016938</v>
      </c>
      <c r="AH21" s="86">
        <v>466463188</v>
      </c>
      <c r="AI21" s="87">
        <v>344513583</v>
      </c>
      <c r="AJ21" s="124">
        <f t="shared" si="15"/>
        <v>0.7385654256601273</v>
      </c>
      <c r="AK21" s="125">
        <f t="shared" si="16"/>
        <v>-0.293166502145496</v>
      </c>
    </row>
    <row r="22" spans="1:37" ht="12.75">
      <c r="A22" s="62" t="s">
        <v>98</v>
      </c>
      <c r="B22" s="63" t="s">
        <v>119</v>
      </c>
      <c r="C22" s="64" t="s">
        <v>120</v>
      </c>
      <c r="D22" s="85">
        <v>285147512</v>
      </c>
      <c r="E22" s="86">
        <v>68776000</v>
      </c>
      <c r="F22" s="87">
        <f t="shared" si="0"/>
        <v>353923512</v>
      </c>
      <c r="G22" s="85">
        <v>282509455</v>
      </c>
      <c r="H22" s="86">
        <v>30799732</v>
      </c>
      <c r="I22" s="87">
        <f t="shared" si="1"/>
        <v>313309187</v>
      </c>
      <c r="J22" s="85">
        <v>3095218</v>
      </c>
      <c r="K22" s="86">
        <v>2779063</v>
      </c>
      <c r="L22" s="86">
        <f t="shared" si="2"/>
        <v>5874281</v>
      </c>
      <c r="M22" s="104">
        <f t="shared" si="3"/>
        <v>0.01659760033122637</v>
      </c>
      <c r="N22" s="85">
        <v>116877377</v>
      </c>
      <c r="O22" s="86">
        <v>375260</v>
      </c>
      <c r="P22" s="86">
        <f t="shared" si="4"/>
        <v>117252637</v>
      </c>
      <c r="Q22" s="104">
        <f t="shared" si="5"/>
        <v>0.3312937203222599</v>
      </c>
      <c r="R22" s="85">
        <v>67301387</v>
      </c>
      <c r="S22" s="86">
        <v>98391</v>
      </c>
      <c r="T22" s="86">
        <f t="shared" si="6"/>
        <v>67399778</v>
      </c>
      <c r="U22" s="104">
        <f t="shared" si="7"/>
        <v>0.2151222523838728</v>
      </c>
      <c r="V22" s="85">
        <v>0</v>
      </c>
      <c r="W22" s="86">
        <v>0</v>
      </c>
      <c r="X22" s="86">
        <f t="shared" si="8"/>
        <v>0</v>
      </c>
      <c r="Y22" s="104">
        <f t="shared" si="9"/>
        <v>0</v>
      </c>
      <c r="Z22" s="85">
        <f t="shared" si="10"/>
        <v>187273982</v>
      </c>
      <c r="AA22" s="86">
        <f t="shared" si="11"/>
        <v>3252714</v>
      </c>
      <c r="AB22" s="86">
        <f t="shared" si="12"/>
        <v>190526696</v>
      </c>
      <c r="AC22" s="104">
        <f t="shared" si="13"/>
        <v>0.608110786103441</v>
      </c>
      <c r="AD22" s="85">
        <v>67420954</v>
      </c>
      <c r="AE22" s="86">
        <v>0</v>
      </c>
      <c r="AF22" s="86">
        <f t="shared" si="14"/>
        <v>67420954</v>
      </c>
      <c r="AG22" s="86">
        <v>337367763</v>
      </c>
      <c r="AH22" s="86">
        <v>338466464</v>
      </c>
      <c r="AI22" s="87">
        <v>190118471</v>
      </c>
      <c r="AJ22" s="124">
        <f t="shared" si="15"/>
        <v>0.5617054899713787</v>
      </c>
      <c r="AK22" s="125">
        <f t="shared" si="16"/>
        <v>-0.0003140863298968233</v>
      </c>
    </row>
    <row r="23" spans="1:37" ht="12.75">
      <c r="A23" s="62" t="s">
        <v>98</v>
      </c>
      <c r="B23" s="63" t="s">
        <v>121</v>
      </c>
      <c r="C23" s="64" t="s">
        <v>122</v>
      </c>
      <c r="D23" s="85">
        <v>109386508</v>
      </c>
      <c r="E23" s="86">
        <v>17714250</v>
      </c>
      <c r="F23" s="87">
        <f t="shared" si="0"/>
        <v>127100758</v>
      </c>
      <c r="G23" s="85">
        <v>104305494</v>
      </c>
      <c r="H23" s="86">
        <v>15614250</v>
      </c>
      <c r="I23" s="87">
        <f t="shared" si="1"/>
        <v>119919744</v>
      </c>
      <c r="J23" s="85">
        <v>28219548</v>
      </c>
      <c r="K23" s="86">
        <v>2714583</v>
      </c>
      <c r="L23" s="86">
        <f t="shared" si="2"/>
        <v>30934131</v>
      </c>
      <c r="M23" s="104">
        <f t="shared" si="3"/>
        <v>0.2433827420604368</v>
      </c>
      <c r="N23" s="85">
        <v>25915041</v>
      </c>
      <c r="O23" s="86">
        <v>4099945</v>
      </c>
      <c r="P23" s="86">
        <f t="shared" si="4"/>
        <v>30014986</v>
      </c>
      <c r="Q23" s="104">
        <f t="shared" si="5"/>
        <v>0.236151117210489</v>
      </c>
      <c r="R23" s="85">
        <v>22188926</v>
      </c>
      <c r="S23" s="86">
        <v>3003346</v>
      </c>
      <c r="T23" s="86">
        <f t="shared" si="6"/>
        <v>25192272</v>
      </c>
      <c r="U23" s="104">
        <f t="shared" si="7"/>
        <v>0.21007609889494094</v>
      </c>
      <c r="V23" s="85">
        <v>0</v>
      </c>
      <c r="W23" s="86">
        <v>0</v>
      </c>
      <c r="X23" s="86">
        <f t="shared" si="8"/>
        <v>0</v>
      </c>
      <c r="Y23" s="104">
        <f t="shared" si="9"/>
        <v>0</v>
      </c>
      <c r="Z23" s="85">
        <f t="shared" si="10"/>
        <v>76323515</v>
      </c>
      <c r="AA23" s="86">
        <f t="shared" si="11"/>
        <v>9817874</v>
      </c>
      <c r="AB23" s="86">
        <f t="shared" si="12"/>
        <v>86141389</v>
      </c>
      <c r="AC23" s="104">
        <f t="shared" si="13"/>
        <v>0.718325324310232</v>
      </c>
      <c r="AD23" s="85">
        <v>23789036</v>
      </c>
      <c r="AE23" s="86">
        <v>3600056</v>
      </c>
      <c r="AF23" s="86">
        <f t="shared" si="14"/>
        <v>27389092</v>
      </c>
      <c r="AG23" s="86">
        <v>125916020</v>
      </c>
      <c r="AH23" s="86">
        <v>127747278</v>
      </c>
      <c r="AI23" s="87">
        <v>76755247</v>
      </c>
      <c r="AJ23" s="124">
        <f t="shared" si="15"/>
        <v>0.6008366534432147</v>
      </c>
      <c r="AK23" s="125">
        <f t="shared" si="16"/>
        <v>-0.08020784332682518</v>
      </c>
    </row>
    <row r="24" spans="1:37" ht="12.75">
      <c r="A24" s="62" t="s">
        <v>98</v>
      </c>
      <c r="B24" s="63" t="s">
        <v>123</v>
      </c>
      <c r="C24" s="64" t="s">
        <v>124</v>
      </c>
      <c r="D24" s="85">
        <v>225620519</v>
      </c>
      <c r="E24" s="86">
        <v>32145300</v>
      </c>
      <c r="F24" s="87">
        <f t="shared" si="0"/>
        <v>257765819</v>
      </c>
      <c r="G24" s="85">
        <v>227688084</v>
      </c>
      <c r="H24" s="86">
        <v>34957360</v>
      </c>
      <c r="I24" s="87">
        <f t="shared" si="1"/>
        <v>262645444</v>
      </c>
      <c r="J24" s="85">
        <v>59420043</v>
      </c>
      <c r="K24" s="86">
        <v>1053314</v>
      </c>
      <c r="L24" s="86">
        <f t="shared" si="2"/>
        <v>60473357</v>
      </c>
      <c r="M24" s="104">
        <f t="shared" si="3"/>
        <v>0.23460580318447885</v>
      </c>
      <c r="N24" s="85">
        <v>71066062</v>
      </c>
      <c r="O24" s="86">
        <v>6621115</v>
      </c>
      <c r="P24" s="86">
        <f t="shared" si="4"/>
        <v>77687177</v>
      </c>
      <c r="Q24" s="104">
        <f t="shared" si="5"/>
        <v>0.30138665126891784</v>
      </c>
      <c r="R24" s="85">
        <v>51546583</v>
      </c>
      <c r="S24" s="86">
        <v>8135036</v>
      </c>
      <c r="T24" s="86">
        <f t="shared" si="6"/>
        <v>59681619</v>
      </c>
      <c r="U24" s="104">
        <f t="shared" si="7"/>
        <v>0.22723264523865108</v>
      </c>
      <c r="V24" s="85">
        <v>0</v>
      </c>
      <c r="W24" s="86">
        <v>0</v>
      </c>
      <c r="X24" s="86">
        <f t="shared" si="8"/>
        <v>0</v>
      </c>
      <c r="Y24" s="104">
        <f t="shared" si="9"/>
        <v>0</v>
      </c>
      <c r="Z24" s="85">
        <f t="shared" si="10"/>
        <v>182032688</v>
      </c>
      <c r="AA24" s="86">
        <f t="shared" si="11"/>
        <v>15809465</v>
      </c>
      <c r="AB24" s="86">
        <f t="shared" si="12"/>
        <v>197842153</v>
      </c>
      <c r="AC24" s="104">
        <f t="shared" si="13"/>
        <v>0.7532670279252969</v>
      </c>
      <c r="AD24" s="85">
        <v>57942290</v>
      </c>
      <c r="AE24" s="86">
        <v>10439121</v>
      </c>
      <c r="AF24" s="86">
        <f t="shared" si="14"/>
        <v>68381411</v>
      </c>
      <c r="AG24" s="86">
        <v>285783458</v>
      </c>
      <c r="AH24" s="86">
        <v>288985509</v>
      </c>
      <c r="AI24" s="87">
        <v>206790632</v>
      </c>
      <c r="AJ24" s="124">
        <f t="shared" si="15"/>
        <v>0.7155743992685806</v>
      </c>
      <c r="AK24" s="125">
        <f t="shared" si="16"/>
        <v>-0.127224517201027</v>
      </c>
    </row>
    <row r="25" spans="1:37" ht="12.75">
      <c r="A25" s="62" t="s">
        <v>98</v>
      </c>
      <c r="B25" s="63" t="s">
        <v>125</v>
      </c>
      <c r="C25" s="64" t="s">
        <v>126</v>
      </c>
      <c r="D25" s="85">
        <v>114048618</v>
      </c>
      <c r="E25" s="86">
        <v>30401022</v>
      </c>
      <c r="F25" s="87">
        <f t="shared" si="0"/>
        <v>144449640</v>
      </c>
      <c r="G25" s="85">
        <v>120436283</v>
      </c>
      <c r="H25" s="86">
        <v>27632296</v>
      </c>
      <c r="I25" s="87">
        <f t="shared" si="1"/>
        <v>148068579</v>
      </c>
      <c r="J25" s="85">
        <v>55088601</v>
      </c>
      <c r="K25" s="86">
        <v>2891841</v>
      </c>
      <c r="L25" s="86">
        <f t="shared" si="2"/>
        <v>57980442</v>
      </c>
      <c r="M25" s="104">
        <f t="shared" si="3"/>
        <v>0.4013886223600142</v>
      </c>
      <c r="N25" s="85">
        <v>28643097</v>
      </c>
      <c r="O25" s="86">
        <v>7313827</v>
      </c>
      <c r="P25" s="86">
        <f t="shared" si="4"/>
        <v>35956924</v>
      </c>
      <c r="Q25" s="104">
        <f t="shared" si="5"/>
        <v>0.24892359717891993</v>
      </c>
      <c r="R25" s="85">
        <v>21120601</v>
      </c>
      <c r="S25" s="86">
        <v>11295329</v>
      </c>
      <c r="T25" s="86">
        <f t="shared" si="6"/>
        <v>32415930</v>
      </c>
      <c r="U25" s="104">
        <f t="shared" si="7"/>
        <v>0.2189251103706479</v>
      </c>
      <c r="V25" s="85">
        <v>0</v>
      </c>
      <c r="W25" s="86">
        <v>0</v>
      </c>
      <c r="X25" s="86">
        <f t="shared" si="8"/>
        <v>0</v>
      </c>
      <c r="Y25" s="104">
        <f t="shared" si="9"/>
        <v>0</v>
      </c>
      <c r="Z25" s="85">
        <f t="shared" si="10"/>
        <v>104852299</v>
      </c>
      <c r="AA25" s="86">
        <f t="shared" si="11"/>
        <v>21500997</v>
      </c>
      <c r="AB25" s="86">
        <f t="shared" si="12"/>
        <v>126353296</v>
      </c>
      <c r="AC25" s="104">
        <f t="shared" si="13"/>
        <v>0.853343071523635</v>
      </c>
      <c r="AD25" s="85">
        <v>28352585</v>
      </c>
      <c r="AE25" s="86">
        <v>7581118</v>
      </c>
      <c r="AF25" s="86">
        <f t="shared" si="14"/>
        <v>35933703</v>
      </c>
      <c r="AG25" s="86">
        <v>174175083</v>
      </c>
      <c r="AH25" s="86">
        <v>174716029</v>
      </c>
      <c r="AI25" s="87">
        <v>127873767</v>
      </c>
      <c r="AJ25" s="124">
        <f t="shared" si="15"/>
        <v>0.7318948795476573</v>
      </c>
      <c r="AK25" s="125">
        <f t="shared" si="16"/>
        <v>-0.09789620067823235</v>
      </c>
    </row>
    <row r="26" spans="1:37" ht="12.75">
      <c r="A26" s="62" t="s">
        <v>98</v>
      </c>
      <c r="B26" s="63" t="s">
        <v>127</v>
      </c>
      <c r="C26" s="64" t="s">
        <v>128</v>
      </c>
      <c r="D26" s="85">
        <v>364647065</v>
      </c>
      <c r="E26" s="86">
        <v>45389300</v>
      </c>
      <c r="F26" s="87">
        <f t="shared" si="0"/>
        <v>410036365</v>
      </c>
      <c r="G26" s="85">
        <v>372757366</v>
      </c>
      <c r="H26" s="86">
        <v>47883150</v>
      </c>
      <c r="I26" s="87">
        <f t="shared" si="1"/>
        <v>420640516</v>
      </c>
      <c r="J26" s="85">
        <v>212339895</v>
      </c>
      <c r="K26" s="86">
        <v>10054120</v>
      </c>
      <c r="L26" s="86">
        <f t="shared" si="2"/>
        <v>222394015</v>
      </c>
      <c r="M26" s="104">
        <f t="shared" si="3"/>
        <v>0.5423763206953608</v>
      </c>
      <c r="N26" s="85">
        <v>74575699</v>
      </c>
      <c r="O26" s="86">
        <v>21278093</v>
      </c>
      <c r="P26" s="86">
        <f t="shared" si="4"/>
        <v>95853792</v>
      </c>
      <c r="Q26" s="104">
        <f t="shared" si="5"/>
        <v>0.23376900241518822</v>
      </c>
      <c r="R26" s="85">
        <v>33796191</v>
      </c>
      <c r="S26" s="86">
        <v>11845213</v>
      </c>
      <c r="T26" s="86">
        <f t="shared" si="6"/>
        <v>45641404</v>
      </c>
      <c r="U26" s="104">
        <f t="shared" si="7"/>
        <v>0.10850453597294465</v>
      </c>
      <c r="V26" s="85">
        <v>0</v>
      </c>
      <c r="W26" s="86">
        <v>0</v>
      </c>
      <c r="X26" s="86">
        <f t="shared" si="8"/>
        <v>0</v>
      </c>
      <c r="Y26" s="104">
        <f t="shared" si="9"/>
        <v>0</v>
      </c>
      <c r="Z26" s="85">
        <f t="shared" si="10"/>
        <v>320711785</v>
      </c>
      <c r="AA26" s="86">
        <f t="shared" si="11"/>
        <v>43177426</v>
      </c>
      <c r="AB26" s="86">
        <f t="shared" si="12"/>
        <v>363889211</v>
      </c>
      <c r="AC26" s="104">
        <f t="shared" si="13"/>
        <v>0.865083597890984</v>
      </c>
      <c r="AD26" s="85">
        <v>124688838</v>
      </c>
      <c r="AE26" s="86">
        <v>5862594</v>
      </c>
      <c r="AF26" s="86">
        <f t="shared" si="14"/>
        <v>130551432</v>
      </c>
      <c r="AG26" s="86">
        <v>325811460</v>
      </c>
      <c r="AH26" s="86">
        <v>391524863</v>
      </c>
      <c r="AI26" s="87">
        <v>203925455</v>
      </c>
      <c r="AJ26" s="124">
        <f t="shared" si="15"/>
        <v>0.5208493106605084</v>
      </c>
      <c r="AK26" s="125">
        <f t="shared" si="16"/>
        <v>-0.6503952250788027</v>
      </c>
    </row>
    <row r="27" spans="1:37" ht="12.75">
      <c r="A27" s="62" t="s">
        <v>113</v>
      </c>
      <c r="B27" s="63" t="s">
        <v>129</v>
      </c>
      <c r="C27" s="64" t="s">
        <v>130</v>
      </c>
      <c r="D27" s="85">
        <v>1429558064</v>
      </c>
      <c r="E27" s="86">
        <v>537521028</v>
      </c>
      <c r="F27" s="87">
        <f t="shared" si="0"/>
        <v>1967079092</v>
      </c>
      <c r="G27" s="85">
        <v>1429558064</v>
      </c>
      <c r="H27" s="86">
        <v>39632529</v>
      </c>
      <c r="I27" s="87">
        <f t="shared" si="1"/>
        <v>1469190593</v>
      </c>
      <c r="J27" s="85">
        <v>396524412</v>
      </c>
      <c r="K27" s="86">
        <v>55122322</v>
      </c>
      <c r="L27" s="86">
        <f t="shared" si="2"/>
        <v>451646734</v>
      </c>
      <c r="M27" s="104">
        <f t="shared" si="3"/>
        <v>0.22960273221184743</v>
      </c>
      <c r="N27" s="85">
        <v>13229080</v>
      </c>
      <c r="O27" s="86">
        <v>-11761207</v>
      </c>
      <c r="P27" s="86">
        <f t="shared" si="4"/>
        <v>1467873</v>
      </c>
      <c r="Q27" s="104">
        <f t="shared" si="5"/>
        <v>0.0007462196136239549</v>
      </c>
      <c r="R27" s="85">
        <v>199938067</v>
      </c>
      <c r="S27" s="86">
        <v>132347907</v>
      </c>
      <c r="T27" s="86">
        <f t="shared" si="6"/>
        <v>332285974</v>
      </c>
      <c r="U27" s="104">
        <f t="shared" si="7"/>
        <v>0.22616941299732377</v>
      </c>
      <c r="V27" s="85">
        <v>0</v>
      </c>
      <c r="W27" s="86">
        <v>0</v>
      </c>
      <c r="X27" s="86">
        <f t="shared" si="8"/>
        <v>0</v>
      </c>
      <c r="Y27" s="104">
        <f t="shared" si="9"/>
        <v>0</v>
      </c>
      <c r="Z27" s="85">
        <f t="shared" si="10"/>
        <v>609691559</v>
      </c>
      <c r="AA27" s="86">
        <f t="shared" si="11"/>
        <v>175709022</v>
      </c>
      <c r="AB27" s="86">
        <f t="shared" si="12"/>
        <v>785400581</v>
      </c>
      <c r="AC27" s="104">
        <f t="shared" si="13"/>
        <v>0.5345804586158278</v>
      </c>
      <c r="AD27" s="85">
        <v>56895537</v>
      </c>
      <c r="AE27" s="86">
        <v>0</v>
      </c>
      <c r="AF27" s="86">
        <f t="shared" si="14"/>
        <v>56895537</v>
      </c>
      <c r="AG27" s="86">
        <v>1902559578</v>
      </c>
      <c r="AH27" s="86">
        <v>1902559578</v>
      </c>
      <c r="AI27" s="87">
        <v>474970316</v>
      </c>
      <c r="AJ27" s="124">
        <f t="shared" si="15"/>
        <v>0.24964806437194262</v>
      </c>
      <c r="AK27" s="125">
        <f t="shared" si="16"/>
        <v>4.840281883621206</v>
      </c>
    </row>
    <row r="28" spans="1:37" ht="16.5">
      <c r="A28" s="65"/>
      <c r="B28" s="66" t="s">
        <v>131</v>
      </c>
      <c r="C28" s="67"/>
      <c r="D28" s="88">
        <f>SUM(D21:D27)</f>
        <v>2873512394</v>
      </c>
      <c r="E28" s="89">
        <f>SUM(E21:E27)</f>
        <v>809814040</v>
      </c>
      <c r="F28" s="90">
        <f t="shared" si="0"/>
        <v>3683326434</v>
      </c>
      <c r="G28" s="88">
        <f>SUM(G21:G27)</f>
        <v>2882358854</v>
      </c>
      <c r="H28" s="89">
        <f>SUM(H21:H27)</f>
        <v>274386457</v>
      </c>
      <c r="I28" s="90">
        <f t="shared" si="1"/>
        <v>3156745311</v>
      </c>
      <c r="J28" s="88">
        <f>SUM(J21:J27)</f>
        <v>861687762</v>
      </c>
      <c r="K28" s="89">
        <f>SUM(K21:K27)</f>
        <v>86189118</v>
      </c>
      <c r="L28" s="89">
        <f t="shared" si="2"/>
        <v>947876880</v>
      </c>
      <c r="M28" s="105">
        <f t="shared" si="3"/>
        <v>0.25734262140068576</v>
      </c>
      <c r="N28" s="88">
        <f>SUM(N21:N27)</f>
        <v>418659430</v>
      </c>
      <c r="O28" s="89">
        <f>SUM(O21:O27)</f>
        <v>38675007</v>
      </c>
      <c r="P28" s="89">
        <f t="shared" si="4"/>
        <v>457334437</v>
      </c>
      <c r="Q28" s="105">
        <f t="shared" si="5"/>
        <v>0.12416342813888105</v>
      </c>
      <c r="R28" s="88">
        <f>SUM(R21:R27)</f>
        <v>462712905</v>
      </c>
      <c r="S28" s="89">
        <f>SUM(S21:S27)</f>
        <v>171666008</v>
      </c>
      <c r="T28" s="89">
        <f t="shared" si="6"/>
        <v>634378913</v>
      </c>
      <c r="U28" s="105">
        <f t="shared" si="7"/>
        <v>0.2009598021067592</v>
      </c>
      <c r="V28" s="88">
        <f>SUM(V21:V27)</f>
        <v>0</v>
      </c>
      <c r="W28" s="89">
        <f>SUM(W21:W27)</f>
        <v>0</v>
      </c>
      <c r="X28" s="89">
        <f t="shared" si="8"/>
        <v>0</v>
      </c>
      <c r="Y28" s="105">
        <f t="shared" si="9"/>
        <v>0</v>
      </c>
      <c r="Z28" s="88">
        <f t="shared" si="10"/>
        <v>1743060097</v>
      </c>
      <c r="AA28" s="89">
        <f t="shared" si="11"/>
        <v>296530133</v>
      </c>
      <c r="AB28" s="89">
        <f t="shared" si="12"/>
        <v>2039590230</v>
      </c>
      <c r="AC28" s="105">
        <f t="shared" si="13"/>
        <v>0.6461054120815006</v>
      </c>
      <c r="AD28" s="88">
        <f>SUM(AD21:AD27)</f>
        <v>437446017</v>
      </c>
      <c r="AE28" s="89">
        <f>SUM(AE21:AE27)</f>
        <v>50652053</v>
      </c>
      <c r="AF28" s="89">
        <f t="shared" si="14"/>
        <v>488098070</v>
      </c>
      <c r="AG28" s="89">
        <f>SUM(AG21:AG27)</f>
        <v>3625630300</v>
      </c>
      <c r="AH28" s="89">
        <f>SUM(AH21:AH27)</f>
        <v>3690462909</v>
      </c>
      <c r="AI28" s="90">
        <f>SUM(AI21:AI27)</f>
        <v>1624947471</v>
      </c>
      <c r="AJ28" s="126">
        <f t="shared" si="15"/>
        <v>0.44030993159075266</v>
      </c>
      <c r="AK28" s="127">
        <f t="shared" si="16"/>
        <v>0.2996955980588081</v>
      </c>
    </row>
    <row r="29" spans="1:37" ht="12.75">
      <c r="A29" s="62" t="s">
        <v>98</v>
      </c>
      <c r="B29" s="63" t="s">
        <v>132</v>
      </c>
      <c r="C29" s="64" t="s">
        <v>133</v>
      </c>
      <c r="D29" s="85">
        <v>305908860</v>
      </c>
      <c r="E29" s="86">
        <v>34343509</v>
      </c>
      <c r="F29" s="87">
        <f t="shared" si="0"/>
        <v>340252369</v>
      </c>
      <c r="G29" s="85">
        <v>263142208</v>
      </c>
      <c r="H29" s="86">
        <v>34343509</v>
      </c>
      <c r="I29" s="87">
        <f t="shared" si="1"/>
        <v>297485717</v>
      </c>
      <c r="J29" s="85">
        <v>32158120</v>
      </c>
      <c r="K29" s="86">
        <v>3329971</v>
      </c>
      <c r="L29" s="86">
        <f t="shared" si="2"/>
        <v>35488091</v>
      </c>
      <c r="M29" s="104">
        <f t="shared" si="3"/>
        <v>0.10429932083735176</v>
      </c>
      <c r="N29" s="85">
        <v>31144890</v>
      </c>
      <c r="O29" s="86">
        <v>6986988</v>
      </c>
      <c r="P29" s="86">
        <f t="shared" si="4"/>
        <v>38131878</v>
      </c>
      <c r="Q29" s="104">
        <f t="shared" si="5"/>
        <v>0.11206939752416537</v>
      </c>
      <c r="R29" s="85">
        <v>28559637</v>
      </c>
      <c r="S29" s="86">
        <v>4148197</v>
      </c>
      <c r="T29" s="86">
        <f t="shared" si="6"/>
        <v>32707834</v>
      </c>
      <c r="U29" s="104">
        <f t="shared" si="7"/>
        <v>0.10994757775211103</v>
      </c>
      <c r="V29" s="85">
        <v>0</v>
      </c>
      <c r="W29" s="86">
        <v>0</v>
      </c>
      <c r="X29" s="86">
        <f t="shared" si="8"/>
        <v>0</v>
      </c>
      <c r="Y29" s="104">
        <f t="shared" si="9"/>
        <v>0</v>
      </c>
      <c r="Z29" s="85">
        <f t="shared" si="10"/>
        <v>91862647</v>
      </c>
      <c r="AA29" s="86">
        <f t="shared" si="11"/>
        <v>14465156</v>
      </c>
      <c r="AB29" s="86">
        <f t="shared" si="12"/>
        <v>106327803</v>
      </c>
      <c r="AC29" s="104">
        <f t="shared" si="13"/>
        <v>0.3574215396700878</v>
      </c>
      <c r="AD29" s="85">
        <v>89471493</v>
      </c>
      <c r="AE29" s="86">
        <v>3411371</v>
      </c>
      <c r="AF29" s="86">
        <f t="shared" si="14"/>
        <v>92882864</v>
      </c>
      <c r="AG29" s="86">
        <v>303579495</v>
      </c>
      <c r="AH29" s="86">
        <v>320869427</v>
      </c>
      <c r="AI29" s="87">
        <v>249798874</v>
      </c>
      <c r="AJ29" s="124">
        <f t="shared" si="15"/>
        <v>0.7785063112292091</v>
      </c>
      <c r="AK29" s="125">
        <f t="shared" si="16"/>
        <v>-0.6478593295745059</v>
      </c>
    </row>
    <row r="30" spans="1:37" ht="12.75">
      <c r="A30" s="62" t="s">
        <v>98</v>
      </c>
      <c r="B30" s="63" t="s">
        <v>134</v>
      </c>
      <c r="C30" s="64" t="s">
        <v>135</v>
      </c>
      <c r="D30" s="85">
        <v>165398000</v>
      </c>
      <c r="E30" s="86">
        <v>47930046</v>
      </c>
      <c r="F30" s="87">
        <f t="shared" si="0"/>
        <v>213328046</v>
      </c>
      <c r="G30" s="85">
        <v>165398000</v>
      </c>
      <c r="H30" s="86">
        <v>47930046</v>
      </c>
      <c r="I30" s="87">
        <f t="shared" si="1"/>
        <v>213328046</v>
      </c>
      <c r="J30" s="85">
        <v>82081556</v>
      </c>
      <c r="K30" s="86">
        <v>4842466</v>
      </c>
      <c r="L30" s="86">
        <f t="shared" si="2"/>
        <v>86924022</v>
      </c>
      <c r="M30" s="104">
        <f t="shared" si="3"/>
        <v>0.40746645192634445</v>
      </c>
      <c r="N30" s="85">
        <v>12158909</v>
      </c>
      <c r="O30" s="86">
        <v>5034479</v>
      </c>
      <c r="P30" s="86">
        <f t="shared" si="4"/>
        <v>17193388</v>
      </c>
      <c r="Q30" s="104">
        <f t="shared" si="5"/>
        <v>0.08059600377158098</v>
      </c>
      <c r="R30" s="85">
        <v>0</v>
      </c>
      <c r="S30" s="86">
        <v>12851792</v>
      </c>
      <c r="T30" s="86">
        <f t="shared" si="6"/>
        <v>12851792</v>
      </c>
      <c r="U30" s="104">
        <f t="shared" si="7"/>
        <v>0.0602442681165326</v>
      </c>
      <c r="V30" s="85">
        <v>0</v>
      </c>
      <c r="W30" s="86">
        <v>0</v>
      </c>
      <c r="X30" s="86">
        <f t="shared" si="8"/>
        <v>0</v>
      </c>
      <c r="Y30" s="104">
        <f t="shared" si="9"/>
        <v>0</v>
      </c>
      <c r="Z30" s="85">
        <f t="shared" si="10"/>
        <v>94240465</v>
      </c>
      <c r="AA30" s="86">
        <f t="shared" si="11"/>
        <v>22728737</v>
      </c>
      <c r="AB30" s="86">
        <f t="shared" si="12"/>
        <v>116969202</v>
      </c>
      <c r="AC30" s="104">
        <f t="shared" si="13"/>
        <v>0.548306723814458</v>
      </c>
      <c r="AD30" s="85">
        <v>0</v>
      </c>
      <c r="AE30" s="86">
        <v>3064403</v>
      </c>
      <c r="AF30" s="86">
        <f t="shared" si="14"/>
        <v>3064403</v>
      </c>
      <c r="AG30" s="86">
        <v>220699719</v>
      </c>
      <c r="AH30" s="86">
        <v>220699719</v>
      </c>
      <c r="AI30" s="87">
        <v>15642310</v>
      </c>
      <c r="AJ30" s="124">
        <f t="shared" si="15"/>
        <v>0.07087598512076039</v>
      </c>
      <c r="AK30" s="125">
        <f t="shared" si="16"/>
        <v>3.193897473667791</v>
      </c>
    </row>
    <row r="31" spans="1:37" ht="12.75">
      <c r="A31" s="62" t="s">
        <v>98</v>
      </c>
      <c r="B31" s="63" t="s">
        <v>136</v>
      </c>
      <c r="C31" s="64" t="s">
        <v>137</v>
      </c>
      <c r="D31" s="85">
        <v>154568094</v>
      </c>
      <c r="E31" s="86">
        <v>40357950</v>
      </c>
      <c r="F31" s="87">
        <f t="shared" si="0"/>
        <v>194926044</v>
      </c>
      <c r="G31" s="85">
        <v>156592791</v>
      </c>
      <c r="H31" s="86">
        <v>39903250</v>
      </c>
      <c r="I31" s="87">
        <f t="shared" si="1"/>
        <v>196496041</v>
      </c>
      <c r="J31" s="85">
        <v>60004538</v>
      </c>
      <c r="K31" s="86">
        <v>5556972</v>
      </c>
      <c r="L31" s="86">
        <f t="shared" si="2"/>
        <v>65561510</v>
      </c>
      <c r="M31" s="104">
        <f t="shared" si="3"/>
        <v>0.3363404327848566</v>
      </c>
      <c r="N31" s="85">
        <v>43541822</v>
      </c>
      <c r="O31" s="86">
        <v>3806187</v>
      </c>
      <c r="P31" s="86">
        <f t="shared" si="4"/>
        <v>47348009</v>
      </c>
      <c r="Q31" s="104">
        <f t="shared" si="5"/>
        <v>0.2429024261119258</v>
      </c>
      <c r="R31" s="85">
        <v>34865056</v>
      </c>
      <c r="S31" s="86">
        <v>11960171</v>
      </c>
      <c r="T31" s="86">
        <f t="shared" si="6"/>
        <v>46825227</v>
      </c>
      <c r="U31" s="104">
        <f t="shared" si="7"/>
        <v>0.23830112180224536</v>
      </c>
      <c r="V31" s="85">
        <v>0</v>
      </c>
      <c r="W31" s="86">
        <v>0</v>
      </c>
      <c r="X31" s="86">
        <f t="shared" si="8"/>
        <v>0</v>
      </c>
      <c r="Y31" s="104">
        <f t="shared" si="9"/>
        <v>0</v>
      </c>
      <c r="Z31" s="85">
        <f t="shared" si="10"/>
        <v>138411416</v>
      </c>
      <c r="AA31" s="86">
        <f t="shared" si="11"/>
        <v>21323330</v>
      </c>
      <c r="AB31" s="86">
        <f t="shared" si="12"/>
        <v>159734746</v>
      </c>
      <c r="AC31" s="104">
        <f t="shared" si="13"/>
        <v>0.8129158490272076</v>
      </c>
      <c r="AD31" s="85">
        <v>34803301</v>
      </c>
      <c r="AE31" s="86">
        <v>10727139</v>
      </c>
      <c r="AF31" s="86">
        <f t="shared" si="14"/>
        <v>45530440</v>
      </c>
      <c r="AG31" s="86">
        <v>198111928</v>
      </c>
      <c r="AH31" s="86">
        <v>198603705</v>
      </c>
      <c r="AI31" s="87">
        <v>156043493</v>
      </c>
      <c r="AJ31" s="124">
        <f t="shared" si="15"/>
        <v>0.7857028296627195</v>
      </c>
      <c r="AK31" s="125">
        <f t="shared" si="16"/>
        <v>0.028437831920798518</v>
      </c>
    </row>
    <row r="32" spans="1:37" ht="12.75">
      <c r="A32" s="62" t="s">
        <v>98</v>
      </c>
      <c r="B32" s="63" t="s">
        <v>138</v>
      </c>
      <c r="C32" s="64" t="s">
        <v>139</v>
      </c>
      <c r="D32" s="85">
        <v>164447300</v>
      </c>
      <c r="E32" s="86">
        <v>66641500</v>
      </c>
      <c r="F32" s="87">
        <f t="shared" si="0"/>
        <v>231088800</v>
      </c>
      <c r="G32" s="85">
        <v>164447300</v>
      </c>
      <c r="H32" s="86">
        <v>107096928</v>
      </c>
      <c r="I32" s="87">
        <f t="shared" si="1"/>
        <v>271544228</v>
      </c>
      <c r="J32" s="85">
        <v>66758721</v>
      </c>
      <c r="K32" s="86">
        <v>7291517</v>
      </c>
      <c r="L32" s="86">
        <f t="shared" si="2"/>
        <v>74050238</v>
      </c>
      <c r="M32" s="104">
        <f t="shared" si="3"/>
        <v>0.3204406184981704</v>
      </c>
      <c r="N32" s="85">
        <v>51353933</v>
      </c>
      <c r="O32" s="86">
        <v>15767552</v>
      </c>
      <c r="P32" s="86">
        <f t="shared" si="4"/>
        <v>67121485</v>
      </c>
      <c r="Q32" s="104">
        <f t="shared" si="5"/>
        <v>0.2904575427281634</v>
      </c>
      <c r="R32" s="85">
        <v>8068359</v>
      </c>
      <c r="S32" s="86">
        <v>15967467</v>
      </c>
      <c r="T32" s="86">
        <f t="shared" si="6"/>
        <v>24035826</v>
      </c>
      <c r="U32" s="104">
        <f t="shared" si="7"/>
        <v>0.08851532649775196</v>
      </c>
      <c r="V32" s="85">
        <v>0</v>
      </c>
      <c r="W32" s="86">
        <v>0</v>
      </c>
      <c r="X32" s="86">
        <f t="shared" si="8"/>
        <v>0</v>
      </c>
      <c r="Y32" s="104">
        <f t="shared" si="9"/>
        <v>0</v>
      </c>
      <c r="Z32" s="85">
        <f t="shared" si="10"/>
        <v>126181013</v>
      </c>
      <c r="AA32" s="86">
        <f t="shared" si="11"/>
        <v>39026536</v>
      </c>
      <c r="AB32" s="86">
        <f t="shared" si="12"/>
        <v>165207549</v>
      </c>
      <c r="AC32" s="104">
        <f t="shared" si="13"/>
        <v>0.6084001498275264</v>
      </c>
      <c r="AD32" s="85">
        <v>36611939</v>
      </c>
      <c r="AE32" s="86">
        <v>15553359</v>
      </c>
      <c r="AF32" s="86">
        <f t="shared" si="14"/>
        <v>52165298</v>
      </c>
      <c r="AG32" s="86">
        <v>258949142</v>
      </c>
      <c r="AH32" s="86">
        <v>82495920</v>
      </c>
      <c r="AI32" s="87">
        <v>203125139</v>
      </c>
      <c r="AJ32" s="124">
        <f t="shared" si="15"/>
        <v>2.46224466616046</v>
      </c>
      <c r="AK32" s="125">
        <f t="shared" si="16"/>
        <v>-0.5392372530872919</v>
      </c>
    </row>
    <row r="33" spans="1:37" ht="12.75">
      <c r="A33" s="62" t="s">
        <v>98</v>
      </c>
      <c r="B33" s="63" t="s">
        <v>140</v>
      </c>
      <c r="C33" s="64" t="s">
        <v>141</v>
      </c>
      <c r="D33" s="85">
        <v>92299534</v>
      </c>
      <c r="E33" s="86">
        <v>31850000</v>
      </c>
      <c r="F33" s="87">
        <f t="shared" si="0"/>
        <v>124149534</v>
      </c>
      <c r="G33" s="85">
        <v>92299534</v>
      </c>
      <c r="H33" s="86">
        <v>31850000</v>
      </c>
      <c r="I33" s="87">
        <f t="shared" si="1"/>
        <v>124149534</v>
      </c>
      <c r="J33" s="85">
        <v>39681235</v>
      </c>
      <c r="K33" s="86">
        <v>4906090</v>
      </c>
      <c r="L33" s="86">
        <f t="shared" si="2"/>
        <v>44587325</v>
      </c>
      <c r="M33" s="104">
        <f t="shared" si="3"/>
        <v>0.3591421051971085</v>
      </c>
      <c r="N33" s="85">
        <v>24996118</v>
      </c>
      <c r="O33" s="86">
        <v>11240730</v>
      </c>
      <c r="P33" s="86">
        <f t="shared" si="4"/>
        <v>36236848</v>
      </c>
      <c r="Q33" s="104">
        <f t="shared" si="5"/>
        <v>0.2918806606233415</v>
      </c>
      <c r="R33" s="85">
        <v>19917411</v>
      </c>
      <c r="S33" s="86">
        <v>5661591</v>
      </c>
      <c r="T33" s="86">
        <f t="shared" si="6"/>
        <v>25579002</v>
      </c>
      <c r="U33" s="104">
        <f t="shared" si="7"/>
        <v>0.20603381402945903</v>
      </c>
      <c r="V33" s="85">
        <v>0</v>
      </c>
      <c r="W33" s="86">
        <v>0</v>
      </c>
      <c r="X33" s="86">
        <f t="shared" si="8"/>
        <v>0</v>
      </c>
      <c r="Y33" s="104">
        <f t="shared" si="9"/>
        <v>0</v>
      </c>
      <c r="Z33" s="85">
        <f t="shared" si="10"/>
        <v>84594764</v>
      </c>
      <c r="AA33" s="86">
        <f t="shared" si="11"/>
        <v>21808411</v>
      </c>
      <c r="AB33" s="86">
        <f t="shared" si="12"/>
        <v>106403175</v>
      </c>
      <c r="AC33" s="104">
        <f t="shared" si="13"/>
        <v>0.857056579849909</v>
      </c>
      <c r="AD33" s="85">
        <v>22043431</v>
      </c>
      <c r="AE33" s="86">
        <v>3402837</v>
      </c>
      <c r="AF33" s="86">
        <f t="shared" si="14"/>
        <v>25446268</v>
      </c>
      <c r="AG33" s="86">
        <v>110128444</v>
      </c>
      <c r="AH33" s="86">
        <v>108978444</v>
      </c>
      <c r="AI33" s="87">
        <v>86769843</v>
      </c>
      <c r="AJ33" s="124">
        <f t="shared" si="15"/>
        <v>0.7962110653736256</v>
      </c>
      <c r="AK33" s="125">
        <f t="shared" si="16"/>
        <v>0.0052162462487623795</v>
      </c>
    </row>
    <row r="34" spans="1:37" ht="12.75">
      <c r="A34" s="62" t="s">
        <v>98</v>
      </c>
      <c r="B34" s="63" t="s">
        <v>142</v>
      </c>
      <c r="C34" s="64" t="s">
        <v>143</v>
      </c>
      <c r="D34" s="85">
        <v>667952771</v>
      </c>
      <c r="E34" s="86">
        <v>67784200</v>
      </c>
      <c r="F34" s="87">
        <f t="shared" si="0"/>
        <v>735736971</v>
      </c>
      <c r="G34" s="85">
        <v>667952771</v>
      </c>
      <c r="H34" s="86">
        <v>5500000</v>
      </c>
      <c r="I34" s="87">
        <f t="shared" si="1"/>
        <v>673452771</v>
      </c>
      <c r="J34" s="85">
        <v>1925815957</v>
      </c>
      <c r="K34" s="86">
        <v>52832</v>
      </c>
      <c r="L34" s="86">
        <f t="shared" si="2"/>
        <v>1925868789</v>
      </c>
      <c r="M34" s="104">
        <f t="shared" si="3"/>
        <v>2.6176050204224413</v>
      </c>
      <c r="N34" s="85">
        <v>30945011</v>
      </c>
      <c r="O34" s="86">
        <v>12829546</v>
      </c>
      <c r="P34" s="86">
        <f t="shared" si="4"/>
        <v>43774557</v>
      </c>
      <c r="Q34" s="104">
        <f t="shared" si="5"/>
        <v>0.059497563294260494</v>
      </c>
      <c r="R34" s="85">
        <v>241676285</v>
      </c>
      <c r="S34" s="86">
        <v>7060083</v>
      </c>
      <c r="T34" s="86">
        <f t="shared" si="6"/>
        <v>248736368</v>
      </c>
      <c r="U34" s="104">
        <f t="shared" si="7"/>
        <v>0.3693449321333329</v>
      </c>
      <c r="V34" s="85">
        <v>0</v>
      </c>
      <c r="W34" s="86">
        <v>0</v>
      </c>
      <c r="X34" s="86">
        <f t="shared" si="8"/>
        <v>0</v>
      </c>
      <c r="Y34" s="104">
        <f t="shared" si="9"/>
        <v>0</v>
      </c>
      <c r="Z34" s="85">
        <f t="shared" si="10"/>
        <v>2198437253</v>
      </c>
      <c r="AA34" s="86">
        <f t="shared" si="11"/>
        <v>19942461</v>
      </c>
      <c r="AB34" s="86">
        <f t="shared" si="12"/>
        <v>2218379714</v>
      </c>
      <c r="AC34" s="104">
        <f t="shared" si="13"/>
        <v>3.294039032174388</v>
      </c>
      <c r="AD34" s="85">
        <v>148813363</v>
      </c>
      <c r="AE34" s="86">
        <v>13729425</v>
      </c>
      <c r="AF34" s="86">
        <f t="shared" si="14"/>
        <v>162542788</v>
      </c>
      <c r="AG34" s="86">
        <v>861694373</v>
      </c>
      <c r="AH34" s="86">
        <v>965719864</v>
      </c>
      <c r="AI34" s="87">
        <v>307629447</v>
      </c>
      <c r="AJ34" s="124">
        <f t="shared" si="15"/>
        <v>0.3185493624681205</v>
      </c>
      <c r="AK34" s="125">
        <f t="shared" si="16"/>
        <v>0.530282401702129</v>
      </c>
    </row>
    <row r="35" spans="1:37" ht="12.75">
      <c r="A35" s="62" t="s">
        <v>113</v>
      </c>
      <c r="B35" s="63" t="s">
        <v>144</v>
      </c>
      <c r="C35" s="64" t="s">
        <v>145</v>
      </c>
      <c r="D35" s="85">
        <v>1039393424</v>
      </c>
      <c r="E35" s="86">
        <v>611254155</v>
      </c>
      <c r="F35" s="87">
        <f t="shared" si="0"/>
        <v>1650647579</v>
      </c>
      <c r="G35" s="85">
        <v>989207513</v>
      </c>
      <c r="H35" s="86">
        <v>619366891</v>
      </c>
      <c r="I35" s="87">
        <f t="shared" si="1"/>
        <v>1608574404</v>
      </c>
      <c r="J35" s="85">
        <v>295604786</v>
      </c>
      <c r="K35" s="86">
        <v>39093522</v>
      </c>
      <c r="L35" s="86">
        <f t="shared" si="2"/>
        <v>334698308</v>
      </c>
      <c r="M35" s="104">
        <f t="shared" si="3"/>
        <v>0.2027678786544902</v>
      </c>
      <c r="N35" s="85">
        <v>317641315</v>
      </c>
      <c r="O35" s="86">
        <v>137885884</v>
      </c>
      <c r="P35" s="86">
        <f t="shared" si="4"/>
        <v>455527199</v>
      </c>
      <c r="Q35" s="104">
        <f t="shared" si="5"/>
        <v>0.27596878025045707</v>
      </c>
      <c r="R35" s="85">
        <v>220701388</v>
      </c>
      <c r="S35" s="86">
        <v>72600030</v>
      </c>
      <c r="T35" s="86">
        <f t="shared" si="6"/>
        <v>293301418</v>
      </c>
      <c r="U35" s="104">
        <f t="shared" si="7"/>
        <v>0.1823362458526351</v>
      </c>
      <c r="V35" s="85">
        <v>0</v>
      </c>
      <c r="W35" s="86">
        <v>0</v>
      </c>
      <c r="X35" s="86">
        <f t="shared" si="8"/>
        <v>0</v>
      </c>
      <c r="Y35" s="104">
        <f t="shared" si="9"/>
        <v>0</v>
      </c>
      <c r="Z35" s="85">
        <f t="shared" si="10"/>
        <v>833947489</v>
      </c>
      <c r="AA35" s="86">
        <f t="shared" si="11"/>
        <v>249579436</v>
      </c>
      <c r="AB35" s="86">
        <f t="shared" si="12"/>
        <v>1083526925</v>
      </c>
      <c r="AC35" s="104">
        <f t="shared" si="13"/>
        <v>0.6735945333368615</v>
      </c>
      <c r="AD35" s="85">
        <v>197655824</v>
      </c>
      <c r="AE35" s="86">
        <v>137981705</v>
      </c>
      <c r="AF35" s="86">
        <f t="shared" si="14"/>
        <v>335637529</v>
      </c>
      <c r="AG35" s="86">
        <v>1528253490</v>
      </c>
      <c r="AH35" s="86">
        <v>1627975833</v>
      </c>
      <c r="AI35" s="87">
        <v>1240960917</v>
      </c>
      <c r="AJ35" s="124">
        <f t="shared" si="15"/>
        <v>0.7622723211518337</v>
      </c>
      <c r="AK35" s="125">
        <f t="shared" si="16"/>
        <v>-0.12613640413256644</v>
      </c>
    </row>
    <row r="36" spans="1:37" ht="16.5">
      <c r="A36" s="65"/>
      <c r="B36" s="66" t="s">
        <v>146</v>
      </c>
      <c r="C36" s="67"/>
      <c r="D36" s="88">
        <f>SUM(D29:D35)</f>
        <v>2589967983</v>
      </c>
      <c r="E36" s="89">
        <f>SUM(E29:E35)</f>
        <v>900161360</v>
      </c>
      <c r="F36" s="90">
        <f t="shared" si="0"/>
        <v>3490129343</v>
      </c>
      <c r="G36" s="88">
        <f>SUM(G29:G35)</f>
        <v>2499040117</v>
      </c>
      <c r="H36" s="89">
        <f>SUM(H29:H35)</f>
        <v>885990624</v>
      </c>
      <c r="I36" s="90">
        <f t="shared" si="1"/>
        <v>3385030741</v>
      </c>
      <c r="J36" s="88">
        <f>SUM(J29:J35)</f>
        <v>2502104913</v>
      </c>
      <c r="K36" s="89">
        <f>SUM(K29:K35)</f>
        <v>65073370</v>
      </c>
      <c r="L36" s="89">
        <f t="shared" si="2"/>
        <v>2567178283</v>
      </c>
      <c r="M36" s="105">
        <f t="shared" si="3"/>
        <v>0.7355539095274155</v>
      </c>
      <c r="N36" s="88">
        <f>SUM(N29:N35)</f>
        <v>511781998</v>
      </c>
      <c r="O36" s="89">
        <f>SUM(O29:O35)</f>
        <v>193551366</v>
      </c>
      <c r="P36" s="89">
        <f t="shared" si="4"/>
        <v>705333364</v>
      </c>
      <c r="Q36" s="105">
        <f t="shared" si="5"/>
        <v>0.20209376062656711</v>
      </c>
      <c r="R36" s="88">
        <f>SUM(R29:R35)</f>
        <v>553788136</v>
      </c>
      <c r="S36" s="89">
        <f>SUM(S29:S35)</f>
        <v>130249331</v>
      </c>
      <c r="T36" s="89">
        <f t="shared" si="6"/>
        <v>684037467</v>
      </c>
      <c r="U36" s="105">
        <f t="shared" si="7"/>
        <v>0.2020771801906658</v>
      </c>
      <c r="V36" s="88">
        <f>SUM(V29:V35)</f>
        <v>0</v>
      </c>
      <c r="W36" s="89">
        <f>SUM(W29:W35)</f>
        <v>0</v>
      </c>
      <c r="X36" s="89">
        <f t="shared" si="8"/>
        <v>0</v>
      </c>
      <c r="Y36" s="105">
        <f t="shared" si="9"/>
        <v>0</v>
      </c>
      <c r="Z36" s="88">
        <f t="shared" si="10"/>
        <v>3567675047</v>
      </c>
      <c r="AA36" s="89">
        <f t="shared" si="11"/>
        <v>388874067</v>
      </c>
      <c r="AB36" s="89">
        <f t="shared" si="12"/>
        <v>3956549114</v>
      </c>
      <c r="AC36" s="105">
        <f t="shared" si="13"/>
        <v>1.1688369816196007</v>
      </c>
      <c r="AD36" s="88">
        <f>SUM(AD29:AD35)</f>
        <v>529399351</v>
      </c>
      <c r="AE36" s="89">
        <f>SUM(AE29:AE35)</f>
        <v>187870239</v>
      </c>
      <c r="AF36" s="89">
        <f t="shared" si="14"/>
        <v>717269590</v>
      </c>
      <c r="AG36" s="89">
        <f>SUM(AG29:AG35)</f>
        <v>3481416591</v>
      </c>
      <c r="AH36" s="89">
        <f>SUM(AH29:AH35)</f>
        <v>3525342912</v>
      </c>
      <c r="AI36" s="90">
        <f>SUM(AI29:AI35)</f>
        <v>2259970023</v>
      </c>
      <c r="AJ36" s="126">
        <f t="shared" si="15"/>
        <v>0.6410638849648451</v>
      </c>
      <c r="AK36" s="127">
        <f t="shared" si="16"/>
        <v>-0.04633142609600949</v>
      </c>
    </row>
    <row r="37" spans="1:37" ht="12.75">
      <c r="A37" s="62" t="s">
        <v>98</v>
      </c>
      <c r="B37" s="63" t="s">
        <v>147</v>
      </c>
      <c r="C37" s="64" t="s">
        <v>148</v>
      </c>
      <c r="D37" s="85">
        <v>346921058</v>
      </c>
      <c r="E37" s="86">
        <v>88177500</v>
      </c>
      <c r="F37" s="87">
        <f t="shared" si="0"/>
        <v>435098558</v>
      </c>
      <c r="G37" s="85">
        <v>346921058</v>
      </c>
      <c r="H37" s="86">
        <v>88177500</v>
      </c>
      <c r="I37" s="87">
        <f t="shared" si="1"/>
        <v>435098558</v>
      </c>
      <c r="J37" s="85">
        <v>91985967</v>
      </c>
      <c r="K37" s="86">
        <v>14792027</v>
      </c>
      <c r="L37" s="86">
        <f t="shared" si="2"/>
        <v>106777994</v>
      </c>
      <c r="M37" s="104">
        <f t="shared" si="3"/>
        <v>0.24541105006374211</v>
      </c>
      <c r="N37" s="85">
        <v>0</v>
      </c>
      <c r="O37" s="86">
        <v>9557718</v>
      </c>
      <c r="P37" s="86">
        <f t="shared" si="4"/>
        <v>9557718</v>
      </c>
      <c r="Q37" s="104">
        <f t="shared" si="5"/>
        <v>0.02196678849944614</v>
      </c>
      <c r="R37" s="85">
        <v>37703679</v>
      </c>
      <c r="S37" s="86">
        <v>5756053</v>
      </c>
      <c r="T37" s="86">
        <f t="shared" si="6"/>
        <v>43459732</v>
      </c>
      <c r="U37" s="104">
        <f t="shared" si="7"/>
        <v>0.09988479897467277</v>
      </c>
      <c r="V37" s="85">
        <v>0</v>
      </c>
      <c r="W37" s="86">
        <v>0</v>
      </c>
      <c r="X37" s="86">
        <f t="shared" si="8"/>
        <v>0</v>
      </c>
      <c r="Y37" s="104">
        <f t="shared" si="9"/>
        <v>0</v>
      </c>
      <c r="Z37" s="85">
        <f t="shared" si="10"/>
        <v>129689646</v>
      </c>
      <c r="AA37" s="86">
        <f t="shared" si="11"/>
        <v>30105798</v>
      </c>
      <c r="AB37" s="86">
        <f t="shared" si="12"/>
        <v>159795444</v>
      </c>
      <c r="AC37" s="104">
        <f t="shared" si="13"/>
        <v>0.36726263753786104</v>
      </c>
      <c r="AD37" s="85">
        <v>42526048</v>
      </c>
      <c r="AE37" s="86">
        <v>9836443</v>
      </c>
      <c r="AF37" s="86">
        <f t="shared" si="14"/>
        <v>52362491</v>
      </c>
      <c r="AG37" s="86">
        <v>348172465</v>
      </c>
      <c r="AH37" s="86">
        <v>390549289</v>
      </c>
      <c r="AI37" s="87">
        <v>210024168</v>
      </c>
      <c r="AJ37" s="124">
        <f t="shared" si="15"/>
        <v>0.5377660999915429</v>
      </c>
      <c r="AK37" s="125">
        <f t="shared" si="16"/>
        <v>-0.1700216859430923</v>
      </c>
    </row>
    <row r="38" spans="1:37" ht="12.75">
      <c r="A38" s="62" t="s">
        <v>98</v>
      </c>
      <c r="B38" s="63" t="s">
        <v>149</v>
      </c>
      <c r="C38" s="64" t="s">
        <v>150</v>
      </c>
      <c r="D38" s="85">
        <v>205902024</v>
      </c>
      <c r="E38" s="86">
        <v>79628421</v>
      </c>
      <c r="F38" s="87">
        <f t="shared" si="0"/>
        <v>285530445</v>
      </c>
      <c r="G38" s="85">
        <v>220585809</v>
      </c>
      <c r="H38" s="86">
        <v>66706791</v>
      </c>
      <c r="I38" s="87">
        <f t="shared" si="1"/>
        <v>287292600</v>
      </c>
      <c r="J38" s="85">
        <v>77844292</v>
      </c>
      <c r="K38" s="86">
        <v>6575427</v>
      </c>
      <c r="L38" s="86">
        <f t="shared" si="2"/>
        <v>84419719</v>
      </c>
      <c r="M38" s="104">
        <f t="shared" si="3"/>
        <v>0.2956592562309774</v>
      </c>
      <c r="N38" s="85">
        <v>58588599</v>
      </c>
      <c r="O38" s="86">
        <v>14561719</v>
      </c>
      <c r="P38" s="86">
        <f t="shared" si="4"/>
        <v>73150318</v>
      </c>
      <c r="Q38" s="104">
        <f t="shared" si="5"/>
        <v>0.25619095714994594</v>
      </c>
      <c r="R38" s="85">
        <v>64642158</v>
      </c>
      <c r="S38" s="86">
        <v>9518086</v>
      </c>
      <c r="T38" s="86">
        <f t="shared" si="6"/>
        <v>74160244</v>
      </c>
      <c r="U38" s="104">
        <f t="shared" si="7"/>
        <v>0.25813489104835974</v>
      </c>
      <c r="V38" s="85">
        <v>0</v>
      </c>
      <c r="W38" s="86">
        <v>0</v>
      </c>
      <c r="X38" s="86">
        <f t="shared" si="8"/>
        <v>0</v>
      </c>
      <c r="Y38" s="104">
        <f t="shared" si="9"/>
        <v>0</v>
      </c>
      <c r="Z38" s="85">
        <f t="shared" si="10"/>
        <v>201075049</v>
      </c>
      <c r="AA38" s="86">
        <f t="shared" si="11"/>
        <v>30655232</v>
      </c>
      <c r="AB38" s="86">
        <f t="shared" si="12"/>
        <v>231730281</v>
      </c>
      <c r="AC38" s="104">
        <f t="shared" si="13"/>
        <v>0.8066002430971073</v>
      </c>
      <c r="AD38" s="85">
        <v>47670254</v>
      </c>
      <c r="AE38" s="86">
        <v>10614007</v>
      </c>
      <c r="AF38" s="86">
        <f t="shared" si="14"/>
        <v>58284261</v>
      </c>
      <c r="AG38" s="86">
        <v>269062830</v>
      </c>
      <c r="AH38" s="86">
        <v>269062830</v>
      </c>
      <c r="AI38" s="87">
        <v>210316420</v>
      </c>
      <c r="AJ38" s="124">
        <f t="shared" si="15"/>
        <v>0.7816628554750576</v>
      </c>
      <c r="AK38" s="125">
        <f t="shared" si="16"/>
        <v>0.27238885297010107</v>
      </c>
    </row>
    <row r="39" spans="1:37" ht="12.75">
      <c r="A39" s="62" t="s">
        <v>98</v>
      </c>
      <c r="B39" s="63" t="s">
        <v>151</v>
      </c>
      <c r="C39" s="64" t="s">
        <v>152</v>
      </c>
      <c r="D39" s="85">
        <v>218955496</v>
      </c>
      <c r="E39" s="86">
        <v>37556300</v>
      </c>
      <c r="F39" s="87">
        <f t="shared" si="0"/>
        <v>256511796</v>
      </c>
      <c r="G39" s="85">
        <v>226190246</v>
      </c>
      <c r="H39" s="86">
        <v>40556300</v>
      </c>
      <c r="I39" s="87">
        <f t="shared" si="1"/>
        <v>266746546</v>
      </c>
      <c r="J39" s="85">
        <v>66359987</v>
      </c>
      <c r="K39" s="86">
        <v>0</v>
      </c>
      <c r="L39" s="86">
        <f t="shared" si="2"/>
        <v>66359987</v>
      </c>
      <c r="M39" s="104">
        <f t="shared" si="3"/>
        <v>0.25870150236677614</v>
      </c>
      <c r="N39" s="85">
        <v>31372169</v>
      </c>
      <c r="O39" s="86">
        <v>18661187</v>
      </c>
      <c r="P39" s="86">
        <f t="shared" si="4"/>
        <v>50033356</v>
      </c>
      <c r="Q39" s="104">
        <f t="shared" si="5"/>
        <v>0.19505284661450814</v>
      </c>
      <c r="R39" s="85">
        <v>59082457</v>
      </c>
      <c r="S39" s="86">
        <v>11072939</v>
      </c>
      <c r="T39" s="86">
        <f t="shared" si="6"/>
        <v>70155396</v>
      </c>
      <c r="U39" s="104">
        <f t="shared" si="7"/>
        <v>0.26300395282344163</v>
      </c>
      <c r="V39" s="85">
        <v>0</v>
      </c>
      <c r="W39" s="86">
        <v>0</v>
      </c>
      <c r="X39" s="86">
        <f t="shared" si="8"/>
        <v>0</v>
      </c>
      <c r="Y39" s="104">
        <f t="shared" si="9"/>
        <v>0</v>
      </c>
      <c r="Z39" s="85">
        <f t="shared" si="10"/>
        <v>156814613</v>
      </c>
      <c r="AA39" s="86">
        <f t="shared" si="11"/>
        <v>29734126</v>
      </c>
      <c r="AB39" s="86">
        <f t="shared" si="12"/>
        <v>186548739</v>
      </c>
      <c r="AC39" s="104">
        <f t="shared" si="13"/>
        <v>0.6993482832201321</v>
      </c>
      <c r="AD39" s="85">
        <v>30656296</v>
      </c>
      <c r="AE39" s="86">
        <v>3533201</v>
      </c>
      <c r="AF39" s="86">
        <f t="shared" si="14"/>
        <v>34189497</v>
      </c>
      <c r="AG39" s="86">
        <v>231622004</v>
      </c>
      <c r="AH39" s="86">
        <v>238735734</v>
      </c>
      <c r="AI39" s="87">
        <v>67145620</v>
      </c>
      <c r="AJ39" s="124">
        <f t="shared" si="15"/>
        <v>0.28125500474931</v>
      </c>
      <c r="AK39" s="125">
        <f t="shared" si="16"/>
        <v>1.0519575353799442</v>
      </c>
    </row>
    <row r="40" spans="1:37" ht="12.75">
      <c r="A40" s="62" t="s">
        <v>113</v>
      </c>
      <c r="B40" s="63" t="s">
        <v>153</v>
      </c>
      <c r="C40" s="64" t="s">
        <v>154</v>
      </c>
      <c r="D40" s="85">
        <v>509347982</v>
      </c>
      <c r="E40" s="86">
        <v>258546000</v>
      </c>
      <c r="F40" s="87">
        <f t="shared" si="0"/>
        <v>767893982</v>
      </c>
      <c r="G40" s="85">
        <v>554315889</v>
      </c>
      <c r="H40" s="86">
        <v>218488636</v>
      </c>
      <c r="I40" s="87">
        <f t="shared" si="1"/>
        <v>772804525</v>
      </c>
      <c r="J40" s="85">
        <v>45509571</v>
      </c>
      <c r="K40" s="86">
        <v>33123598</v>
      </c>
      <c r="L40" s="86">
        <f t="shared" si="2"/>
        <v>78633169</v>
      </c>
      <c r="M40" s="104">
        <f t="shared" si="3"/>
        <v>0.1024010746837706</v>
      </c>
      <c r="N40" s="85">
        <v>110817063</v>
      </c>
      <c r="O40" s="86">
        <v>41114884</v>
      </c>
      <c r="P40" s="86">
        <f t="shared" si="4"/>
        <v>151931947</v>
      </c>
      <c r="Q40" s="104">
        <f t="shared" si="5"/>
        <v>0.19785536878969837</v>
      </c>
      <c r="R40" s="85">
        <v>36853774</v>
      </c>
      <c r="S40" s="86">
        <v>35008579</v>
      </c>
      <c r="T40" s="86">
        <f t="shared" si="6"/>
        <v>71862353</v>
      </c>
      <c r="U40" s="104">
        <f t="shared" si="7"/>
        <v>0.09298904273367188</v>
      </c>
      <c r="V40" s="85">
        <v>0</v>
      </c>
      <c r="W40" s="86">
        <v>0</v>
      </c>
      <c r="X40" s="86">
        <f t="shared" si="8"/>
        <v>0</v>
      </c>
      <c r="Y40" s="104">
        <f t="shared" si="9"/>
        <v>0</v>
      </c>
      <c r="Z40" s="85">
        <f t="shared" si="10"/>
        <v>193180408</v>
      </c>
      <c r="AA40" s="86">
        <f t="shared" si="11"/>
        <v>109247061</v>
      </c>
      <c r="AB40" s="86">
        <f t="shared" si="12"/>
        <v>302427469</v>
      </c>
      <c r="AC40" s="104">
        <f t="shared" si="13"/>
        <v>0.3913376011870531</v>
      </c>
      <c r="AD40" s="85">
        <v>69078741</v>
      </c>
      <c r="AE40" s="86">
        <v>44455273</v>
      </c>
      <c r="AF40" s="86">
        <f t="shared" si="14"/>
        <v>113534014</v>
      </c>
      <c r="AG40" s="86">
        <v>702127458</v>
      </c>
      <c r="AH40" s="86">
        <v>702127458</v>
      </c>
      <c r="AI40" s="87">
        <v>479226988</v>
      </c>
      <c r="AJ40" s="124">
        <f t="shared" si="15"/>
        <v>0.6825356031012819</v>
      </c>
      <c r="AK40" s="125">
        <f t="shared" si="16"/>
        <v>-0.3670412022955517</v>
      </c>
    </row>
    <row r="41" spans="1:37" ht="16.5">
      <c r="A41" s="65"/>
      <c r="B41" s="66" t="s">
        <v>155</v>
      </c>
      <c r="C41" s="67"/>
      <c r="D41" s="88">
        <f>SUM(D37:D40)</f>
        <v>1281126560</v>
      </c>
      <c r="E41" s="89">
        <f>SUM(E37:E40)</f>
        <v>463908221</v>
      </c>
      <c r="F41" s="90">
        <f t="shared" si="0"/>
        <v>1745034781</v>
      </c>
      <c r="G41" s="88">
        <f>SUM(G37:G40)</f>
        <v>1348013002</v>
      </c>
      <c r="H41" s="89">
        <f>SUM(H37:H40)</f>
        <v>413929227</v>
      </c>
      <c r="I41" s="90">
        <f t="shared" si="1"/>
        <v>1761942229</v>
      </c>
      <c r="J41" s="88">
        <f>SUM(J37:J40)</f>
        <v>281699817</v>
      </c>
      <c r="K41" s="89">
        <f>SUM(K37:K40)</f>
        <v>54491052</v>
      </c>
      <c r="L41" s="89">
        <f t="shared" si="2"/>
        <v>336190869</v>
      </c>
      <c r="M41" s="105">
        <f t="shared" si="3"/>
        <v>0.19265568380668283</v>
      </c>
      <c r="N41" s="88">
        <f>SUM(N37:N40)</f>
        <v>200777831</v>
      </c>
      <c r="O41" s="89">
        <f>SUM(O37:O40)</f>
        <v>83895508</v>
      </c>
      <c r="P41" s="89">
        <f t="shared" si="4"/>
        <v>284673339</v>
      </c>
      <c r="Q41" s="105">
        <f t="shared" si="5"/>
        <v>0.1631333324123584</v>
      </c>
      <c r="R41" s="88">
        <f>SUM(R37:R40)</f>
        <v>198282068</v>
      </c>
      <c r="S41" s="89">
        <f>SUM(S37:S40)</f>
        <v>61355657</v>
      </c>
      <c r="T41" s="89">
        <f t="shared" si="6"/>
        <v>259637725</v>
      </c>
      <c r="U41" s="105">
        <f t="shared" si="7"/>
        <v>0.14735881842582252</v>
      </c>
      <c r="V41" s="88">
        <f>SUM(V37:V40)</f>
        <v>0</v>
      </c>
      <c r="W41" s="89">
        <f>SUM(W37:W40)</f>
        <v>0</v>
      </c>
      <c r="X41" s="89">
        <f t="shared" si="8"/>
        <v>0</v>
      </c>
      <c r="Y41" s="105">
        <f t="shared" si="9"/>
        <v>0</v>
      </c>
      <c r="Z41" s="88">
        <f t="shared" si="10"/>
        <v>680759716</v>
      </c>
      <c r="AA41" s="89">
        <f t="shared" si="11"/>
        <v>199742217</v>
      </c>
      <c r="AB41" s="89">
        <f t="shared" si="12"/>
        <v>880501933</v>
      </c>
      <c r="AC41" s="105">
        <f t="shared" si="13"/>
        <v>0.49973371345990936</v>
      </c>
      <c r="AD41" s="88">
        <f>SUM(AD37:AD40)</f>
        <v>189931339</v>
      </c>
      <c r="AE41" s="89">
        <f>SUM(AE37:AE40)</f>
        <v>68438924</v>
      </c>
      <c r="AF41" s="89">
        <f t="shared" si="14"/>
        <v>258370263</v>
      </c>
      <c r="AG41" s="89">
        <f>SUM(AG37:AG40)</f>
        <v>1550984757</v>
      </c>
      <c r="AH41" s="89">
        <f>SUM(AH37:AH40)</f>
        <v>1600475311</v>
      </c>
      <c r="AI41" s="90">
        <f>SUM(AI37:AI40)</f>
        <v>966713196</v>
      </c>
      <c r="AJ41" s="126">
        <f t="shared" si="15"/>
        <v>0.6040163127514812</v>
      </c>
      <c r="AK41" s="127">
        <f t="shared" si="16"/>
        <v>0.004905603242738588</v>
      </c>
    </row>
    <row r="42" spans="1:37" ht="12.75">
      <c r="A42" s="62" t="s">
        <v>98</v>
      </c>
      <c r="B42" s="63" t="s">
        <v>156</v>
      </c>
      <c r="C42" s="64" t="s">
        <v>157</v>
      </c>
      <c r="D42" s="85">
        <v>309391699</v>
      </c>
      <c r="E42" s="86">
        <v>144013235</v>
      </c>
      <c r="F42" s="87">
        <f t="shared" si="0"/>
        <v>453404934</v>
      </c>
      <c r="G42" s="85">
        <v>318804191</v>
      </c>
      <c r="H42" s="86">
        <v>164668006</v>
      </c>
      <c r="I42" s="87">
        <f t="shared" si="1"/>
        <v>483472197</v>
      </c>
      <c r="J42" s="85">
        <v>98882855</v>
      </c>
      <c r="K42" s="86">
        <v>24769411</v>
      </c>
      <c r="L42" s="86">
        <f t="shared" si="2"/>
        <v>123652266</v>
      </c>
      <c r="M42" s="104">
        <f t="shared" si="3"/>
        <v>0.2727192774660013</v>
      </c>
      <c r="N42" s="85">
        <v>78573730</v>
      </c>
      <c r="O42" s="86">
        <v>29135934</v>
      </c>
      <c r="P42" s="86">
        <f t="shared" si="4"/>
        <v>107709664</v>
      </c>
      <c r="Q42" s="104">
        <f t="shared" si="5"/>
        <v>0.23755732662582804</v>
      </c>
      <c r="R42" s="85">
        <v>58640312</v>
      </c>
      <c r="S42" s="86">
        <v>16878853</v>
      </c>
      <c r="T42" s="86">
        <f t="shared" si="6"/>
        <v>75519165</v>
      </c>
      <c r="U42" s="104">
        <f t="shared" si="7"/>
        <v>0.1562016708894638</v>
      </c>
      <c r="V42" s="85">
        <v>0</v>
      </c>
      <c r="W42" s="86">
        <v>0</v>
      </c>
      <c r="X42" s="86">
        <f t="shared" si="8"/>
        <v>0</v>
      </c>
      <c r="Y42" s="104">
        <f t="shared" si="9"/>
        <v>0</v>
      </c>
      <c r="Z42" s="85">
        <f t="shared" si="10"/>
        <v>236096897</v>
      </c>
      <c r="AA42" s="86">
        <f t="shared" si="11"/>
        <v>70784198</v>
      </c>
      <c r="AB42" s="86">
        <f t="shared" si="12"/>
        <v>306881095</v>
      </c>
      <c r="AC42" s="104">
        <f t="shared" si="13"/>
        <v>0.6347440388593845</v>
      </c>
      <c r="AD42" s="85">
        <v>57048001</v>
      </c>
      <c r="AE42" s="86">
        <v>9414129</v>
      </c>
      <c r="AF42" s="86">
        <f t="shared" si="14"/>
        <v>66462130</v>
      </c>
      <c r="AG42" s="86">
        <v>385513753</v>
      </c>
      <c r="AH42" s="86">
        <v>197069350</v>
      </c>
      <c r="AI42" s="87">
        <v>206690761</v>
      </c>
      <c r="AJ42" s="124">
        <f t="shared" si="15"/>
        <v>1.0488224627523255</v>
      </c>
      <c r="AK42" s="125">
        <f t="shared" si="16"/>
        <v>0.13627361927762482</v>
      </c>
    </row>
    <row r="43" spans="1:37" ht="12.75">
      <c r="A43" s="62" t="s">
        <v>98</v>
      </c>
      <c r="B43" s="63" t="s">
        <v>158</v>
      </c>
      <c r="C43" s="64" t="s">
        <v>159</v>
      </c>
      <c r="D43" s="85">
        <v>174055265</v>
      </c>
      <c r="E43" s="86">
        <v>70043500</v>
      </c>
      <c r="F43" s="87">
        <f t="shared" si="0"/>
        <v>244098765</v>
      </c>
      <c r="G43" s="85">
        <v>144253000</v>
      </c>
      <c r="H43" s="86">
        <v>65888899</v>
      </c>
      <c r="I43" s="87">
        <f t="shared" si="1"/>
        <v>210141899</v>
      </c>
      <c r="J43" s="85">
        <v>77022816</v>
      </c>
      <c r="K43" s="86">
        <v>7953686</v>
      </c>
      <c r="L43" s="86">
        <f t="shared" si="2"/>
        <v>84976502</v>
      </c>
      <c r="M43" s="104">
        <f t="shared" si="3"/>
        <v>0.3481234409358851</v>
      </c>
      <c r="N43" s="85">
        <v>275280</v>
      </c>
      <c r="O43" s="86">
        <v>7750067</v>
      </c>
      <c r="P43" s="86">
        <f t="shared" si="4"/>
        <v>8025347</v>
      </c>
      <c r="Q43" s="104">
        <f t="shared" si="5"/>
        <v>0.0328774584336795</v>
      </c>
      <c r="R43" s="85">
        <v>1162220</v>
      </c>
      <c r="S43" s="86">
        <v>2429097</v>
      </c>
      <c r="T43" s="86">
        <f t="shared" si="6"/>
        <v>3591317</v>
      </c>
      <c r="U43" s="104">
        <f t="shared" si="7"/>
        <v>0.0170899616739449</v>
      </c>
      <c r="V43" s="85">
        <v>0</v>
      </c>
      <c r="W43" s="86">
        <v>0</v>
      </c>
      <c r="X43" s="86">
        <f t="shared" si="8"/>
        <v>0</v>
      </c>
      <c r="Y43" s="104">
        <f t="shared" si="9"/>
        <v>0</v>
      </c>
      <c r="Z43" s="85">
        <f t="shared" si="10"/>
        <v>78460316</v>
      </c>
      <c r="AA43" s="86">
        <f t="shared" si="11"/>
        <v>18132850</v>
      </c>
      <c r="AB43" s="86">
        <f t="shared" si="12"/>
        <v>96593166</v>
      </c>
      <c r="AC43" s="104">
        <f t="shared" si="13"/>
        <v>0.4596568626230983</v>
      </c>
      <c r="AD43" s="85">
        <v>31784768</v>
      </c>
      <c r="AE43" s="86">
        <v>7875582</v>
      </c>
      <c r="AF43" s="86">
        <f t="shared" si="14"/>
        <v>39660350</v>
      </c>
      <c r="AG43" s="86">
        <v>248599549</v>
      </c>
      <c r="AH43" s="86">
        <v>231108294</v>
      </c>
      <c r="AI43" s="87">
        <v>182083492</v>
      </c>
      <c r="AJ43" s="124">
        <f t="shared" si="15"/>
        <v>0.7878708671528681</v>
      </c>
      <c r="AK43" s="125">
        <f t="shared" si="16"/>
        <v>-0.9094481768315207</v>
      </c>
    </row>
    <row r="44" spans="1:37" ht="12.75">
      <c r="A44" s="62" t="s">
        <v>98</v>
      </c>
      <c r="B44" s="63" t="s">
        <v>160</v>
      </c>
      <c r="C44" s="64" t="s">
        <v>161</v>
      </c>
      <c r="D44" s="85">
        <v>333258959</v>
      </c>
      <c r="E44" s="86">
        <v>113390700</v>
      </c>
      <c r="F44" s="87">
        <f t="shared" si="0"/>
        <v>446649659</v>
      </c>
      <c r="G44" s="85">
        <v>340572588</v>
      </c>
      <c r="H44" s="86">
        <v>109950700</v>
      </c>
      <c r="I44" s="87">
        <f t="shared" si="1"/>
        <v>450523288</v>
      </c>
      <c r="J44" s="85">
        <v>111551401</v>
      </c>
      <c r="K44" s="86">
        <v>6441001</v>
      </c>
      <c r="L44" s="86">
        <f t="shared" si="2"/>
        <v>117992402</v>
      </c>
      <c r="M44" s="104">
        <f t="shared" si="3"/>
        <v>0.26417215287743007</v>
      </c>
      <c r="N44" s="85">
        <v>90117967</v>
      </c>
      <c r="O44" s="86">
        <v>24757864</v>
      </c>
      <c r="P44" s="86">
        <f t="shared" si="4"/>
        <v>114875831</v>
      </c>
      <c r="Q44" s="104">
        <f t="shared" si="5"/>
        <v>0.25719448942868217</v>
      </c>
      <c r="R44" s="85">
        <v>90212776</v>
      </c>
      <c r="S44" s="86">
        <v>11505440</v>
      </c>
      <c r="T44" s="86">
        <f t="shared" si="6"/>
        <v>101718216</v>
      </c>
      <c r="U44" s="104">
        <f t="shared" si="7"/>
        <v>0.22577793137299487</v>
      </c>
      <c r="V44" s="85">
        <v>0</v>
      </c>
      <c r="W44" s="86">
        <v>0</v>
      </c>
      <c r="X44" s="86">
        <f t="shared" si="8"/>
        <v>0</v>
      </c>
      <c r="Y44" s="104">
        <f t="shared" si="9"/>
        <v>0</v>
      </c>
      <c r="Z44" s="85">
        <f t="shared" si="10"/>
        <v>291882144</v>
      </c>
      <c r="AA44" s="86">
        <f t="shared" si="11"/>
        <v>42704305</v>
      </c>
      <c r="AB44" s="86">
        <f t="shared" si="12"/>
        <v>334586449</v>
      </c>
      <c r="AC44" s="104">
        <f t="shared" si="13"/>
        <v>0.7426618288375806</v>
      </c>
      <c r="AD44" s="85">
        <v>55472455</v>
      </c>
      <c r="AE44" s="86">
        <v>14072026</v>
      </c>
      <c r="AF44" s="86">
        <f t="shared" si="14"/>
        <v>69544481</v>
      </c>
      <c r="AG44" s="86">
        <v>345558726</v>
      </c>
      <c r="AH44" s="86">
        <v>393312216</v>
      </c>
      <c r="AI44" s="87">
        <v>266348376</v>
      </c>
      <c r="AJ44" s="124">
        <f t="shared" si="15"/>
        <v>0.6771932453783739</v>
      </c>
      <c r="AK44" s="125">
        <f t="shared" si="16"/>
        <v>0.4626353455711316</v>
      </c>
    </row>
    <row r="45" spans="1:37" ht="12.75">
      <c r="A45" s="62" t="s">
        <v>98</v>
      </c>
      <c r="B45" s="63" t="s">
        <v>162</v>
      </c>
      <c r="C45" s="64" t="s">
        <v>163</v>
      </c>
      <c r="D45" s="85">
        <v>197209069</v>
      </c>
      <c r="E45" s="86">
        <v>57679712</v>
      </c>
      <c r="F45" s="87">
        <f t="shared" si="0"/>
        <v>254888781</v>
      </c>
      <c r="G45" s="85">
        <v>201543240</v>
      </c>
      <c r="H45" s="86">
        <v>57679712</v>
      </c>
      <c r="I45" s="87">
        <f t="shared" si="1"/>
        <v>259222952</v>
      </c>
      <c r="J45" s="85">
        <v>93947469</v>
      </c>
      <c r="K45" s="86">
        <v>14721034</v>
      </c>
      <c r="L45" s="86">
        <f t="shared" si="2"/>
        <v>108668503</v>
      </c>
      <c r="M45" s="104">
        <f t="shared" si="3"/>
        <v>0.4263369402672925</v>
      </c>
      <c r="N45" s="85">
        <v>37144651</v>
      </c>
      <c r="O45" s="86">
        <v>12738479</v>
      </c>
      <c r="P45" s="86">
        <f t="shared" si="4"/>
        <v>49883130</v>
      </c>
      <c r="Q45" s="104">
        <f t="shared" si="5"/>
        <v>0.19570547516565667</v>
      </c>
      <c r="R45" s="85">
        <v>1594361</v>
      </c>
      <c r="S45" s="86">
        <v>415929</v>
      </c>
      <c r="T45" s="86">
        <f t="shared" si="6"/>
        <v>2010290</v>
      </c>
      <c r="U45" s="104">
        <f t="shared" si="7"/>
        <v>0.00775506175085916</v>
      </c>
      <c r="V45" s="85">
        <v>0</v>
      </c>
      <c r="W45" s="86">
        <v>0</v>
      </c>
      <c r="X45" s="86">
        <f t="shared" si="8"/>
        <v>0</v>
      </c>
      <c r="Y45" s="104">
        <f t="shared" si="9"/>
        <v>0</v>
      </c>
      <c r="Z45" s="85">
        <f t="shared" si="10"/>
        <v>132686481</v>
      </c>
      <c r="AA45" s="86">
        <f t="shared" si="11"/>
        <v>27875442</v>
      </c>
      <c r="AB45" s="86">
        <f t="shared" si="12"/>
        <v>160561923</v>
      </c>
      <c r="AC45" s="104">
        <f t="shared" si="13"/>
        <v>0.619397016202485</v>
      </c>
      <c r="AD45" s="85">
        <v>45277985</v>
      </c>
      <c r="AE45" s="86">
        <v>14499075</v>
      </c>
      <c r="AF45" s="86">
        <f t="shared" si="14"/>
        <v>59777060</v>
      </c>
      <c r="AG45" s="86">
        <v>246549840</v>
      </c>
      <c r="AH45" s="86">
        <v>285395622</v>
      </c>
      <c r="AI45" s="87">
        <v>248119586</v>
      </c>
      <c r="AJ45" s="124">
        <f t="shared" si="15"/>
        <v>0.8693881996550038</v>
      </c>
      <c r="AK45" s="125">
        <f t="shared" si="16"/>
        <v>-0.9663702095753789</v>
      </c>
    </row>
    <row r="46" spans="1:37" ht="12.75">
      <c r="A46" s="62" t="s">
        <v>98</v>
      </c>
      <c r="B46" s="63" t="s">
        <v>164</v>
      </c>
      <c r="C46" s="64" t="s">
        <v>165</v>
      </c>
      <c r="D46" s="85">
        <v>1063180958</v>
      </c>
      <c r="E46" s="86">
        <v>235716483</v>
      </c>
      <c r="F46" s="87">
        <f t="shared" si="0"/>
        <v>1298897441</v>
      </c>
      <c r="G46" s="85">
        <v>1061912607</v>
      </c>
      <c r="H46" s="86">
        <v>255510184</v>
      </c>
      <c r="I46" s="87">
        <f t="shared" si="1"/>
        <v>1317422791</v>
      </c>
      <c r="J46" s="85">
        <v>505251003</v>
      </c>
      <c r="K46" s="86">
        <v>40653025</v>
      </c>
      <c r="L46" s="86">
        <f t="shared" si="2"/>
        <v>545904028</v>
      </c>
      <c r="M46" s="104">
        <f t="shared" si="3"/>
        <v>0.42028262645564796</v>
      </c>
      <c r="N46" s="85">
        <v>208252681</v>
      </c>
      <c r="O46" s="86">
        <v>46579993</v>
      </c>
      <c r="P46" s="86">
        <f t="shared" si="4"/>
        <v>254832674</v>
      </c>
      <c r="Q46" s="104">
        <f t="shared" si="5"/>
        <v>0.19619152825784958</v>
      </c>
      <c r="R46" s="85">
        <v>178144479</v>
      </c>
      <c r="S46" s="86">
        <v>119190416</v>
      </c>
      <c r="T46" s="86">
        <f t="shared" si="6"/>
        <v>297334895</v>
      </c>
      <c r="U46" s="104">
        <f t="shared" si="7"/>
        <v>0.22569436101398066</v>
      </c>
      <c r="V46" s="85">
        <v>0</v>
      </c>
      <c r="W46" s="86">
        <v>0</v>
      </c>
      <c r="X46" s="86">
        <f t="shared" si="8"/>
        <v>0</v>
      </c>
      <c r="Y46" s="104">
        <f t="shared" si="9"/>
        <v>0</v>
      </c>
      <c r="Z46" s="85">
        <f t="shared" si="10"/>
        <v>891648163</v>
      </c>
      <c r="AA46" s="86">
        <f t="shared" si="11"/>
        <v>206423434</v>
      </c>
      <c r="AB46" s="86">
        <f t="shared" si="12"/>
        <v>1098071597</v>
      </c>
      <c r="AC46" s="104">
        <f t="shared" si="13"/>
        <v>0.8334997728151493</v>
      </c>
      <c r="AD46" s="85">
        <v>157817625</v>
      </c>
      <c r="AE46" s="86">
        <v>24665804</v>
      </c>
      <c r="AF46" s="86">
        <f t="shared" si="14"/>
        <v>182483429</v>
      </c>
      <c r="AG46" s="86">
        <v>1182240572</v>
      </c>
      <c r="AH46" s="86">
        <v>1182167923</v>
      </c>
      <c r="AI46" s="87">
        <v>916243330</v>
      </c>
      <c r="AJ46" s="124">
        <f t="shared" si="15"/>
        <v>0.7750534523681202</v>
      </c>
      <c r="AK46" s="125">
        <f t="shared" si="16"/>
        <v>0.629380249096481</v>
      </c>
    </row>
    <row r="47" spans="1:37" ht="12.75">
      <c r="A47" s="62" t="s">
        <v>113</v>
      </c>
      <c r="B47" s="63" t="s">
        <v>166</v>
      </c>
      <c r="C47" s="64" t="s">
        <v>167</v>
      </c>
      <c r="D47" s="85">
        <v>1386725296</v>
      </c>
      <c r="E47" s="86">
        <v>1263232525</v>
      </c>
      <c r="F47" s="87">
        <f t="shared" si="0"/>
        <v>2649957821</v>
      </c>
      <c r="G47" s="85">
        <v>1386725296</v>
      </c>
      <c r="H47" s="86">
        <v>1263232525</v>
      </c>
      <c r="I47" s="87">
        <f t="shared" si="1"/>
        <v>2649957821</v>
      </c>
      <c r="J47" s="85">
        <v>384808172</v>
      </c>
      <c r="K47" s="86">
        <v>327128630</v>
      </c>
      <c r="L47" s="86">
        <f t="shared" si="2"/>
        <v>711936802</v>
      </c>
      <c r="M47" s="104">
        <f t="shared" si="3"/>
        <v>0.2686596731306992</v>
      </c>
      <c r="N47" s="85">
        <v>319326276</v>
      </c>
      <c r="O47" s="86">
        <v>182933360</v>
      </c>
      <c r="P47" s="86">
        <f t="shared" si="4"/>
        <v>502259636</v>
      </c>
      <c r="Q47" s="104">
        <f t="shared" si="5"/>
        <v>0.1895349548659854</v>
      </c>
      <c r="R47" s="85">
        <v>260383259</v>
      </c>
      <c r="S47" s="86">
        <v>161641681</v>
      </c>
      <c r="T47" s="86">
        <f t="shared" si="6"/>
        <v>422024940</v>
      </c>
      <c r="U47" s="104">
        <f t="shared" si="7"/>
        <v>0.15925722917383747</v>
      </c>
      <c r="V47" s="85">
        <v>0</v>
      </c>
      <c r="W47" s="86">
        <v>0</v>
      </c>
      <c r="X47" s="86">
        <f t="shared" si="8"/>
        <v>0</v>
      </c>
      <c r="Y47" s="104">
        <f t="shared" si="9"/>
        <v>0</v>
      </c>
      <c r="Z47" s="85">
        <f t="shared" si="10"/>
        <v>964517707</v>
      </c>
      <c r="AA47" s="86">
        <f t="shared" si="11"/>
        <v>671703671</v>
      </c>
      <c r="AB47" s="86">
        <f t="shared" si="12"/>
        <v>1636221378</v>
      </c>
      <c r="AC47" s="104">
        <f t="shared" si="13"/>
        <v>0.6174518571705221</v>
      </c>
      <c r="AD47" s="85">
        <v>319015961</v>
      </c>
      <c r="AE47" s="86">
        <v>207569663</v>
      </c>
      <c r="AF47" s="86">
        <f t="shared" si="14"/>
        <v>526585624</v>
      </c>
      <c r="AG47" s="86">
        <v>2358639997</v>
      </c>
      <c r="AH47" s="86">
        <v>2400012474</v>
      </c>
      <c r="AI47" s="87">
        <v>1766112642</v>
      </c>
      <c r="AJ47" s="124">
        <f t="shared" si="15"/>
        <v>0.7358764427821887</v>
      </c>
      <c r="AK47" s="125">
        <f t="shared" si="16"/>
        <v>-0.19856349895340097</v>
      </c>
    </row>
    <row r="48" spans="1:37" ht="16.5">
      <c r="A48" s="65"/>
      <c r="B48" s="66" t="s">
        <v>168</v>
      </c>
      <c r="C48" s="67"/>
      <c r="D48" s="88">
        <f>SUM(D42:D47)</f>
        <v>3463821246</v>
      </c>
      <c r="E48" s="89">
        <f>SUM(E42:E47)</f>
        <v>1884076155</v>
      </c>
      <c r="F48" s="90">
        <f t="shared" si="0"/>
        <v>5347897401</v>
      </c>
      <c r="G48" s="88">
        <f>SUM(G42:G47)</f>
        <v>3453810922</v>
      </c>
      <c r="H48" s="89">
        <f>SUM(H42:H47)</f>
        <v>1916930026</v>
      </c>
      <c r="I48" s="90">
        <f t="shared" si="1"/>
        <v>5370740948</v>
      </c>
      <c r="J48" s="88">
        <f>SUM(J42:J47)</f>
        <v>1271463716</v>
      </c>
      <c r="K48" s="89">
        <f>SUM(K42:K47)</f>
        <v>421666787</v>
      </c>
      <c r="L48" s="89">
        <f t="shared" si="2"/>
        <v>1693130503</v>
      </c>
      <c r="M48" s="105">
        <f t="shared" si="3"/>
        <v>0.316597416899472</v>
      </c>
      <c r="N48" s="88">
        <f>SUM(N42:N47)</f>
        <v>733690585</v>
      </c>
      <c r="O48" s="89">
        <f>SUM(O42:O47)</f>
        <v>303895697</v>
      </c>
      <c r="P48" s="89">
        <f t="shared" si="4"/>
        <v>1037586282</v>
      </c>
      <c r="Q48" s="105">
        <f t="shared" si="5"/>
        <v>0.1940176118199243</v>
      </c>
      <c r="R48" s="88">
        <f>SUM(R42:R47)</f>
        <v>590137407</v>
      </c>
      <c r="S48" s="89">
        <f>SUM(S42:S47)</f>
        <v>312061416</v>
      </c>
      <c r="T48" s="89">
        <f t="shared" si="6"/>
        <v>902198823</v>
      </c>
      <c r="U48" s="105">
        <f t="shared" si="7"/>
        <v>0.16798405131343527</v>
      </c>
      <c r="V48" s="88">
        <f>SUM(V42:V47)</f>
        <v>0</v>
      </c>
      <c r="W48" s="89">
        <f>SUM(W42:W47)</f>
        <v>0</v>
      </c>
      <c r="X48" s="89">
        <f t="shared" si="8"/>
        <v>0</v>
      </c>
      <c r="Y48" s="105">
        <f t="shared" si="9"/>
        <v>0</v>
      </c>
      <c r="Z48" s="88">
        <f t="shared" si="10"/>
        <v>2595291708</v>
      </c>
      <c r="AA48" s="89">
        <f t="shared" si="11"/>
        <v>1037623900</v>
      </c>
      <c r="AB48" s="89">
        <f t="shared" si="12"/>
        <v>3632915608</v>
      </c>
      <c r="AC48" s="105">
        <f t="shared" si="13"/>
        <v>0.6764272645383975</v>
      </c>
      <c r="AD48" s="88">
        <f>SUM(AD42:AD47)</f>
        <v>666416795</v>
      </c>
      <c r="AE48" s="89">
        <f>SUM(AE42:AE47)</f>
        <v>278096279</v>
      </c>
      <c r="AF48" s="89">
        <f t="shared" si="14"/>
        <v>944513074</v>
      </c>
      <c r="AG48" s="89">
        <f>SUM(AG42:AG47)</f>
        <v>4767102437</v>
      </c>
      <c r="AH48" s="89">
        <f>SUM(AH42:AH47)</f>
        <v>4689065879</v>
      </c>
      <c r="AI48" s="90">
        <f>SUM(AI42:AI47)</f>
        <v>3585598187</v>
      </c>
      <c r="AJ48" s="126">
        <f t="shared" si="15"/>
        <v>0.764672171286421</v>
      </c>
      <c r="AK48" s="127">
        <f t="shared" si="16"/>
        <v>-0.04480006912005963</v>
      </c>
    </row>
    <row r="49" spans="1:37" ht="12.75">
      <c r="A49" s="62" t="s">
        <v>98</v>
      </c>
      <c r="B49" s="63" t="s">
        <v>169</v>
      </c>
      <c r="C49" s="64" t="s">
        <v>170</v>
      </c>
      <c r="D49" s="85">
        <v>321106488</v>
      </c>
      <c r="E49" s="86">
        <v>170708272</v>
      </c>
      <c r="F49" s="87">
        <f t="shared" si="0"/>
        <v>491814760</v>
      </c>
      <c r="G49" s="85">
        <v>323363522</v>
      </c>
      <c r="H49" s="86">
        <v>176225627</v>
      </c>
      <c r="I49" s="87">
        <f t="shared" si="1"/>
        <v>499589149</v>
      </c>
      <c r="J49" s="85">
        <v>114585255</v>
      </c>
      <c r="K49" s="86">
        <v>24802326</v>
      </c>
      <c r="L49" s="86">
        <f t="shared" si="2"/>
        <v>139387581</v>
      </c>
      <c r="M49" s="104">
        <f t="shared" si="3"/>
        <v>0.2834147982870624</v>
      </c>
      <c r="N49" s="85">
        <v>76132839</v>
      </c>
      <c r="O49" s="86">
        <v>24951098</v>
      </c>
      <c r="P49" s="86">
        <f t="shared" si="4"/>
        <v>101083937</v>
      </c>
      <c r="Q49" s="104">
        <f t="shared" si="5"/>
        <v>0.20553254034100155</v>
      </c>
      <c r="R49" s="85">
        <v>86136418</v>
      </c>
      <c r="S49" s="86">
        <v>39733412</v>
      </c>
      <c r="T49" s="86">
        <f t="shared" si="6"/>
        <v>125869830</v>
      </c>
      <c r="U49" s="104">
        <f t="shared" si="7"/>
        <v>0.251946685095036</v>
      </c>
      <c r="V49" s="85">
        <v>0</v>
      </c>
      <c r="W49" s="86">
        <v>0</v>
      </c>
      <c r="X49" s="86">
        <f t="shared" si="8"/>
        <v>0</v>
      </c>
      <c r="Y49" s="104">
        <f t="shared" si="9"/>
        <v>0</v>
      </c>
      <c r="Z49" s="85">
        <f t="shared" si="10"/>
        <v>276854512</v>
      </c>
      <c r="AA49" s="86">
        <f t="shared" si="11"/>
        <v>89486836</v>
      </c>
      <c r="AB49" s="86">
        <f t="shared" si="12"/>
        <v>366341348</v>
      </c>
      <c r="AC49" s="104">
        <f t="shared" si="13"/>
        <v>0.7332852379465912</v>
      </c>
      <c r="AD49" s="85">
        <v>78369151</v>
      </c>
      <c r="AE49" s="86">
        <v>34830438</v>
      </c>
      <c r="AF49" s="86">
        <f t="shared" si="14"/>
        <v>113199589</v>
      </c>
      <c r="AG49" s="86">
        <v>443403467</v>
      </c>
      <c r="AH49" s="86">
        <v>448715353</v>
      </c>
      <c r="AI49" s="87">
        <v>341441498</v>
      </c>
      <c r="AJ49" s="124">
        <f t="shared" si="15"/>
        <v>0.7609311687625718</v>
      </c>
      <c r="AK49" s="125">
        <f t="shared" si="16"/>
        <v>0.11192833041116423</v>
      </c>
    </row>
    <row r="50" spans="1:37" ht="12.75">
      <c r="A50" s="62" t="s">
        <v>98</v>
      </c>
      <c r="B50" s="63" t="s">
        <v>171</v>
      </c>
      <c r="C50" s="64" t="s">
        <v>172</v>
      </c>
      <c r="D50" s="85">
        <v>308088494</v>
      </c>
      <c r="E50" s="86">
        <v>139019720</v>
      </c>
      <c r="F50" s="87">
        <f t="shared" si="0"/>
        <v>447108214</v>
      </c>
      <c r="G50" s="85">
        <v>308088494</v>
      </c>
      <c r="H50" s="86">
        <v>139019720</v>
      </c>
      <c r="I50" s="87">
        <f t="shared" si="1"/>
        <v>447108214</v>
      </c>
      <c r="J50" s="85">
        <v>83285941</v>
      </c>
      <c r="K50" s="86">
        <v>31729533</v>
      </c>
      <c r="L50" s="86">
        <f t="shared" si="2"/>
        <v>115015474</v>
      </c>
      <c r="M50" s="104">
        <f t="shared" si="3"/>
        <v>0.25724303512795677</v>
      </c>
      <c r="N50" s="85">
        <v>66447660</v>
      </c>
      <c r="O50" s="86">
        <v>21667135</v>
      </c>
      <c r="P50" s="86">
        <f t="shared" si="4"/>
        <v>88114795</v>
      </c>
      <c r="Q50" s="104">
        <f t="shared" si="5"/>
        <v>0.1970771107327498</v>
      </c>
      <c r="R50" s="85">
        <v>54199282</v>
      </c>
      <c r="S50" s="86">
        <v>20854876</v>
      </c>
      <c r="T50" s="86">
        <f t="shared" si="6"/>
        <v>75054158</v>
      </c>
      <c r="U50" s="104">
        <f t="shared" si="7"/>
        <v>0.16786575520171498</v>
      </c>
      <c r="V50" s="85">
        <v>0</v>
      </c>
      <c r="W50" s="86">
        <v>0</v>
      </c>
      <c r="X50" s="86">
        <f t="shared" si="8"/>
        <v>0</v>
      </c>
      <c r="Y50" s="104">
        <f t="shared" si="9"/>
        <v>0</v>
      </c>
      <c r="Z50" s="85">
        <f t="shared" si="10"/>
        <v>203932883</v>
      </c>
      <c r="AA50" s="86">
        <f t="shared" si="11"/>
        <v>74251544</v>
      </c>
      <c r="AB50" s="86">
        <f t="shared" si="12"/>
        <v>278184427</v>
      </c>
      <c r="AC50" s="104">
        <f t="shared" si="13"/>
        <v>0.6221859010624216</v>
      </c>
      <c r="AD50" s="85">
        <v>47348464</v>
      </c>
      <c r="AE50" s="86">
        <v>21235919</v>
      </c>
      <c r="AF50" s="86">
        <f t="shared" si="14"/>
        <v>68584383</v>
      </c>
      <c r="AG50" s="86">
        <v>375430522</v>
      </c>
      <c r="AH50" s="86">
        <v>375647944</v>
      </c>
      <c r="AI50" s="87">
        <v>277958768</v>
      </c>
      <c r="AJ50" s="124">
        <f t="shared" si="15"/>
        <v>0.7399448671014156</v>
      </c>
      <c r="AK50" s="125">
        <f t="shared" si="16"/>
        <v>0.09433306413210718</v>
      </c>
    </row>
    <row r="51" spans="1:37" ht="12.75">
      <c r="A51" s="62" t="s">
        <v>98</v>
      </c>
      <c r="B51" s="63" t="s">
        <v>173</v>
      </c>
      <c r="C51" s="64" t="s">
        <v>174</v>
      </c>
      <c r="D51" s="85">
        <v>272812393</v>
      </c>
      <c r="E51" s="86">
        <v>115202431</v>
      </c>
      <c r="F51" s="87">
        <f t="shared" si="0"/>
        <v>388014824</v>
      </c>
      <c r="G51" s="85">
        <v>275064209</v>
      </c>
      <c r="H51" s="86">
        <v>139436961</v>
      </c>
      <c r="I51" s="87">
        <f t="shared" si="1"/>
        <v>414501170</v>
      </c>
      <c r="J51" s="85">
        <v>111061227</v>
      </c>
      <c r="K51" s="86">
        <v>53429389</v>
      </c>
      <c r="L51" s="86">
        <f t="shared" si="2"/>
        <v>164490616</v>
      </c>
      <c r="M51" s="104">
        <f t="shared" si="3"/>
        <v>0.42392868989974464</v>
      </c>
      <c r="N51" s="85">
        <v>79925065</v>
      </c>
      <c r="O51" s="86">
        <v>61114728</v>
      </c>
      <c r="P51" s="86">
        <f t="shared" si="4"/>
        <v>141039793</v>
      </c>
      <c r="Q51" s="104">
        <f t="shared" si="5"/>
        <v>0.3634907335396031</v>
      </c>
      <c r="R51" s="85">
        <v>65714886</v>
      </c>
      <c r="S51" s="86">
        <v>15763525</v>
      </c>
      <c r="T51" s="86">
        <f t="shared" si="6"/>
        <v>81478411</v>
      </c>
      <c r="U51" s="104">
        <f t="shared" si="7"/>
        <v>0.19656979737837652</v>
      </c>
      <c r="V51" s="85">
        <v>0</v>
      </c>
      <c r="W51" s="86">
        <v>0</v>
      </c>
      <c r="X51" s="86">
        <f t="shared" si="8"/>
        <v>0</v>
      </c>
      <c r="Y51" s="104">
        <f t="shared" si="9"/>
        <v>0</v>
      </c>
      <c r="Z51" s="85">
        <f t="shared" si="10"/>
        <v>256701178</v>
      </c>
      <c r="AA51" s="86">
        <f t="shared" si="11"/>
        <v>130307642</v>
      </c>
      <c r="AB51" s="86">
        <f t="shared" si="12"/>
        <v>387008820</v>
      </c>
      <c r="AC51" s="104">
        <f t="shared" si="13"/>
        <v>0.9336736492203388</v>
      </c>
      <c r="AD51" s="85">
        <v>60386385</v>
      </c>
      <c r="AE51" s="86">
        <v>10974177</v>
      </c>
      <c r="AF51" s="86">
        <f t="shared" si="14"/>
        <v>71360562</v>
      </c>
      <c r="AG51" s="86">
        <v>295215667</v>
      </c>
      <c r="AH51" s="86">
        <v>364320528</v>
      </c>
      <c r="AI51" s="87">
        <v>293120051</v>
      </c>
      <c r="AJ51" s="124">
        <f t="shared" si="15"/>
        <v>0.8045663872116479</v>
      </c>
      <c r="AK51" s="125">
        <f t="shared" si="16"/>
        <v>0.14178488392510147</v>
      </c>
    </row>
    <row r="52" spans="1:37" ht="12.75">
      <c r="A52" s="62" t="s">
        <v>98</v>
      </c>
      <c r="B52" s="63" t="s">
        <v>175</v>
      </c>
      <c r="C52" s="64" t="s">
        <v>176</v>
      </c>
      <c r="D52" s="85">
        <v>132696937</v>
      </c>
      <c r="E52" s="86">
        <v>90549200</v>
      </c>
      <c r="F52" s="87">
        <f t="shared" si="0"/>
        <v>223246137</v>
      </c>
      <c r="G52" s="85">
        <v>132696937</v>
      </c>
      <c r="H52" s="86">
        <v>90549200</v>
      </c>
      <c r="I52" s="87">
        <f t="shared" si="1"/>
        <v>223246137</v>
      </c>
      <c r="J52" s="85">
        <v>2614674</v>
      </c>
      <c r="K52" s="86">
        <v>13184825</v>
      </c>
      <c r="L52" s="86">
        <f t="shared" si="2"/>
        <v>15799499</v>
      </c>
      <c r="M52" s="104">
        <f t="shared" si="3"/>
        <v>0.0707716568461832</v>
      </c>
      <c r="N52" s="85">
        <v>967225</v>
      </c>
      <c r="O52" s="86">
        <v>22516442</v>
      </c>
      <c r="P52" s="86">
        <f t="shared" si="4"/>
        <v>23483667</v>
      </c>
      <c r="Q52" s="104">
        <f t="shared" si="5"/>
        <v>0.10519181794397633</v>
      </c>
      <c r="R52" s="85">
        <v>100315</v>
      </c>
      <c r="S52" s="86">
        <v>19965841</v>
      </c>
      <c r="T52" s="86">
        <f t="shared" si="6"/>
        <v>20066156</v>
      </c>
      <c r="U52" s="104">
        <f t="shared" si="7"/>
        <v>0.08988355305785202</v>
      </c>
      <c r="V52" s="85">
        <v>0</v>
      </c>
      <c r="W52" s="86">
        <v>0</v>
      </c>
      <c r="X52" s="86">
        <f t="shared" si="8"/>
        <v>0</v>
      </c>
      <c r="Y52" s="104">
        <f t="shared" si="9"/>
        <v>0</v>
      </c>
      <c r="Z52" s="85">
        <f t="shared" si="10"/>
        <v>3682214</v>
      </c>
      <c r="AA52" s="86">
        <f t="shared" si="11"/>
        <v>55667108</v>
      </c>
      <c r="AB52" s="86">
        <f t="shared" si="12"/>
        <v>59349322</v>
      </c>
      <c r="AC52" s="104">
        <f t="shared" si="13"/>
        <v>0.26584702784801156</v>
      </c>
      <c r="AD52" s="85">
        <v>30068765</v>
      </c>
      <c r="AE52" s="86">
        <v>17125474</v>
      </c>
      <c r="AF52" s="86">
        <f t="shared" si="14"/>
        <v>47194239</v>
      </c>
      <c r="AG52" s="86">
        <v>240808226</v>
      </c>
      <c r="AH52" s="86">
        <v>253736581</v>
      </c>
      <c r="AI52" s="87">
        <v>174280772</v>
      </c>
      <c r="AJ52" s="124">
        <f t="shared" si="15"/>
        <v>0.6868570992528665</v>
      </c>
      <c r="AK52" s="125">
        <f t="shared" si="16"/>
        <v>-0.5748176806071605</v>
      </c>
    </row>
    <row r="53" spans="1:37" ht="12.75">
      <c r="A53" s="62" t="s">
        <v>113</v>
      </c>
      <c r="B53" s="63" t="s">
        <v>177</v>
      </c>
      <c r="C53" s="64" t="s">
        <v>178</v>
      </c>
      <c r="D53" s="85">
        <v>558517251</v>
      </c>
      <c r="E53" s="86">
        <v>532273748</v>
      </c>
      <c r="F53" s="87">
        <f t="shared" si="0"/>
        <v>1090790999</v>
      </c>
      <c r="G53" s="85">
        <v>560150904</v>
      </c>
      <c r="H53" s="86">
        <v>533926419</v>
      </c>
      <c r="I53" s="87">
        <f t="shared" si="1"/>
        <v>1094077323</v>
      </c>
      <c r="J53" s="85">
        <v>171590854</v>
      </c>
      <c r="K53" s="86">
        <v>171261520</v>
      </c>
      <c r="L53" s="86">
        <f t="shared" si="2"/>
        <v>342852374</v>
      </c>
      <c r="M53" s="104">
        <f t="shared" si="3"/>
        <v>0.3143153677600158</v>
      </c>
      <c r="N53" s="85">
        <v>540546239</v>
      </c>
      <c r="O53" s="86">
        <v>127266289</v>
      </c>
      <c r="P53" s="86">
        <f t="shared" si="4"/>
        <v>667812528</v>
      </c>
      <c r="Q53" s="104">
        <f t="shared" si="5"/>
        <v>0.6122277582160357</v>
      </c>
      <c r="R53" s="85">
        <v>120512727</v>
      </c>
      <c r="S53" s="86">
        <v>46634668</v>
      </c>
      <c r="T53" s="86">
        <f t="shared" si="6"/>
        <v>167147395</v>
      </c>
      <c r="U53" s="104">
        <f t="shared" si="7"/>
        <v>0.15277475502524424</v>
      </c>
      <c r="V53" s="85">
        <v>0</v>
      </c>
      <c r="W53" s="86">
        <v>0</v>
      </c>
      <c r="X53" s="86">
        <f t="shared" si="8"/>
        <v>0</v>
      </c>
      <c r="Y53" s="104">
        <f t="shared" si="9"/>
        <v>0</v>
      </c>
      <c r="Z53" s="85">
        <f t="shared" si="10"/>
        <v>832649820</v>
      </c>
      <c r="AA53" s="86">
        <f t="shared" si="11"/>
        <v>345162477</v>
      </c>
      <c r="AB53" s="86">
        <f t="shared" si="12"/>
        <v>1177812297</v>
      </c>
      <c r="AC53" s="104">
        <f t="shared" si="13"/>
        <v>1.076534786198105</v>
      </c>
      <c r="AD53" s="85">
        <v>113683136</v>
      </c>
      <c r="AE53" s="86">
        <v>70757641</v>
      </c>
      <c r="AF53" s="86">
        <f t="shared" si="14"/>
        <v>184440777</v>
      </c>
      <c r="AG53" s="86">
        <v>3066822672</v>
      </c>
      <c r="AH53" s="86">
        <v>1230357056</v>
      </c>
      <c r="AI53" s="87">
        <v>754414597</v>
      </c>
      <c r="AJ53" s="124">
        <f t="shared" si="15"/>
        <v>0.613167204854068</v>
      </c>
      <c r="AK53" s="125">
        <f t="shared" si="16"/>
        <v>-0.09376116432213899</v>
      </c>
    </row>
    <row r="54" spans="1:37" ht="16.5">
      <c r="A54" s="65"/>
      <c r="B54" s="66" t="s">
        <v>179</v>
      </c>
      <c r="C54" s="67"/>
      <c r="D54" s="88">
        <f>SUM(D49:D53)</f>
        <v>1593221563</v>
      </c>
      <c r="E54" s="89">
        <f>SUM(E49:E53)</f>
        <v>1047753371</v>
      </c>
      <c r="F54" s="90">
        <f t="shared" si="0"/>
        <v>2640974934</v>
      </c>
      <c r="G54" s="88">
        <f>SUM(G49:G53)</f>
        <v>1599364066</v>
      </c>
      <c r="H54" s="89">
        <f>SUM(H49:H53)</f>
        <v>1079157927</v>
      </c>
      <c r="I54" s="90">
        <f t="shared" si="1"/>
        <v>2678521993</v>
      </c>
      <c r="J54" s="88">
        <f>SUM(J49:J53)</f>
        <v>483137951</v>
      </c>
      <c r="K54" s="89">
        <f>SUM(K49:K53)</f>
        <v>294407593</v>
      </c>
      <c r="L54" s="89">
        <f t="shared" si="2"/>
        <v>777545544</v>
      </c>
      <c r="M54" s="105">
        <f t="shared" si="3"/>
        <v>0.29441610141385766</v>
      </c>
      <c r="N54" s="88">
        <f>SUM(N49:N53)</f>
        <v>764019028</v>
      </c>
      <c r="O54" s="89">
        <f>SUM(O49:O53)</f>
        <v>257515692</v>
      </c>
      <c r="P54" s="89">
        <f t="shared" si="4"/>
        <v>1021534720</v>
      </c>
      <c r="Q54" s="105">
        <f t="shared" si="5"/>
        <v>0.386802126309011</v>
      </c>
      <c r="R54" s="88">
        <f>SUM(R49:R53)</f>
        <v>326663628</v>
      </c>
      <c r="S54" s="89">
        <f>SUM(S49:S53)</f>
        <v>142952322</v>
      </c>
      <c r="T54" s="89">
        <f t="shared" si="6"/>
        <v>469615950</v>
      </c>
      <c r="U54" s="105">
        <f t="shared" si="7"/>
        <v>0.1753265238169728</v>
      </c>
      <c r="V54" s="88">
        <f>SUM(V49:V53)</f>
        <v>0</v>
      </c>
      <c r="W54" s="89">
        <f>SUM(W49:W53)</f>
        <v>0</v>
      </c>
      <c r="X54" s="89">
        <f t="shared" si="8"/>
        <v>0</v>
      </c>
      <c r="Y54" s="105">
        <f t="shared" si="9"/>
        <v>0</v>
      </c>
      <c r="Z54" s="88">
        <f t="shared" si="10"/>
        <v>1573820607</v>
      </c>
      <c r="AA54" s="89">
        <f t="shared" si="11"/>
        <v>694875607</v>
      </c>
      <c r="AB54" s="89">
        <f t="shared" si="12"/>
        <v>2268696214</v>
      </c>
      <c r="AC54" s="105">
        <f t="shared" si="13"/>
        <v>0.8469955519980679</v>
      </c>
      <c r="AD54" s="88">
        <f>SUM(AD49:AD53)</f>
        <v>329855901</v>
      </c>
      <c r="AE54" s="89">
        <f>SUM(AE49:AE53)</f>
        <v>154923649</v>
      </c>
      <c r="AF54" s="89">
        <f t="shared" si="14"/>
        <v>484779550</v>
      </c>
      <c r="AG54" s="89">
        <f>SUM(AG49:AG53)</f>
        <v>4421680554</v>
      </c>
      <c r="AH54" s="89">
        <f>SUM(AH49:AH53)</f>
        <v>2672777462</v>
      </c>
      <c r="AI54" s="90">
        <f>SUM(AI49:AI53)</f>
        <v>1841215686</v>
      </c>
      <c r="AJ54" s="126">
        <f t="shared" si="15"/>
        <v>0.6888772867091768</v>
      </c>
      <c r="AK54" s="127">
        <f t="shared" si="16"/>
        <v>-0.03127937224249666</v>
      </c>
    </row>
    <row r="55" spans="1:37" ht="16.5">
      <c r="A55" s="68"/>
      <c r="B55" s="69" t="s">
        <v>180</v>
      </c>
      <c r="C55" s="70"/>
      <c r="D55" s="91">
        <f>SUM(D9:D10,D12:D19,D21:D27,D29:D35,D37:D40,D42:D47,D49:D53)</f>
        <v>29686853882</v>
      </c>
      <c r="E55" s="92">
        <f>SUM(E9:E10,E12:E19,E21:E27,E29:E35,E37:E40,E42:E47,E49:E53)</f>
        <v>8805888458</v>
      </c>
      <c r="F55" s="93">
        <f t="shared" si="0"/>
        <v>38492742340</v>
      </c>
      <c r="G55" s="91">
        <f>SUM(G9:G10,G12:G19,G21:G27,G29:G35,G37:G40,G42:G47,G49:G53)</f>
        <v>29459220245</v>
      </c>
      <c r="H55" s="92">
        <f>SUM(H9:H10,H12:H19,H21:H27,H29:H35,H37:H40,H42:H47,H49:H53)</f>
        <v>8350778988</v>
      </c>
      <c r="I55" s="93">
        <f t="shared" si="1"/>
        <v>37809999233</v>
      </c>
      <c r="J55" s="91">
        <f>SUM(J9:J10,J12:J19,J21:J27,J29:J35,J37:J40,J42:J47,J49:J53)</f>
        <v>10415109732</v>
      </c>
      <c r="K55" s="92">
        <f>SUM(K9:K10,K12:K19,K21:K27,K29:K35,K37:K40,K42:K47,K49:K53)</f>
        <v>1311393925</v>
      </c>
      <c r="L55" s="92">
        <f t="shared" si="2"/>
        <v>11726503657</v>
      </c>
      <c r="M55" s="106">
        <f t="shared" si="3"/>
        <v>0.30464193882113516</v>
      </c>
      <c r="N55" s="91">
        <f>SUM(N9:N10,N12:N19,N21:N27,N29:N35,N37:N40,N42:N47,N49:N53)</f>
        <v>7172870827</v>
      </c>
      <c r="O55" s="92">
        <f>SUM(O9:O10,O12:O19,O21:O27,O29:O35,O37:O40,O42:O47,O49:O53)</f>
        <v>1602671906</v>
      </c>
      <c r="P55" s="92">
        <f t="shared" si="4"/>
        <v>8775542733</v>
      </c>
      <c r="Q55" s="106">
        <f t="shared" si="5"/>
        <v>0.22797915138098213</v>
      </c>
      <c r="R55" s="91">
        <f>SUM(R9:R10,R12:R19,R21:R27,R29:R35,R37:R40,R42:R47,R49:R53)</f>
        <v>6574672958</v>
      </c>
      <c r="S55" s="92">
        <f>SUM(S9:S10,S12:S19,S21:S27,S29:S35,S37:S40,S42:S47,S49:S53)</f>
        <v>1306494985</v>
      </c>
      <c r="T55" s="92">
        <f t="shared" si="6"/>
        <v>7881167943</v>
      </c>
      <c r="U55" s="106">
        <f t="shared" si="7"/>
        <v>0.20844136743915706</v>
      </c>
      <c r="V55" s="91">
        <f>SUM(V9:V10,V12:V19,V21:V27,V29:V35,V37:V40,V42:V47,V49:V53)</f>
        <v>0</v>
      </c>
      <c r="W55" s="92">
        <f>SUM(W9:W10,W12:W19,W21:W27,W29:W35,W37:W40,W42:W47,W49:W53)</f>
        <v>0</v>
      </c>
      <c r="X55" s="92">
        <f t="shared" si="8"/>
        <v>0</v>
      </c>
      <c r="Y55" s="106">
        <f t="shared" si="9"/>
        <v>0</v>
      </c>
      <c r="Z55" s="91">
        <f t="shared" si="10"/>
        <v>24162653517</v>
      </c>
      <c r="AA55" s="92">
        <f t="shared" si="11"/>
        <v>4220560816</v>
      </c>
      <c r="AB55" s="92">
        <f t="shared" si="12"/>
        <v>28383214333</v>
      </c>
      <c r="AC55" s="106">
        <f t="shared" si="13"/>
        <v>0.7506801086689141</v>
      </c>
      <c r="AD55" s="91">
        <f>SUM(AD9:AD10,AD12:AD19,AD21:AD27,AD29:AD35,AD37:AD40,AD42:AD47,AD49:AD53)</f>
        <v>6441447731</v>
      </c>
      <c r="AE55" s="92">
        <f>SUM(AE9:AE10,AE12:AE19,AE21:AE27,AE29:AE35,AE37:AE40,AE42:AE47,AE49:AE53)</f>
        <v>1297158913</v>
      </c>
      <c r="AF55" s="92">
        <f t="shared" si="14"/>
        <v>7738606644</v>
      </c>
      <c r="AG55" s="92">
        <f>SUM(AG9:AG10,AG12:AG19,AG21:AG27,AG29:AG35,AG37:AG40,AG42:AG47,AG49:AG53)</f>
        <v>39217256595</v>
      </c>
      <c r="AH55" s="92">
        <f>SUM(AH9:AH10,AH12:AH19,AH21:AH27,AH29:AH35,AH37:AH40,AH42:AH47,AH49:AH53)</f>
        <v>37311539910</v>
      </c>
      <c r="AI55" s="93">
        <f>SUM(AI9:AI10,AI12:AI19,AI21:AI27,AI29:AI35,AI37:AI40,AI42:AI47,AI49:AI53)</f>
        <v>25205323596</v>
      </c>
      <c r="AJ55" s="128">
        <f t="shared" si="15"/>
        <v>0.6755369426402213</v>
      </c>
      <c r="AK55" s="129">
        <f t="shared" si="16"/>
        <v>0.01842208882790719</v>
      </c>
    </row>
    <row r="56" spans="1:37" ht="12.75">
      <c r="A56" s="71"/>
      <c r="B56" s="71"/>
      <c r="C56" s="71"/>
      <c r="D56" s="94"/>
      <c r="E56" s="94"/>
      <c r="F56" s="94"/>
      <c r="G56" s="94"/>
      <c r="H56" s="94"/>
      <c r="I56" s="94"/>
      <c r="J56" s="94"/>
      <c r="K56" s="94"/>
      <c r="L56" s="94"/>
      <c r="M56" s="107"/>
      <c r="N56" s="94"/>
      <c r="O56" s="94"/>
      <c r="P56" s="94"/>
      <c r="Q56" s="107"/>
      <c r="R56" s="94"/>
      <c r="S56" s="94"/>
      <c r="T56" s="94"/>
      <c r="U56" s="107"/>
      <c r="V56" s="94"/>
      <c r="W56" s="94"/>
      <c r="X56" s="94"/>
      <c r="Y56" s="107"/>
      <c r="Z56" s="94"/>
      <c r="AA56" s="94"/>
      <c r="AB56" s="94"/>
      <c r="AC56" s="107"/>
      <c r="AD56" s="94"/>
      <c r="AE56" s="94"/>
      <c r="AF56" s="94"/>
      <c r="AG56" s="94"/>
      <c r="AH56" s="94"/>
      <c r="AI56" s="94"/>
      <c r="AJ56" s="107"/>
      <c r="AK56" s="107"/>
    </row>
    <row r="57" spans="1:37" ht="12.75">
      <c r="A57" s="71"/>
      <c r="B57" s="71"/>
      <c r="C57" s="71"/>
      <c r="D57" s="94"/>
      <c r="E57" s="94"/>
      <c r="F57" s="94"/>
      <c r="G57" s="94"/>
      <c r="H57" s="94"/>
      <c r="I57" s="94"/>
      <c r="J57" s="94"/>
      <c r="K57" s="94"/>
      <c r="L57" s="94"/>
      <c r="M57" s="107"/>
      <c r="N57" s="94"/>
      <c r="O57" s="94"/>
      <c r="P57" s="94"/>
      <c r="Q57" s="107"/>
      <c r="R57" s="94"/>
      <c r="S57" s="94"/>
      <c r="T57" s="94"/>
      <c r="U57" s="107"/>
      <c r="V57" s="94"/>
      <c r="W57" s="94"/>
      <c r="X57" s="94"/>
      <c r="Y57" s="107"/>
      <c r="Z57" s="94"/>
      <c r="AA57" s="94"/>
      <c r="AB57" s="94"/>
      <c r="AC57" s="107"/>
      <c r="AD57" s="94"/>
      <c r="AE57" s="94"/>
      <c r="AF57" s="94"/>
      <c r="AG57" s="94"/>
      <c r="AH57" s="94"/>
      <c r="AI57" s="94"/>
      <c r="AJ57" s="107"/>
      <c r="AK57" s="107"/>
    </row>
    <row r="58" spans="1:37" ht="12.75">
      <c r="A58" s="71"/>
      <c r="B58" s="71"/>
      <c r="C58" s="71"/>
      <c r="D58" s="94"/>
      <c r="E58" s="94"/>
      <c r="F58" s="94"/>
      <c r="G58" s="94"/>
      <c r="H58" s="94"/>
      <c r="I58" s="94"/>
      <c r="J58" s="94"/>
      <c r="K58" s="94"/>
      <c r="L58" s="94"/>
      <c r="M58" s="107"/>
      <c r="N58" s="94"/>
      <c r="O58" s="94"/>
      <c r="P58" s="94"/>
      <c r="Q58" s="107"/>
      <c r="R58" s="94"/>
      <c r="S58" s="94"/>
      <c r="T58" s="94"/>
      <c r="U58" s="107"/>
      <c r="V58" s="94"/>
      <c r="W58" s="94"/>
      <c r="X58" s="94"/>
      <c r="Y58" s="107"/>
      <c r="Z58" s="94"/>
      <c r="AA58" s="94"/>
      <c r="AB58" s="94"/>
      <c r="AC58" s="107"/>
      <c r="AD58" s="94"/>
      <c r="AE58" s="94"/>
      <c r="AF58" s="94"/>
      <c r="AG58" s="94"/>
      <c r="AH58" s="94"/>
      <c r="AI58" s="94"/>
      <c r="AJ58" s="107"/>
      <c r="AK58" s="107"/>
    </row>
    <row r="59" spans="1:37" ht="12.75">
      <c r="A59" s="71"/>
      <c r="B59" s="71"/>
      <c r="C59" s="71"/>
      <c r="D59" s="94"/>
      <c r="E59" s="94"/>
      <c r="F59" s="94"/>
      <c r="G59" s="94"/>
      <c r="H59" s="94"/>
      <c r="I59" s="94"/>
      <c r="J59" s="94"/>
      <c r="K59" s="94"/>
      <c r="L59" s="94"/>
      <c r="M59" s="107"/>
      <c r="N59" s="94"/>
      <c r="O59" s="94"/>
      <c r="P59" s="94"/>
      <c r="Q59" s="107"/>
      <c r="R59" s="94"/>
      <c r="S59" s="94"/>
      <c r="T59" s="94"/>
      <c r="U59" s="107"/>
      <c r="V59" s="94"/>
      <c r="W59" s="94"/>
      <c r="X59" s="94"/>
      <c r="Y59" s="107"/>
      <c r="Z59" s="94"/>
      <c r="AA59" s="94"/>
      <c r="AB59" s="94"/>
      <c r="AC59" s="107"/>
      <c r="AD59" s="94"/>
      <c r="AE59" s="94"/>
      <c r="AF59" s="94"/>
      <c r="AG59" s="94"/>
      <c r="AH59" s="94"/>
      <c r="AI59" s="94"/>
      <c r="AJ59" s="107"/>
      <c r="AK59" s="107"/>
    </row>
    <row r="60" spans="1:37" ht="12.75">
      <c r="A60" s="71"/>
      <c r="B60" s="71"/>
      <c r="C60" s="71"/>
      <c r="D60" s="94"/>
      <c r="E60" s="94"/>
      <c r="F60" s="94"/>
      <c r="G60" s="94"/>
      <c r="H60" s="94"/>
      <c r="I60" s="94"/>
      <c r="J60" s="94"/>
      <c r="K60" s="94"/>
      <c r="L60" s="94"/>
      <c r="M60" s="107"/>
      <c r="N60" s="94"/>
      <c r="O60" s="94"/>
      <c r="P60" s="94"/>
      <c r="Q60" s="107"/>
      <c r="R60" s="94"/>
      <c r="S60" s="94"/>
      <c r="T60" s="94"/>
      <c r="U60" s="107"/>
      <c r="V60" s="94"/>
      <c r="W60" s="94"/>
      <c r="X60" s="94"/>
      <c r="Y60" s="107"/>
      <c r="Z60" s="94"/>
      <c r="AA60" s="94"/>
      <c r="AB60" s="94"/>
      <c r="AC60" s="107"/>
      <c r="AD60" s="94"/>
      <c r="AE60" s="94"/>
      <c r="AF60" s="94"/>
      <c r="AG60" s="94"/>
      <c r="AH60" s="94"/>
      <c r="AI60" s="94"/>
      <c r="AJ60" s="107"/>
      <c r="AK60" s="107"/>
    </row>
    <row r="61" spans="1:37" ht="12.75">
      <c r="A61" s="71"/>
      <c r="B61" s="71"/>
      <c r="C61" s="71"/>
      <c r="D61" s="94"/>
      <c r="E61" s="94"/>
      <c r="F61" s="94"/>
      <c r="G61" s="94"/>
      <c r="H61" s="94"/>
      <c r="I61" s="94"/>
      <c r="J61" s="94"/>
      <c r="K61" s="94"/>
      <c r="L61" s="94"/>
      <c r="M61" s="107"/>
      <c r="N61" s="94"/>
      <c r="O61" s="94"/>
      <c r="P61" s="94"/>
      <c r="Q61" s="107"/>
      <c r="R61" s="94"/>
      <c r="S61" s="94"/>
      <c r="T61" s="94"/>
      <c r="U61" s="107"/>
      <c r="V61" s="94"/>
      <c r="W61" s="94"/>
      <c r="X61" s="94"/>
      <c r="Y61" s="107"/>
      <c r="Z61" s="94"/>
      <c r="AA61" s="94"/>
      <c r="AB61" s="94"/>
      <c r="AC61" s="107"/>
      <c r="AD61" s="94"/>
      <c r="AE61" s="94"/>
      <c r="AF61" s="94"/>
      <c r="AG61" s="94"/>
      <c r="AH61" s="94"/>
      <c r="AI61" s="94"/>
      <c r="AJ61" s="107"/>
      <c r="AK61" s="107"/>
    </row>
    <row r="62" spans="1:37" ht="12.75">
      <c r="A62" s="71"/>
      <c r="B62" s="71"/>
      <c r="C62" s="71"/>
      <c r="D62" s="94"/>
      <c r="E62" s="94"/>
      <c r="F62" s="94"/>
      <c r="G62" s="94"/>
      <c r="H62" s="94"/>
      <c r="I62" s="94"/>
      <c r="J62" s="94"/>
      <c r="K62" s="94"/>
      <c r="L62" s="94"/>
      <c r="M62" s="107"/>
      <c r="N62" s="94"/>
      <c r="O62" s="94"/>
      <c r="P62" s="94"/>
      <c r="Q62" s="107"/>
      <c r="R62" s="94"/>
      <c r="S62" s="94"/>
      <c r="T62" s="94"/>
      <c r="U62" s="107"/>
      <c r="V62" s="94"/>
      <c r="W62" s="94"/>
      <c r="X62" s="94"/>
      <c r="Y62" s="107"/>
      <c r="Z62" s="94"/>
      <c r="AA62" s="94"/>
      <c r="AB62" s="94"/>
      <c r="AC62" s="107"/>
      <c r="AD62" s="94"/>
      <c r="AE62" s="94"/>
      <c r="AF62" s="94"/>
      <c r="AG62" s="94"/>
      <c r="AH62" s="94"/>
      <c r="AI62" s="94"/>
      <c r="AJ62" s="107"/>
      <c r="AK62" s="107"/>
    </row>
    <row r="63" spans="1:37" ht="12.75">
      <c r="A63" s="71"/>
      <c r="B63" s="71"/>
      <c r="C63" s="71"/>
      <c r="D63" s="94"/>
      <c r="E63" s="94"/>
      <c r="F63" s="94"/>
      <c r="G63" s="94"/>
      <c r="H63" s="94"/>
      <c r="I63" s="94"/>
      <c r="J63" s="94"/>
      <c r="K63" s="94"/>
      <c r="L63" s="94"/>
      <c r="M63" s="107"/>
      <c r="N63" s="94"/>
      <c r="O63" s="94"/>
      <c r="P63" s="94"/>
      <c r="Q63" s="107"/>
      <c r="R63" s="94"/>
      <c r="S63" s="94"/>
      <c r="T63" s="94"/>
      <c r="U63" s="107"/>
      <c r="V63" s="94"/>
      <c r="W63" s="94"/>
      <c r="X63" s="94"/>
      <c r="Y63" s="107"/>
      <c r="Z63" s="94"/>
      <c r="AA63" s="94"/>
      <c r="AB63" s="94"/>
      <c r="AC63" s="107"/>
      <c r="AD63" s="94"/>
      <c r="AE63" s="94"/>
      <c r="AF63" s="94"/>
      <c r="AG63" s="94"/>
      <c r="AH63" s="94"/>
      <c r="AI63" s="94"/>
      <c r="AJ63" s="107"/>
      <c r="AK63" s="107"/>
    </row>
    <row r="64" spans="1:37" ht="12.75">
      <c r="A64" s="71"/>
      <c r="B64" s="71"/>
      <c r="C64" s="71"/>
      <c r="D64" s="94"/>
      <c r="E64" s="94"/>
      <c r="F64" s="94"/>
      <c r="G64" s="94"/>
      <c r="H64" s="94"/>
      <c r="I64" s="94"/>
      <c r="J64" s="94"/>
      <c r="K64" s="94"/>
      <c r="L64" s="94"/>
      <c r="M64" s="107"/>
      <c r="N64" s="94"/>
      <c r="O64" s="94"/>
      <c r="P64" s="94"/>
      <c r="Q64" s="107"/>
      <c r="R64" s="94"/>
      <c r="S64" s="94"/>
      <c r="T64" s="94"/>
      <c r="U64" s="107"/>
      <c r="V64" s="94"/>
      <c r="W64" s="94"/>
      <c r="X64" s="94"/>
      <c r="Y64" s="107"/>
      <c r="Z64" s="94"/>
      <c r="AA64" s="94"/>
      <c r="AB64" s="94"/>
      <c r="AC64" s="107"/>
      <c r="AD64" s="94"/>
      <c r="AE64" s="94"/>
      <c r="AF64" s="94"/>
      <c r="AG64" s="94"/>
      <c r="AH64" s="94"/>
      <c r="AI64" s="94"/>
      <c r="AJ64" s="107"/>
      <c r="AK64" s="107"/>
    </row>
    <row r="65" spans="1:37" ht="12.75">
      <c r="A65" s="71"/>
      <c r="B65" s="71"/>
      <c r="C65" s="71"/>
      <c r="D65" s="94"/>
      <c r="E65" s="94"/>
      <c r="F65" s="94"/>
      <c r="G65" s="94"/>
      <c r="H65" s="94"/>
      <c r="I65" s="94"/>
      <c r="J65" s="94"/>
      <c r="K65" s="94"/>
      <c r="L65" s="94"/>
      <c r="M65" s="107"/>
      <c r="N65" s="94"/>
      <c r="O65" s="94"/>
      <c r="P65" s="94"/>
      <c r="Q65" s="107"/>
      <c r="R65" s="94"/>
      <c r="S65" s="94"/>
      <c r="T65" s="94"/>
      <c r="U65" s="107"/>
      <c r="V65" s="94"/>
      <c r="W65" s="94"/>
      <c r="X65" s="94"/>
      <c r="Y65" s="107"/>
      <c r="Z65" s="94"/>
      <c r="AA65" s="94"/>
      <c r="AB65" s="94"/>
      <c r="AC65" s="107"/>
      <c r="AD65" s="94"/>
      <c r="AE65" s="94"/>
      <c r="AF65" s="94"/>
      <c r="AG65" s="94"/>
      <c r="AH65" s="94"/>
      <c r="AI65" s="94"/>
      <c r="AJ65" s="107"/>
      <c r="AK65" s="107"/>
    </row>
    <row r="66" spans="1:37" ht="12.75">
      <c r="A66" s="71"/>
      <c r="B66" s="71"/>
      <c r="C66" s="71"/>
      <c r="D66" s="94"/>
      <c r="E66" s="94"/>
      <c r="F66" s="94"/>
      <c r="G66" s="94"/>
      <c r="H66" s="94"/>
      <c r="I66" s="94"/>
      <c r="J66" s="94"/>
      <c r="K66" s="94"/>
      <c r="L66" s="94"/>
      <c r="M66" s="107"/>
      <c r="N66" s="94"/>
      <c r="O66" s="94"/>
      <c r="P66" s="94"/>
      <c r="Q66" s="107"/>
      <c r="R66" s="94"/>
      <c r="S66" s="94"/>
      <c r="T66" s="94"/>
      <c r="U66" s="107"/>
      <c r="V66" s="94"/>
      <c r="W66" s="94"/>
      <c r="X66" s="94"/>
      <c r="Y66" s="107"/>
      <c r="Z66" s="94"/>
      <c r="AA66" s="94"/>
      <c r="AB66" s="94"/>
      <c r="AC66" s="107"/>
      <c r="AD66" s="94"/>
      <c r="AE66" s="94"/>
      <c r="AF66" s="94"/>
      <c r="AG66" s="94"/>
      <c r="AH66" s="94"/>
      <c r="AI66" s="94"/>
      <c r="AJ66" s="107"/>
      <c r="AK66" s="107"/>
    </row>
    <row r="67" spans="1:37" ht="12.75">
      <c r="A67" s="71"/>
      <c r="B67" s="71"/>
      <c r="C67" s="71"/>
      <c r="D67" s="94"/>
      <c r="E67" s="94"/>
      <c r="F67" s="94"/>
      <c r="G67" s="94"/>
      <c r="H67" s="94"/>
      <c r="I67" s="94"/>
      <c r="J67" s="94"/>
      <c r="K67" s="94"/>
      <c r="L67" s="94"/>
      <c r="M67" s="107"/>
      <c r="N67" s="94"/>
      <c r="O67" s="94"/>
      <c r="P67" s="94"/>
      <c r="Q67" s="107"/>
      <c r="R67" s="94"/>
      <c r="S67" s="94"/>
      <c r="T67" s="94"/>
      <c r="U67" s="107"/>
      <c r="V67" s="94"/>
      <c r="W67" s="94"/>
      <c r="X67" s="94"/>
      <c r="Y67" s="107"/>
      <c r="Z67" s="94"/>
      <c r="AA67" s="94"/>
      <c r="AB67" s="94"/>
      <c r="AC67" s="107"/>
      <c r="AD67" s="94"/>
      <c r="AE67" s="94"/>
      <c r="AF67" s="94"/>
      <c r="AG67" s="94"/>
      <c r="AH67" s="94"/>
      <c r="AI67" s="94"/>
      <c r="AJ67" s="107"/>
      <c r="AK67" s="107"/>
    </row>
    <row r="68" spans="1:37" ht="12.75">
      <c r="A68" s="71"/>
      <c r="B68" s="71"/>
      <c r="C68" s="71"/>
      <c r="D68" s="94"/>
      <c r="E68" s="94"/>
      <c r="F68" s="94"/>
      <c r="G68" s="94"/>
      <c r="H68" s="94"/>
      <c r="I68" s="94"/>
      <c r="J68" s="94"/>
      <c r="K68" s="94"/>
      <c r="L68" s="94"/>
      <c r="M68" s="107"/>
      <c r="N68" s="94"/>
      <c r="O68" s="94"/>
      <c r="P68" s="94"/>
      <c r="Q68" s="107"/>
      <c r="R68" s="94"/>
      <c r="S68" s="94"/>
      <c r="T68" s="94"/>
      <c r="U68" s="107"/>
      <c r="V68" s="94"/>
      <c r="W68" s="94"/>
      <c r="X68" s="94"/>
      <c r="Y68" s="107"/>
      <c r="Z68" s="94"/>
      <c r="AA68" s="94"/>
      <c r="AB68" s="94"/>
      <c r="AC68" s="107"/>
      <c r="AD68" s="94"/>
      <c r="AE68" s="94"/>
      <c r="AF68" s="94"/>
      <c r="AG68" s="94"/>
      <c r="AH68" s="94"/>
      <c r="AI68" s="94"/>
      <c r="AJ68" s="107"/>
      <c r="AK68" s="107"/>
    </row>
    <row r="69" spans="1:37" ht="12.75">
      <c r="A69" s="71"/>
      <c r="B69" s="71"/>
      <c r="C69" s="71"/>
      <c r="D69" s="94"/>
      <c r="E69" s="94"/>
      <c r="F69" s="94"/>
      <c r="G69" s="94"/>
      <c r="H69" s="94"/>
      <c r="I69" s="94"/>
      <c r="J69" s="94"/>
      <c r="K69" s="94"/>
      <c r="L69" s="94"/>
      <c r="M69" s="107"/>
      <c r="N69" s="94"/>
      <c r="O69" s="94"/>
      <c r="P69" s="94"/>
      <c r="Q69" s="107"/>
      <c r="R69" s="94"/>
      <c r="S69" s="94"/>
      <c r="T69" s="94"/>
      <c r="U69" s="107"/>
      <c r="V69" s="94"/>
      <c r="W69" s="94"/>
      <c r="X69" s="94"/>
      <c r="Y69" s="107"/>
      <c r="Z69" s="94"/>
      <c r="AA69" s="94"/>
      <c r="AB69" s="94"/>
      <c r="AC69" s="107"/>
      <c r="AD69" s="94"/>
      <c r="AE69" s="94"/>
      <c r="AF69" s="94"/>
      <c r="AG69" s="94"/>
      <c r="AH69" s="94"/>
      <c r="AI69" s="94"/>
      <c r="AJ69" s="107"/>
      <c r="AK69" s="107"/>
    </row>
    <row r="70" spans="1:37" ht="12.75">
      <c r="A70" s="71"/>
      <c r="B70" s="71"/>
      <c r="C70" s="71"/>
      <c r="D70" s="94"/>
      <c r="E70" s="94"/>
      <c r="F70" s="94"/>
      <c r="G70" s="94"/>
      <c r="H70" s="94"/>
      <c r="I70" s="94"/>
      <c r="J70" s="94"/>
      <c r="K70" s="94"/>
      <c r="L70" s="94"/>
      <c r="M70" s="107"/>
      <c r="N70" s="94"/>
      <c r="O70" s="94"/>
      <c r="P70" s="94"/>
      <c r="Q70" s="107"/>
      <c r="R70" s="94"/>
      <c r="S70" s="94"/>
      <c r="T70" s="94"/>
      <c r="U70" s="107"/>
      <c r="V70" s="94"/>
      <c r="W70" s="94"/>
      <c r="X70" s="94"/>
      <c r="Y70" s="107"/>
      <c r="Z70" s="94"/>
      <c r="AA70" s="94"/>
      <c r="AB70" s="94"/>
      <c r="AC70" s="107"/>
      <c r="AD70" s="94"/>
      <c r="AE70" s="94"/>
      <c r="AF70" s="94"/>
      <c r="AG70" s="94"/>
      <c r="AH70" s="94"/>
      <c r="AI70" s="94"/>
      <c r="AJ70" s="107"/>
      <c r="AK70" s="107"/>
    </row>
    <row r="71" spans="1:37" ht="12.75">
      <c r="A71" s="71"/>
      <c r="B71" s="71"/>
      <c r="C71" s="71"/>
      <c r="D71" s="94"/>
      <c r="E71" s="94"/>
      <c r="F71" s="94"/>
      <c r="G71" s="94"/>
      <c r="H71" s="94"/>
      <c r="I71" s="94"/>
      <c r="J71" s="94"/>
      <c r="K71" s="94"/>
      <c r="L71" s="94"/>
      <c r="M71" s="107"/>
      <c r="N71" s="94"/>
      <c r="O71" s="94"/>
      <c r="P71" s="94"/>
      <c r="Q71" s="107"/>
      <c r="R71" s="94"/>
      <c r="S71" s="94"/>
      <c r="T71" s="94"/>
      <c r="U71" s="107"/>
      <c r="V71" s="94"/>
      <c r="W71" s="94"/>
      <c r="X71" s="94"/>
      <c r="Y71" s="107"/>
      <c r="Z71" s="94"/>
      <c r="AA71" s="94"/>
      <c r="AB71" s="94"/>
      <c r="AC71" s="107"/>
      <c r="AD71" s="94"/>
      <c r="AE71" s="94"/>
      <c r="AF71" s="94"/>
      <c r="AG71" s="94"/>
      <c r="AH71" s="94"/>
      <c r="AI71" s="94"/>
      <c r="AJ71" s="107"/>
      <c r="AK71" s="107"/>
    </row>
    <row r="72" spans="1:37" ht="12.75">
      <c r="A72" s="71"/>
      <c r="B72" s="71"/>
      <c r="C72" s="71"/>
      <c r="D72" s="94"/>
      <c r="E72" s="94"/>
      <c r="F72" s="94"/>
      <c r="G72" s="94"/>
      <c r="H72" s="94"/>
      <c r="I72" s="94"/>
      <c r="J72" s="94"/>
      <c r="K72" s="94"/>
      <c r="L72" s="94"/>
      <c r="M72" s="107"/>
      <c r="N72" s="94"/>
      <c r="O72" s="94"/>
      <c r="P72" s="94"/>
      <c r="Q72" s="107"/>
      <c r="R72" s="94"/>
      <c r="S72" s="94"/>
      <c r="T72" s="94"/>
      <c r="U72" s="107"/>
      <c r="V72" s="94"/>
      <c r="W72" s="94"/>
      <c r="X72" s="94"/>
      <c r="Y72" s="107"/>
      <c r="Z72" s="94"/>
      <c r="AA72" s="94"/>
      <c r="AB72" s="94"/>
      <c r="AC72" s="107"/>
      <c r="AD72" s="94"/>
      <c r="AE72" s="94"/>
      <c r="AF72" s="94"/>
      <c r="AG72" s="94"/>
      <c r="AH72" s="94"/>
      <c r="AI72" s="94"/>
      <c r="AJ72" s="107"/>
      <c r="AK72" s="107"/>
    </row>
    <row r="73" spans="1:37" ht="12.75">
      <c r="A73" s="71"/>
      <c r="B73" s="71"/>
      <c r="C73" s="71"/>
      <c r="D73" s="94"/>
      <c r="E73" s="94"/>
      <c r="F73" s="94"/>
      <c r="G73" s="94"/>
      <c r="H73" s="94"/>
      <c r="I73" s="94"/>
      <c r="J73" s="94"/>
      <c r="K73" s="94"/>
      <c r="L73" s="94"/>
      <c r="M73" s="107"/>
      <c r="N73" s="94"/>
      <c r="O73" s="94"/>
      <c r="P73" s="94"/>
      <c r="Q73" s="107"/>
      <c r="R73" s="94"/>
      <c r="S73" s="94"/>
      <c r="T73" s="94"/>
      <c r="U73" s="107"/>
      <c r="V73" s="94"/>
      <c r="W73" s="94"/>
      <c r="X73" s="94"/>
      <c r="Y73" s="107"/>
      <c r="Z73" s="94"/>
      <c r="AA73" s="94"/>
      <c r="AB73" s="94"/>
      <c r="AC73" s="107"/>
      <c r="AD73" s="94"/>
      <c r="AE73" s="94"/>
      <c r="AF73" s="94"/>
      <c r="AG73" s="94"/>
      <c r="AH73" s="94"/>
      <c r="AI73" s="94"/>
      <c r="AJ73" s="107"/>
      <c r="AK73" s="107"/>
    </row>
    <row r="74" spans="1:37" ht="12.75">
      <c r="A74" s="71"/>
      <c r="B74" s="71"/>
      <c r="C74" s="71"/>
      <c r="D74" s="94"/>
      <c r="E74" s="94"/>
      <c r="F74" s="94"/>
      <c r="G74" s="94"/>
      <c r="H74" s="94"/>
      <c r="I74" s="94"/>
      <c r="J74" s="94"/>
      <c r="K74" s="94"/>
      <c r="L74" s="94"/>
      <c r="M74" s="107"/>
      <c r="N74" s="94"/>
      <c r="O74" s="94"/>
      <c r="P74" s="94"/>
      <c r="Q74" s="107"/>
      <c r="R74" s="94"/>
      <c r="S74" s="94"/>
      <c r="T74" s="94"/>
      <c r="U74" s="107"/>
      <c r="V74" s="94"/>
      <c r="W74" s="94"/>
      <c r="X74" s="94"/>
      <c r="Y74" s="107"/>
      <c r="Z74" s="94"/>
      <c r="AA74" s="94"/>
      <c r="AB74" s="94"/>
      <c r="AC74" s="107"/>
      <c r="AD74" s="94"/>
      <c r="AE74" s="94"/>
      <c r="AF74" s="94"/>
      <c r="AG74" s="94"/>
      <c r="AH74" s="94"/>
      <c r="AI74" s="94"/>
      <c r="AJ74" s="107"/>
      <c r="AK74" s="107"/>
    </row>
    <row r="75" spans="1:37" ht="12.75">
      <c r="A75" s="71"/>
      <c r="B75" s="71"/>
      <c r="C75" s="71"/>
      <c r="D75" s="94"/>
      <c r="E75" s="94"/>
      <c r="F75" s="94"/>
      <c r="G75" s="94"/>
      <c r="H75" s="94"/>
      <c r="I75" s="94"/>
      <c r="J75" s="94"/>
      <c r="K75" s="94"/>
      <c r="L75" s="94"/>
      <c r="M75" s="107"/>
      <c r="N75" s="94"/>
      <c r="O75" s="94"/>
      <c r="P75" s="94"/>
      <c r="Q75" s="107"/>
      <c r="R75" s="94"/>
      <c r="S75" s="94"/>
      <c r="T75" s="94"/>
      <c r="U75" s="107"/>
      <c r="V75" s="94"/>
      <c r="W75" s="94"/>
      <c r="X75" s="94"/>
      <c r="Y75" s="107"/>
      <c r="Z75" s="94"/>
      <c r="AA75" s="94"/>
      <c r="AB75" s="94"/>
      <c r="AC75" s="107"/>
      <c r="AD75" s="94"/>
      <c r="AE75" s="94"/>
      <c r="AF75" s="94"/>
      <c r="AG75" s="94"/>
      <c r="AH75" s="94"/>
      <c r="AI75" s="94"/>
      <c r="AJ75" s="107"/>
      <c r="AK75" s="107"/>
    </row>
    <row r="76" spans="1:37" ht="12.75">
      <c r="A76" s="71"/>
      <c r="B76" s="71"/>
      <c r="C76" s="71"/>
      <c r="D76" s="94"/>
      <c r="E76" s="94"/>
      <c r="F76" s="94"/>
      <c r="G76" s="94"/>
      <c r="H76" s="94"/>
      <c r="I76" s="94"/>
      <c r="J76" s="94"/>
      <c r="K76" s="94"/>
      <c r="L76" s="94"/>
      <c r="M76" s="107"/>
      <c r="N76" s="94"/>
      <c r="O76" s="94"/>
      <c r="P76" s="94"/>
      <c r="Q76" s="107"/>
      <c r="R76" s="94"/>
      <c r="S76" s="94"/>
      <c r="T76" s="94"/>
      <c r="U76" s="107"/>
      <c r="V76" s="94"/>
      <c r="W76" s="94"/>
      <c r="X76" s="94"/>
      <c r="Y76" s="107"/>
      <c r="Z76" s="94"/>
      <c r="AA76" s="94"/>
      <c r="AB76" s="94"/>
      <c r="AC76" s="107"/>
      <c r="AD76" s="94"/>
      <c r="AE76" s="94"/>
      <c r="AF76" s="94"/>
      <c r="AG76" s="94"/>
      <c r="AH76" s="94"/>
      <c r="AI76" s="94"/>
      <c r="AJ76" s="107"/>
      <c r="AK76" s="107"/>
    </row>
    <row r="77" spans="1:37" ht="12.75">
      <c r="A77" s="71"/>
      <c r="B77" s="71"/>
      <c r="C77" s="71"/>
      <c r="D77" s="94"/>
      <c r="E77" s="94"/>
      <c r="F77" s="94"/>
      <c r="G77" s="94"/>
      <c r="H77" s="94"/>
      <c r="I77" s="94"/>
      <c r="J77" s="94"/>
      <c r="K77" s="94"/>
      <c r="L77" s="94"/>
      <c r="M77" s="107"/>
      <c r="N77" s="94"/>
      <c r="O77" s="94"/>
      <c r="P77" s="94"/>
      <c r="Q77" s="107"/>
      <c r="R77" s="94"/>
      <c r="S77" s="94"/>
      <c r="T77" s="94"/>
      <c r="U77" s="107"/>
      <c r="V77" s="94"/>
      <c r="W77" s="94"/>
      <c r="X77" s="94"/>
      <c r="Y77" s="107"/>
      <c r="Z77" s="94"/>
      <c r="AA77" s="94"/>
      <c r="AB77" s="94"/>
      <c r="AC77" s="107"/>
      <c r="AD77" s="94"/>
      <c r="AE77" s="94"/>
      <c r="AF77" s="94"/>
      <c r="AG77" s="94"/>
      <c r="AH77" s="94"/>
      <c r="AI77" s="94"/>
      <c r="AJ77" s="107"/>
      <c r="AK77" s="107"/>
    </row>
    <row r="78" spans="1:37" ht="12.75">
      <c r="A78" s="71"/>
      <c r="B78" s="71"/>
      <c r="C78" s="71"/>
      <c r="D78" s="94"/>
      <c r="E78" s="94"/>
      <c r="F78" s="94"/>
      <c r="G78" s="94"/>
      <c r="H78" s="94"/>
      <c r="I78" s="94"/>
      <c r="J78" s="94"/>
      <c r="K78" s="94"/>
      <c r="L78" s="94"/>
      <c r="M78" s="107"/>
      <c r="N78" s="94"/>
      <c r="O78" s="94"/>
      <c r="P78" s="94"/>
      <c r="Q78" s="107"/>
      <c r="R78" s="94"/>
      <c r="S78" s="94"/>
      <c r="T78" s="94"/>
      <c r="U78" s="107"/>
      <c r="V78" s="94"/>
      <c r="W78" s="94"/>
      <c r="X78" s="94"/>
      <c r="Y78" s="107"/>
      <c r="Z78" s="94"/>
      <c r="AA78" s="94"/>
      <c r="AB78" s="94"/>
      <c r="AC78" s="107"/>
      <c r="AD78" s="94"/>
      <c r="AE78" s="94"/>
      <c r="AF78" s="94"/>
      <c r="AG78" s="94"/>
      <c r="AH78" s="94"/>
      <c r="AI78" s="94"/>
      <c r="AJ78" s="107"/>
      <c r="AK78" s="107"/>
    </row>
    <row r="79" spans="1:37" ht="12.75">
      <c r="A79" s="71"/>
      <c r="B79" s="71"/>
      <c r="C79" s="71"/>
      <c r="D79" s="94"/>
      <c r="E79" s="94"/>
      <c r="F79" s="94"/>
      <c r="G79" s="94"/>
      <c r="H79" s="94"/>
      <c r="I79" s="94"/>
      <c r="J79" s="94"/>
      <c r="K79" s="94"/>
      <c r="L79" s="94"/>
      <c r="M79" s="107"/>
      <c r="N79" s="94"/>
      <c r="O79" s="94"/>
      <c r="P79" s="94"/>
      <c r="Q79" s="107"/>
      <c r="R79" s="94"/>
      <c r="S79" s="94"/>
      <c r="T79" s="94"/>
      <c r="U79" s="107"/>
      <c r="V79" s="94"/>
      <c r="W79" s="94"/>
      <c r="X79" s="94"/>
      <c r="Y79" s="107"/>
      <c r="Z79" s="94"/>
      <c r="AA79" s="94"/>
      <c r="AB79" s="94"/>
      <c r="AC79" s="107"/>
      <c r="AD79" s="94"/>
      <c r="AE79" s="94"/>
      <c r="AF79" s="94"/>
      <c r="AG79" s="94"/>
      <c r="AH79" s="94"/>
      <c r="AI79" s="94"/>
      <c r="AJ79" s="107"/>
      <c r="AK79" s="107"/>
    </row>
    <row r="80" spans="1:37" ht="12.75">
      <c r="A80" s="71"/>
      <c r="B80" s="71"/>
      <c r="C80" s="71"/>
      <c r="D80" s="94"/>
      <c r="E80" s="94"/>
      <c r="F80" s="94"/>
      <c r="G80" s="94"/>
      <c r="H80" s="94"/>
      <c r="I80" s="94"/>
      <c r="J80" s="94"/>
      <c r="K80" s="94"/>
      <c r="L80" s="94"/>
      <c r="M80" s="107"/>
      <c r="N80" s="94"/>
      <c r="O80" s="94"/>
      <c r="P80" s="94"/>
      <c r="Q80" s="107"/>
      <c r="R80" s="94"/>
      <c r="S80" s="94"/>
      <c r="T80" s="94"/>
      <c r="U80" s="107"/>
      <c r="V80" s="94"/>
      <c r="W80" s="94"/>
      <c r="X80" s="94"/>
      <c r="Y80" s="107"/>
      <c r="Z80" s="94"/>
      <c r="AA80" s="94"/>
      <c r="AB80" s="94"/>
      <c r="AC80" s="107"/>
      <c r="AD80" s="94"/>
      <c r="AE80" s="94"/>
      <c r="AF80" s="94"/>
      <c r="AG80" s="94"/>
      <c r="AH80" s="94"/>
      <c r="AI80" s="94"/>
      <c r="AJ80" s="107"/>
      <c r="AK80" s="107"/>
    </row>
    <row r="81" spans="1:37" ht="12.75">
      <c r="A81" s="71"/>
      <c r="B81" s="71"/>
      <c r="C81" s="71"/>
      <c r="D81" s="94"/>
      <c r="E81" s="94"/>
      <c r="F81" s="94"/>
      <c r="G81" s="94"/>
      <c r="H81" s="94"/>
      <c r="I81" s="94"/>
      <c r="J81" s="94"/>
      <c r="K81" s="94"/>
      <c r="L81" s="94"/>
      <c r="M81" s="107"/>
      <c r="N81" s="94"/>
      <c r="O81" s="94"/>
      <c r="P81" s="94"/>
      <c r="Q81" s="107"/>
      <c r="R81" s="94"/>
      <c r="S81" s="94"/>
      <c r="T81" s="94"/>
      <c r="U81" s="107"/>
      <c r="V81" s="94"/>
      <c r="W81" s="94"/>
      <c r="X81" s="94"/>
      <c r="Y81" s="107"/>
      <c r="Z81" s="94"/>
      <c r="AA81" s="94"/>
      <c r="AB81" s="94"/>
      <c r="AC81" s="107"/>
      <c r="AD81" s="94"/>
      <c r="AE81" s="94"/>
      <c r="AF81" s="94"/>
      <c r="AG81" s="94"/>
      <c r="AH81" s="94"/>
      <c r="AI81" s="94"/>
      <c r="AJ81" s="107"/>
      <c r="AK81" s="107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A1">
      <selection activeCell="AJ9" sqref="AJ9:AK8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2" width="12.140625" style="0" customWidth="1"/>
    <col min="13" max="13" width="13.7109375" style="0" customWidth="1"/>
    <col min="14" max="16" width="12.140625" style="0" customWidth="1"/>
    <col min="17" max="17" width="13.7109375" style="0" customWidth="1"/>
    <col min="18" max="21" width="12.140625" style="0" customWidth="1"/>
    <col min="22" max="25" width="12.140625" style="0" hidden="1" customWidth="1"/>
    <col min="26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40" t="s">
        <v>0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</row>
    <row r="3" spans="1:37" ht="16.5">
      <c r="A3" s="5"/>
      <c r="B3" s="130" t="s">
        <v>1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</row>
    <row r="4" spans="1:37" ht="15" customHeight="1">
      <c r="A4" s="8"/>
      <c r="B4" s="9"/>
      <c r="C4" s="10"/>
      <c r="D4" s="132" t="s">
        <v>2</v>
      </c>
      <c r="E4" s="132"/>
      <c r="F4" s="132"/>
      <c r="G4" s="132" t="s">
        <v>3</v>
      </c>
      <c r="H4" s="132"/>
      <c r="I4" s="132"/>
      <c r="J4" s="133" t="s">
        <v>4</v>
      </c>
      <c r="K4" s="134"/>
      <c r="L4" s="134"/>
      <c r="M4" s="135"/>
      <c r="N4" s="133" t="s">
        <v>5</v>
      </c>
      <c r="O4" s="136"/>
      <c r="P4" s="136"/>
      <c r="Q4" s="137"/>
      <c r="R4" s="133" t="s">
        <v>6</v>
      </c>
      <c r="S4" s="136"/>
      <c r="T4" s="136"/>
      <c r="U4" s="137"/>
      <c r="V4" s="133" t="s">
        <v>7</v>
      </c>
      <c r="W4" s="138"/>
      <c r="X4" s="138"/>
      <c r="Y4" s="139"/>
      <c r="Z4" s="133" t="s">
        <v>8</v>
      </c>
      <c r="AA4" s="134"/>
      <c r="AB4" s="134"/>
      <c r="AC4" s="135"/>
      <c r="AD4" s="133" t="s">
        <v>9</v>
      </c>
      <c r="AE4" s="134"/>
      <c r="AF4" s="134"/>
      <c r="AG4" s="134"/>
      <c r="AH4" s="134"/>
      <c r="AI4" s="134"/>
      <c r="AJ4" s="135"/>
      <c r="AK4" s="11"/>
    </row>
    <row r="5" spans="1:37" ht="38.25">
      <c r="A5" s="14"/>
      <c r="B5" s="15" t="s">
        <v>10</v>
      </c>
      <c r="C5" s="16" t="s">
        <v>11</v>
      </c>
      <c r="D5" s="17" t="s">
        <v>12</v>
      </c>
      <c r="E5" s="18" t="s">
        <v>13</v>
      </c>
      <c r="F5" s="19" t="s">
        <v>14</v>
      </c>
      <c r="G5" s="17" t="s">
        <v>12</v>
      </c>
      <c r="H5" s="18" t="s">
        <v>13</v>
      </c>
      <c r="I5" s="19" t="s">
        <v>14</v>
      </c>
      <c r="J5" s="17" t="s">
        <v>12</v>
      </c>
      <c r="K5" s="18" t="s">
        <v>13</v>
      </c>
      <c r="L5" s="18" t="s">
        <v>14</v>
      </c>
      <c r="M5" s="19" t="s">
        <v>15</v>
      </c>
      <c r="N5" s="17" t="s">
        <v>12</v>
      </c>
      <c r="O5" s="18" t="s">
        <v>13</v>
      </c>
      <c r="P5" s="20" t="s">
        <v>14</v>
      </c>
      <c r="Q5" s="21" t="s">
        <v>16</v>
      </c>
      <c r="R5" s="18" t="s">
        <v>12</v>
      </c>
      <c r="S5" s="18" t="s">
        <v>13</v>
      </c>
      <c r="T5" s="20" t="s">
        <v>14</v>
      </c>
      <c r="U5" s="21" t="s">
        <v>17</v>
      </c>
      <c r="V5" s="18" t="s">
        <v>12</v>
      </c>
      <c r="W5" s="18" t="s">
        <v>13</v>
      </c>
      <c r="X5" s="20" t="s">
        <v>14</v>
      </c>
      <c r="Y5" s="21" t="s">
        <v>18</v>
      </c>
      <c r="Z5" s="17" t="s">
        <v>12</v>
      </c>
      <c r="AA5" s="18" t="s">
        <v>13</v>
      </c>
      <c r="AB5" s="18" t="s">
        <v>14</v>
      </c>
      <c r="AC5" s="19" t="s">
        <v>19</v>
      </c>
      <c r="AD5" s="17" t="s">
        <v>12</v>
      </c>
      <c r="AE5" s="18" t="s">
        <v>13</v>
      </c>
      <c r="AF5" s="18" t="s">
        <v>14</v>
      </c>
      <c r="AG5" s="18"/>
      <c r="AH5" s="18"/>
      <c r="AI5" s="18"/>
      <c r="AJ5" s="22" t="s">
        <v>19</v>
      </c>
      <c r="AK5" s="23" t="s">
        <v>20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6.5">
      <c r="A7" s="60"/>
      <c r="B7" s="61" t="s">
        <v>24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2.75">
      <c r="A9" s="62" t="s">
        <v>96</v>
      </c>
      <c r="B9" s="63" t="s">
        <v>51</v>
      </c>
      <c r="C9" s="64" t="s">
        <v>52</v>
      </c>
      <c r="D9" s="85">
        <v>6275571452</v>
      </c>
      <c r="E9" s="86">
        <v>1139436203</v>
      </c>
      <c r="F9" s="87">
        <f>$D9+$E9</f>
        <v>7415007655</v>
      </c>
      <c r="G9" s="85">
        <v>6208025058</v>
      </c>
      <c r="H9" s="86">
        <v>1237528502</v>
      </c>
      <c r="I9" s="87">
        <f>$G9+$H9</f>
        <v>7445553560</v>
      </c>
      <c r="J9" s="85">
        <v>1182455168</v>
      </c>
      <c r="K9" s="86">
        <v>123823860</v>
      </c>
      <c r="L9" s="86">
        <f>$J9+$K9</f>
        <v>1306279028</v>
      </c>
      <c r="M9" s="104">
        <f>IF($F9=0,0,$L9/$F9)</f>
        <v>0.17616691563617812</v>
      </c>
      <c r="N9" s="85">
        <v>1487689134</v>
      </c>
      <c r="O9" s="86">
        <v>258572335</v>
      </c>
      <c r="P9" s="86">
        <f>$N9+$O9</f>
        <v>1746261469</v>
      </c>
      <c r="Q9" s="104">
        <f>IF($F9=0,0,$P9/$F9)</f>
        <v>0.2355036636843499</v>
      </c>
      <c r="R9" s="85">
        <v>1353817036</v>
      </c>
      <c r="S9" s="86">
        <v>154631585</v>
      </c>
      <c r="T9" s="86">
        <f>$R9+$S9</f>
        <v>1508448621</v>
      </c>
      <c r="U9" s="104">
        <f>IF($I9=0,0,$T9/$I9)</f>
        <v>0.20259724261522874</v>
      </c>
      <c r="V9" s="85">
        <v>0</v>
      </c>
      <c r="W9" s="86">
        <v>0</v>
      </c>
      <c r="X9" s="86">
        <f>$V9+$W9</f>
        <v>0</v>
      </c>
      <c r="Y9" s="104">
        <f>IF($I9=0,0,$X9/$I9)</f>
        <v>0</v>
      </c>
      <c r="Z9" s="85">
        <f>$J9+$N9+$R9</f>
        <v>4023961338</v>
      </c>
      <c r="AA9" s="86">
        <f>$K9+$O9+$S9</f>
        <v>537027780</v>
      </c>
      <c r="AB9" s="86">
        <f>$Z9+$AA9</f>
        <v>4560989118</v>
      </c>
      <c r="AC9" s="104">
        <f>IF($I9=0,0,$AB9/$I9)</f>
        <v>0.6125789145488331</v>
      </c>
      <c r="AD9" s="85">
        <v>1458301190</v>
      </c>
      <c r="AE9" s="86">
        <v>318204534</v>
      </c>
      <c r="AF9" s="86">
        <f>$AD9+$AE9</f>
        <v>1776505724</v>
      </c>
      <c r="AG9" s="86">
        <v>8447323615</v>
      </c>
      <c r="AH9" s="86">
        <v>8316819388</v>
      </c>
      <c r="AI9" s="87">
        <v>5394707412</v>
      </c>
      <c r="AJ9" s="124">
        <f>IF($AH9=0,0,$AI9/$AH9)</f>
        <v>0.6486503025163446</v>
      </c>
      <c r="AK9" s="125">
        <f>IF($AF9=0,0,(($T9/$AF9)-1))</f>
        <v>-0.1508900868590728</v>
      </c>
    </row>
    <row r="10" spans="1:37" ht="16.5">
      <c r="A10" s="65"/>
      <c r="B10" s="66" t="s">
        <v>97</v>
      </c>
      <c r="C10" s="67"/>
      <c r="D10" s="88">
        <f>D9</f>
        <v>6275571452</v>
      </c>
      <c r="E10" s="89">
        <f>E9</f>
        <v>1139436203</v>
      </c>
      <c r="F10" s="90">
        <f aca="true" t="shared" si="0" ref="F10:F37">$D10+$E10</f>
        <v>7415007655</v>
      </c>
      <c r="G10" s="88">
        <f>G9</f>
        <v>6208025058</v>
      </c>
      <c r="H10" s="89">
        <f>H9</f>
        <v>1237528502</v>
      </c>
      <c r="I10" s="90">
        <f aca="true" t="shared" si="1" ref="I10:I37">$G10+$H10</f>
        <v>7445553560</v>
      </c>
      <c r="J10" s="88">
        <f>J9</f>
        <v>1182455168</v>
      </c>
      <c r="K10" s="89">
        <f>K9</f>
        <v>123823860</v>
      </c>
      <c r="L10" s="89">
        <f aca="true" t="shared" si="2" ref="L10:L37">$J10+$K10</f>
        <v>1306279028</v>
      </c>
      <c r="M10" s="105">
        <f aca="true" t="shared" si="3" ref="M10:M37">IF($F10=0,0,$L10/$F10)</f>
        <v>0.17616691563617812</v>
      </c>
      <c r="N10" s="88">
        <f>N9</f>
        <v>1487689134</v>
      </c>
      <c r="O10" s="89">
        <f>O9</f>
        <v>258572335</v>
      </c>
      <c r="P10" s="89">
        <f aca="true" t="shared" si="4" ref="P10:P37">$N10+$O10</f>
        <v>1746261469</v>
      </c>
      <c r="Q10" s="105">
        <f aca="true" t="shared" si="5" ref="Q10:Q37">IF($F10=0,0,$P10/$F10)</f>
        <v>0.2355036636843499</v>
      </c>
      <c r="R10" s="88">
        <f>R9</f>
        <v>1353817036</v>
      </c>
      <c r="S10" s="89">
        <f>S9</f>
        <v>154631585</v>
      </c>
      <c r="T10" s="89">
        <f aca="true" t="shared" si="6" ref="T10:T37">$R10+$S10</f>
        <v>1508448621</v>
      </c>
      <c r="U10" s="105">
        <f aca="true" t="shared" si="7" ref="U10:U37">IF($I10=0,0,$T10/$I10)</f>
        <v>0.20259724261522874</v>
      </c>
      <c r="V10" s="88">
        <f>V9</f>
        <v>0</v>
      </c>
      <c r="W10" s="89">
        <f>W9</f>
        <v>0</v>
      </c>
      <c r="X10" s="89">
        <f aca="true" t="shared" si="8" ref="X10:X37">$V10+$W10</f>
        <v>0</v>
      </c>
      <c r="Y10" s="105">
        <f aca="true" t="shared" si="9" ref="Y10:Y37">IF($I10=0,0,$X10/$I10)</f>
        <v>0</v>
      </c>
      <c r="Z10" s="88">
        <f aca="true" t="shared" si="10" ref="Z10:Z37">$J10+$N10+$R10</f>
        <v>4023961338</v>
      </c>
      <c r="AA10" s="89">
        <f aca="true" t="shared" si="11" ref="AA10:AA37">$K10+$O10+$S10</f>
        <v>537027780</v>
      </c>
      <c r="AB10" s="89">
        <f aca="true" t="shared" si="12" ref="AB10:AB37">$Z10+$AA10</f>
        <v>4560989118</v>
      </c>
      <c r="AC10" s="105">
        <f aca="true" t="shared" si="13" ref="AC10:AC37">IF($I10=0,0,$AB10/$I10)</f>
        <v>0.6125789145488331</v>
      </c>
      <c r="AD10" s="88">
        <f>AD9</f>
        <v>1458301190</v>
      </c>
      <c r="AE10" s="89">
        <f>AE9</f>
        <v>318204534</v>
      </c>
      <c r="AF10" s="89">
        <f aca="true" t="shared" si="14" ref="AF10:AF37">$AD10+$AE10</f>
        <v>1776505724</v>
      </c>
      <c r="AG10" s="89">
        <f>AG9</f>
        <v>8447323615</v>
      </c>
      <c r="AH10" s="89">
        <f>AH9</f>
        <v>8316819388</v>
      </c>
      <c r="AI10" s="90">
        <f>AI9</f>
        <v>5394707412</v>
      </c>
      <c r="AJ10" s="126">
        <f aca="true" t="shared" si="15" ref="AJ10:AJ37">IF($AH10=0,0,$AI10/$AH10)</f>
        <v>0.6486503025163446</v>
      </c>
      <c r="AK10" s="127">
        <f aca="true" t="shared" si="16" ref="AK10:AK37">IF($AF10=0,0,(($T10/$AF10)-1))</f>
        <v>-0.1508900868590728</v>
      </c>
    </row>
    <row r="11" spans="1:37" ht="12.75">
      <c r="A11" s="62" t="s">
        <v>98</v>
      </c>
      <c r="B11" s="63" t="s">
        <v>181</v>
      </c>
      <c r="C11" s="64" t="s">
        <v>182</v>
      </c>
      <c r="D11" s="85">
        <v>133330486</v>
      </c>
      <c r="E11" s="86">
        <v>46877001</v>
      </c>
      <c r="F11" s="87">
        <f t="shared" si="0"/>
        <v>180207487</v>
      </c>
      <c r="G11" s="85">
        <v>130004465</v>
      </c>
      <c r="H11" s="86">
        <v>43047104</v>
      </c>
      <c r="I11" s="87">
        <f t="shared" si="1"/>
        <v>173051569</v>
      </c>
      <c r="J11" s="85">
        <v>15848241</v>
      </c>
      <c r="K11" s="86">
        <v>3642001</v>
      </c>
      <c r="L11" s="86">
        <f t="shared" si="2"/>
        <v>19490242</v>
      </c>
      <c r="M11" s="104">
        <f t="shared" si="3"/>
        <v>0.10815445198456156</v>
      </c>
      <c r="N11" s="85">
        <v>11523294</v>
      </c>
      <c r="O11" s="86">
        <v>2341090</v>
      </c>
      <c r="P11" s="86">
        <f t="shared" si="4"/>
        <v>13864384</v>
      </c>
      <c r="Q11" s="104">
        <f t="shared" si="5"/>
        <v>0.07693567137973574</v>
      </c>
      <c r="R11" s="85">
        <v>21583801</v>
      </c>
      <c r="S11" s="86">
        <v>4879421</v>
      </c>
      <c r="T11" s="86">
        <f t="shared" si="6"/>
        <v>26463222</v>
      </c>
      <c r="U11" s="104">
        <f t="shared" si="7"/>
        <v>0.15292101743382633</v>
      </c>
      <c r="V11" s="85">
        <v>0</v>
      </c>
      <c r="W11" s="86">
        <v>0</v>
      </c>
      <c r="X11" s="86">
        <f t="shared" si="8"/>
        <v>0</v>
      </c>
      <c r="Y11" s="104">
        <f t="shared" si="9"/>
        <v>0</v>
      </c>
      <c r="Z11" s="85">
        <f t="shared" si="10"/>
        <v>48955336</v>
      </c>
      <c r="AA11" s="86">
        <f t="shared" si="11"/>
        <v>10862512</v>
      </c>
      <c r="AB11" s="86">
        <f t="shared" si="12"/>
        <v>59817848</v>
      </c>
      <c r="AC11" s="104">
        <f t="shared" si="13"/>
        <v>0.3456648694124235</v>
      </c>
      <c r="AD11" s="85">
        <v>24943533</v>
      </c>
      <c r="AE11" s="86">
        <v>15789139</v>
      </c>
      <c r="AF11" s="86">
        <f t="shared" si="14"/>
        <v>40732672</v>
      </c>
      <c r="AG11" s="86">
        <v>182210000</v>
      </c>
      <c r="AH11" s="86">
        <v>194980164</v>
      </c>
      <c r="AI11" s="87">
        <v>137173717</v>
      </c>
      <c r="AJ11" s="124">
        <f t="shared" si="15"/>
        <v>0.7035265238570627</v>
      </c>
      <c r="AK11" s="125">
        <f t="shared" si="16"/>
        <v>-0.3503195174625421</v>
      </c>
    </row>
    <row r="12" spans="1:37" ht="12.75">
      <c r="A12" s="62" t="s">
        <v>98</v>
      </c>
      <c r="B12" s="63" t="s">
        <v>183</v>
      </c>
      <c r="C12" s="64" t="s">
        <v>184</v>
      </c>
      <c r="D12" s="85">
        <v>245916541</v>
      </c>
      <c r="E12" s="86">
        <v>57533000</v>
      </c>
      <c r="F12" s="87">
        <f t="shared" si="0"/>
        <v>303449541</v>
      </c>
      <c r="G12" s="85">
        <v>231580021</v>
      </c>
      <c r="H12" s="86">
        <v>57533000</v>
      </c>
      <c r="I12" s="87">
        <f t="shared" si="1"/>
        <v>289113021</v>
      </c>
      <c r="J12" s="85">
        <v>63672290</v>
      </c>
      <c r="K12" s="86">
        <v>11496844</v>
      </c>
      <c r="L12" s="86">
        <f t="shared" si="2"/>
        <v>75169134</v>
      </c>
      <c r="M12" s="104">
        <f t="shared" si="3"/>
        <v>0.24771543154187867</v>
      </c>
      <c r="N12" s="85">
        <v>31583399</v>
      </c>
      <c r="O12" s="86">
        <v>12442852</v>
      </c>
      <c r="P12" s="86">
        <f t="shared" si="4"/>
        <v>44026251</v>
      </c>
      <c r="Q12" s="104">
        <f t="shared" si="5"/>
        <v>0.14508590408446193</v>
      </c>
      <c r="R12" s="85">
        <v>9035250</v>
      </c>
      <c r="S12" s="86">
        <v>1281995</v>
      </c>
      <c r="T12" s="86">
        <f t="shared" si="6"/>
        <v>10317245</v>
      </c>
      <c r="U12" s="104">
        <f t="shared" si="7"/>
        <v>0.035685853803174086</v>
      </c>
      <c r="V12" s="85">
        <v>0</v>
      </c>
      <c r="W12" s="86">
        <v>0</v>
      </c>
      <c r="X12" s="86">
        <f t="shared" si="8"/>
        <v>0</v>
      </c>
      <c r="Y12" s="104">
        <f t="shared" si="9"/>
        <v>0</v>
      </c>
      <c r="Z12" s="85">
        <f t="shared" si="10"/>
        <v>104290939</v>
      </c>
      <c r="AA12" s="86">
        <f t="shared" si="11"/>
        <v>25221691</v>
      </c>
      <c r="AB12" s="86">
        <f t="shared" si="12"/>
        <v>129512630</v>
      </c>
      <c r="AC12" s="104">
        <f t="shared" si="13"/>
        <v>0.44796539966285365</v>
      </c>
      <c r="AD12" s="85">
        <v>15086851</v>
      </c>
      <c r="AE12" s="86">
        <v>7308420</v>
      </c>
      <c r="AF12" s="86">
        <f t="shared" si="14"/>
        <v>22395271</v>
      </c>
      <c r="AG12" s="86">
        <v>301598498</v>
      </c>
      <c r="AH12" s="86">
        <v>301598498</v>
      </c>
      <c r="AI12" s="87">
        <v>116096864</v>
      </c>
      <c r="AJ12" s="124">
        <f t="shared" si="15"/>
        <v>0.38493846875855464</v>
      </c>
      <c r="AK12" s="125">
        <f t="shared" si="16"/>
        <v>-0.5393114465995968</v>
      </c>
    </row>
    <row r="13" spans="1:37" ht="12.75">
      <c r="A13" s="62" t="s">
        <v>98</v>
      </c>
      <c r="B13" s="63" t="s">
        <v>185</v>
      </c>
      <c r="C13" s="64" t="s">
        <v>186</v>
      </c>
      <c r="D13" s="85">
        <v>169600294</v>
      </c>
      <c r="E13" s="86">
        <v>68671701</v>
      </c>
      <c r="F13" s="87">
        <f t="shared" si="0"/>
        <v>238271995</v>
      </c>
      <c r="G13" s="85">
        <v>171221373</v>
      </c>
      <c r="H13" s="86">
        <v>68671701</v>
      </c>
      <c r="I13" s="87">
        <f t="shared" si="1"/>
        <v>239893074</v>
      </c>
      <c r="J13" s="85">
        <v>40839639</v>
      </c>
      <c r="K13" s="86">
        <v>3067376</v>
      </c>
      <c r="L13" s="86">
        <f t="shared" si="2"/>
        <v>43907015</v>
      </c>
      <c r="M13" s="104">
        <f t="shared" si="3"/>
        <v>0.1842726628448299</v>
      </c>
      <c r="N13" s="85">
        <v>31262349</v>
      </c>
      <c r="O13" s="86">
        <v>10813380</v>
      </c>
      <c r="P13" s="86">
        <f t="shared" si="4"/>
        <v>42075729</v>
      </c>
      <c r="Q13" s="104">
        <f t="shared" si="5"/>
        <v>0.1765869673437703</v>
      </c>
      <c r="R13" s="85">
        <v>25186281</v>
      </c>
      <c r="S13" s="86">
        <v>6813695</v>
      </c>
      <c r="T13" s="86">
        <f t="shared" si="6"/>
        <v>31999976</v>
      </c>
      <c r="U13" s="104">
        <f t="shared" si="7"/>
        <v>0.13339266309956077</v>
      </c>
      <c r="V13" s="85">
        <v>0</v>
      </c>
      <c r="W13" s="86">
        <v>0</v>
      </c>
      <c r="X13" s="86">
        <f t="shared" si="8"/>
        <v>0</v>
      </c>
      <c r="Y13" s="104">
        <f t="shared" si="9"/>
        <v>0</v>
      </c>
      <c r="Z13" s="85">
        <f t="shared" si="10"/>
        <v>97288269</v>
      </c>
      <c r="AA13" s="86">
        <f t="shared" si="11"/>
        <v>20694451</v>
      </c>
      <c r="AB13" s="86">
        <f t="shared" si="12"/>
        <v>117982720</v>
      </c>
      <c r="AC13" s="104">
        <f t="shared" si="13"/>
        <v>0.4918137820018931</v>
      </c>
      <c r="AD13" s="85">
        <v>24526608</v>
      </c>
      <c r="AE13" s="86">
        <v>6728075</v>
      </c>
      <c r="AF13" s="86">
        <f t="shared" si="14"/>
        <v>31254683</v>
      </c>
      <c r="AG13" s="86">
        <v>245115266</v>
      </c>
      <c r="AH13" s="86">
        <v>244123743</v>
      </c>
      <c r="AI13" s="87">
        <v>125160758</v>
      </c>
      <c r="AJ13" s="124">
        <f t="shared" si="15"/>
        <v>0.5126939168714941</v>
      </c>
      <c r="AK13" s="125">
        <f t="shared" si="16"/>
        <v>0.023845802563410956</v>
      </c>
    </row>
    <row r="14" spans="1:37" ht="12.75">
      <c r="A14" s="62" t="s">
        <v>113</v>
      </c>
      <c r="B14" s="63" t="s">
        <v>187</v>
      </c>
      <c r="C14" s="64" t="s">
        <v>188</v>
      </c>
      <c r="D14" s="85">
        <v>57818126</v>
      </c>
      <c r="E14" s="86">
        <v>1438000</v>
      </c>
      <c r="F14" s="87">
        <f t="shared" si="0"/>
        <v>59256126</v>
      </c>
      <c r="G14" s="85">
        <v>57818126</v>
      </c>
      <c r="H14" s="86">
        <v>1443216</v>
      </c>
      <c r="I14" s="87">
        <f t="shared" si="1"/>
        <v>59261342</v>
      </c>
      <c r="J14" s="85">
        <v>15375508</v>
      </c>
      <c r="K14" s="86">
        <v>0</v>
      </c>
      <c r="L14" s="86">
        <f t="shared" si="2"/>
        <v>15375508</v>
      </c>
      <c r="M14" s="104">
        <f t="shared" si="3"/>
        <v>0.2594754169383263</v>
      </c>
      <c r="N14" s="85">
        <v>11847603</v>
      </c>
      <c r="O14" s="86">
        <v>0</v>
      </c>
      <c r="P14" s="86">
        <f t="shared" si="4"/>
        <v>11847603</v>
      </c>
      <c r="Q14" s="104">
        <f t="shared" si="5"/>
        <v>0.19993887214294095</v>
      </c>
      <c r="R14" s="85">
        <v>9056675</v>
      </c>
      <c r="S14" s="86">
        <v>0</v>
      </c>
      <c r="T14" s="86">
        <f t="shared" si="6"/>
        <v>9056675</v>
      </c>
      <c r="U14" s="104">
        <f t="shared" si="7"/>
        <v>0.15282601936351695</v>
      </c>
      <c r="V14" s="85">
        <v>0</v>
      </c>
      <c r="W14" s="86">
        <v>0</v>
      </c>
      <c r="X14" s="86">
        <f t="shared" si="8"/>
        <v>0</v>
      </c>
      <c r="Y14" s="104">
        <f t="shared" si="9"/>
        <v>0</v>
      </c>
      <c r="Z14" s="85">
        <f t="shared" si="10"/>
        <v>36279786</v>
      </c>
      <c r="AA14" s="86">
        <f t="shared" si="11"/>
        <v>0</v>
      </c>
      <c r="AB14" s="86">
        <f t="shared" si="12"/>
        <v>36279786</v>
      </c>
      <c r="AC14" s="104">
        <f t="shared" si="13"/>
        <v>0.612199872220241</v>
      </c>
      <c r="AD14" s="85">
        <v>8601062</v>
      </c>
      <c r="AE14" s="86">
        <v>0</v>
      </c>
      <c r="AF14" s="86">
        <f t="shared" si="14"/>
        <v>8601062</v>
      </c>
      <c r="AG14" s="86">
        <v>52618112</v>
      </c>
      <c r="AH14" s="86">
        <v>52679108</v>
      </c>
      <c r="AI14" s="87">
        <v>28528035</v>
      </c>
      <c r="AJ14" s="124">
        <f t="shared" si="15"/>
        <v>0.5415436229482093</v>
      </c>
      <c r="AK14" s="125">
        <f t="shared" si="16"/>
        <v>0.0529717144231725</v>
      </c>
    </row>
    <row r="15" spans="1:37" ht="16.5">
      <c r="A15" s="65"/>
      <c r="B15" s="66" t="s">
        <v>189</v>
      </c>
      <c r="C15" s="67"/>
      <c r="D15" s="88">
        <f>SUM(D11:D14)</f>
        <v>606665447</v>
      </c>
      <c r="E15" s="89">
        <f>SUM(E11:E14)</f>
        <v>174519702</v>
      </c>
      <c r="F15" s="90">
        <f t="shared" si="0"/>
        <v>781185149</v>
      </c>
      <c r="G15" s="88">
        <f>SUM(G11:G14)</f>
        <v>590623985</v>
      </c>
      <c r="H15" s="89">
        <f>SUM(H11:H14)</f>
        <v>170695021</v>
      </c>
      <c r="I15" s="90">
        <f t="shared" si="1"/>
        <v>761319006</v>
      </c>
      <c r="J15" s="88">
        <f>SUM(J11:J14)</f>
        <v>135735678</v>
      </c>
      <c r="K15" s="89">
        <f>SUM(K11:K14)</f>
        <v>18206221</v>
      </c>
      <c r="L15" s="89">
        <f t="shared" si="2"/>
        <v>153941899</v>
      </c>
      <c r="M15" s="105">
        <f t="shared" si="3"/>
        <v>0.19706198869379685</v>
      </c>
      <c r="N15" s="88">
        <f>SUM(N11:N14)</f>
        <v>86216645</v>
      </c>
      <c r="O15" s="89">
        <f>SUM(O11:O14)</f>
        <v>25597322</v>
      </c>
      <c r="P15" s="89">
        <f t="shared" si="4"/>
        <v>111813967</v>
      </c>
      <c r="Q15" s="105">
        <f t="shared" si="5"/>
        <v>0.14313375919029409</v>
      </c>
      <c r="R15" s="88">
        <f>SUM(R11:R14)</f>
        <v>64862007</v>
      </c>
      <c r="S15" s="89">
        <f>SUM(S11:S14)</f>
        <v>12975111</v>
      </c>
      <c r="T15" s="89">
        <f t="shared" si="6"/>
        <v>77837118</v>
      </c>
      <c r="U15" s="105">
        <f t="shared" si="7"/>
        <v>0.10223981982133781</v>
      </c>
      <c r="V15" s="88">
        <f>SUM(V11:V14)</f>
        <v>0</v>
      </c>
      <c r="W15" s="89">
        <f>SUM(W11:W14)</f>
        <v>0</v>
      </c>
      <c r="X15" s="89">
        <f t="shared" si="8"/>
        <v>0</v>
      </c>
      <c r="Y15" s="105">
        <f t="shared" si="9"/>
        <v>0</v>
      </c>
      <c r="Z15" s="88">
        <f t="shared" si="10"/>
        <v>286814330</v>
      </c>
      <c r="AA15" s="89">
        <f t="shared" si="11"/>
        <v>56778654</v>
      </c>
      <c r="AB15" s="89">
        <f t="shared" si="12"/>
        <v>343592984</v>
      </c>
      <c r="AC15" s="105">
        <f t="shared" si="13"/>
        <v>0.4513127628393925</v>
      </c>
      <c r="AD15" s="88">
        <f>SUM(AD11:AD14)</f>
        <v>73158054</v>
      </c>
      <c r="AE15" s="89">
        <f>SUM(AE11:AE14)</f>
        <v>29825634</v>
      </c>
      <c r="AF15" s="89">
        <f t="shared" si="14"/>
        <v>102983688</v>
      </c>
      <c r="AG15" s="89">
        <f>SUM(AG11:AG14)</f>
        <v>781541876</v>
      </c>
      <c r="AH15" s="89">
        <f>SUM(AH11:AH14)</f>
        <v>793381513</v>
      </c>
      <c r="AI15" s="90">
        <f>SUM(AI11:AI14)</f>
        <v>406959374</v>
      </c>
      <c r="AJ15" s="126">
        <f t="shared" si="15"/>
        <v>0.5129428494762519</v>
      </c>
      <c r="AK15" s="127">
        <f t="shared" si="16"/>
        <v>-0.24418012685659496</v>
      </c>
    </row>
    <row r="16" spans="1:37" ht="12.75">
      <c r="A16" s="62" t="s">
        <v>98</v>
      </c>
      <c r="B16" s="63" t="s">
        <v>190</v>
      </c>
      <c r="C16" s="64" t="s">
        <v>191</v>
      </c>
      <c r="D16" s="85">
        <v>257821798</v>
      </c>
      <c r="E16" s="86">
        <v>51263000</v>
      </c>
      <c r="F16" s="87">
        <f t="shared" si="0"/>
        <v>309084798</v>
      </c>
      <c r="G16" s="85">
        <v>248702150</v>
      </c>
      <c r="H16" s="86">
        <v>34558000</v>
      </c>
      <c r="I16" s="87">
        <f t="shared" si="1"/>
        <v>283260150</v>
      </c>
      <c r="J16" s="85">
        <v>92244510</v>
      </c>
      <c r="K16" s="86">
        <v>2635812</v>
      </c>
      <c r="L16" s="86">
        <f t="shared" si="2"/>
        <v>94880322</v>
      </c>
      <c r="M16" s="104">
        <f t="shared" si="3"/>
        <v>0.3069718168410211</v>
      </c>
      <c r="N16" s="85">
        <v>69723306</v>
      </c>
      <c r="O16" s="86">
        <v>3089600</v>
      </c>
      <c r="P16" s="86">
        <f t="shared" si="4"/>
        <v>72812906</v>
      </c>
      <c r="Q16" s="104">
        <f t="shared" si="5"/>
        <v>0.23557582408177835</v>
      </c>
      <c r="R16" s="85">
        <v>40352731</v>
      </c>
      <c r="S16" s="86">
        <v>1523785</v>
      </c>
      <c r="T16" s="86">
        <f t="shared" si="6"/>
        <v>41876516</v>
      </c>
      <c r="U16" s="104">
        <f t="shared" si="7"/>
        <v>0.14783765383164557</v>
      </c>
      <c r="V16" s="85">
        <v>0</v>
      </c>
      <c r="W16" s="86">
        <v>0</v>
      </c>
      <c r="X16" s="86">
        <f t="shared" si="8"/>
        <v>0</v>
      </c>
      <c r="Y16" s="104">
        <f t="shared" si="9"/>
        <v>0</v>
      </c>
      <c r="Z16" s="85">
        <f t="shared" si="10"/>
        <v>202320547</v>
      </c>
      <c r="AA16" s="86">
        <f t="shared" si="11"/>
        <v>7249197</v>
      </c>
      <c r="AB16" s="86">
        <f t="shared" si="12"/>
        <v>209569744</v>
      </c>
      <c r="AC16" s="104">
        <f t="shared" si="13"/>
        <v>0.7398490186494641</v>
      </c>
      <c r="AD16" s="85">
        <v>48455771</v>
      </c>
      <c r="AE16" s="86">
        <v>200000</v>
      </c>
      <c r="AF16" s="86">
        <f t="shared" si="14"/>
        <v>48655771</v>
      </c>
      <c r="AG16" s="86">
        <v>250603217</v>
      </c>
      <c r="AH16" s="86">
        <v>259973293</v>
      </c>
      <c r="AI16" s="87">
        <v>286504162</v>
      </c>
      <c r="AJ16" s="124">
        <f t="shared" si="15"/>
        <v>1.1020522865785294</v>
      </c>
      <c r="AK16" s="125">
        <f t="shared" si="16"/>
        <v>-0.13933095418424257</v>
      </c>
    </row>
    <row r="17" spans="1:37" ht="12.75">
      <c r="A17" s="62" t="s">
        <v>98</v>
      </c>
      <c r="B17" s="63" t="s">
        <v>192</v>
      </c>
      <c r="C17" s="64" t="s">
        <v>193</v>
      </c>
      <c r="D17" s="85">
        <v>89981840</v>
      </c>
      <c r="E17" s="86">
        <v>72432450</v>
      </c>
      <c r="F17" s="87">
        <f t="shared" si="0"/>
        <v>162414290</v>
      </c>
      <c r="G17" s="85">
        <v>89981840</v>
      </c>
      <c r="H17" s="86">
        <v>72432450</v>
      </c>
      <c r="I17" s="87">
        <f t="shared" si="1"/>
        <v>162414290</v>
      </c>
      <c r="J17" s="85">
        <v>40988193</v>
      </c>
      <c r="K17" s="86">
        <v>17671159</v>
      </c>
      <c r="L17" s="86">
        <f t="shared" si="2"/>
        <v>58659352</v>
      </c>
      <c r="M17" s="104">
        <f t="shared" si="3"/>
        <v>0.36117112601360385</v>
      </c>
      <c r="N17" s="85">
        <v>219918</v>
      </c>
      <c r="O17" s="86">
        <v>31389764</v>
      </c>
      <c r="P17" s="86">
        <f t="shared" si="4"/>
        <v>31609682</v>
      </c>
      <c r="Q17" s="104">
        <f t="shared" si="5"/>
        <v>0.19462377356081167</v>
      </c>
      <c r="R17" s="85">
        <v>14565470</v>
      </c>
      <c r="S17" s="86">
        <v>7699135</v>
      </c>
      <c r="T17" s="86">
        <f t="shared" si="6"/>
        <v>22264605</v>
      </c>
      <c r="U17" s="104">
        <f t="shared" si="7"/>
        <v>0.13708525893873008</v>
      </c>
      <c r="V17" s="85">
        <v>0</v>
      </c>
      <c r="W17" s="86">
        <v>0</v>
      </c>
      <c r="X17" s="86">
        <f t="shared" si="8"/>
        <v>0</v>
      </c>
      <c r="Y17" s="104">
        <f t="shared" si="9"/>
        <v>0</v>
      </c>
      <c r="Z17" s="85">
        <f t="shared" si="10"/>
        <v>55773581</v>
      </c>
      <c r="AA17" s="86">
        <f t="shared" si="11"/>
        <v>56760058</v>
      </c>
      <c r="AB17" s="86">
        <f t="shared" si="12"/>
        <v>112533639</v>
      </c>
      <c r="AC17" s="104">
        <f t="shared" si="13"/>
        <v>0.6928801585131457</v>
      </c>
      <c r="AD17" s="85">
        <v>26665821</v>
      </c>
      <c r="AE17" s="86">
        <v>35779415</v>
      </c>
      <c r="AF17" s="86">
        <f t="shared" si="14"/>
        <v>62445236</v>
      </c>
      <c r="AG17" s="86">
        <v>158724502</v>
      </c>
      <c r="AH17" s="86">
        <v>178735475</v>
      </c>
      <c r="AI17" s="87">
        <v>187791724</v>
      </c>
      <c r="AJ17" s="124">
        <f t="shared" si="15"/>
        <v>1.0506684473241812</v>
      </c>
      <c r="AK17" s="125">
        <f t="shared" si="16"/>
        <v>-0.6434539057551163</v>
      </c>
    </row>
    <row r="18" spans="1:37" ht="12.75">
      <c r="A18" s="62" t="s">
        <v>98</v>
      </c>
      <c r="B18" s="63" t="s">
        <v>194</v>
      </c>
      <c r="C18" s="64" t="s">
        <v>195</v>
      </c>
      <c r="D18" s="85">
        <v>141397650</v>
      </c>
      <c r="E18" s="86">
        <v>51964000</v>
      </c>
      <c r="F18" s="87">
        <f t="shared" si="0"/>
        <v>193361650</v>
      </c>
      <c r="G18" s="85">
        <v>141421250</v>
      </c>
      <c r="H18" s="86">
        <v>51964000</v>
      </c>
      <c r="I18" s="87">
        <f t="shared" si="1"/>
        <v>193385250</v>
      </c>
      <c r="J18" s="85">
        <v>54832053</v>
      </c>
      <c r="K18" s="86">
        <v>0</v>
      </c>
      <c r="L18" s="86">
        <f t="shared" si="2"/>
        <v>54832053</v>
      </c>
      <c r="M18" s="104">
        <f t="shared" si="3"/>
        <v>0.2835725336435638</v>
      </c>
      <c r="N18" s="85">
        <v>10104816</v>
      </c>
      <c r="O18" s="86">
        <v>0</v>
      </c>
      <c r="P18" s="86">
        <f t="shared" si="4"/>
        <v>10104816</v>
      </c>
      <c r="Q18" s="104">
        <f t="shared" si="5"/>
        <v>0.05225863556708375</v>
      </c>
      <c r="R18" s="85">
        <v>13054573</v>
      </c>
      <c r="S18" s="86">
        <v>1063987</v>
      </c>
      <c r="T18" s="86">
        <f t="shared" si="6"/>
        <v>14118560</v>
      </c>
      <c r="U18" s="104">
        <f t="shared" si="7"/>
        <v>0.07300742947044823</v>
      </c>
      <c r="V18" s="85">
        <v>0</v>
      </c>
      <c r="W18" s="86">
        <v>0</v>
      </c>
      <c r="X18" s="86">
        <f t="shared" si="8"/>
        <v>0</v>
      </c>
      <c r="Y18" s="104">
        <f t="shared" si="9"/>
        <v>0</v>
      </c>
      <c r="Z18" s="85">
        <f t="shared" si="10"/>
        <v>77991442</v>
      </c>
      <c r="AA18" s="86">
        <f t="shared" si="11"/>
        <v>1063987</v>
      </c>
      <c r="AB18" s="86">
        <f t="shared" si="12"/>
        <v>79055429</v>
      </c>
      <c r="AC18" s="104">
        <f t="shared" si="13"/>
        <v>0.4087976151231803</v>
      </c>
      <c r="AD18" s="85">
        <v>25595600</v>
      </c>
      <c r="AE18" s="86">
        <v>15901</v>
      </c>
      <c r="AF18" s="86">
        <f t="shared" si="14"/>
        <v>25611501</v>
      </c>
      <c r="AG18" s="86">
        <v>180976374</v>
      </c>
      <c r="AH18" s="86">
        <v>186085299</v>
      </c>
      <c r="AI18" s="87">
        <v>117874143</v>
      </c>
      <c r="AJ18" s="124">
        <f t="shared" si="15"/>
        <v>0.6334414574038973</v>
      </c>
      <c r="AK18" s="125">
        <f t="shared" si="16"/>
        <v>-0.44874140722950995</v>
      </c>
    </row>
    <row r="19" spans="1:37" ht="12.75">
      <c r="A19" s="62" t="s">
        <v>98</v>
      </c>
      <c r="B19" s="63" t="s">
        <v>76</v>
      </c>
      <c r="C19" s="64" t="s">
        <v>77</v>
      </c>
      <c r="D19" s="85">
        <v>2324173359</v>
      </c>
      <c r="E19" s="86">
        <v>181215135</v>
      </c>
      <c r="F19" s="87">
        <f t="shared" si="0"/>
        <v>2505388494</v>
      </c>
      <c r="G19" s="85">
        <v>2324173359</v>
      </c>
      <c r="H19" s="86">
        <v>181216000</v>
      </c>
      <c r="I19" s="87">
        <f t="shared" si="1"/>
        <v>2505389359</v>
      </c>
      <c r="J19" s="85">
        <v>664338255</v>
      </c>
      <c r="K19" s="86">
        <v>38068541</v>
      </c>
      <c r="L19" s="86">
        <f t="shared" si="2"/>
        <v>702406796</v>
      </c>
      <c r="M19" s="104">
        <f t="shared" si="3"/>
        <v>0.2803584345031322</v>
      </c>
      <c r="N19" s="85">
        <v>561690970</v>
      </c>
      <c r="O19" s="86">
        <v>35687525</v>
      </c>
      <c r="P19" s="86">
        <f t="shared" si="4"/>
        <v>597378495</v>
      </c>
      <c r="Q19" s="104">
        <f t="shared" si="5"/>
        <v>0.23843747044844535</v>
      </c>
      <c r="R19" s="85">
        <v>547137741</v>
      </c>
      <c r="S19" s="86">
        <v>28857361</v>
      </c>
      <c r="T19" s="86">
        <f t="shared" si="6"/>
        <v>575995102</v>
      </c>
      <c r="U19" s="104">
        <f t="shared" si="7"/>
        <v>0.22990243010767095</v>
      </c>
      <c r="V19" s="85">
        <v>0</v>
      </c>
      <c r="W19" s="86">
        <v>0</v>
      </c>
      <c r="X19" s="86">
        <f t="shared" si="8"/>
        <v>0</v>
      </c>
      <c r="Y19" s="104">
        <f t="shared" si="9"/>
        <v>0</v>
      </c>
      <c r="Z19" s="85">
        <f t="shared" si="10"/>
        <v>1773166966</v>
      </c>
      <c r="AA19" s="86">
        <f t="shared" si="11"/>
        <v>102613427</v>
      </c>
      <c r="AB19" s="86">
        <f t="shared" si="12"/>
        <v>1875780393</v>
      </c>
      <c r="AC19" s="104">
        <f t="shared" si="13"/>
        <v>0.7486981559419963</v>
      </c>
      <c r="AD19" s="85">
        <v>500036061</v>
      </c>
      <c r="AE19" s="86">
        <v>28645999</v>
      </c>
      <c r="AF19" s="86">
        <f t="shared" si="14"/>
        <v>528682060</v>
      </c>
      <c r="AG19" s="86">
        <v>2174835842</v>
      </c>
      <c r="AH19" s="86">
        <v>2214836201</v>
      </c>
      <c r="AI19" s="87">
        <v>1768691789</v>
      </c>
      <c r="AJ19" s="124">
        <f t="shared" si="15"/>
        <v>0.7985655048447531</v>
      </c>
      <c r="AK19" s="125">
        <f t="shared" si="16"/>
        <v>0.08949242953316783</v>
      </c>
    </row>
    <row r="20" spans="1:37" ht="12.75">
      <c r="A20" s="62" t="s">
        <v>98</v>
      </c>
      <c r="B20" s="63" t="s">
        <v>196</v>
      </c>
      <c r="C20" s="64" t="s">
        <v>197</v>
      </c>
      <c r="D20" s="85">
        <v>331296951</v>
      </c>
      <c r="E20" s="86">
        <v>40546000</v>
      </c>
      <c r="F20" s="87">
        <f t="shared" si="0"/>
        <v>371842951</v>
      </c>
      <c r="G20" s="85">
        <v>331296951</v>
      </c>
      <c r="H20" s="86">
        <v>40546000</v>
      </c>
      <c r="I20" s="87">
        <f t="shared" si="1"/>
        <v>371842951</v>
      </c>
      <c r="J20" s="85">
        <v>116758273</v>
      </c>
      <c r="K20" s="86">
        <v>13400162</v>
      </c>
      <c r="L20" s="86">
        <f t="shared" si="2"/>
        <v>130158435</v>
      </c>
      <c r="M20" s="104">
        <f t="shared" si="3"/>
        <v>0.3500360425011795</v>
      </c>
      <c r="N20" s="85">
        <v>122427247</v>
      </c>
      <c r="O20" s="86">
        <v>9785590</v>
      </c>
      <c r="P20" s="86">
        <f t="shared" si="4"/>
        <v>132212837</v>
      </c>
      <c r="Q20" s="104">
        <f t="shared" si="5"/>
        <v>0.35556096100366846</v>
      </c>
      <c r="R20" s="85">
        <v>55259119</v>
      </c>
      <c r="S20" s="86">
        <v>3151636</v>
      </c>
      <c r="T20" s="86">
        <f t="shared" si="6"/>
        <v>58410755</v>
      </c>
      <c r="U20" s="104">
        <f t="shared" si="7"/>
        <v>0.15708447569845152</v>
      </c>
      <c r="V20" s="85">
        <v>0</v>
      </c>
      <c r="W20" s="86">
        <v>0</v>
      </c>
      <c r="X20" s="86">
        <f t="shared" si="8"/>
        <v>0</v>
      </c>
      <c r="Y20" s="104">
        <f t="shared" si="9"/>
        <v>0</v>
      </c>
      <c r="Z20" s="85">
        <f t="shared" si="10"/>
        <v>294444639</v>
      </c>
      <c r="AA20" s="86">
        <f t="shared" si="11"/>
        <v>26337388</v>
      </c>
      <c r="AB20" s="86">
        <f t="shared" si="12"/>
        <v>320782027</v>
      </c>
      <c r="AC20" s="104">
        <f t="shared" si="13"/>
        <v>0.8626814792032994</v>
      </c>
      <c r="AD20" s="85">
        <v>98040033</v>
      </c>
      <c r="AE20" s="86">
        <v>4674542</v>
      </c>
      <c r="AF20" s="86">
        <f t="shared" si="14"/>
        <v>102714575</v>
      </c>
      <c r="AG20" s="86">
        <v>422986000</v>
      </c>
      <c r="AH20" s="86">
        <v>394391000</v>
      </c>
      <c r="AI20" s="87">
        <v>320602654</v>
      </c>
      <c r="AJ20" s="124">
        <f t="shared" si="15"/>
        <v>0.812905603829702</v>
      </c>
      <c r="AK20" s="125">
        <f t="shared" si="16"/>
        <v>-0.43132943888440367</v>
      </c>
    </row>
    <row r="21" spans="1:37" ht="12.75">
      <c r="A21" s="62" t="s">
        <v>113</v>
      </c>
      <c r="B21" s="63" t="s">
        <v>198</v>
      </c>
      <c r="C21" s="64" t="s">
        <v>199</v>
      </c>
      <c r="D21" s="85">
        <v>122598000</v>
      </c>
      <c r="E21" s="86">
        <v>3250000</v>
      </c>
      <c r="F21" s="87">
        <f t="shared" si="0"/>
        <v>125848000</v>
      </c>
      <c r="G21" s="85">
        <v>123932000</v>
      </c>
      <c r="H21" s="86">
        <v>4745000</v>
      </c>
      <c r="I21" s="87">
        <f t="shared" si="1"/>
        <v>128677000</v>
      </c>
      <c r="J21" s="85">
        <v>52211781</v>
      </c>
      <c r="K21" s="86">
        <v>141617</v>
      </c>
      <c r="L21" s="86">
        <f t="shared" si="2"/>
        <v>52353398</v>
      </c>
      <c r="M21" s="104">
        <f t="shared" si="3"/>
        <v>0.41600500603903123</v>
      </c>
      <c r="N21" s="85">
        <v>6409929</v>
      </c>
      <c r="O21" s="86">
        <v>1037630</v>
      </c>
      <c r="P21" s="86">
        <f t="shared" si="4"/>
        <v>7447559</v>
      </c>
      <c r="Q21" s="104">
        <f t="shared" si="5"/>
        <v>0.05917900165278749</v>
      </c>
      <c r="R21" s="85">
        <v>31401104</v>
      </c>
      <c r="S21" s="86">
        <v>703887</v>
      </c>
      <c r="T21" s="86">
        <f t="shared" si="6"/>
        <v>32104991</v>
      </c>
      <c r="U21" s="104">
        <f t="shared" si="7"/>
        <v>0.2495006178260295</v>
      </c>
      <c r="V21" s="85">
        <v>0</v>
      </c>
      <c r="W21" s="86">
        <v>0</v>
      </c>
      <c r="X21" s="86">
        <f t="shared" si="8"/>
        <v>0</v>
      </c>
      <c r="Y21" s="104">
        <f t="shared" si="9"/>
        <v>0</v>
      </c>
      <c r="Z21" s="85">
        <f t="shared" si="10"/>
        <v>90022814</v>
      </c>
      <c r="AA21" s="86">
        <f t="shared" si="11"/>
        <v>1883134</v>
      </c>
      <c r="AB21" s="86">
        <f t="shared" si="12"/>
        <v>91905948</v>
      </c>
      <c r="AC21" s="104">
        <f t="shared" si="13"/>
        <v>0.7142375715939911</v>
      </c>
      <c r="AD21" s="85">
        <v>63121072</v>
      </c>
      <c r="AE21" s="86">
        <v>557923</v>
      </c>
      <c r="AF21" s="86">
        <f t="shared" si="14"/>
        <v>63678995</v>
      </c>
      <c r="AG21" s="86">
        <v>119099900</v>
      </c>
      <c r="AH21" s="86">
        <v>124305757</v>
      </c>
      <c r="AI21" s="87">
        <v>155753313</v>
      </c>
      <c r="AJ21" s="124">
        <f t="shared" si="15"/>
        <v>1.252985515385261</v>
      </c>
      <c r="AK21" s="125">
        <f t="shared" si="16"/>
        <v>-0.4958307523540533</v>
      </c>
    </row>
    <row r="22" spans="1:37" ht="16.5">
      <c r="A22" s="65"/>
      <c r="B22" s="66" t="s">
        <v>200</v>
      </c>
      <c r="C22" s="67"/>
      <c r="D22" s="88">
        <f>SUM(D16:D21)</f>
        <v>3267269598</v>
      </c>
      <c r="E22" s="89">
        <f>SUM(E16:E21)</f>
        <v>400670585</v>
      </c>
      <c r="F22" s="90">
        <f t="shared" si="0"/>
        <v>3667940183</v>
      </c>
      <c r="G22" s="88">
        <f>SUM(G16:G21)</f>
        <v>3259507550</v>
      </c>
      <c r="H22" s="89">
        <f>SUM(H16:H21)</f>
        <v>385461450</v>
      </c>
      <c r="I22" s="90">
        <f t="shared" si="1"/>
        <v>3644969000</v>
      </c>
      <c r="J22" s="88">
        <f>SUM(J16:J21)</f>
        <v>1021373065</v>
      </c>
      <c r="K22" s="89">
        <f>SUM(K16:K21)</f>
        <v>71917291</v>
      </c>
      <c r="L22" s="89">
        <f t="shared" si="2"/>
        <v>1093290356</v>
      </c>
      <c r="M22" s="105">
        <f t="shared" si="3"/>
        <v>0.29806657182337154</v>
      </c>
      <c r="N22" s="88">
        <f>SUM(N16:N21)</f>
        <v>770576186</v>
      </c>
      <c r="O22" s="89">
        <f>SUM(O16:O21)</f>
        <v>80990109</v>
      </c>
      <c r="P22" s="89">
        <f t="shared" si="4"/>
        <v>851566295</v>
      </c>
      <c r="Q22" s="105">
        <f t="shared" si="5"/>
        <v>0.23216471712019737</v>
      </c>
      <c r="R22" s="88">
        <f>SUM(R16:R21)</f>
        <v>701770738</v>
      </c>
      <c r="S22" s="89">
        <f>SUM(S16:S21)</f>
        <v>42999791</v>
      </c>
      <c r="T22" s="89">
        <f t="shared" si="6"/>
        <v>744770529</v>
      </c>
      <c r="U22" s="105">
        <f t="shared" si="7"/>
        <v>0.20432835752512574</v>
      </c>
      <c r="V22" s="88">
        <f>SUM(V16:V21)</f>
        <v>0</v>
      </c>
      <c r="W22" s="89">
        <f>SUM(W16:W21)</f>
        <v>0</v>
      </c>
      <c r="X22" s="89">
        <f t="shared" si="8"/>
        <v>0</v>
      </c>
      <c r="Y22" s="105">
        <f t="shared" si="9"/>
        <v>0</v>
      </c>
      <c r="Z22" s="88">
        <f t="shared" si="10"/>
        <v>2493719989</v>
      </c>
      <c r="AA22" s="89">
        <f t="shared" si="11"/>
        <v>195907191</v>
      </c>
      <c r="AB22" s="89">
        <f t="shared" si="12"/>
        <v>2689627180</v>
      </c>
      <c r="AC22" s="105">
        <f t="shared" si="13"/>
        <v>0.7379012496402576</v>
      </c>
      <c r="AD22" s="88">
        <f>SUM(AD16:AD21)</f>
        <v>761914358</v>
      </c>
      <c r="AE22" s="89">
        <f>SUM(AE16:AE21)</f>
        <v>69873780</v>
      </c>
      <c r="AF22" s="89">
        <f t="shared" si="14"/>
        <v>831788138</v>
      </c>
      <c r="AG22" s="89">
        <f>SUM(AG16:AG21)</f>
        <v>3307225835</v>
      </c>
      <c r="AH22" s="89">
        <f>SUM(AH16:AH21)</f>
        <v>3358327025</v>
      </c>
      <c r="AI22" s="90">
        <f>SUM(AI16:AI21)</f>
        <v>2837217785</v>
      </c>
      <c r="AJ22" s="126">
        <f t="shared" si="15"/>
        <v>0.8448307040616451</v>
      </c>
      <c r="AK22" s="127">
        <f t="shared" si="16"/>
        <v>-0.10461511173894622</v>
      </c>
    </row>
    <row r="23" spans="1:37" ht="12.75">
      <c r="A23" s="62" t="s">
        <v>98</v>
      </c>
      <c r="B23" s="63" t="s">
        <v>201</v>
      </c>
      <c r="C23" s="64" t="s">
        <v>202</v>
      </c>
      <c r="D23" s="85">
        <v>408966802</v>
      </c>
      <c r="E23" s="86">
        <v>166241150</v>
      </c>
      <c r="F23" s="87">
        <f t="shared" si="0"/>
        <v>575207952</v>
      </c>
      <c r="G23" s="85">
        <v>417063362</v>
      </c>
      <c r="H23" s="86">
        <v>133755324</v>
      </c>
      <c r="I23" s="87">
        <f t="shared" si="1"/>
        <v>550818686</v>
      </c>
      <c r="J23" s="85">
        <v>137789384</v>
      </c>
      <c r="K23" s="86">
        <v>10122693</v>
      </c>
      <c r="L23" s="86">
        <f t="shared" si="2"/>
        <v>147912077</v>
      </c>
      <c r="M23" s="104">
        <f t="shared" si="3"/>
        <v>0.2571453966964629</v>
      </c>
      <c r="N23" s="85">
        <v>124205529</v>
      </c>
      <c r="O23" s="86">
        <v>18093087</v>
      </c>
      <c r="P23" s="86">
        <f t="shared" si="4"/>
        <v>142298616</v>
      </c>
      <c r="Q23" s="104">
        <f t="shared" si="5"/>
        <v>0.2473863852285547</v>
      </c>
      <c r="R23" s="85">
        <v>114621362</v>
      </c>
      <c r="S23" s="86">
        <v>13444825</v>
      </c>
      <c r="T23" s="86">
        <f t="shared" si="6"/>
        <v>128066187</v>
      </c>
      <c r="U23" s="104">
        <f t="shared" si="7"/>
        <v>0.2325015295505062</v>
      </c>
      <c r="V23" s="85">
        <v>0</v>
      </c>
      <c r="W23" s="86">
        <v>0</v>
      </c>
      <c r="X23" s="86">
        <f t="shared" si="8"/>
        <v>0</v>
      </c>
      <c r="Y23" s="104">
        <f t="shared" si="9"/>
        <v>0</v>
      </c>
      <c r="Z23" s="85">
        <f t="shared" si="10"/>
        <v>376616275</v>
      </c>
      <c r="AA23" s="86">
        <f t="shared" si="11"/>
        <v>41660605</v>
      </c>
      <c r="AB23" s="86">
        <f t="shared" si="12"/>
        <v>418276880</v>
      </c>
      <c r="AC23" s="104">
        <f t="shared" si="13"/>
        <v>0.7593730761704769</v>
      </c>
      <c r="AD23" s="85">
        <v>102508373</v>
      </c>
      <c r="AE23" s="86">
        <v>13496288</v>
      </c>
      <c r="AF23" s="86">
        <f t="shared" si="14"/>
        <v>116004661</v>
      </c>
      <c r="AG23" s="86">
        <v>539701080</v>
      </c>
      <c r="AH23" s="86">
        <v>503680963</v>
      </c>
      <c r="AI23" s="87">
        <v>414952098</v>
      </c>
      <c r="AJ23" s="124">
        <f t="shared" si="15"/>
        <v>0.8238391531188365</v>
      </c>
      <c r="AK23" s="125">
        <f t="shared" si="16"/>
        <v>0.10397449461103991</v>
      </c>
    </row>
    <row r="24" spans="1:37" ht="12.75">
      <c r="A24" s="62" t="s">
        <v>98</v>
      </c>
      <c r="B24" s="63" t="s">
        <v>203</v>
      </c>
      <c r="C24" s="64" t="s">
        <v>204</v>
      </c>
      <c r="D24" s="85">
        <v>732157469</v>
      </c>
      <c r="E24" s="86">
        <v>69280515</v>
      </c>
      <c r="F24" s="87">
        <f t="shared" si="0"/>
        <v>801437984</v>
      </c>
      <c r="G24" s="85">
        <v>732157469</v>
      </c>
      <c r="H24" s="86">
        <v>69280515</v>
      </c>
      <c r="I24" s="87">
        <f t="shared" si="1"/>
        <v>801437984</v>
      </c>
      <c r="J24" s="85">
        <v>224406453</v>
      </c>
      <c r="K24" s="86">
        <v>15594985</v>
      </c>
      <c r="L24" s="86">
        <f t="shared" si="2"/>
        <v>240001438</v>
      </c>
      <c r="M24" s="104">
        <f t="shared" si="3"/>
        <v>0.2994635178159961</v>
      </c>
      <c r="N24" s="85">
        <v>170036739</v>
      </c>
      <c r="O24" s="86">
        <v>10734691</v>
      </c>
      <c r="P24" s="86">
        <f t="shared" si="4"/>
        <v>180771430</v>
      </c>
      <c r="Q24" s="104">
        <f t="shared" si="5"/>
        <v>0.22555884997834094</v>
      </c>
      <c r="R24" s="85">
        <v>156658096</v>
      </c>
      <c r="S24" s="86">
        <v>2814293</v>
      </c>
      <c r="T24" s="86">
        <f t="shared" si="6"/>
        <v>159472389</v>
      </c>
      <c r="U24" s="104">
        <f t="shared" si="7"/>
        <v>0.19898281861319914</v>
      </c>
      <c r="V24" s="85">
        <v>0</v>
      </c>
      <c r="W24" s="86">
        <v>0</v>
      </c>
      <c r="X24" s="86">
        <f t="shared" si="8"/>
        <v>0</v>
      </c>
      <c r="Y24" s="104">
        <f t="shared" si="9"/>
        <v>0</v>
      </c>
      <c r="Z24" s="85">
        <f t="shared" si="10"/>
        <v>551101288</v>
      </c>
      <c r="AA24" s="86">
        <f t="shared" si="11"/>
        <v>29143969</v>
      </c>
      <c r="AB24" s="86">
        <f t="shared" si="12"/>
        <v>580245257</v>
      </c>
      <c r="AC24" s="104">
        <f t="shared" si="13"/>
        <v>0.7240051864075362</v>
      </c>
      <c r="AD24" s="85">
        <v>158988846</v>
      </c>
      <c r="AE24" s="86">
        <v>4708692</v>
      </c>
      <c r="AF24" s="86">
        <f t="shared" si="14"/>
        <v>163697538</v>
      </c>
      <c r="AG24" s="86">
        <v>784113349</v>
      </c>
      <c r="AH24" s="86">
        <v>784113349</v>
      </c>
      <c r="AI24" s="87">
        <v>556654002</v>
      </c>
      <c r="AJ24" s="124">
        <f t="shared" si="15"/>
        <v>0.70991522170859</v>
      </c>
      <c r="AK24" s="125">
        <f t="shared" si="16"/>
        <v>-0.02581070583969325</v>
      </c>
    </row>
    <row r="25" spans="1:37" ht="12.75">
      <c r="A25" s="62" t="s">
        <v>98</v>
      </c>
      <c r="B25" s="63" t="s">
        <v>205</v>
      </c>
      <c r="C25" s="64" t="s">
        <v>206</v>
      </c>
      <c r="D25" s="85">
        <v>303711672</v>
      </c>
      <c r="E25" s="86">
        <v>98761001</v>
      </c>
      <c r="F25" s="87">
        <f t="shared" si="0"/>
        <v>402472673</v>
      </c>
      <c r="G25" s="85">
        <v>308274138</v>
      </c>
      <c r="H25" s="86">
        <v>98761001</v>
      </c>
      <c r="I25" s="87">
        <f t="shared" si="1"/>
        <v>407035139</v>
      </c>
      <c r="J25" s="85">
        <v>94340906</v>
      </c>
      <c r="K25" s="86">
        <v>7487157</v>
      </c>
      <c r="L25" s="86">
        <f t="shared" si="2"/>
        <v>101828063</v>
      </c>
      <c r="M25" s="104">
        <f t="shared" si="3"/>
        <v>0.2530061537867442</v>
      </c>
      <c r="N25" s="85">
        <v>100035919</v>
      </c>
      <c r="O25" s="86">
        <v>7080613</v>
      </c>
      <c r="P25" s="86">
        <f t="shared" si="4"/>
        <v>107116532</v>
      </c>
      <c r="Q25" s="104">
        <f t="shared" si="5"/>
        <v>0.2661460993154186</v>
      </c>
      <c r="R25" s="85">
        <v>61608465</v>
      </c>
      <c r="S25" s="86">
        <v>4884806</v>
      </c>
      <c r="T25" s="86">
        <f t="shared" si="6"/>
        <v>66493271</v>
      </c>
      <c r="U25" s="104">
        <f t="shared" si="7"/>
        <v>0.1633600262703609</v>
      </c>
      <c r="V25" s="85">
        <v>0</v>
      </c>
      <c r="W25" s="86">
        <v>0</v>
      </c>
      <c r="X25" s="86">
        <f t="shared" si="8"/>
        <v>0</v>
      </c>
      <c r="Y25" s="104">
        <f t="shared" si="9"/>
        <v>0</v>
      </c>
      <c r="Z25" s="85">
        <f t="shared" si="10"/>
        <v>255985290</v>
      </c>
      <c r="AA25" s="86">
        <f t="shared" si="11"/>
        <v>19452576</v>
      </c>
      <c r="AB25" s="86">
        <f t="shared" si="12"/>
        <v>275437866</v>
      </c>
      <c r="AC25" s="104">
        <f t="shared" si="13"/>
        <v>0.6766930901265504</v>
      </c>
      <c r="AD25" s="85">
        <v>61260662</v>
      </c>
      <c r="AE25" s="86">
        <v>4430062</v>
      </c>
      <c r="AF25" s="86">
        <f t="shared" si="14"/>
        <v>65690724</v>
      </c>
      <c r="AG25" s="86">
        <v>372023269</v>
      </c>
      <c r="AH25" s="86">
        <v>357305699</v>
      </c>
      <c r="AI25" s="87">
        <v>253647358</v>
      </c>
      <c r="AJ25" s="124">
        <f t="shared" si="15"/>
        <v>0.70988892343416</v>
      </c>
      <c r="AK25" s="125">
        <f t="shared" si="16"/>
        <v>0.01221705213661517</v>
      </c>
    </row>
    <row r="26" spans="1:37" ht="12.75">
      <c r="A26" s="62" t="s">
        <v>98</v>
      </c>
      <c r="B26" s="63" t="s">
        <v>207</v>
      </c>
      <c r="C26" s="64" t="s">
        <v>208</v>
      </c>
      <c r="D26" s="85">
        <v>1710877936</v>
      </c>
      <c r="E26" s="86">
        <v>272431999</v>
      </c>
      <c r="F26" s="87">
        <f t="shared" si="0"/>
        <v>1983309935</v>
      </c>
      <c r="G26" s="85">
        <v>1710877936</v>
      </c>
      <c r="H26" s="86">
        <v>272431999</v>
      </c>
      <c r="I26" s="87">
        <f t="shared" si="1"/>
        <v>1983309935</v>
      </c>
      <c r="J26" s="85">
        <v>262498129</v>
      </c>
      <c r="K26" s="86">
        <v>14565105</v>
      </c>
      <c r="L26" s="86">
        <f t="shared" si="2"/>
        <v>277063234</v>
      </c>
      <c r="M26" s="104">
        <f t="shared" si="3"/>
        <v>0.13969739631239228</v>
      </c>
      <c r="N26" s="85">
        <v>274600603</v>
      </c>
      <c r="O26" s="86">
        <v>29174252</v>
      </c>
      <c r="P26" s="86">
        <f t="shared" si="4"/>
        <v>303774855</v>
      </c>
      <c r="Q26" s="104">
        <f t="shared" si="5"/>
        <v>0.153165599404916</v>
      </c>
      <c r="R26" s="85">
        <v>226780600</v>
      </c>
      <c r="S26" s="86">
        <v>43433678</v>
      </c>
      <c r="T26" s="86">
        <f t="shared" si="6"/>
        <v>270214278</v>
      </c>
      <c r="U26" s="104">
        <f t="shared" si="7"/>
        <v>0.13624410044615645</v>
      </c>
      <c r="V26" s="85">
        <v>0</v>
      </c>
      <c r="W26" s="86">
        <v>0</v>
      </c>
      <c r="X26" s="86">
        <f t="shared" si="8"/>
        <v>0</v>
      </c>
      <c r="Y26" s="104">
        <f t="shared" si="9"/>
        <v>0</v>
      </c>
      <c r="Z26" s="85">
        <f t="shared" si="10"/>
        <v>763879332</v>
      </c>
      <c r="AA26" s="86">
        <f t="shared" si="11"/>
        <v>87173035</v>
      </c>
      <c r="AB26" s="86">
        <f t="shared" si="12"/>
        <v>851052367</v>
      </c>
      <c r="AC26" s="104">
        <f t="shared" si="13"/>
        <v>0.42910709616346476</v>
      </c>
      <c r="AD26" s="85">
        <v>315216315</v>
      </c>
      <c r="AE26" s="86">
        <v>27202060</v>
      </c>
      <c r="AF26" s="86">
        <f t="shared" si="14"/>
        <v>342418375</v>
      </c>
      <c r="AG26" s="86">
        <v>1885784778</v>
      </c>
      <c r="AH26" s="86">
        <v>1886025778</v>
      </c>
      <c r="AI26" s="87">
        <v>1166833956</v>
      </c>
      <c r="AJ26" s="124">
        <f t="shared" si="15"/>
        <v>0.6186733869763682</v>
      </c>
      <c r="AK26" s="125">
        <f t="shared" si="16"/>
        <v>-0.2108651353771538</v>
      </c>
    </row>
    <row r="27" spans="1:37" ht="12.75">
      <c r="A27" s="62" t="s">
        <v>98</v>
      </c>
      <c r="B27" s="63" t="s">
        <v>209</v>
      </c>
      <c r="C27" s="64" t="s">
        <v>210</v>
      </c>
      <c r="D27" s="85">
        <v>129037978</v>
      </c>
      <c r="E27" s="86">
        <v>84454002</v>
      </c>
      <c r="F27" s="87">
        <f t="shared" si="0"/>
        <v>213491980</v>
      </c>
      <c r="G27" s="85">
        <v>126800582</v>
      </c>
      <c r="H27" s="86">
        <v>84454002</v>
      </c>
      <c r="I27" s="87">
        <f t="shared" si="1"/>
        <v>211254584</v>
      </c>
      <c r="J27" s="85">
        <v>50942125</v>
      </c>
      <c r="K27" s="86">
        <v>23307546</v>
      </c>
      <c r="L27" s="86">
        <f t="shared" si="2"/>
        <v>74249671</v>
      </c>
      <c r="M27" s="104">
        <f t="shared" si="3"/>
        <v>0.3477866990600771</v>
      </c>
      <c r="N27" s="85">
        <v>15628203</v>
      </c>
      <c r="O27" s="86">
        <v>38833914</v>
      </c>
      <c r="P27" s="86">
        <f t="shared" si="4"/>
        <v>54462117</v>
      </c>
      <c r="Q27" s="104">
        <f t="shared" si="5"/>
        <v>0.25510146563819397</v>
      </c>
      <c r="R27" s="85">
        <v>12700368</v>
      </c>
      <c r="S27" s="86">
        <v>9764786</v>
      </c>
      <c r="T27" s="86">
        <f t="shared" si="6"/>
        <v>22465154</v>
      </c>
      <c r="U27" s="104">
        <f t="shared" si="7"/>
        <v>0.10634161671019646</v>
      </c>
      <c r="V27" s="85">
        <v>0</v>
      </c>
      <c r="W27" s="86">
        <v>0</v>
      </c>
      <c r="X27" s="86">
        <f t="shared" si="8"/>
        <v>0</v>
      </c>
      <c r="Y27" s="104">
        <f t="shared" si="9"/>
        <v>0</v>
      </c>
      <c r="Z27" s="85">
        <f t="shared" si="10"/>
        <v>79270696</v>
      </c>
      <c r="AA27" s="86">
        <f t="shared" si="11"/>
        <v>71906246</v>
      </c>
      <c r="AB27" s="86">
        <f t="shared" si="12"/>
        <v>151176942</v>
      </c>
      <c r="AC27" s="104">
        <f t="shared" si="13"/>
        <v>0.7156149662532293</v>
      </c>
      <c r="AD27" s="85">
        <v>27655752</v>
      </c>
      <c r="AE27" s="86">
        <v>14578661</v>
      </c>
      <c r="AF27" s="86">
        <f t="shared" si="14"/>
        <v>42234413</v>
      </c>
      <c r="AG27" s="86">
        <v>173216457</v>
      </c>
      <c r="AH27" s="86">
        <v>177289332</v>
      </c>
      <c r="AI27" s="87">
        <v>143813657</v>
      </c>
      <c r="AJ27" s="124">
        <f t="shared" si="15"/>
        <v>0.8111805452569476</v>
      </c>
      <c r="AK27" s="125">
        <f t="shared" si="16"/>
        <v>-0.4680841426634721</v>
      </c>
    </row>
    <row r="28" spans="1:37" ht="12.75">
      <c r="A28" s="62" t="s">
        <v>98</v>
      </c>
      <c r="B28" s="63" t="s">
        <v>211</v>
      </c>
      <c r="C28" s="64" t="s">
        <v>212</v>
      </c>
      <c r="D28" s="85">
        <v>232649849</v>
      </c>
      <c r="E28" s="86">
        <v>46964400</v>
      </c>
      <c r="F28" s="87">
        <f t="shared" si="0"/>
        <v>279614249</v>
      </c>
      <c r="G28" s="85">
        <v>232649849</v>
      </c>
      <c r="H28" s="86">
        <v>34914489</v>
      </c>
      <c r="I28" s="87">
        <f t="shared" si="1"/>
        <v>267564338</v>
      </c>
      <c r="J28" s="85">
        <v>57583481</v>
      </c>
      <c r="K28" s="86">
        <v>5027623</v>
      </c>
      <c r="L28" s="86">
        <f t="shared" si="2"/>
        <v>62611104</v>
      </c>
      <c r="M28" s="104">
        <f t="shared" si="3"/>
        <v>0.22391957571518467</v>
      </c>
      <c r="N28" s="85">
        <v>49532865</v>
      </c>
      <c r="O28" s="86">
        <v>7884985</v>
      </c>
      <c r="P28" s="86">
        <f t="shared" si="4"/>
        <v>57417850</v>
      </c>
      <c r="Q28" s="104">
        <f t="shared" si="5"/>
        <v>0.2053466524161292</v>
      </c>
      <c r="R28" s="85">
        <v>53493785</v>
      </c>
      <c r="S28" s="86">
        <v>6379455</v>
      </c>
      <c r="T28" s="86">
        <f t="shared" si="6"/>
        <v>59873240</v>
      </c>
      <c r="U28" s="104">
        <f t="shared" si="7"/>
        <v>0.2237713756905825</v>
      </c>
      <c r="V28" s="85">
        <v>0</v>
      </c>
      <c r="W28" s="86">
        <v>0</v>
      </c>
      <c r="X28" s="86">
        <f t="shared" si="8"/>
        <v>0</v>
      </c>
      <c r="Y28" s="104">
        <f t="shared" si="9"/>
        <v>0</v>
      </c>
      <c r="Z28" s="85">
        <f t="shared" si="10"/>
        <v>160610131</v>
      </c>
      <c r="AA28" s="86">
        <f t="shared" si="11"/>
        <v>19292063</v>
      </c>
      <c r="AB28" s="86">
        <f t="shared" si="12"/>
        <v>179902194</v>
      </c>
      <c r="AC28" s="104">
        <f t="shared" si="13"/>
        <v>0.6723698507235295</v>
      </c>
      <c r="AD28" s="85">
        <v>69904754</v>
      </c>
      <c r="AE28" s="86">
        <v>4409553</v>
      </c>
      <c r="AF28" s="86">
        <f t="shared" si="14"/>
        <v>74314307</v>
      </c>
      <c r="AG28" s="86">
        <v>266416851</v>
      </c>
      <c r="AH28" s="86">
        <v>260195389</v>
      </c>
      <c r="AI28" s="87">
        <v>186326769</v>
      </c>
      <c r="AJ28" s="124">
        <f t="shared" si="15"/>
        <v>0.716103270377324</v>
      </c>
      <c r="AK28" s="125">
        <f t="shared" si="16"/>
        <v>-0.1943241830943805</v>
      </c>
    </row>
    <row r="29" spans="1:37" ht="12.75">
      <c r="A29" s="62" t="s">
        <v>113</v>
      </c>
      <c r="B29" s="63" t="s">
        <v>213</v>
      </c>
      <c r="C29" s="64" t="s">
        <v>214</v>
      </c>
      <c r="D29" s="85">
        <v>219773586</v>
      </c>
      <c r="E29" s="86">
        <v>241500</v>
      </c>
      <c r="F29" s="87">
        <f t="shared" si="0"/>
        <v>220015086</v>
      </c>
      <c r="G29" s="85">
        <v>220132197</v>
      </c>
      <c r="H29" s="86">
        <v>241500</v>
      </c>
      <c r="I29" s="87">
        <f t="shared" si="1"/>
        <v>220373697</v>
      </c>
      <c r="J29" s="85">
        <v>48787467</v>
      </c>
      <c r="K29" s="86">
        <v>0</v>
      </c>
      <c r="L29" s="86">
        <f t="shared" si="2"/>
        <v>48787467</v>
      </c>
      <c r="M29" s="104">
        <f t="shared" si="3"/>
        <v>0.22174600790783955</v>
      </c>
      <c r="N29" s="85">
        <v>37228235</v>
      </c>
      <c r="O29" s="86">
        <v>7500</v>
      </c>
      <c r="P29" s="86">
        <f t="shared" si="4"/>
        <v>37235735</v>
      </c>
      <c r="Q29" s="104">
        <f t="shared" si="5"/>
        <v>0.16924173554171645</v>
      </c>
      <c r="R29" s="85">
        <v>29015413</v>
      </c>
      <c r="S29" s="86">
        <v>0</v>
      </c>
      <c r="T29" s="86">
        <f t="shared" si="6"/>
        <v>29015413</v>
      </c>
      <c r="U29" s="104">
        <f t="shared" si="7"/>
        <v>0.13166459243999523</v>
      </c>
      <c r="V29" s="85">
        <v>0</v>
      </c>
      <c r="W29" s="86">
        <v>0</v>
      </c>
      <c r="X29" s="86">
        <f t="shared" si="8"/>
        <v>0</v>
      </c>
      <c r="Y29" s="104">
        <f t="shared" si="9"/>
        <v>0</v>
      </c>
      <c r="Z29" s="85">
        <f t="shared" si="10"/>
        <v>115031115</v>
      </c>
      <c r="AA29" s="86">
        <f t="shared" si="11"/>
        <v>7500</v>
      </c>
      <c r="AB29" s="86">
        <f t="shared" si="12"/>
        <v>115038615</v>
      </c>
      <c r="AC29" s="104">
        <f t="shared" si="13"/>
        <v>0.5220160870650548</v>
      </c>
      <c r="AD29" s="85">
        <v>25097908</v>
      </c>
      <c r="AE29" s="86">
        <v>497296</v>
      </c>
      <c r="AF29" s="86">
        <f t="shared" si="14"/>
        <v>25595204</v>
      </c>
      <c r="AG29" s="86">
        <v>109528254</v>
      </c>
      <c r="AH29" s="86">
        <v>112145660</v>
      </c>
      <c r="AI29" s="87">
        <v>105887099</v>
      </c>
      <c r="AJ29" s="124">
        <f t="shared" si="15"/>
        <v>0.9441925706264513</v>
      </c>
      <c r="AK29" s="125">
        <f t="shared" si="16"/>
        <v>0.13362694823608368</v>
      </c>
    </row>
    <row r="30" spans="1:37" ht="16.5">
      <c r="A30" s="65"/>
      <c r="B30" s="66" t="s">
        <v>215</v>
      </c>
      <c r="C30" s="67"/>
      <c r="D30" s="88">
        <f>SUM(D23:D29)</f>
        <v>3737175292</v>
      </c>
      <c r="E30" s="89">
        <f>SUM(E23:E29)</f>
        <v>738374567</v>
      </c>
      <c r="F30" s="90">
        <f t="shared" si="0"/>
        <v>4475549859</v>
      </c>
      <c r="G30" s="88">
        <f>SUM(G23:G29)</f>
        <v>3747955533</v>
      </c>
      <c r="H30" s="89">
        <f>SUM(H23:H29)</f>
        <v>693838830</v>
      </c>
      <c r="I30" s="90">
        <f t="shared" si="1"/>
        <v>4441794363</v>
      </c>
      <c r="J30" s="88">
        <f>SUM(J23:J29)</f>
        <v>876347945</v>
      </c>
      <c r="K30" s="89">
        <f>SUM(K23:K29)</f>
        <v>76105109</v>
      </c>
      <c r="L30" s="89">
        <f t="shared" si="2"/>
        <v>952453054</v>
      </c>
      <c r="M30" s="105">
        <f t="shared" si="3"/>
        <v>0.21281252226130098</v>
      </c>
      <c r="N30" s="88">
        <f>SUM(N23:N29)</f>
        <v>771268093</v>
      </c>
      <c r="O30" s="89">
        <f>SUM(O23:O29)</f>
        <v>111809042</v>
      </c>
      <c r="P30" s="89">
        <f t="shared" si="4"/>
        <v>883077135</v>
      </c>
      <c r="Q30" s="105">
        <f t="shared" si="5"/>
        <v>0.197311428276058</v>
      </c>
      <c r="R30" s="88">
        <f>SUM(R23:R29)</f>
        <v>654878089</v>
      </c>
      <c r="S30" s="89">
        <f>SUM(S23:S29)</f>
        <v>80721843</v>
      </c>
      <c r="T30" s="89">
        <f t="shared" si="6"/>
        <v>735599932</v>
      </c>
      <c r="U30" s="105">
        <f t="shared" si="7"/>
        <v>0.16560873194119996</v>
      </c>
      <c r="V30" s="88">
        <f>SUM(V23:V29)</f>
        <v>0</v>
      </c>
      <c r="W30" s="89">
        <f>SUM(W23:W29)</f>
        <v>0</v>
      </c>
      <c r="X30" s="89">
        <f t="shared" si="8"/>
        <v>0</v>
      </c>
      <c r="Y30" s="105">
        <f t="shared" si="9"/>
        <v>0</v>
      </c>
      <c r="Z30" s="88">
        <f t="shared" si="10"/>
        <v>2302494127</v>
      </c>
      <c r="AA30" s="89">
        <f t="shared" si="11"/>
        <v>268635994</v>
      </c>
      <c r="AB30" s="89">
        <f t="shared" si="12"/>
        <v>2571130121</v>
      </c>
      <c r="AC30" s="105">
        <f t="shared" si="13"/>
        <v>0.5788494268031471</v>
      </c>
      <c r="AD30" s="88">
        <f>SUM(AD23:AD29)</f>
        <v>760632610</v>
      </c>
      <c r="AE30" s="89">
        <f>SUM(AE23:AE29)</f>
        <v>69322612</v>
      </c>
      <c r="AF30" s="89">
        <f t="shared" si="14"/>
        <v>829955222</v>
      </c>
      <c r="AG30" s="89">
        <f>SUM(AG23:AG29)</f>
        <v>4130784038</v>
      </c>
      <c r="AH30" s="89">
        <f>SUM(AH23:AH29)</f>
        <v>4080756170</v>
      </c>
      <c r="AI30" s="90">
        <f>SUM(AI23:AI29)</f>
        <v>2828114939</v>
      </c>
      <c r="AJ30" s="126">
        <f t="shared" si="15"/>
        <v>0.6930369816729334</v>
      </c>
      <c r="AK30" s="127">
        <f t="shared" si="16"/>
        <v>-0.1136872056454149</v>
      </c>
    </row>
    <row r="31" spans="1:37" ht="12.75">
      <c r="A31" s="62" t="s">
        <v>98</v>
      </c>
      <c r="B31" s="63" t="s">
        <v>216</v>
      </c>
      <c r="C31" s="64" t="s">
        <v>217</v>
      </c>
      <c r="D31" s="85">
        <v>785431602</v>
      </c>
      <c r="E31" s="86">
        <v>76152742</v>
      </c>
      <c r="F31" s="87">
        <f t="shared" si="0"/>
        <v>861584344</v>
      </c>
      <c r="G31" s="85">
        <v>785431602</v>
      </c>
      <c r="H31" s="86">
        <v>79188000</v>
      </c>
      <c r="I31" s="87">
        <f t="shared" si="1"/>
        <v>864619602</v>
      </c>
      <c r="J31" s="85">
        <v>208355275</v>
      </c>
      <c r="K31" s="86">
        <v>7618224</v>
      </c>
      <c r="L31" s="86">
        <f t="shared" si="2"/>
        <v>215973499</v>
      </c>
      <c r="M31" s="104">
        <f t="shared" si="3"/>
        <v>0.2506701758266861</v>
      </c>
      <c r="N31" s="85">
        <v>176054596</v>
      </c>
      <c r="O31" s="86">
        <v>23917498</v>
      </c>
      <c r="P31" s="86">
        <f t="shared" si="4"/>
        <v>199972094</v>
      </c>
      <c r="Q31" s="104">
        <f t="shared" si="5"/>
        <v>0.23209810553382107</v>
      </c>
      <c r="R31" s="85">
        <v>163805730</v>
      </c>
      <c r="S31" s="86">
        <v>11200868</v>
      </c>
      <c r="T31" s="86">
        <f t="shared" si="6"/>
        <v>175006598</v>
      </c>
      <c r="U31" s="104">
        <f t="shared" si="7"/>
        <v>0.20240877906906396</v>
      </c>
      <c r="V31" s="85">
        <v>0</v>
      </c>
      <c r="W31" s="86">
        <v>0</v>
      </c>
      <c r="X31" s="86">
        <f t="shared" si="8"/>
        <v>0</v>
      </c>
      <c r="Y31" s="104">
        <f t="shared" si="9"/>
        <v>0</v>
      </c>
      <c r="Z31" s="85">
        <f t="shared" si="10"/>
        <v>548215601</v>
      </c>
      <c r="AA31" s="86">
        <f t="shared" si="11"/>
        <v>42736590</v>
      </c>
      <c r="AB31" s="86">
        <f t="shared" si="12"/>
        <v>590952191</v>
      </c>
      <c r="AC31" s="104">
        <f t="shared" si="13"/>
        <v>0.6834822962988989</v>
      </c>
      <c r="AD31" s="85">
        <v>199064448</v>
      </c>
      <c r="AE31" s="86">
        <v>8392024</v>
      </c>
      <c r="AF31" s="86">
        <f t="shared" si="14"/>
        <v>207456472</v>
      </c>
      <c r="AG31" s="86">
        <v>839260074</v>
      </c>
      <c r="AH31" s="86">
        <v>810898000</v>
      </c>
      <c r="AI31" s="87">
        <v>623825629</v>
      </c>
      <c r="AJ31" s="124">
        <f t="shared" si="15"/>
        <v>0.7693022168016199</v>
      </c>
      <c r="AK31" s="125">
        <f t="shared" si="16"/>
        <v>-0.15641774723711677</v>
      </c>
    </row>
    <row r="32" spans="1:37" ht="12.75">
      <c r="A32" s="62" t="s">
        <v>98</v>
      </c>
      <c r="B32" s="63" t="s">
        <v>218</v>
      </c>
      <c r="C32" s="64" t="s">
        <v>219</v>
      </c>
      <c r="D32" s="85">
        <v>684169833</v>
      </c>
      <c r="E32" s="86">
        <v>90078001</v>
      </c>
      <c r="F32" s="87">
        <f t="shared" si="0"/>
        <v>774247834</v>
      </c>
      <c r="G32" s="85">
        <v>618789866</v>
      </c>
      <c r="H32" s="86">
        <v>125048001</v>
      </c>
      <c r="I32" s="87">
        <f t="shared" si="1"/>
        <v>743837867</v>
      </c>
      <c r="J32" s="85">
        <v>187147940</v>
      </c>
      <c r="K32" s="86">
        <v>7243558</v>
      </c>
      <c r="L32" s="86">
        <f t="shared" si="2"/>
        <v>194391498</v>
      </c>
      <c r="M32" s="104">
        <f t="shared" si="3"/>
        <v>0.2510714133944868</v>
      </c>
      <c r="N32" s="85">
        <v>142171678</v>
      </c>
      <c r="O32" s="86">
        <v>16187341</v>
      </c>
      <c r="P32" s="86">
        <f t="shared" si="4"/>
        <v>158359019</v>
      </c>
      <c r="Q32" s="104">
        <f t="shared" si="5"/>
        <v>0.20453272459526184</v>
      </c>
      <c r="R32" s="85">
        <v>153385359</v>
      </c>
      <c r="S32" s="86">
        <v>27035666</v>
      </c>
      <c r="T32" s="86">
        <f t="shared" si="6"/>
        <v>180421025</v>
      </c>
      <c r="U32" s="104">
        <f t="shared" si="7"/>
        <v>0.24255423527665068</v>
      </c>
      <c r="V32" s="85">
        <v>0</v>
      </c>
      <c r="W32" s="86">
        <v>0</v>
      </c>
      <c r="X32" s="86">
        <f t="shared" si="8"/>
        <v>0</v>
      </c>
      <c r="Y32" s="104">
        <f t="shared" si="9"/>
        <v>0</v>
      </c>
      <c r="Z32" s="85">
        <f t="shared" si="10"/>
        <v>482704977</v>
      </c>
      <c r="AA32" s="86">
        <f t="shared" si="11"/>
        <v>50466565</v>
      </c>
      <c r="AB32" s="86">
        <f t="shared" si="12"/>
        <v>533171542</v>
      </c>
      <c r="AC32" s="104">
        <f t="shared" si="13"/>
        <v>0.7167846188717897</v>
      </c>
      <c r="AD32" s="85">
        <v>152594832</v>
      </c>
      <c r="AE32" s="86">
        <v>5139522</v>
      </c>
      <c r="AF32" s="86">
        <f t="shared" si="14"/>
        <v>157734354</v>
      </c>
      <c r="AG32" s="86">
        <v>677879476</v>
      </c>
      <c r="AH32" s="86">
        <v>756541009</v>
      </c>
      <c r="AI32" s="87">
        <v>522211495</v>
      </c>
      <c r="AJ32" s="124">
        <f t="shared" si="15"/>
        <v>0.6902619802332487</v>
      </c>
      <c r="AK32" s="125">
        <f t="shared" si="16"/>
        <v>0.14382834445817672</v>
      </c>
    </row>
    <row r="33" spans="1:37" ht="12.75">
      <c r="A33" s="62" t="s">
        <v>98</v>
      </c>
      <c r="B33" s="63" t="s">
        <v>220</v>
      </c>
      <c r="C33" s="64" t="s">
        <v>221</v>
      </c>
      <c r="D33" s="85">
        <v>1088937480</v>
      </c>
      <c r="E33" s="86">
        <v>166156660</v>
      </c>
      <c r="F33" s="87">
        <f t="shared" si="0"/>
        <v>1255094140</v>
      </c>
      <c r="G33" s="85">
        <v>1019362950</v>
      </c>
      <c r="H33" s="86">
        <v>170745790</v>
      </c>
      <c r="I33" s="87">
        <f t="shared" si="1"/>
        <v>1190108740</v>
      </c>
      <c r="J33" s="85">
        <v>261204598</v>
      </c>
      <c r="K33" s="86">
        <v>10706501</v>
      </c>
      <c r="L33" s="86">
        <f t="shared" si="2"/>
        <v>271911099</v>
      </c>
      <c r="M33" s="104">
        <f t="shared" si="3"/>
        <v>0.2166459792410472</v>
      </c>
      <c r="N33" s="85">
        <v>251657988</v>
      </c>
      <c r="O33" s="86">
        <v>12621775</v>
      </c>
      <c r="P33" s="86">
        <f t="shared" si="4"/>
        <v>264279763</v>
      </c>
      <c r="Q33" s="104">
        <f t="shared" si="5"/>
        <v>0.2105656895187161</v>
      </c>
      <c r="R33" s="85">
        <v>241520527</v>
      </c>
      <c r="S33" s="86">
        <v>17018352</v>
      </c>
      <c r="T33" s="86">
        <f t="shared" si="6"/>
        <v>258538879</v>
      </c>
      <c r="U33" s="104">
        <f t="shared" si="7"/>
        <v>0.21723971122168215</v>
      </c>
      <c r="V33" s="85">
        <v>0</v>
      </c>
      <c r="W33" s="86">
        <v>0</v>
      </c>
      <c r="X33" s="86">
        <f t="shared" si="8"/>
        <v>0</v>
      </c>
      <c r="Y33" s="104">
        <f t="shared" si="9"/>
        <v>0</v>
      </c>
      <c r="Z33" s="85">
        <f t="shared" si="10"/>
        <v>754383113</v>
      </c>
      <c r="AA33" s="86">
        <f t="shared" si="11"/>
        <v>40346628</v>
      </c>
      <c r="AB33" s="86">
        <f t="shared" si="12"/>
        <v>794729741</v>
      </c>
      <c r="AC33" s="104">
        <f t="shared" si="13"/>
        <v>0.6677790980679631</v>
      </c>
      <c r="AD33" s="85">
        <v>201187472</v>
      </c>
      <c r="AE33" s="86">
        <v>19232961</v>
      </c>
      <c r="AF33" s="86">
        <f t="shared" si="14"/>
        <v>220420433</v>
      </c>
      <c r="AG33" s="86">
        <v>1093551830</v>
      </c>
      <c r="AH33" s="86">
        <v>1108995070</v>
      </c>
      <c r="AI33" s="87">
        <v>746680015</v>
      </c>
      <c r="AJ33" s="124">
        <f t="shared" si="15"/>
        <v>0.6732942600006329</v>
      </c>
      <c r="AK33" s="125">
        <f t="shared" si="16"/>
        <v>0.17293517429938077</v>
      </c>
    </row>
    <row r="34" spans="1:37" ht="12.75">
      <c r="A34" s="62" t="s">
        <v>98</v>
      </c>
      <c r="B34" s="63" t="s">
        <v>222</v>
      </c>
      <c r="C34" s="64" t="s">
        <v>223</v>
      </c>
      <c r="D34" s="85">
        <v>203129305</v>
      </c>
      <c r="E34" s="86">
        <v>33091914</v>
      </c>
      <c r="F34" s="87">
        <f t="shared" si="0"/>
        <v>236221219</v>
      </c>
      <c r="G34" s="85">
        <v>200654344</v>
      </c>
      <c r="H34" s="86">
        <v>33341913</v>
      </c>
      <c r="I34" s="87">
        <f t="shared" si="1"/>
        <v>233996257</v>
      </c>
      <c r="J34" s="85">
        <v>65837582</v>
      </c>
      <c r="K34" s="86">
        <v>0</v>
      </c>
      <c r="L34" s="86">
        <f t="shared" si="2"/>
        <v>65837582</v>
      </c>
      <c r="M34" s="104">
        <f t="shared" si="3"/>
        <v>0.27871154961739486</v>
      </c>
      <c r="N34" s="85">
        <v>53054426</v>
      </c>
      <c r="O34" s="86">
        <v>56623</v>
      </c>
      <c r="P34" s="86">
        <f t="shared" si="4"/>
        <v>53111049</v>
      </c>
      <c r="Q34" s="104">
        <f t="shared" si="5"/>
        <v>0.2248360635206103</v>
      </c>
      <c r="R34" s="85">
        <v>50022240</v>
      </c>
      <c r="S34" s="86">
        <v>0</v>
      </c>
      <c r="T34" s="86">
        <f t="shared" si="6"/>
        <v>50022240</v>
      </c>
      <c r="U34" s="104">
        <f t="shared" si="7"/>
        <v>0.2137736758755077</v>
      </c>
      <c r="V34" s="85">
        <v>0</v>
      </c>
      <c r="W34" s="86">
        <v>0</v>
      </c>
      <c r="X34" s="86">
        <f t="shared" si="8"/>
        <v>0</v>
      </c>
      <c r="Y34" s="104">
        <f t="shared" si="9"/>
        <v>0</v>
      </c>
      <c r="Z34" s="85">
        <f t="shared" si="10"/>
        <v>168914248</v>
      </c>
      <c r="AA34" s="86">
        <f t="shared" si="11"/>
        <v>56623</v>
      </c>
      <c r="AB34" s="86">
        <f t="shared" si="12"/>
        <v>168970871</v>
      </c>
      <c r="AC34" s="104">
        <f t="shared" si="13"/>
        <v>0.7221092899789419</v>
      </c>
      <c r="AD34" s="85">
        <v>38787527</v>
      </c>
      <c r="AE34" s="86">
        <v>2406463</v>
      </c>
      <c r="AF34" s="86">
        <f t="shared" si="14"/>
        <v>41193990</v>
      </c>
      <c r="AG34" s="86">
        <v>237724631</v>
      </c>
      <c r="AH34" s="86">
        <v>243124631</v>
      </c>
      <c r="AI34" s="87">
        <v>143328440</v>
      </c>
      <c r="AJ34" s="124">
        <f t="shared" si="15"/>
        <v>0.5895266119704671</v>
      </c>
      <c r="AK34" s="125">
        <f t="shared" si="16"/>
        <v>0.2143091747121364</v>
      </c>
    </row>
    <row r="35" spans="1:37" ht="12.75">
      <c r="A35" s="62" t="s">
        <v>113</v>
      </c>
      <c r="B35" s="63" t="s">
        <v>224</v>
      </c>
      <c r="C35" s="64" t="s">
        <v>225</v>
      </c>
      <c r="D35" s="85">
        <v>152286000</v>
      </c>
      <c r="E35" s="86">
        <v>2915000</v>
      </c>
      <c r="F35" s="87">
        <f t="shared" si="0"/>
        <v>155201000</v>
      </c>
      <c r="G35" s="85">
        <v>152286000</v>
      </c>
      <c r="H35" s="86">
        <v>2915000</v>
      </c>
      <c r="I35" s="87">
        <f t="shared" si="1"/>
        <v>155201000</v>
      </c>
      <c r="J35" s="85">
        <v>123421794</v>
      </c>
      <c r="K35" s="86">
        <v>0</v>
      </c>
      <c r="L35" s="86">
        <f t="shared" si="2"/>
        <v>123421794</v>
      </c>
      <c r="M35" s="104">
        <f t="shared" si="3"/>
        <v>0.7952383940825124</v>
      </c>
      <c r="N35" s="85">
        <v>571771</v>
      </c>
      <c r="O35" s="86">
        <v>30019</v>
      </c>
      <c r="P35" s="86">
        <f t="shared" si="4"/>
        <v>601790</v>
      </c>
      <c r="Q35" s="104">
        <f t="shared" si="5"/>
        <v>0.0038774879027841315</v>
      </c>
      <c r="R35" s="85">
        <v>1328443</v>
      </c>
      <c r="S35" s="86">
        <v>18536</v>
      </c>
      <c r="T35" s="86">
        <f t="shared" si="6"/>
        <v>1346979</v>
      </c>
      <c r="U35" s="104">
        <f t="shared" si="7"/>
        <v>0.008678932481105147</v>
      </c>
      <c r="V35" s="85">
        <v>0</v>
      </c>
      <c r="W35" s="86">
        <v>0</v>
      </c>
      <c r="X35" s="86">
        <f t="shared" si="8"/>
        <v>0</v>
      </c>
      <c r="Y35" s="104">
        <f t="shared" si="9"/>
        <v>0</v>
      </c>
      <c r="Z35" s="85">
        <f t="shared" si="10"/>
        <v>125322008</v>
      </c>
      <c r="AA35" s="86">
        <f t="shared" si="11"/>
        <v>48555</v>
      </c>
      <c r="AB35" s="86">
        <f t="shared" si="12"/>
        <v>125370563</v>
      </c>
      <c r="AC35" s="104">
        <f t="shared" si="13"/>
        <v>0.8077948144664017</v>
      </c>
      <c r="AD35" s="85">
        <v>49048070</v>
      </c>
      <c r="AE35" s="86">
        <v>105186</v>
      </c>
      <c r="AF35" s="86">
        <f t="shared" si="14"/>
        <v>49153256</v>
      </c>
      <c r="AG35" s="86">
        <v>152877000</v>
      </c>
      <c r="AH35" s="86">
        <v>154807792</v>
      </c>
      <c r="AI35" s="87">
        <v>151115797</v>
      </c>
      <c r="AJ35" s="124">
        <f t="shared" si="15"/>
        <v>0.9761511035568545</v>
      </c>
      <c r="AK35" s="125">
        <f t="shared" si="16"/>
        <v>-0.9725963423460696</v>
      </c>
    </row>
    <row r="36" spans="1:37" ht="16.5">
      <c r="A36" s="65"/>
      <c r="B36" s="66" t="s">
        <v>226</v>
      </c>
      <c r="C36" s="67"/>
      <c r="D36" s="88">
        <f>SUM(D31:D35)</f>
        <v>2913954220</v>
      </c>
      <c r="E36" s="89">
        <f>SUM(E31:E35)</f>
        <v>368394317</v>
      </c>
      <c r="F36" s="90">
        <f t="shared" si="0"/>
        <v>3282348537</v>
      </c>
      <c r="G36" s="88">
        <f>SUM(G31:G35)</f>
        <v>2776524762</v>
      </c>
      <c r="H36" s="89">
        <f>SUM(H31:H35)</f>
        <v>411238704</v>
      </c>
      <c r="I36" s="90">
        <f t="shared" si="1"/>
        <v>3187763466</v>
      </c>
      <c r="J36" s="88">
        <f>SUM(J31:J35)</f>
        <v>845967189</v>
      </c>
      <c r="K36" s="89">
        <f>SUM(K31:K35)</f>
        <v>25568283</v>
      </c>
      <c r="L36" s="89">
        <f t="shared" si="2"/>
        <v>871535472</v>
      </c>
      <c r="M36" s="105">
        <f t="shared" si="3"/>
        <v>0.26552191584034696</v>
      </c>
      <c r="N36" s="88">
        <f>SUM(N31:N35)</f>
        <v>623510459</v>
      </c>
      <c r="O36" s="89">
        <f>SUM(O31:O35)</f>
        <v>52813256</v>
      </c>
      <c r="P36" s="89">
        <f t="shared" si="4"/>
        <v>676323715</v>
      </c>
      <c r="Q36" s="105">
        <f t="shared" si="5"/>
        <v>0.2060487201088481</v>
      </c>
      <c r="R36" s="88">
        <f>SUM(R31:R35)</f>
        <v>610062299</v>
      </c>
      <c r="S36" s="89">
        <f>SUM(S31:S35)</f>
        <v>55273422</v>
      </c>
      <c r="T36" s="89">
        <f t="shared" si="6"/>
        <v>665335721</v>
      </c>
      <c r="U36" s="105">
        <f t="shared" si="7"/>
        <v>0.2087155236253655</v>
      </c>
      <c r="V36" s="88">
        <f>SUM(V31:V35)</f>
        <v>0</v>
      </c>
      <c r="W36" s="89">
        <f>SUM(W31:W35)</f>
        <v>0</v>
      </c>
      <c r="X36" s="89">
        <f t="shared" si="8"/>
        <v>0</v>
      </c>
      <c r="Y36" s="105">
        <f t="shared" si="9"/>
        <v>0</v>
      </c>
      <c r="Z36" s="88">
        <f t="shared" si="10"/>
        <v>2079539947</v>
      </c>
      <c r="AA36" s="89">
        <f t="shared" si="11"/>
        <v>133654961</v>
      </c>
      <c r="AB36" s="89">
        <f t="shared" si="12"/>
        <v>2213194908</v>
      </c>
      <c r="AC36" s="105">
        <f t="shared" si="13"/>
        <v>0.6942782711469848</v>
      </c>
      <c r="AD36" s="88">
        <f>SUM(AD31:AD35)</f>
        <v>640682349</v>
      </c>
      <c r="AE36" s="89">
        <f>SUM(AE31:AE35)</f>
        <v>35276156</v>
      </c>
      <c r="AF36" s="89">
        <f t="shared" si="14"/>
        <v>675958505</v>
      </c>
      <c r="AG36" s="89">
        <f>SUM(AG31:AG35)</f>
        <v>3001293011</v>
      </c>
      <c r="AH36" s="89">
        <f>SUM(AH31:AH35)</f>
        <v>3074366502</v>
      </c>
      <c r="AI36" s="90">
        <f>SUM(AI31:AI35)</f>
        <v>2187161376</v>
      </c>
      <c r="AJ36" s="126">
        <f t="shared" si="15"/>
        <v>0.7114185555226298</v>
      </c>
      <c r="AK36" s="127">
        <f t="shared" si="16"/>
        <v>-0.01571514215950287</v>
      </c>
    </row>
    <row r="37" spans="1:37" ht="16.5">
      <c r="A37" s="68"/>
      <c r="B37" s="69" t="s">
        <v>227</v>
      </c>
      <c r="C37" s="70"/>
      <c r="D37" s="91">
        <f>SUM(D9,D11:D14,D16:D21,D23:D29,D31:D35)</f>
        <v>16800636009</v>
      </c>
      <c r="E37" s="92">
        <f>SUM(E9,E11:E14,E16:E21,E23:E29,E31:E35)</f>
        <v>2821395374</v>
      </c>
      <c r="F37" s="93">
        <f t="shared" si="0"/>
        <v>19622031383</v>
      </c>
      <c r="G37" s="91">
        <f>SUM(G9,G11:G14,G16:G21,G23:G29,G31:G35)</f>
        <v>16582636888</v>
      </c>
      <c r="H37" s="92">
        <f>SUM(H9,H11:H14,H16:H21,H23:H29,H31:H35)</f>
        <v>2898762507</v>
      </c>
      <c r="I37" s="93">
        <f t="shared" si="1"/>
        <v>19481399395</v>
      </c>
      <c r="J37" s="91">
        <f>SUM(J9,J11:J14,J16:J21,J23:J29,J31:J35)</f>
        <v>4061879045</v>
      </c>
      <c r="K37" s="92">
        <f>SUM(K9,K11:K14,K16:K21,K23:K29,K31:K35)</f>
        <v>315620764</v>
      </c>
      <c r="L37" s="92">
        <f t="shared" si="2"/>
        <v>4377499809</v>
      </c>
      <c r="M37" s="106">
        <f t="shared" si="3"/>
        <v>0.22309106144802868</v>
      </c>
      <c r="N37" s="91">
        <f>SUM(N9,N11:N14,N16:N21,N23:N29,N31:N35)</f>
        <v>3739260517</v>
      </c>
      <c r="O37" s="92">
        <f>SUM(O9,O11:O14,O16:O21,O23:O29,O31:O35)</f>
        <v>529782064</v>
      </c>
      <c r="P37" s="92">
        <f t="shared" si="4"/>
        <v>4269042581</v>
      </c>
      <c r="Q37" s="106">
        <f t="shared" si="5"/>
        <v>0.21756374239104437</v>
      </c>
      <c r="R37" s="91">
        <f>SUM(R9,R11:R14,R16:R21,R23:R29,R31:R35)</f>
        <v>3385390169</v>
      </c>
      <c r="S37" s="92">
        <f>SUM(S9,S11:S14,S16:S21,S23:S29,S31:S35)</f>
        <v>346601752</v>
      </c>
      <c r="T37" s="92">
        <f t="shared" si="6"/>
        <v>3731991921</v>
      </c>
      <c r="U37" s="106">
        <f t="shared" si="7"/>
        <v>0.19156693240208578</v>
      </c>
      <c r="V37" s="91">
        <f>SUM(V9,V11:V14,V16:V21,V23:V29,V31:V35)</f>
        <v>0</v>
      </c>
      <c r="W37" s="92">
        <f>SUM(W9,W11:W14,W16:W21,W23:W29,W31:W35)</f>
        <v>0</v>
      </c>
      <c r="X37" s="92">
        <f t="shared" si="8"/>
        <v>0</v>
      </c>
      <c r="Y37" s="106">
        <f t="shared" si="9"/>
        <v>0</v>
      </c>
      <c r="Z37" s="91">
        <f t="shared" si="10"/>
        <v>11186529731</v>
      </c>
      <c r="AA37" s="92">
        <f t="shared" si="11"/>
        <v>1192004580</v>
      </c>
      <c r="AB37" s="92">
        <f t="shared" si="12"/>
        <v>12378534311</v>
      </c>
      <c r="AC37" s="106">
        <f t="shared" si="13"/>
        <v>0.6354027274948746</v>
      </c>
      <c r="AD37" s="91">
        <f>SUM(AD9,AD11:AD14,AD16:AD21,AD23:AD29,AD31:AD35)</f>
        <v>3694688561</v>
      </c>
      <c r="AE37" s="92">
        <f>SUM(AE9,AE11:AE14,AE16:AE21,AE23:AE29,AE31:AE35)</f>
        <v>522502716</v>
      </c>
      <c r="AF37" s="92">
        <f t="shared" si="14"/>
        <v>4217191277</v>
      </c>
      <c r="AG37" s="92">
        <f>SUM(AG9,AG11:AG14,AG16:AG21,AG23:AG29,AG31:AG35)</f>
        <v>19668168375</v>
      </c>
      <c r="AH37" s="92">
        <f>SUM(AH9,AH11:AH14,AH16:AH21,AH23:AH29,AH31:AH35)</f>
        <v>19623650598</v>
      </c>
      <c r="AI37" s="93">
        <f>SUM(AI9,AI11:AI14,AI16:AI21,AI23:AI29,AI31:AI35)</f>
        <v>13654160886</v>
      </c>
      <c r="AJ37" s="128">
        <f t="shared" si="15"/>
        <v>0.6958012637766595</v>
      </c>
      <c r="AK37" s="129">
        <f t="shared" si="16"/>
        <v>-0.11505272683414025</v>
      </c>
    </row>
    <row r="38" spans="1:37" ht="12.75">
      <c r="A38" s="71"/>
      <c r="B38" s="71"/>
      <c r="C38" s="71"/>
      <c r="D38" s="94"/>
      <c r="E38" s="94"/>
      <c r="F38" s="94"/>
      <c r="G38" s="94"/>
      <c r="H38" s="94"/>
      <c r="I38" s="94"/>
      <c r="J38" s="94"/>
      <c r="K38" s="94"/>
      <c r="L38" s="94"/>
      <c r="M38" s="107"/>
      <c r="N38" s="94"/>
      <c r="O38" s="94"/>
      <c r="P38" s="94"/>
      <c r="Q38" s="107"/>
      <c r="R38" s="94"/>
      <c r="S38" s="94"/>
      <c r="T38" s="94"/>
      <c r="U38" s="107"/>
      <c r="V38" s="94"/>
      <c r="W38" s="94"/>
      <c r="X38" s="94"/>
      <c r="Y38" s="107"/>
      <c r="Z38" s="94"/>
      <c r="AA38" s="94"/>
      <c r="AB38" s="94"/>
      <c r="AC38" s="107"/>
      <c r="AD38" s="94"/>
      <c r="AE38" s="94"/>
      <c r="AF38" s="94"/>
      <c r="AG38" s="94"/>
      <c r="AH38" s="94"/>
      <c r="AI38" s="94"/>
      <c r="AJ38" s="107"/>
      <c r="AK38" s="107"/>
    </row>
    <row r="39" spans="1:37" ht="12.75">
      <c r="A39" s="71"/>
      <c r="B39" s="71"/>
      <c r="C39" s="71"/>
      <c r="D39" s="94"/>
      <c r="E39" s="94"/>
      <c r="F39" s="94"/>
      <c r="G39" s="94"/>
      <c r="H39" s="94"/>
      <c r="I39" s="94"/>
      <c r="J39" s="94"/>
      <c r="K39" s="94"/>
      <c r="L39" s="94"/>
      <c r="M39" s="107"/>
      <c r="N39" s="94"/>
      <c r="O39" s="94"/>
      <c r="P39" s="94"/>
      <c r="Q39" s="107"/>
      <c r="R39" s="94"/>
      <c r="S39" s="94"/>
      <c r="T39" s="94"/>
      <c r="U39" s="107"/>
      <c r="V39" s="94"/>
      <c r="W39" s="94"/>
      <c r="X39" s="94"/>
      <c r="Y39" s="107"/>
      <c r="Z39" s="94"/>
      <c r="AA39" s="94"/>
      <c r="AB39" s="94"/>
      <c r="AC39" s="107"/>
      <c r="AD39" s="94"/>
      <c r="AE39" s="94"/>
      <c r="AF39" s="94"/>
      <c r="AG39" s="94"/>
      <c r="AH39" s="94"/>
      <c r="AI39" s="94"/>
      <c r="AJ39" s="107"/>
      <c r="AK39" s="107"/>
    </row>
    <row r="40" spans="1:37" ht="12.75">
      <c r="A40" s="71"/>
      <c r="B40" s="71"/>
      <c r="C40" s="71"/>
      <c r="D40" s="94"/>
      <c r="E40" s="94"/>
      <c r="F40" s="94"/>
      <c r="G40" s="94"/>
      <c r="H40" s="94"/>
      <c r="I40" s="94"/>
      <c r="J40" s="94"/>
      <c r="K40" s="94"/>
      <c r="L40" s="94"/>
      <c r="M40" s="107"/>
      <c r="N40" s="94"/>
      <c r="O40" s="94"/>
      <c r="P40" s="94"/>
      <c r="Q40" s="107"/>
      <c r="R40" s="94"/>
      <c r="S40" s="94"/>
      <c r="T40" s="94"/>
      <c r="U40" s="107"/>
      <c r="V40" s="94"/>
      <c r="W40" s="94"/>
      <c r="X40" s="94"/>
      <c r="Y40" s="107"/>
      <c r="Z40" s="94"/>
      <c r="AA40" s="94"/>
      <c r="AB40" s="94"/>
      <c r="AC40" s="107"/>
      <c r="AD40" s="94"/>
      <c r="AE40" s="94"/>
      <c r="AF40" s="94"/>
      <c r="AG40" s="94"/>
      <c r="AH40" s="94"/>
      <c r="AI40" s="94"/>
      <c r="AJ40" s="107"/>
      <c r="AK40" s="107"/>
    </row>
    <row r="41" spans="1:37" ht="12.75">
      <c r="A41" s="71"/>
      <c r="B41" s="71"/>
      <c r="C41" s="71"/>
      <c r="D41" s="94"/>
      <c r="E41" s="94"/>
      <c r="F41" s="94"/>
      <c r="G41" s="94"/>
      <c r="H41" s="94"/>
      <c r="I41" s="94"/>
      <c r="J41" s="94"/>
      <c r="K41" s="94"/>
      <c r="L41" s="94"/>
      <c r="M41" s="107"/>
      <c r="N41" s="94"/>
      <c r="O41" s="94"/>
      <c r="P41" s="94"/>
      <c r="Q41" s="107"/>
      <c r="R41" s="94"/>
      <c r="S41" s="94"/>
      <c r="T41" s="94"/>
      <c r="U41" s="107"/>
      <c r="V41" s="94"/>
      <c r="W41" s="94"/>
      <c r="X41" s="94"/>
      <c r="Y41" s="107"/>
      <c r="Z41" s="94"/>
      <c r="AA41" s="94"/>
      <c r="AB41" s="94"/>
      <c r="AC41" s="107"/>
      <c r="AD41" s="94"/>
      <c r="AE41" s="94"/>
      <c r="AF41" s="94"/>
      <c r="AG41" s="94"/>
      <c r="AH41" s="94"/>
      <c r="AI41" s="94"/>
      <c r="AJ41" s="107"/>
      <c r="AK41" s="107"/>
    </row>
    <row r="42" spans="1:37" ht="12.75">
      <c r="A42" s="71"/>
      <c r="B42" s="71"/>
      <c r="C42" s="71"/>
      <c r="D42" s="94"/>
      <c r="E42" s="94"/>
      <c r="F42" s="94"/>
      <c r="G42" s="94"/>
      <c r="H42" s="94"/>
      <c r="I42" s="94"/>
      <c r="J42" s="94"/>
      <c r="K42" s="94"/>
      <c r="L42" s="94"/>
      <c r="M42" s="107"/>
      <c r="N42" s="94"/>
      <c r="O42" s="94"/>
      <c r="P42" s="94"/>
      <c r="Q42" s="107"/>
      <c r="R42" s="94"/>
      <c r="S42" s="94"/>
      <c r="T42" s="94"/>
      <c r="U42" s="107"/>
      <c r="V42" s="94"/>
      <c r="W42" s="94"/>
      <c r="X42" s="94"/>
      <c r="Y42" s="107"/>
      <c r="Z42" s="94"/>
      <c r="AA42" s="94"/>
      <c r="AB42" s="94"/>
      <c r="AC42" s="107"/>
      <c r="AD42" s="94"/>
      <c r="AE42" s="94"/>
      <c r="AF42" s="94"/>
      <c r="AG42" s="94"/>
      <c r="AH42" s="94"/>
      <c r="AI42" s="94"/>
      <c r="AJ42" s="107"/>
      <c r="AK42" s="107"/>
    </row>
    <row r="43" spans="1:37" ht="12.75">
      <c r="A43" s="71"/>
      <c r="B43" s="71"/>
      <c r="C43" s="71"/>
      <c r="D43" s="94"/>
      <c r="E43" s="94"/>
      <c r="F43" s="94"/>
      <c r="G43" s="94"/>
      <c r="H43" s="94"/>
      <c r="I43" s="94"/>
      <c r="J43" s="94"/>
      <c r="K43" s="94"/>
      <c r="L43" s="94"/>
      <c r="M43" s="107"/>
      <c r="N43" s="94"/>
      <c r="O43" s="94"/>
      <c r="P43" s="94"/>
      <c r="Q43" s="107"/>
      <c r="R43" s="94"/>
      <c r="S43" s="94"/>
      <c r="T43" s="94"/>
      <c r="U43" s="107"/>
      <c r="V43" s="94"/>
      <c r="W43" s="94"/>
      <c r="X43" s="94"/>
      <c r="Y43" s="107"/>
      <c r="Z43" s="94"/>
      <c r="AA43" s="94"/>
      <c r="AB43" s="94"/>
      <c r="AC43" s="107"/>
      <c r="AD43" s="94"/>
      <c r="AE43" s="94"/>
      <c r="AF43" s="94"/>
      <c r="AG43" s="94"/>
      <c r="AH43" s="94"/>
      <c r="AI43" s="94"/>
      <c r="AJ43" s="107"/>
      <c r="AK43" s="107"/>
    </row>
    <row r="44" spans="1:37" ht="12.75">
      <c r="A44" s="71"/>
      <c r="B44" s="71"/>
      <c r="C44" s="71"/>
      <c r="D44" s="94"/>
      <c r="E44" s="94"/>
      <c r="F44" s="94"/>
      <c r="G44" s="94"/>
      <c r="H44" s="94"/>
      <c r="I44" s="94"/>
      <c r="J44" s="94"/>
      <c r="K44" s="94"/>
      <c r="L44" s="94"/>
      <c r="M44" s="107"/>
      <c r="N44" s="94"/>
      <c r="O44" s="94"/>
      <c r="P44" s="94"/>
      <c r="Q44" s="107"/>
      <c r="R44" s="94"/>
      <c r="S44" s="94"/>
      <c r="T44" s="94"/>
      <c r="U44" s="107"/>
      <c r="V44" s="94"/>
      <c r="W44" s="94"/>
      <c r="X44" s="94"/>
      <c r="Y44" s="107"/>
      <c r="Z44" s="94"/>
      <c r="AA44" s="94"/>
      <c r="AB44" s="94"/>
      <c r="AC44" s="107"/>
      <c r="AD44" s="94"/>
      <c r="AE44" s="94"/>
      <c r="AF44" s="94"/>
      <c r="AG44" s="94"/>
      <c r="AH44" s="94"/>
      <c r="AI44" s="94"/>
      <c r="AJ44" s="107"/>
      <c r="AK44" s="107"/>
    </row>
    <row r="45" spans="1:37" ht="12.75">
      <c r="A45" s="71"/>
      <c r="B45" s="71"/>
      <c r="C45" s="71"/>
      <c r="D45" s="94"/>
      <c r="E45" s="94"/>
      <c r="F45" s="94"/>
      <c r="G45" s="94"/>
      <c r="H45" s="94"/>
      <c r="I45" s="94"/>
      <c r="J45" s="94"/>
      <c r="K45" s="94"/>
      <c r="L45" s="94"/>
      <c r="M45" s="107"/>
      <c r="N45" s="94"/>
      <c r="O45" s="94"/>
      <c r="P45" s="94"/>
      <c r="Q45" s="107"/>
      <c r="R45" s="94"/>
      <c r="S45" s="94"/>
      <c r="T45" s="94"/>
      <c r="U45" s="107"/>
      <c r="V45" s="94"/>
      <c r="W45" s="94"/>
      <c r="X45" s="94"/>
      <c r="Y45" s="107"/>
      <c r="Z45" s="94"/>
      <c r="AA45" s="94"/>
      <c r="AB45" s="94"/>
      <c r="AC45" s="107"/>
      <c r="AD45" s="94"/>
      <c r="AE45" s="94"/>
      <c r="AF45" s="94"/>
      <c r="AG45" s="94"/>
      <c r="AH45" s="94"/>
      <c r="AI45" s="94"/>
      <c r="AJ45" s="107"/>
      <c r="AK45" s="107"/>
    </row>
    <row r="46" spans="1:37" ht="12.75">
      <c r="A46" s="71"/>
      <c r="B46" s="71"/>
      <c r="C46" s="71"/>
      <c r="D46" s="94"/>
      <c r="E46" s="94"/>
      <c r="F46" s="94"/>
      <c r="G46" s="94"/>
      <c r="H46" s="94"/>
      <c r="I46" s="94"/>
      <c r="J46" s="94"/>
      <c r="K46" s="94"/>
      <c r="L46" s="94"/>
      <c r="M46" s="107"/>
      <c r="N46" s="94"/>
      <c r="O46" s="94"/>
      <c r="P46" s="94"/>
      <c r="Q46" s="107"/>
      <c r="R46" s="94"/>
      <c r="S46" s="94"/>
      <c r="T46" s="94"/>
      <c r="U46" s="107"/>
      <c r="V46" s="94"/>
      <c r="W46" s="94"/>
      <c r="X46" s="94"/>
      <c r="Y46" s="107"/>
      <c r="Z46" s="94"/>
      <c r="AA46" s="94"/>
      <c r="AB46" s="94"/>
      <c r="AC46" s="107"/>
      <c r="AD46" s="94"/>
      <c r="AE46" s="94"/>
      <c r="AF46" s="94"/>
      <c r="AG46" s="94"/>
      <c r="AH46" s="94"/>
      <c r="AI46" s="94"/>
      <c r="AJ46" s="107"/>
      <c r="AK46" s="107"/>
    </row>
    <row r="47" spans="1:37" ht="12.75">
      <c r="A47" s="71"/>
      <c r="B47" s="71"/>
      <c r="C47" s="71"/>
      <c r="D47" s="94"/>
      <c r="E47" s="94"/>
      <c r="F47" s="94"/>
      <c r="G47" s="94"/>
      <c r="H47" s="94"/>
      <c r="I47" s="94"/>
      <c r="J47" s="94"/>
      <c r="K47" s="94"/>
      <c r="L47" s="94"/>
      <c r="M47" s="107"/>
      <c r="N47" s="94"/>
      <c r="O47" s="94"/>
      <c r="P47" s="94"/>
      <c r="Q47" s="107"/>
      <c r="R47" s="94"/>
      <c r="S47" s="94"/>
      <c r="T47" s="94"/>
      <c r="U47" s="107"/>
      <c r="V47" s="94"/>
      <c r="W47" s="94"/>
      <c r="X47" s="94"/>
      <c r="Y47" s="107"/>
      <c r="Z47" s="94"/>
      <c r="AA47" s="94"/>
      <c r="AB47" s="94"/>
      <c r="AC47" s="107"/>
      <c r="AD47" s="94"/>
      <c r="AE47" s="94"/>
      <c r="AF47" s="94"/>
      <c r="AG47" s="94"/>
      <c r="AH47" s="94"/>
      <c r="AI47" s="94"/>
      <c r="AJ47" s="107"/>
      <c r="AK47" s="107"/>
    </row>
    <row r="48" spans="1:37" ht="12.75">
      <c r="A48" s="71"/>
      <c r="B48" s="71"/>
      <c r="C48" s="71"/>
      <c r="D48" s="94"/>
      <c r="E48" s="94"/>
      <c r="F48" s="94"/>
      <c r="G48" s="94"/>
      <c r="H48" s="94"/>
      <c r="I48" s="94"/>
      <c r="J48" s="94"/>
      <c r="K48" s="94"/>
      <c r="L48" s="94"/>
      <c r="M48" s="107"/>
      <c r="N48" s="94"/>
      <c r="O48" s="94"/>
      <c r="P48" s="94"/>
      <c r="Q48" s="107"/>
      <c r="R48" s="94"/>
      <c r="S48" s="94"/>
      <c r="T48" s="94"/>
      <c r="U48" s="107"/>
      <c r="V48" s="94"/>
      <c r="W48" s="94"/>
      <c r="X48" s="94"/>
      <c r="Y48" s="107"/>
      <c r="Z48" s="94"/>
      <c r="AA48" s="94"/>
      <c r="AB48" s="94"/>
      <c r="AC48" s="107"/>
      <c r="AD48" s="94"/>
      <c r="AE48" s="94"/>
      <c r="AF48" s="94"/>
      <c r="AG48" s="94"/>
      <c r="AH48" s="94"/>
      <c r="AI48" s="94"/>
      <c r="AJ48" s="107"/>
      <c r="AK48" s="107"/>
    </row>
    <row r="49" spans="1:37" ht="12.75">
      <c r="A49" s="71"/>
      <c r="B49" s="71"/>
      <c r="C49" s="71"/>
      <c r="D49" s="94"/>
      <c r="E49" s="94"/>
      <c r="F49" s="94"/>
      <c r="G49" s="94"/>
      <c r="H49" s="94"/>
      <c r="I49" s="94"/>
      <c r="J49" s="94"/>
      <c r="K49" s="94"/>
      <c r="L49" s="94"/>
      <c r="M49" s="107"/>
      <c r="N49" s="94"/>
      <c r="O49" s="94"/>
      <c r="P49" s="94"/>
      <c r="Q49" s="107"/>
      <c r="R49" s="94"/>
      <c r="S49" s="94"/>
      <c r="T49" s="94"/>
      <c r="U49" s="107"/>
      <c r="V49" s="94"/>
      <c r="W49" s="94"/>
      <c r="X49" s="94"/>
      <c r="Y49" s="107"/>
      <c r="Z49" s="94"/>
      <c r="AA49" s="94"/>
      <c r="AB49" s="94"/>
      <c r="AC49" s="107"/>
      <c r="AD49" s="94"/>
      <c r="AE49" s="94"/>
      <c r="AF49" s="94"/>
      <c r="AG49" s="94"/>
      <c r="AH49" s="94"/>
      <c r="AI49" s="94"/>
      <c r="AJ49" s="107"/>
      <c r="AK49" s="107"/>
    </row>
    <row r="50" spans="1:37" ht="12.75">
      <c r="A50" s="71"/>
      <c r="B50" s="71"/>
      <c r="C50" s="71"/>
      <c r="D50" s="94"/>
      <c r="E50" s="94"/>
      <c r="F50" s="94"/>
      <c r="G50" s="94"/>
      <c r="H50" s="94"/>
      <c r="I50" s="94"/>
      <c r="J50" s="94"/>
      <c r="K50" s="94"/>
      <c r="L50" s="94"/>
      <c r="M50" s="107"/>
      <c r="N50" s="94"/>
      <c r="O50" s="94"/>
      <c r="P50" s="94"/>
      <c r="Q50" s="107"/>
      <c r="R50" s="94"/>
      <c r="S50" s="94"/>
      <c r="T50" s="94"/>
      <c r="U50" s="107"/>
      <c r="V50" s="94"/>
      <c r="W50" s="94"/>
      <c r="X50" s="94"/>
      <c r="Y50" s="107"/>
      <c r="Z50" s="94"/>
      <c r="AA50" s="94"/>
      <c r="AB50" s="94"/>
      <c r="AC50" s="107"/>
      <c r="AD50" s="94"/>
      <c r="AE50" s="94"/>
      <c r="AF50" s="94"/>
      <c r="AG50" s="94"/>
      <c r="AH50" s="94"/>
      <c r="AI50" s="94"/>
      <c r="AJ50" s="107"/>
      <c r="AK50" s="107"/>
    </row>
    <row r="51" spans="1:37" ht="12.75">
      <c r="A51" s="71"/>
      <c r="B51" s="71"/>
      <c r="C51" s="71"/>
      <c r="D51" s="94"/>
      <c r="E51" s="94"/>
      <c r="F51" s="94"/>
      <c r="G51" s="94"/>
      <c r="H51" s="94"/>
      <c r="I51" s="94"/>
      <c r="J51" s="94"/>
      <c r="K51" s="94"/>
      <c r="L51" s="94"/>
      <c r="M51" s="107"/>
      <c r="N51" s="94"/>
      <c r="O51" s="94"/>
      <c r="P51" s="94"/>
      <c r="Q51" s="107"/>
      <c r="R51" s="94"/>
      <c r="S51" s="94"/>
      <c r="T51" s="94"/>
      <c r="U51" s="107"/>
      <c r="V51" s="94"/>
      <c r="W51" s="94"/>
      <c r="X51" s="94"/>
      <c r="Y51" s="107"/>
      <c r="Z51" s="94"/>
      <c r="AA51" s="94"/>
      <c r="AB51" s="94"/>
      <c r="AC51" s="107"/>
      <c r="AD51" s="94"/>
      <c r="AE51" s="94"/>
      <c r="AF51" s="94"/>
      <c r="AG51" s="94"/>
      <c r="AH51" s="94"/>
      <c r="AI51" s="94"/>
      <c r="AJ51" s="107"/>
      <c r="AK51" s="107"/>
    </row>
    <row r="52" spans="1:37" ht="12.75">
      <c r="A52" s="71"/>
      <c r="B52" s="71"/>
      <c r="C52" s="71"/>
      <c r="D52" s="94"/>
      <c r="E52" s="94"/>
      <c r="F52" s="94"/>
      <c r="G52" s="94"/>
      <c r="H52" s="94"/>
      <c r="I52" s="94"/>
      <c r="J52" s="94"/>
      <c r="K52" s="94"/>
      <c r="L52" s="94"/>
      <c r="M52" s="107"/>
      <c r="N52" s="94"/>
      <c r="O52" s="94"/>
      <c r="P52" s="94"/>
      <c r="Q52" s="107"/>
      <c r="R52" s="94"/>
      <c r="S52" s="94"/>
      <c r="T52" s="94"/>
      <c r="U52" s="107"/>
      <c r="V52" s="94"/>
      <c r="W52" s="94"/>
      <c r="X52" s="94"/>
      <c r="Y52" s="107"/>
      <c r="Z52" s="94"/>
      <c r="AA52" s="94"/>
      <c r="AB52" s="94"/>
      <c r="AC52" s="107"/>
      <c r="AD52" s="94"/>
      <c r="AE52" s="94"/>
      <c r="AF52" s="94"/>
      <c r="AG52" s="94"/>
      <c r="AH52" s="94"/>
      <c r="AI52" s="94"/>
      <c r="AJ52" s="107"/>
      <c r="AK52" s="107"/>
    </row>
    <row r="53" spans="1:37" ht="12.75">
      <c r="A53" s="71"/>
      <c r="B53" s="71"/>
      <c r="C53" s="71"/>
      <c r="D53" s="94"/>
      <c r="E53" s="94"/>
      <c r="F53" s="94"/>
      <c r="G53" s="94"/>
      <c r="H53" s="94"/>
      <c r="I53" s="94"/>
      <c r="J53" s="94"/>
      <c r="K53" s="94"/>
      <c r="L53" s="94"/>
      <c r="M53" s="107"/>
      <c r="N53" s="94"/>
      <c r="O53" s="94"/>
      <c r="P53" s="94"/>
      <c r="Q53" s="107"/>
      <c r="R53" s="94"/>
      <c r="S53" s="94"/>
      <c r="T53" s="94"/>
      <c r="U53" s="107"/>
      <c r="V53" s="94"/>
      <c r="W53" s="94"/>
      <c r="X53" s="94"/>
      <c r="Y53" s="107"/>
      <c r="Z53" s="94"/>
      <c r="AA53" s="94"/>
      <c r="AB53" s="94"/>
      <c r="AC53" s="107"/>
      <c r="AD53" s="94"/>
      <c r="AE53" s="94"/>
      <c r="AF53" s="94"/>
      <c r="AG53" s="94"/>
      <c r="AH53" s="94"/>
      <c r="AI53" s="94"/>
      <c r="AJ53" s="107"/>
      <c r="AK53" s="107"/>
    </row>
    <row r="54" spans="1:37" ht="12.75">
      <c r="A54" s="71"/>
      <c r="B54" s="71"/>
      <c r="C54" s="71"/>
      <c r="D54" s="94"/>
      <c r="E54" s="94"/>
      <c r="F54" s="94"/>
      <c r="G54" s="94"/>
      <c r="H54" s="94"/>
      <c r="I54" s="94"/>
      <c r="J54" s="94"/>
      <c r="K54" s="94"/>
      <c r="L54" s="94"/>
      <c r="M54" s="107"/>
      <c r="N54" s="94"/>
      <c r="O54" s="94"/>
      <c r="P54" s="94"/>
      <c r="Q54" s="107"/>
      <c r="R54" s="94"/>
      <c r="S54" s="94"/>
      <c r="T54" s="94"/>
      <c r="U54" s="107"/>
      <c r="V54" s="94"/>
      <c r="W54" s="94"/>
      <c r="X54" s="94"/>
      <c r="Y54" s="107"/>
      <c r="Z54" s="94"/>
      <c r="AA54" s="94"/>
      <c r="AB54" s="94"/>
      <c r="AC54" s="107"/>
      <c r="AD54" s="94"/>
      <c r="AE54" s="94"/>
      <c r="AF54" s="94"/>
      <c r="AG54" s="94"/>
      <c r="AH54" s="94"/>
      <c r="AI54" s="94"/>
      <c r="AJ54" s="107"/>
      <c r="AK54" s="107"/>
    </row>
    <row r="55" spans="1:37" ht="12.75">
      <c r="A55" s="71"/>
      <c r="B55" s="71"/>
      <c r="C55" s="71"/>
      <c r="D55" s="94"/>
      <c r="E55" s="94"/>
      <c r="F55" s="94"/>
      <c r="G55" s="94"/>
      <c r="H55" s="94"/>
      <c r="I55" s="94"/>
      <c r="J55" s="94"/>
      <c r="K55" s="94"/>
      <c r="L55" s="94"/>
      <c r="M55" s="107"/>
      <c r="N55" s="94"/>
      <c r="O55" s="94"/>
      <c r="P55" s="94"/>
      <c r="Q55" s="107"/>
      <c r="R55" s="94"/>
      <c r="S55" s="94"/>
      <c r="T55" s="94"/>
      <c r="U55" s="107"/>
      <c r="V55" s="94"/>
      <c r="W55" s="94"/>
      <c r="X55" s="94"/>
      <c r="Y55" s="107"/>
      <c r="Z55" s="94"/>
      <c r="AA55" s="94"/>
      <c r="AB55" s="94"/>
      <c r="AC55" s="107"/>
      <c r="AD55" s="94"/>
      <c r="AE55" s="94"/>
      <c r="AF55" s="94"/>
      <c r="AG55" s="94"/>
      <c r="AH55" s="94"/>
      <c r="AI55" s="94"/>
      <c r="AJ55" s="107"/>
      <c r="AK55" s="107"/>
    </row>
    <row r="56" spans="1:37" ht="12.75">
      <c r="A56" s="71"/>
      <c r="B56" s="71"/>
      <c r="C56" s="71"/>
      <c r="D56" s="94"/>
      <c r="E56" s="94"/>
      <c r="F56" s="94"/>
      <c r="G56" s="94"/>
      <c r="H56" s="94"/>
      <c r="I56" s="94"/>
      <c r="J56" s="94"/>
      <c r="K56" s="94"/>
      <c r="L56" s="94"/>
      <c r="M56" s="107"/>
      <c r="N56" s="94"/>
      <c r="O56" s="94"/>
      <c r="P56" s="94"/>
      <c r="Q56" s="107"/>
      <c r="R56" s="94"/>
      <c r="S56" s="94"/>
      <c r="T56" s="94"/>
      <c r="U56" s="107"/>
      <c r="V56" s="94"/>
      <c r="W56" s="94"/>
      <c r="X56" s="94"/>
      <c r="Y56" s="107"/>
      <c r="Z56" s="94"/>
      <c r="AA56" s="94"/>
      <c r="AB56" s="94"/>
      <c r="AC56" s="107"/>
      <c r="AD56" s="94"/>
      <c r="AE56" s="94"/>
      <c r="AF56" s="94"/>
      <c r="AG56" s="94"/>
      <c r="AH56" s="94"/>
      <c r="AI56" s="94"/>
      <c r="AJ56" s="107"/>
      <c r="AK56" s="107"/>
    </row>
    <row r="57" spans="1:37" ht="12.75">
      <c r="A57" s="71"/>
      <c r="B57" s="71"/>
      <c r="C57" s="71"/>
      <c r="D57" s="94"/>
      <c r="E57" s="94"/>
      <c r="F57" s="94"/>
      <c r="G57" s="94"/>
      <c r="H57" s="94"/>
      <c r="I57" s="94"/>
      <c r="J57" s="94"/>
      <c r="K57" s="94"/>
      <c r="L57" s="94"/>
      <c r="M57" s="107"/>
      <c r="N57" s="94"/>
      <c r="O57" s="94"/>
      <c r="P57" s="94"/>
      <c r="Q57" s="107"/>
      <c r="R57" s="94"/>
      <c r="S57" s="94"/>
      <c r="T57" s="94"/>
      <c r="U57" s="107"/>
      <c r="V57" s="94"/>
      <c r="W57" s="94"/>
      <c r="X57" s="94"/>
      <c r="Y57" s="107"/>
      <c r="Z57" s="94"/>
      <c r="AA57" s="94"/>
      <c r="AB57" s="94"/>
      <c r="AC57" s="107"/>
      <c r="AD57" s="94"/>
      <c r="AE57" s="94"/>
      <c r="AF57" s="94"/>
      <c r="AG57" s="94"/>
      <c r="AH57" s="94"/>
      <c r="AI57" s="94"/>
      <c r="AJ57" s="107"/>
      <c r="AK57" s="107"/>
    </row>
    <row r="58" spans="1:37" ht="12.75">
      <c r="A58" s="71"/>
      <c r="B58" s="71"/>
      <c r="C58" s="71"/>
      <c r="D58" s="94"/>
      <c r="E58" s="94"/>
      <c r="F58" s="94"/>
      <c r="G58" s="94"/>
      <c r="H58" s="94"/>
      <c r="I58" s="94"/>
      <c r="J58" s="94"/>
      <c r="K58" s="94"/>
      <c r="L58" s="94"/>
      <c r="M58" s="107"/>
      <c r="N58" s="94"/>
      <c r="O58" s="94"/>
      <c r="P58" s="94"/>
      <c r="Q58" s="107"/>
      <c r="R58" s="94"/>
      <c r="S58" s="94"/>
      <c r="T58" s="94"/>
      <c r="U58" s="107"/>
      <c r="V58" s="94"/>
      <c r="W58" s="94"/>
      <c r="X58" s="94"/>
      <c r="Y58" s="107"/>
      <c r="Z58" s="94"/>
      <c r="AA58" s="94"/>
      <c r="AB58" s="94"/>
      <c r="AC58" s="107"/>
      <c r="AD58" s="94"/>
      <c r="AE58" s="94"/>
      <c r="AF58" s="94"/>
      <c r="AG58" s="94"/>
      <c r="AH58" s="94"/>
      <c r="AI58" s="94"/>
      <c r="AJ58" s="107"/>
      <c r="AK58" s="107"/>
    </row>
    <row r="59" spans="1:37" ht="12.75">
      <c r="A59" s="71"/>
      <c r="B59" s="71"/>
      <c r="C59" s="71"/>
      <c r="D59" s="94"/>
      <c r="E59" s="94"/>
      <c r="F59" s="94"/>
      <c r="G59" s="94"/>
      <c r="H59" s="94"/>
      <c r="I59" s="94"/>
      <c r="J59" s="94"/>
      <c r="K59" s="94"/>
      <c r="L59" s="94"/>
      <c r="M59" s="107"/>
      <c r="N59" s="94"/>
      <c r="O59" s="94"/>
      <c r="P59" s="94"/>
      <c r="Q59" s="107"/>
      <c r="R59" s="94"/>
      <c r="S59" s="94"/>
      <c r="T59" s="94"/>
      <c r="U59" s="107"/>
      <c r="V59" s="94"/>
      <c r="W59" s="94"/>
      <c r="X59" s="94"/>
      <c r="Y59" s="107"/>
      <c r="Z59" s="94"/>
      <c r="AA59" s="94"/>
      <c r="AB59" s="94"/>
      <c r="AC59" s="107"/>
      <c r="AD59" s="94"/>
      <c r="AE59" s="94"/>
      <c r="AF59" s="94"/>
      <c r="AG59" s="94"/>
      <c r="AH59" s="94"/>
      <c r="AI59" s="94"/>
      <c r="AJ59" s="107"/>
      <c r="AK59" s="107"/>
    </row>
    <row r="60" spans="1:37" ht="12.75">
      <c r="A60" s="71"/>
      <c r="B60" s="71"/>
      <c r="C60" s="71"/>
      <c r="D60" s="94"/>
      <c r="E60" s="94"/>
      <c r="F60" s="94"/>
      <c r="G60" s="94"/>
      <c r="H60" s="94"/>
      <c r="I60" s="94"/>
      <c r="J60" s="94"/>
      <c r="K60" s="94"/>
      <c r="L60" s="94"/>
      <c r="M60" s="107"/>
      <c r="N60" s="94"/>
      <c r="O60" s="94"/>
      <c r="P60" s="94"/>
      <c r="Q60" s="107"/>
      <c r="R60" s="94"/>
      <c r="S60" s="94"/>
      <c r="T60" s="94"/>
      <c r="U60" s="107"/>
      <c r="V60" s="94"/>
      <c r="W60" s="94"/>
      <c r="X60" s="94"/>
      <c r="Y60" s="107"/>
      <c r="Z60" s="94"/>
      <c r="AA60" s="94"/>
      <c r="AB60" s="94"/>
      <c r="AC60" s="107"/>
      <c r="AD60" s="94"/>
      <c r="AE60" s="94"/>
      <c r="AF60" s="94"/>
      <c r="AG60" s="94"/>
      <c r="AH60" s="94"/>
      <c r="AI60" s="94"/>
      <c r="AJ60" s="107"/>
      <c r="AK60" s="107"/>
    </row>
    <row r="61" spans="1:37" ht="12.75">
      <c r="A61" s="71"/>
      <c r="B61" s="71"/>
      <c r="C61" s="71"/>
      <c r="D61" s="94"/>
      <c r="E61" s="94"/>
      <c r="F61" s="94"/>
      <c r="G61" s="94"/>
      <c r="H61" s="94"/>
      <c r="I61" s="94"/>
      <c r="J61" s="94"/>
      <c r="K61" s="94"/>
      <c r="L61" s="94"/>
      <c r="M61" s="107"/>
      <c r="N61" s="94"/>
      <c r="O61" s="94"/>
      <c r="P61" s="94"/>
      <c r="Q61" s="107"/>
      <c r="R61" s="94"/>
      <c r="S61" s="94"/>
      <c r="T61" s="94"/>
      <c r="U61" s="107"/>
      <c r="V61" s="94"/>
      <c r="W61" s="94"/>
      <c r="X61" s="94"/>
      <c r="Y61" s="107"/>
      <c r="Z61" s="94"/>
      <c r="AA61" s="94"/>
      <c r="AB61" s="94"/>
      <c r="AC61" s="107"/>
      <c r="AD61" s="94"/>
      <c r="AE61" s="94"/>
      <c r="AF61" s="94"/>
      <c r="AG61" s="94"/>
      <c r="AH61" s="94"/>
      <c r="AI61" s="94"/>
      <c r="AJ61" s="107"/>
      <c r="AK61" s="107"/>
    </row>
    <row r="62" spans="1:37" ht="12.75">
      <c r="A62" s="71"/>
      <c r="B62" s="71"/>
      <c r="C62" s="71"/>
      <c r="D62" s="94"/>
      <c r="E62" s="94"/>
      <c r="F62" s="94"/>
      <c r="G62" s="94"/>
      <c r="H62" s="94"/>
      <c r="I62" s="94"/>
      <c r="J62" s="94"/>
      <c r="K62" s="94"/>
      <c r="L62" s="94"/>
      <c r="M62" s="107"/>
      <c r="N62" s="94"/>
      <c r="O62" s="94"/>
      <c r="P62" s="94"/>
      <c r="Q62" s="107"/>
      <c r="R62" s="94"/>
      <c r="S62" s="94"/>
      <c r="T62" s="94"/>
      <c r="U62" s="107"/>
      <c r="V62" s="94"/>
      <c r="W62" s="94"/>
      <c r="X62" s="94"/>
      <c r="Y62" s="107"/>
      <c r="Z62" s="94"/>
      <c r="AA62" s="94"/>
      <c r="AB62" s="94"/>
      <c r="AC62" s="107"/>
      <c r="AD62" s="94"/>
      <c r="AE62" s="94"/>
      <c r="AF62" s="94"/>
      <c r="AG62" s="94"/>
      <c r="AH62" s="94"/>
      <c r="AI62" s="94"/>
      <c r="AJ62" s="107"/>
      <c r="AK62" s="107"/>
    </row>
    <row r="63" spans="1:37" ht="12.75">
      <c r="A63" s="71"/>
      <c r="B63" s="71"/>
      <c r="C63" s="71"/>
      <c r="D63" s="94"/>
      <c r="E63" s="94"/>
      <c r="F63" s="94"/>
      <c r="G63" s="94"/>
      <c r="H63" s="94"/>
      <c r="I63" s="94"/>
      <c r="J63" s="94"/>
      <c r="K63" s="94"/>
      <c r="L63" s="94"/>
      <c r="M63" s="107"/>
      <c r="N63" s="94"/>
      <c r="O63" s="94"/>
      <c r="P63" s="94"/>
      <c r="Q63" s="107"/>
      <c r="R63" s="94"/>
      <c r="S63" s="94"/>
      <c r="T63" s="94"/>
      <c r="U63" s="107"/>
      <c r="V63" s="94"/>
      <c r="W63" s="94"/>
      <c r="X63" s="94"/>
      <c r="Y63" s="107"/>
      <c r="Z63" s="94"/>
      <c r="AA63" s="94"/>
      <c r="AB63" s="94"/>
      <c r="AC63" s="107"/>
      <c r="AD63" s="94"/>
      <c r="AE63" s="94"/>
      <c r="AF63" s="94"/>
      <c r="AG63" s="94"/>
      <c r="AH63" s="94"/>
      <c r="AI63" s="94"/>
      <c r="AJ63" s="107"/>
      <c r="AK63" s="107"/>
    </row>
    <row r="64" spans="1:37" ht="12.75">
      <c r="A64" s="71"/>
      <c r="B64" s="71"/>
      <c r="C64" s="71"/>
      <c r="D64" s="94"/>
      <c r="E64" s="94"/>
      <c r="F64" s="94"/>
      <c r="G64" s="94"/>
      <c r="H64" s="94"/>
      <c r="I64" s="94"/>
      <c r="J64" s="94"/>
      <c r="K64" s="94"/>
      <c r="L64" s="94"/>
      <c r="M64" s="107"/>
      <c r="N64" s="94"/>
      <c r="O64" s="94"/>
      <c r="P64" s="94"/>
      <c r="Q64" s="107"/>
      <c r="R64" s="94"/>
      <c r="S64" s="94"/>
      <c r="T64" s="94"/>
      <c r="U64" s="107"/>
      <c r="V64" s="94"/>
      <c r="W64" s="94"/>
      <c r="X64" s="94"/>
      <c r="Y64" s="107"/>
      <c r="Z64" s="94"/>
      <c r="AA64" s="94"/>
      <c r="AB64" s="94"/>
      <c r="AC64" s="107"/>
      <c r="AD64" s="94"/>
      <c r="AE64" s="94"/>
      <c r="AF64" s="94"/>
      <c r="AG64" s="94"/>
      <c r="AH64" s="94"/>
      <c r="AI64" s="94"/>
      <c r="AJ64" s="107"/>
      <c r="AK64" s="107"/>
    </row>
    <row r="65" spans="1:37" ht="12.75">
      <c r="A65" s="71"/>
      <c r="B65" s="71"/>
      <c r="C65" s="71"/>
      <c r="D65" s="94"/>
      <c r="E65" s="94"/>
      <c r="F65" s="94"/>
      <c r="G65" s="94"/>
      <c r="H65" s="94"/>
      <c r="I65" s="94"/>
      <c r="J65" s="94"/>
      <c r="K65" s="94"/>
      <c r="L65" s="94"/>
      <c r="M65" s="107"/>
      <c r="N65" s="94"/>
      <c r="O65" s="94"/>
      <c r="P65" s="94"/>
      <c r="Q65" s="107"/>
      <c r="R65" s="94"/>
      <c r="S65" s="94"/>
      <c r="T65" s="94"/>
      <c r="U65" s="107"/>
      <c r="V65" s="94"/>
      <c r="W65" s="94"/>
      <c r="X65" s="94"/>
      <c r="Y65" s="107"/>
      <c r="Z65" s="94"/>
      <c r="AA65" s="94"/>
      <c r="AB65" s="94"/>
      <c r="AC65" s="107"/>
      <c r="AD65" s="94"/>
      <c r="AE65" s="94"/>
      <c r="AF65" s="94"/>
      <c r="AG65" s="94"/>
      <c r="AH65" s="94"/>
      <c r="AI65" s="94"/>
      <c r="AJ65" s="107"/>
      <c r="AK65" s="107"/>
    </row>
    <row r="66" spans="1:37" ht="12.75">
      <c r="A66" s="71"/>
      <c r="B66" s="71"/>
      <c r="C66" s="71"/>
      <c r="D66" s="94"/>
      <c r="E66" s="94"/>
      <c r="F66" s="94"/>
      <c r="G66" s="94"/>
      <c r="H66" s="94"/>
      <c r="I66" s="94"/>
      <c r="J66" s="94"/>
      <c r="K66" s="94"/>
      <c r="L66" s="94"/>
      <c r="M66" s="107"/>
      <c r="N66" s="94"/>
      <c r="O66" s="94"/>
      <c r="P66" s="94"/>
      <c r="Q66" s="107"/>
      <c r="R66" s="94"/>
      <c r="S66" s="94"/>
      <c r="T66" s="94"/>
      <c r="U66" s="107"/>
      <c r="V66" s="94"/>
      <c r="W66" s="94"/>
      <c r="X66" s="94"/>
      <c r="Y66" s="107"/>
      <c r="Z66" s="94"/>
      <c r="AA66" s="94"/>
      <c r="AB66" s="94"/>
      <c r="AC66" s="107"/>
      <c r="AD66" s="94"/>
      <c r="AE66" s="94"/>
      <c r="AF66" s="94"/>
      <c r="AG66" s="94"/>
      <c r="AH66" s="94"/>
      <c r="AI66" s="94"/>
      <c r="AJ66" s="107"/>
      <c r="AK66" s="107"/>
    </row>
    <row r="67" spans="1:37" ht="12.75">
      <c r="A67" s="71"/>
      <c r="B67" s="71"/>
      <c r="C67" s="71"/>
      <c r="D67" s="94"/>
      <c r="E67" s="94"/>
      <c r="F67" s="94"/>
      <c r="G67" s="94"/>
      <c r="H67" s="94"/>
      <c r="I67" s="94"/>
      <c r="J67" s="94"/>
      <c r="K67" s="94"/>
      <c r="L67" s="94"/>
      <c r="M67" s="107"/>
      <c r="N67" s="94"/>
      <c r="O67" s="94"/>
      <c r="P67" s="94"/>
      <c r="Q67" s="107"/>
      <c r="R67" s="94"/>
      <c r="S67" s="94"/>
      <c r="T67" s="94"/>
      <c r="U67" s="107"/>
      <c r="V67" s="94"/>
      <c r="W67" s="94"/>
      <c r="X67" s="94"/>
      <c r="Y67" s="107"/>
      <c r="Z67" s="94"/>
      <c r="AA67" s="94"/>
      <c r="AB67" s="94"/>
      <c r="AC67" s="107"/>
      <c r="AD67" s="94"/>
      <c r="AE67" s="94"/>
      <c r="AF67" s="94"/>
      <c r="AG67" s="94"/>
      <c r="AH67" s="94"/>
      <c r="AI67" s="94"/>
      <c r="AJ67" s="107"/>
      <c r="AK67" s="107"/>
    </row>
    <row r="68" spans="1:37" ht="12.75">
      <c r="A68" s="71"/>
      <c r="B68" s="71"/>
      <c r="C68" s="71"/>
      <c r="D68" s="94"/>
      <c r="E68" s="94"/>
      <c r="F68" s="94"/>
      <c r="G68" s="94"/>
      <c r="H68" s="94"/>
      <c r="I68" s="94"/>
      <c r="J68" s="94"/>
      <c r="K68" s="94"/>
      <c r="L68" s="94"/>
      <c r="M68" s="107"/>
      <c r="N68" s="94"/>
      <c r="O68" s="94"/>
      <c r="P68" s="94"/>
      <c r="Q68" s="107"/>
      <c r="R68" s="94"/>
      <c r="S68" s="94"/>
      <c r="T68" s="94"/>
      <c r="U68" s="107"/>
      <c r="V68" s="94"/>
      <c r="W68" s="94"/>
      <c r="X68" s="94"/>
      <c r="Y68" s="107"/>
      <c r="Z68" s="94"/>
      <c r="AA68" s="94"/>
      <c r="AB68" s="94"/>
      <c r="AC68" s="107"/>
      <c r="AD68" s="94"/>
      <c r="AE68" s="94"/>
      <c r="AF68" s="94"/>
      <c r="AG68" s="94"/>
      <c r="AH68" s="94"/>
      <c r="AI68" s="94"/>
      <c r="AJ68" s="107"/>
      <c r="AK68" s="107"/>
    </row>
    <row r="69" spans="1:37" ht="12.75">
      <c r="A69" s="71"/>
      <c r="B69" s="71"/>
      <c r="C69" s="71"/>
      <c r="D69" s="94"/>
      <c r="E69" s="94"/>
      <c r="F69" s="94"/>
      <c r="G69" s="94"/>
      <c r="H69" s="94"/>
      <c r="I69" s="94"/>
      <c r="J69" s="94"/>
      <c r="K69" s="94"/>
      <c r="L69" s="94"/>
      <c r="M69" s="107"/>
      <c r="N69" s="94"/>
      <c r="O69" s="94"/>
      <c r="P69" s="94"/>
      <c r="Q69" s="107"/>
      <c r="R69" s="94"/>
      <c r="S69" s="94"/>
      <c r="T69" s="94"/>
      <c r="U69" s="107"/>
      <c r="V69" s="94"/>
      <c r="W69" s="94"/>
      <c r="X69" s="94"/>
      <c r="Y69" s="107"/>
      <c r="Z69" s="94"/>
      <c r="AA69" s="94"/>
      <c r="AB69" s="94"/>
      <c r="AC69" s="107"/>
      <c r="AD69" s="94"/>
      <c r="AE69" s="94"/>
      <c r="AF69" s="94"/>
      <c r="AG69" s="94"/>
      <c r="AH69" s="94"/>
      <c r="AI69" s="94"/>
      <c r="AJ69" s="107"/>
      <c r="AK69" s="107"/>
    </row>
    <row r="70" spans="1:37" ht="12.75">
      <c r="A70" s="71"/>
      <c r="B70" s="71"/>
      <c r="C70" s="71"/>
      <c r="D70" s="94"/>
      <c r="E70" s="94"/>
      <c r="F70" s="94"/>
      <c r="G70" s="94"/>
      <c r="H70" s="94"/>
      <c r="I70" s="94"/>
      <c r="J70" s="94"/>
      <c r="K70" s="94"/>
      <c r="L70" s="94"/>
      <c r="M70" s="107"/>
      <c r="N70" s="94"/>
      <c r="O70" s="94"/>
      <c r="P70" s="94"/>
      <c r="Q70" s="107"/>
      <c r="R70" s="94"/>
      <c r="S70" s="94"/>
      <c r="T70" s="94"/>
      <c r="U70" s="107"/>
      <c r="V70" s="94"/>
      <c r="W70" s="94"/>
      <c r="X70" s="94"/>
      <c r="Y70" s="107"/>
      <c r="Z70" s="94"/>
      <c r="AA70" s="94"/>
      <c r="AB70" s="94"/>
      <c r="AC70" s="107"/>
      <c r="AD70" s="94"/>
      <c r="AE70" s="94"/>
      <c r="AF70" s="94"/>
      <c r="AG70" s="94"/>
      <c r="AH70" s="94"/>
      <c r="AI70" s="94"/>
      <c r="AJ70" s="107"/>
      <c r="AK70" s="107"/>
    </row>
    <row r="71" spans="1:37" ht="12.75">
      <c r="A71" s="71"/>
      <c r="B71" s="71"/>
      <c r="C71" s="71"/>
      <c r="D71" s="94"/>
      <c r="E71" s="94"/>
      <c r="F71" s="94"/>
      <c r="G71" s="94"/>
      <c r="H71" s="94"/>
      <c r="I71" s="94"/>
      <c r="J71" s="94"/>
      <c r="K71" s="94"/>
      <c r="L71" s="94"/>
      <c r="M71" s="107"/>
      <c r="N71" s="94"/>
      <c r="O71" s="94"/>
      <c r="P71" s="94"/>
      <c r="Q71" s="107"/>
      <c r="R71" s="94"/>
      <c r="S71" s="94"/>
      <c r="T71" s="94"/>
      <c r="U71" s="107"/>
      <c r="V71" s="94"/>
      <c r="W71" s="94"/>
      <c r="X71" s="94"/>
      <c r="Y71" s="107"/>
      <c r="Z71" s="94"/>
      <c r="AA71" s="94"/>
      <c r="AB71" s="94"/>
      <c r="AC71" s="107"/>
      <c r="AD71" s="94"/>
      <c r="AE71" s="94"/>
      <c r="AF71" s="94"/>
      <c r="AG71" s="94"/>
      <c r="AH71" s="94"/>
      <c r="AI71" s="94"/>
      <c r="AJ71" s="107"/>
      <c r="AK71" s="107"/>
    </row>
    <row r="72" spans="1:37" ht="12.75">
      <c r="A72" s="71"/>
      <c r="B72" s="71"/>
      <c r="C72" s="71"/>
      <c r="D72" s="94"/>
      <c r="E72" s="94"/>
      <c r="F72" s="94"/>
      <c r="G72" s="94"/>
      <c r="H72" s="94"/>
      <c r="I72" s="94"/>
      <c r="J72" s="94"/>
      <c r="K72" s="94"/>
      <c r="L72" s="94"/>
      <c r="M72" s="107"/>
      <c r="N72" s="94"/>
      <c r="O72" s="94"/>
      <c r="P72" s="94"/>
      <c r="Q72" s="107"/>
      <c r="R72" s="94"/>
      <c r="S72" s="94"/>
      <c r="T72" s="94"/>
      <c r="U72" s="107"/>
      <c r="V72" s="94"/>
      <c r="W72" s="94"/>
      <c r="X72" s="94"/>
      <c r="Y72" s="107"/>
      <c r="Z72" s="94"/>
      <c r="AA72" s="94"/>
      <c r="AB72" s="94"/>
      <c r="AC72" s="107"/>
      <c r="AD72" s="94"/>
      <c r="AE72" s="94"/>
      <c r="AF72" s="94"/>
      <c r="AG72" s="94"/>
      <c r="AH72" s="94"/>
      <c r="AI72" s="94"/>
      <c r="AJ72" s="107"/>
      <c r="AK72" s="107"/>
    </row>
    <row r="73" spans="1:37" ht="12.75">
      <c r="A73" s="71"/>
      <c r="B73" s="71"/>
      <c r="C73" s="71"/>
      <c r="D73" s="94"/>
      <c r="E73" s="94"/>
      <c r="F73" s="94"/>
      <c r="G73" s="94"/>
      <c r="H73" s="94"/>
      <c r="I73" s="94"/>
      <c r="J73" s="94"/>
      <c r="K73" s="94"/>
      <c r="L73" s="94"/>
      <c r="M73" s="107"/>
      <c r="N73" s="94"/>
      <c r="O73" s="94"/>
      <c r="P73" s="94"/>
      <c r="Q73" s="107"/>
      <c r="R73" s="94"/>
      <c r="S73" s="94"/>
      <c r="T73" s="94"/>
      <c r="U73" s="107"/>
      <c r="V73" s="94"/>
      <c r="W73" s="94"/>
      <c r="X73" s="94"/>
      <c r="Y73" s="107"/>
      <c r="Z73" s="94"/>
      <c r="AA73" s="94"/>
      <c r="AB73" s="94"/>
      <c r="AC73" s="107"/>
      <c r="AD73" s="94"/>
      <c r="AE73" s="94"/>
      <c r="AF73" s="94"/>
      <c r="AG73" s="94"/>
      <c r="AH73" s="94"/>
      <c r="AI73" s="94"/>
      <c r="AJ73" s="107"/>
      <c r="AK73" s="107"/>
    </row>
    <row r="74" spans="1:37" ht="12.75">
      <c r="A74" s="71"/>
      <c r="B74" s="71"/>
      <c r="C74" s="71"/>
      <c r="D74" s="94"/>
      <c r="E74" s="94"/>
      <c r="F74" s="94"/>
      <c r="G74" s="94"/>
      <c r="H74" s="94"/>
      <c r="I74" s="94"/>
      <c r="J74" s="94"/>
      <c r="K74" s="94"/>
      <c r="L74" s="94"/>
      <c r="M74" s="107"/>
      <c r="N74" s="94"/>
      <c r="O74" s="94"/>
      <c r="P74" s="94"/>
      <c r="Q74" s="107"/>
      <c r="R74" s="94"/>
      <c r="S74" s="94"/>
      <c r="T74" s="94"/>
      <c r="U74" s="107"/>
      <c r="V74" s="94"/>
      <c r="W74" s="94"/>
      <c r="X74" s="94"/>
      <c r="Y74" s="107"/>
      <c r="Z74" s="94"/>
      <c r="AA74" s="94"/>
      <c r="AB74" s="94"/>
      <c r="AC74" s="107"/>
      <c r="AD74" s="94"/>
      <c r="AE74" s="94"/>
      <c r="AF74" s="94"/>
      <c r="AG74" s="94"/>
      <c r="AH74" s="94"/>
      <c r="AI74" s="94"/>
      <c r="AJ74" s="107"/>
      <c r="AK74" s="107"/>
    </row>
    <row r="75" spans="1:37" ht="12.75">
      <c r="A75" s="71"/>
      <c r="B75" s="71"/>
      <c r="C75" s="71"/>
      <c r="D75" s="94"/>
      <c r="E75" s="94"/>
      <c r="F75" s="94"/>
      <c r="G75" s="94"/>
      <c r="H75" s="94"/>
      <c r="I75" s="94"/>
      <c r="J75" s="94"/>
      <c r="K75" s="94"/>
      <c r="L75" s="94"/>
      <c r="M75" s="107"/>
      <c r="N75" s="94"/>
      <c r="O75" s="94"/>
      <c r="P75" s="94"/>
      <c r="Q75" s="107"/>
      <c r="R75" s="94"/>
      <c r="S75" s="94"/>
      <c r="T75" s="94"/>
      <c r="U75" s="107"/>
      <c r="V75" s="94"/>
      <c r="W75" s="94"/>
      <c r="X75" s="94"/>
      <c r="Y75" s="107"/>
      <c r="Z75" s="94"/>
      <c r="AA75" s="94"/>
      <c r="AB75" s="94"/>
      <c r="AC75" s="107"/>
      <c r="AD75" s="94"/>
      <c r="AE75" s="94"/>
      <c r="AF75" s="94"/>
      <c r="AG75" s="94"/>
      <c r="AH75" s="94"/>
      <c r="AI75" s="94"/>
      <c r="AJ75" s="107"/>
      <c r="AK75" s="107"/>
    </row>
    <row r="76" spans="1:37" ht="12.75">
      <c r="A76" s="71"/>
      <c r="B76" s="71"/>
      <c r="C76" s="71"/>
      <c r="D76" s="94"/>
      <c r="E76" s="94"/>
      <c r="F76" s="94"/>
      <c r="G76" s="94"/>
      <c r="H76" s="94"/>
      <c r="I76" s="94"/>
      <c r="J76" s="94"/>
      <c r="K76" s="94"/>
      <c r="L76" s="94"/>
      <c r="M76" s="107"/>
      <c r="N76" s="94"/>
      <c r="O76" s="94"/>
      <c r="P76" s="94"/>
      <c r="Q76" s="107"/>
      <c r="R76" s="94"/>
      <c r="S76" s="94"/>
      <c r="T76" s="94"/>
      <c r="U76" s="107"/>
      <c r="V76" s="94"/>
      <c r="W76" s="94"/>
      <c r="X76" s="94"/>
      <c r="Y76" s="107"/>
      <c r="Z76" s="94"/>
      <c r="AA76" s="94"/>
      <c r="AB76" s="94"/>
      <c r="AC76" s="107"/>
      <c r="AD76" s="94"/>
      <c r="AE76" s="94"/>
      <c r="AF76" s="94"/>
      <c r="AG76" s="94"/>
      <c r="AH76" s="94"/>
      <c r="AI76" s="94"/>
      <c r="AJ76" s="107"/>
      <c r="AK76" s="107"/>
    </row>
    <row r="77" spans="1:37" ht="12.75">
      <c r="A77" s="71"/>
      <c r="B77" s="71"/>
      <c r="C77" s="71"/>
      <c r="D77" s="94"/>
      <c r="E77" s="94"/>
      <c r="F77" s="94"/>
      <c r="G77" s="94"/>
      <c r="H77" s="94"/>
      <c r="I77" s="94"/>
      <c r="J77" s="94"/>
      <c r="K77" s="94"/>
      <c r="L77" s="94"/>
      <c r="M77" s="107"/>
      <c r="N77" s="94"/>
      <c r="O77" s="94"/>
      <c r="P77" s="94"/>
      <c r="Q77" s="107"/>
      <c r="R77" s="94"/>
      <c r="S77" s="94"/>
      <c r="T77" s="94"/>
      <c r="U77" s="107"/>
      <c r="V77" s="94"/>
      <c r="W77" s="94"/>
      <c r="X77" s="94"/>
      <c r="Y77" s="107"/>
      <c r="Z77" s="94"/>
      <c r="AA77" s="94"/>
      <c r="AB77" s="94"/>
      <c r="AC77" s="107"/>
      <c r="AD77" s="94"/>
      <c r="AE77" s="94"/>
      <c r="AF77" s="94"/>
      <c r="AG77" s="94"/>
      <c r="AH77" s="94"/>
      <c r="AI77" s="94"/>
      <c r="AJ77" s="107"/>
      <c r="AK77" s="107"/>
    </row>
    <row r="78" spans="1:37" ht="12.75">
      <c r="A78" s="71"/>
      <c r="B78" s="71"/>
      <c r="C78" s="71"/>
      <c r="D78" s="94"/>
      <c r="E78" s="94"/>
      <c r="F78" s="94"/>
      <c r="G78" s="94"/>
      <c r="H78" s="94"/>
      <c r="I78" s="94"/>
      <c r="J78" s="94"/>
      <c r="K78" s="94"/>
      <c r="L78" s="94"/>
      <c r="M78" s="107"/>
      <c r="N78" s="94"/>
      <c r="O78" s="94"/>
      <c r="P78" s="94"/>
      <c r="Q78" s="107"/>
      <c r="R78" s="94"/>
      <c r="S78" s="94"/>
      <c r="T78" s="94"/>
      <c r="U78" s="107"/>
      <c r="V78" s="94"/>
      <c r="W78" s="94"/>
      <c r="X78" s="94"/>
      <c r="Y78" s="107"/>
      <c r="Z78" s="94"/>
      <c r="AA78" s="94"/>
      <c r="AB78" s="94"/>
      <c r="AC78" s="107"/>
      <c r="AD78" s="94"/>
      <c r="AE78" s="94"/>
      <c r="AF78" s="94"/>
      <c r="AG78" s="94"/>
      <c r="AH78" s="94"/>
      <c r="AI78" s="94"/>
      <c r="AJ78" s="107"/>
      <c r="AK78" s="107"/>
    </row>
    <row r="79" spans="1:37" ht="12.75">
      <c r="A79" s="71"/>
      <c r="B79" s="71"/>
      <c r="C79" s="71"/>
      <c r="D79" s="94"/>
      <c r="E79" s="94"/>
      <c r="F79" s="94"/>
      <c r="G79" s="94"/>
      <c r="H79" s="94"/>
      <c r="I79" s="94"/>
      <c r="J79" s="94"/>
      <c r="K79" s="94"/>
      <c r="L79" s="94"/>
      <c r="M79" s="107"/>
      <c r="N79" s="94"/>
      <c r="O79" s="94"/>
      <c r="P79" s="94"/>
      <c r="Q79" s="107"/>
      <c r="R79" s="94"/>
      <c r="S79" s="94"/>
      <c r="T79" s="94"/>
      <c r="U79" s="107"/>
      <c r="V79" s="94"/>
      <c r="W79" s="94"/>
      <c r="X79" s="94"/>
      <c r="Y79" s="107"/>
      <c r="Z79" s="94"/>
      <c r="AA79" s="94"/>
      <c r="AB79" s="94"/>
      <c r="AC79" s="107"/>
      <c r="AD79" s="94"/>
      <c r="AE79" s="94"/>
      <c r="AF79" s="94"/>
      <c r="AG79" s="94"/>
      <c r="AH79" s="94"/>
      <c r="AI79" s="94"/>
      <c r="AJ79" s="107"/>
      <c r="AK79" s="107"/>
    </row>
    <row r="80" spans="1:37" ht="12.75">
      <c r="A80" s="71"/>
      <c r="B80" s="71"/>
      <c r="C80" s="71"/>
      <c r="D80" s="94"/>
      <c r="E80" s="94"/>
      <c r="F80" s="94"/>
      <c r="G80" s="94"/>
      <c r="H80" s="94"/>
      <c r="I80" s="94"/>
      <c r="J80" s="94"/>
      <c r="K80" s="94"/>
      <c r="L80" s="94"/>
      <c r="M80" s="107"/>
      <c r="N80" s="94"/>
      <c r="O80" s="94"/>
      <c r="P80" s="94"/>
      <c r="Q80" s="107"/>
      <c r="R80" s="94"/>
      <c r="S80" s="94"/>
      <c r="T80" s="94"/>
      <c r="U80" s="107"/>
      <c r="V80" s="94"/>
      <c r="W80" s="94"/>
      <c r="X80" s="94"/>
      <c r="Y80" s="107"/>
      <c r="Z80" s="94"/>
      <c r="AA80" s="94"/>
      <c r="AB80" s="94"/>
      <c r="AC80" s="107"/>
      <c r="AD80" s="94"/>
      <c r="AE80" s="94"/>
      <c r="AF80" s="94"/>
      <c r="AG80" s="94"/>
      <c r="AH80" s="94"/>
      <c r="AI80" s="94"/>
      <c r="AJ80" s="107"/>
      <c r="AK80" s="107"/>
    </row>
    <row r="81" spans="1:37" ht="12.75">
      <c r="A81" s="71"/>
      <c r="B81" s="71"/>
      <c r="C81" s="71"/>
      <c r="D81" s="94"/>
      <c r="E81" s="94"/>
      <c r="F81" s="94"/>
      <c r="G81" s="94"/>
      <c r="H81" s="94"/>
      <c r="I81" s="94"/>
      <c r="J81" s="94"/>
      <c r="K81" s="94"/>
      <c r="L81" s="94"/>
      <c r="M81" s="107"/>
      <c r="N81" s="94"/>
      <c r="O81" s="94"/>
      <c r="P81" s="94"/>
      <c r="Q81" s="107"/>
      <c r="R81" s="94"/>
      <c r="S81" s="94"/>
      <c r="T81" s="94"/>
      <c r="U81" s="107"/>
      <c r="V81" s="94"/>
      <c r="W81" s="94"/>
      <c r="X81" s="94"/>
      <c r="Y81" s="107"/>
      <c r="Z81" s="94"/>
      <c r="AA81" s="94"/>
      <c r="AB81" s="94"/>
      <c r="AC81" s="107"/>
      <c r="AD81" s="94"/>
      <c r="AE81" s="94"/>
      <c r="AF81" s="94"/>
      <c r="AG81" s="94"/>
      <c r="AH81" s="94"/>
      <c r="AI81" s="94"/>
      <c r="AJ81" s="107"/>
      <c r="AK81" s="107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A1">
      <selection activeCell="AJ9" sqref="AJ9:AK8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2" width="12.140625" style="0" customWidth="1"/>
    <col min="13" max="13" width="13.7109375" style="0" customWidth="1"/>
    <col min="14" max="16" width="12.140625" style="0" customWidth="1"/>
    <col min="17" max="17" width="13.7109375" style="0" customWidth="1"/>
    <col min="18" max="21" width="12.140625" style="0" customWidth="1"/>
    <col min="22" max="25" width="12.140625" style="0" hidden="1" customWidth="1"/>
    <col min="26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40" t="s">
        <v>0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</row>
    <row r="3" spans="1:37" ht="16.5">
      <c r="A3" s="5"/>
      <c r="B3" s="130" t="s">
        <v>1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</row>
    <row r="4" spans="1:37" ht="15" customHeight="1">
      <c r="A4" s="8"/>
      <c r="B4" s="9"/>
      <c r="C4" s="10"/>
      <c r="D4" s="132" t="s">
        <v>2</v>
      </c>
      <c r="E4" s="132"/>
      <c r="F4" s="132"/>
      <c r="G4" s="132" t="s">
        <v>3</v>
      </c>
      <c r="H4" s="132"/>
      <c r="I4" s="132"/>
      <c r="J4" s="133" t="s">
        <v>4</v>
      </c>
      <c r="K4" s="134"/>
      <c r="L4" s="134"/>
      <c r="M4" s="135"/>
      <c r="N4" s="133" t="s">
        <v>5</v>
      </c>
      <c r="O4" s="136"/>
      <c r="P4" s="136"/>
      <c r="Q4" s="137"/>
      <c r="R4" s="133" t="s">
        <v>6</v>
      </c>
      <c r="S4" s="136"/>
      <c r="T4" s="136"/>
      <c r="U4" s="137"/>
      <c r="V4" s="133" t="s">
        <v>7</v>
      </c>
      <c r="W4" s="138"/>
      <c r="X4" s="138"/>
      <c r="Y4" s="139"/>
      <c r="Z4" s="133" t="s">
        <v>8</v>
      </c>
      <c r="AA4" s="134"/>
      <c r="AB4" s="134"/>
      <c r="AC4" s="135"/>
      <c r="AD4" s="133" t="s">
        <v>9</v>
      </c>
      <c r="AE4" s="134"/>
      <c r="AF4" s="134"/>
      <c r="AG4" s="134"/>
      <c r="AH4" s="134"/>
      <c r="AI4" s="134"/>
      <c r="AJ4" s="135"/>
      <c r="AK4" s="11"/>
    </row>
    <row r="5" spans="1:37" ht="38.25">
      <c r="A5" s="14"/>
      <c r="B5" s="15" t="s">
        <v>10</v>
      </c>
      <c r="C5" s="16" t="s">
        <v>11</v>
      </c>
      <c r="D5" s="17" t="s">
        <v>12</v>
      </c>
      <c r="E5" s="18" t="s">
        <v>13</v>
      </c>
      <c r="F5" s="19" t="s">
        <v>14</v>
      </c>
      <c r="G5" s="17" t="s">
        <v>12</v>
      </c>
      <c r="H5" s="18" t="s">
        <v>13</v>
      </c>
      <c r="I5" s="19" t="s">
        <v>14</v>
      </c>
      <c r="J5" s="17" t="s">
        <v>12</v>
      </c>
      <c r="K5" s="18" t="s">
        <v>13</v>
      </c>
      <c r="L5" s="18" t="s">
        <v>14</v>
      </c>
      <c r="M5" s="19" t="s">
        <v>15</v>
      </c>
      <c r="N5" s="17" t="s">
        <v>12</v>
      </c>
      <c r="O5" s="18" t="s">
        <v>13</v>
      </c>
      <c r="P5" s="20" t="s">
        <v>14</v>
      </c>
      <c r="Q5" s="21" t="s">
        <v>16</v>
      </c>
      <c r="R5" s="18" t="s">
        <v>12</v>
      </c>
      <c r="S5" s="18" t="s">
        <v>13</v>
      </c>
      <c r="T5" s="20" t="s">
        <v>14</v>
      </c>
      <c r="U5" s="21" t="s">
        <v>17</v>
      </c>
      <c r="V5" s="18" t="s">
        <v>12</v>
      </c>
      <c r="W5" s="18" t="s">
        <v>13</v>
      </c>
      <c r="X5" s="20" t="s">
        <v>14</v>
      </c>
      <c r="Y5" s="21" t="s">
        <v>18</v>
      </c>
      <c r="Z5" s="17" t="s">
        <v>12</v>
      </c>
      <c r="AA5" s="18" t="s">
        <v>13</v>
      </c>
      <c r="AB5" s="18" t="s">
        <v>14</v>
      </c>
      <c r="AC5" s="19" t="s">
        <v>19</v>
      </c>
      <c r="AD5" s="17" t="s">
        <v>12</v>
      </c>
      <c r="AE5" s="18" t="s">
        <v>13</v>
      </c>
      <c r="AF5" s="18" t="s">
        <v>14</v>
      </c>
      <c r="AG5" s="18"/>
      <c r="AH5" s="18"/>
      <c r="AI5" s="18"/>
      <c r="AJ5" s="22" t="s">
        <v>19</v>
      </c>
      <c r="AK5" s="23" t="s">
        <v>20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6.5">
      <c r="A7" s="60"/>
      <c r="B7" s="61" t="s">
        <v>26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2.75">
      <c r="A9" s="62" t="s">
        <v>96</v>
      </c>
      <c r="B9" s="63" t="s">
        <v>45</v>
      </c>
      <c r="C9" s="64" t="s">
        <v>46</v>
      </c>
      <c r="D9" s="85">
        <v>32294898479</v>
      </c>
      <c r="E9" s="86">
        <v>6715955712</v>
      </c>
      <c r="F9" s="87">
        <f>$D9+$E9</f>
        <v>39010854191</v>
      </c>
      <c r="G9" s="85">
        <v>32620734176</v>
      </c>
      <c r="H9" s="86">
        <v>6620082394</v>
      </c>
      <c r="I9" s="87">
        <f>$G9+$H9</f>
        <v>39240816570</v>
      </c>
      <c r="J9" s="85">
        <v>9612346327</v>
      </c>
      <c r="K9" s="86">
        <v>377682198</v>
      </c>
      <c r="L9" s="86">
        <f>$J9+$K9</f>
        <v>9990028525</v>
      </c>
      <c r="M9" s="104">
        <f>IF($F9=0,0,$L9/$F9)</f>
        <v>0.2560833063559205</v>
      </c>
      <c r="N9" s="85">
        <v>8260532572</v>
      </c>
      <c r="O9" s="86">
        <v>1223538363</v>
      </c>
      <c r="P9" s="86">
        <f>$N9+$O9</f>
        <v>9484070935</v>
      </c>
      <c r="Q9" s="104">
        <f>IF($F9=0,0,$P9/$F9)</f>
        <v>0.24311364443765557</v>
      </c>
      <c r="R9" s="85">
        <v>7299733937</v>
      </c>
      <c r="S9" s="86">
        <v>1042620232</v>
      </c>
      <c r="T9" s="86">
        <f>$R9+$S9</f>
        <v>8342354169</v>
      </c>
      <c r="U9" s="104">
        <f>IF($I9=0,0,$T9/$I9)</f>
        <v>0.21259379641395673</v>
      </c>
      <c r="V9" s="85">
        <v>0</v>
      </c>
      <c r="W9" s="86">
        <v>0</v>
      </c>
      <c r="X9" s="86">
        <f>$V9+$W9</f>
        <v>0</v>
      </c>
      <c r="Y9" s="104">
        <f>IF($I9=0,0,$X9/$I9)</f>
        <v>0</v>
      </c>
      <c r="Z9" s="85">
        <f>$J9+$N9+$R9</f>
        <v>25172612836</v>
      </c>
      <c r="AA9" s="86">
        <f>$K9+$O9+$S9</f>
        <v>2643840793</v>
      </c>
      <c r="AB9" s="86">
        <f>$Z9+$AA9</f>
        <v>27816453629</v>
      </c>
      <c r="AC9" s="104">
        <f>IF($I9=0,0,$AB9/$I9)</f>
        <v>0.7088653106741403</v>
      </c>
      <c r="AD9" s="85">
        <v>7302268992</v>
      </c>
      <c r="AE9" s="86">
        <v>706744008</v>
      </c>
      <c r="AF9" s="86">
        <f>$AD9+$AE9</f>
        <v>8009013000</v>
      </c>
      <c r="AG9" s="86">
        <v>37509930740</v>
      </c>
      <c r="AH9" s="86">
        <v>37478389314</v>
      </c>
      <c r="AI9" s="87">
        <v>26636765907</v>
      </c>
      <c r="AJ9" s="124">
        <f>IF($AH9=0,0,$AI9/$AH9)</f>
        <v>0.7107233366896553</v>
      </c>
      <c r="AK9" s="125">
        <f>IF($AF9=0,0,(($T9/$AF9)-1))</f>
        <v>0.041620755141738464</v>
      </c>
    </row>
    <row r="10" spans="1:37" ht="12.75">
      <c r="A10" s="62" t="s">
        <v>96</v>
      </c>
      <c r="B10" s="63" t="s">
        <v>49</v>
      </c>
      <c r="C10" s="64" t="s">
        <v>50</v>
      </c>
      <c r="D10" s="85">
        <v>48849779000</v>
      </c>
      <c r="E10" s="86">
        <v>8589421000</v>
      </c>
      <c r="F10" s="87">
        <f aca="true" t="shared" si="0" ref="F10:F23">$D10+$E10</f>
        <v>57439200000</v>
      </c>
      <c r="G10" s="85">
        <v>47670955000</v>
      </c>
      <c r="H10" s="86">
        <v>7374070000</v>
      </c>
      <c r="I10" s="87">
        <f aca="true" t="shared" si="1" ref="I10:I23">$G10+$H10</f>
        <v>55045025000</v>
      </c>
      <c r="J10" s="85">
        <v>12303066226</v>
      </c>
      <c r="K10" s="86">
        <v>476036000</v>
      </c>
      <c r="L10" s="86">
        <f aca="true" t="shared" si="2" ref="L10:L23">$J10+$K10</f>
        <v>12779102226</v>
      </c>
      <c r="M10" s="104">
        <f aca="true" t="shared" si="3" ref="M10:M23">IF($F10=0,0,$L10/$F10)</f>
        <v>0.2224805050557807</v>
      </c>
      <c r="N10" s="85">
        <v>10547352657</v>
      </c>
      <c r="O10" s="86">
        <v>1403080000</v>
      </c>
      <c r="P10" s="86">
        <f aca="true" t="shared" si="4" ref="P10:P23">$N10+$O10</f>
        <v>11950432657</v>
      </c>
      <c r="Q10" s="104">
        <f aca="true" t="shared" si="5" ref="Q10:Q23">IF($F10=0,0,$P10/$F10)</f>
        <v>0.2080536054993802</v>
      </c>
      <c r="R10" s="85">
        <v>11661004286</v>
      </c>
      <c r="S10" s="86">
        <v>948602000</v>
      </c>
      <c r="T10" s="86">
        <f aca="true" t="shared" si="6" ref="T10:T23">$R10+$S10</f>
        <v>12609606286</v>
      </c>
      <c r="U10" s="104">
        <f aca="true" t="shared" si="7" ref="U10:U23">IF($I10=0,0,$T10/$I10)</f>
        <v>0.22907803722498082</v>
      </c>
      <c r="V10" s="85">
        <v>0</v>
      </c>
      <c r="W10" s="86">
        <v>0</v>
      </c>
      <c r="X10" s="86">
        <f aca="true" t="shared" si="8" ref="X10:X23">$V10+$W10</f>
        <v>0</v>
      </c>
      <c r="Y10" s="104">
        <f aca="true" t="shared" si="9" ref="Y10:Y23">IF($I10=0,0,$X10/$I10)</f>
        <v>0</v>
      </c>
      <c r="Z10" s="85">
        <f aca="true" t="shared" si="10" ref="Z10:Z23">$J10+$N10+$R10</f>
        <v>34511423169</v>
      </c>
      <c r="AA10" s="86">
        <f aca="true" t="shared" si="11" ref="AA10:AA23">$K10+$O10+$S10</f>
        <v>2827718000</v>
      </c>
      <c r="AB10" s="86">
        <f aca="true" t="shared" si="12" ref="AB10:AB23">$Z10+$AA10</f>
        <v>37339141169</v>
      </c>
      <c r="AC10" s="104">
        <f aca="true" t="shared" si="13" ref="AC10:AC23">IF($I10=0,0,$AB10/$I10)</f>
        <v>0.6783381635125063</v>
      </c>
      <c r="AD10" s="85">
        <v>10220485070</v>
      </c>
      <c r="AE10" s="86">
        <v>1305158000</v>
      </c>
      <c r="AF10" s="86">
        <f aca="true" t="shared" si="14" ref="AF10:AF23">$AD10+$AE10</f>
        <v>11525643070</v>
      </c>
      <c r="AG10" s="86">
        <v>55718767926</v>
      </c>
      <c r="AH10" s="86">
        <v>55414289222</v>
      </c>
      <c r="AI10" s="87">
        <v>36161355886</v>
      </c>
      <c r="AJ10" s="124">
        <f aca="true" t="shared" si="15" ref="AJ10:AJ23">IF($AH10=0,0,$AI10/$AH10)</f>
        <v>0.6525637411161379</v>
      </c>
      <c r="AK10" s="125">
        <f aca="true" t="shared" si="16" ref="AK10:AK23">IF($AF10=0,0,(($T10/$AF10)-1))</f>
        <v>0.09404795978989133</v>
      </c>
    </row>
    <row r="11" spans="1:37" ht="12.75">
      <c r="A11" s="62" t="s">
        <v>96</v>
      </c>
      <c r="B11" s="63" t="s">
        <v>55</v>
      </c>
      <c r="C11" s="64" t="s">
        <v>56</v>
      </c>
      <c r="D11" s="85">
        <v>30226013483</v>
      </c>
      <c r="E11" s="86">
        <v>3860284040</v>
      </c>
      <c r="F11" s="87">
        <f t="shared" si="0"/>
        <v>34086297523</v>
      </c>
      <c r="G11" s="85">
        <v>30709685118</v>
      </c>
      <c r="H11" s="86">
        <v>3723200044</v>
      </c>
      <c r="I11" s="87">
        <f t="shared" si="1"/>
        <v>34432885162</v>
      </c>
      <c r="J11" s="85">
        <v>8013964022</v>
      </c>
      <c r="K11" s="86">
        <v>138599731</v>
      </c>
      <c r="L11" s="86">
        <f t="shared" si="2"/>
        <v>8152563753</v>
      </c>
      <c r="M11" s="104">
        <f t="shared" si="3"/>
        <v>0.2391742238211408</v>
      </c>
      <c r="N11" s="85">
        <v>6961189713</v>
      </c>
      <c r="O11" s="86">
        <v>714465017</v>
      </c>
      <c r="P11" s="86">
        <f t="shared" si="4"/>
        <v>7675654730</v>
      </c>
      <c r="Q11" s="104">
        <f t="shared" si="5"/>
        <v>0.22518299984974288</v>
      </c>
      <c r="R11" s="85">
        <v>8260143930</v>
      </c>
      <c r="S11" s="86">
        <v>561049668</v>
      </c>
      <c r="T11" s="86">
        <f t="shared" si="6"/>
        <v>8821193598</v>
      </c>
      <c r="U11" s="104">
        <f t="shared" si="7"/>
        <v>0.2561851426767756</v>
      </c>
      <c r="V11" s="85">
        <v>0</v>
      </c>
      <c r="W11" s="86">
        <v>0</v>
      </c>
      <c r="X11" s="86">
        <f t="shared" si="8"/>
        <v>0</v>
      </c>
      <c r="Y11" s="104">
        <f t="shared" si="9"/>
        <v>0</v>
      </c>
      <c r="Z11" s="85">
        <f t="shared" si="10"/>
        <v>23235297665</v>
      </c>
      <c r="AA11" s="86">
        <f t="shared" si="11"/>
        <v>1414114416</v>
      </c>
      <c r="AB11" s="86">
        <f t="shared" si="12"/>
        <v>24649412081</v>
      </c>
      <c r="AC11" s="104">
        <f t="shared" si="13"/>
        <v>0.7158683324104074</v>
      </c>
      <c r="AD11" s="85">
        <v>6606874811</v>
      </c>
      <c r="AE11" s="86">
        <v>548010154</v>
      </c>
      <c r="AF11" s="86">
        <f t="shared" si="14"/>
        <v>7154884965</v>
      </c>
      <c r="AG11" s="86">
        <v>34650870086</v>
      </c>
      <c r="AH11" s="86">
        <v>34290426467</v>
      </c>
      <c r="AI11" s="87">
        <v>23824361899</v>
      </c>
      <c r="AJ11" s="124">
        <f t="shared" si="15"/>
        <v>0.6947817322111114</v>
      </c>
      <c r="AK11" s="125">
        <f t="shared" si="16"/>
        <v>0.23289104453127996</v>
      </c>
    </row>
    <row r="12" spans="1:37" ht="16.5">
      <c r="A12" s="65"/>
      <c r="B12" s="66" t="s">
        <v>97</v>
      </c>
      <c r="C12" s="67"/>
      <c r="D12" s="88">
        <f>SUM(D9:D11)</f>
        <v>111370690962</v>
      </c>
      <c r="E12" s="89">
        <f>SUM(E9:E11)</f>
        <v>19165660752</v>
      </c>
      <c r="F12" s="90">
        <f t="shared" si="0"/>
        <v>130536351714</v>
      </c>
      <c r="G12" s="88">
        <f>SUM(G9:G11)</f>
        <v>111001374294</v>
      </c>
      <c r="H12" s="89">
        <f>SUM(H9:H11)</f>
        <v>17717352438</v>
      </c>
      <c r="I12" s="90">
        <f t="shared" si="1"/>
        <v>128718726732</v>
      </c>
      <c r="J12" s="88">
        <f>SUM(J9:J11)</f>
        <v>29929376575</v>
      </c>
      <c r="K12" s="89">
        <f>SUM(K9:K11)</f>
        <v>992317929</v>
      </c>
      <c r="L12" s="89">
        <f t="shared" si="2"/>
        <v>30921694504</v>
      </c>
      <c r="M12" s="105">
        <f t="shared" si="3"/>
        <v>0.23688186545728054</v>
      </c>
      <c r="N12" s="88">
        <f>SUM(N9:N11)</f>
        <v>25769074942</v>
      </c>
      <c r="O12" s="89">
        <f>SUM(O9:O11)</f>
        <v>3341083380</v>
      </c>
      <c r="P12" s="89">
        <f t="shared" si="4"/>
        <v>29110158322</v>
      </c>
      <c r="Q12" s="105">
        <f t="shared" si="5"/>
        <v>0.22300422786274285</v>
      </c>
      <c r="R12" s="88">
        <f>SUM(R9:R11)</f>
        <v>27220882153</v>
      </c>
      <c r="S12" s="89">
        <f>SUM(S9:S11)</f>
        <v>2552271900</v>
      </c>
      <c r="T12" s="89">
        <f t="shared" si="6"/>
        <v>29773154053</v>
      </c>
      <c r="U12" s="105">
        <f t="shared" si="7"/>
        <v>0.231303982014905</v>
      </c>
      <c r="V12" s="88">
        <f>SUM(V9:V11)</f>
        <v>0</v>
      </c>
      <c r="W12" s="89">
        <f>SUM(W9:W11)</f>
        <v>0</v>
      </c>
      <c r="X12" s="89">
        <f t="shared" si="8"/>
        <v>0</v>
      </c>
      <c r="Y12" s="105">
        <f t="shared" si="9"/>
        <v>0</v>
      </c>
      <c r="Z12" s="88">
        <f t="shared" si="10"/>
        <v>82919333670</v>
      </c>
      <c r="AA12" s="89">
        <f t="shared" si="11"/>
        <v>6885673209</v>
      </c>
      <c r="AB12" s="89">
        <f t="shared" si="12"/>
        <v>89805006879</v>
      </c>
      <c r="AC12" s="105">
        <f t="shared" si="13"/>
        <v>0.6976840834199621</v>
      </c>
      <c r="AD12" s="88">
        <f>SUM(AD9:AD11)</f>
        <v>24129628873</v>
      </c>
      <c r="AE12" s="89">
        <f>SUM(AE9:AE11)</f>
        <v>2559912162</v>
      </c>
      <c r="AF12" s="89">
        <f t="shared" si="14"/>
        <v>26689541035</v>
      </c>
      <c r="AG12" s="89">
        <f>SUM(AG9:AG11)</f>
        <v>127879568752</v>
      </c>
      <c r="AH12" s="89">
        <f>SUM(AH9:AH11)</f>
        <v>127183105003</v>
      </c>
      <c r="AI12" s="90">
        <f>SUM(AI9:AI11)</f>
        <v>86622483692</v>
      </c>
      <c r="AJ12" s="126">
        <f t="shared" si="15"/>
        <v>0.6810848319040232</v>
      </c>
      <c r="AK12" s="127">
        <f t="shared" si="16"/>
        <v>0.11553638235877584</v>
      </c>
    </row>
    <row r="13" spans="1:37" ht="12.75">
      <c r="A13" s="62" t="s">
        <v>98</v>
      </c>
      <c r="B13" s="63" t="s">
        <v>66</v>
      </c>
      <c r="C13" s="64" t="s">
        <v>67</v>
      </c>
      <c r="D13" s="85">
        <v>6028010405</v>
      </c>
      <c r="E13" s="86">
        <v>423588837</v>
      </c>
      <c r="F13" s="87">
        <f t="shared" si="0"/>
        <v>6451599242</v>
      </c>
      <c r="G13" s="85">
        <v>5521875469</v>
      </c>
      <c r="H13" s="86">
        <v>371419687</v>
      </c>
      <c r="I13" s="87">
        <f t="shared" si="1"/>
        <v>5893295156</v>
      </c>
      <c r="J13" s="85">
        <v>1513447320</v>
      </c>
      <c r="K13" s="86">
        <v>32762067</v>
      </c>
      <c r="L13" s="86">
        <f t="shared" si="2"/>
        <v>1546209387</v>
      </c>
      <c r="M13" s="104">
        <f t="shared" si="3"/>
        <v>0.2396629624689264</v>
      </c>
      <c r="N13" s="85">
        <v>1596622413</v>
      </c>
      <c r="O13" s="86">
        <v>59918897</v>
      </c>
      <c r="P13" s="86">
        <f t="shared" si="4"/>
        <v>1656541310</v>
      </c>
      <c r="Q13" s="104">
        <f t="shared" si="5"/>
        <v>0.25676444674614834</v>
      </c>
      <c r="R13" s="85">
        <v>855842238</v>
      </c>
      <c r="S13" s="86">
        <v>56244454</v>
      </c>
      <c r="T13" s="86">
        <f t="shared" si="6"/>
        <v>912086692</v>
      </c>
      <c r="U13" s="104">
        <f t="shared" si="7"/>
        <v>0.15476684399073393</v>
      </c>
      <c r="V13" s="85">
        <v>0</v>
      </c>
      <c r="W13" s="86">
        <v>0</v>
      </c>
      <c r="X13" s="86">
        <f t="shared" si="8"/>
        <v>0</v>
      </c>
      <c r="Y13" s="104">
        <f t="shared" si="9"/>
        <v>0</v>
      </c>
      <c r="Z13" s="85">
        <f t="shared" si="10"/>
        <v>3965911971</v>
      </c>
      <c r="AA13" s="86">
        <f t="shared" si="11"/>
        <v>148925418</v>
      </c>
      <c r="AB13" s="86">
        <f t="shared" si="12"/>
        <v>4114837389</v>
      </c>
      <c r="AC13" s="104">
        <f t="shared" si="13"/>
        <v>0.6982235371005742</v>
      </c>
      <c r="AD13" s="85">
        <v>1174174335</v>
      </c>
      <c r="AE13" s="86">
        <v>38341415</v>
      </c>
      <c r="AF13" s="86">
        <f t="shared" si="14"/>
        <v>1212515750</v>
      </c>
      <c r="AG13" s="86">
        <v>6438687042</v>
      </c>
      <c r="AH13" s="86">
        <v>6438479330</v>
      </c>
      <c r="AI13" s="87">
        <v>4126410487</v>
      </c>
      <c r="AJ13" s="124">
        <f t="shared" si="15"/>
        <v>0.6408983046311962</v>
      </c>
      <c r="AK13" s="125">
        <f t="shared" si="16"/>
        <v>-0.24777332418156217</v>
      </c>
    </row>
    <row r="14" spans="1:37" ht="12.75">
      <c r="A14" s="62" t="s">
        <v>98</v>
      </c>
      <c r="B14" s="63" t="s">
        <v>228</v>
      </c>
      <c r="C14" s="64" t="s">
        <v>229</v>
      </c>
      <c r="D14" s="85">
        <v>959320325</v>
      </c>
      <c r="E14" s="86">
        <v>143993000</v>
      </c>
      <c r="F14" s="87">
        <f t="shared" si="0"/>
        <v>1103313325</v>
      </c>
      <c r="G14" s="85">
        <v>981285348</v>
      </c>
      <c r="H14" s="86">
        <v>160834356</v>
      </c>
      <c r="I14" s="87">
        <f t="shared" si="1"/>
        <v>1142119704</v>
      </c>
      <c r="J14" s="85">
        <v>199011019</v>
      </c>
      <c r="K14" s="86">
        <v>19175048</v>
      </c>
      <c r="L14" s="86">
        <f t="shared" si="2"/>
        <v>218186067</v>
      </c>
      <c r="M14" s="104">
        <f t="shared" si="3"/>
        <v>0.1977553085384879</v>
      </c>
      <c r="N14" s="85">
        <v>248454176</v>
      </c>
      <c r="O14" s="86">
        <v>32080272</v>
      </c>
      <c r="P14" s="86">
        <f t="shared" si="4"/>
        <v>280534448</v>
      </c>
      <c r="Q14" s="104">
        <f t="shared" si="5"/>
        <v>0.2542654399646628</v>
      </c>
      <c r="R14" s="85">
        <v>57225062</v>
      </c>
      <c r="S14" s="86">
        <v>29143772</v>
      </c>
      <c r="T14" s="86">
        <f t="shared" si="6"/>
        <v>86368834</v>
      </c>
      <c r="U14" s="104">
        <f t="shared" si="7"/>
        <v>0.07562152521974176</v>
      </c>
      <c r="V14" s="85">
        <v>0</v>
      </c>
      <c r="W14" s="86">
        <v>0</v>
      </c>
      <c r="X14" s="86">
        <f t="shared" si="8"/>
        <v>0</v>
      </c>
      <c r="Y14" s="104">
        <f t="shared" si="9"/>
        <v>0</v>
      </c>
      <c r="Z14" s="85">
        <f t="shared" si="10"/>
        <v>504690257</v>
      </c>
      <c r="AA14" s="86">
        <f t="shared" si="11"/>
        <v>80399092</v>
      </c>
      <c r="AB14" s="86">
        <f t="shared" si="12"/>
        <v>585089349</v>
      </c>
      <c r="AC14" s="104">
        <f t="shared" si="13"/>
        <v>0.5122837360662503</v>
      </c>
      <c r="AD14" s="85">
        <v>195800757</v>
      </c>
      <c r="AE14" s="86">
        <v>13072177</v>
      </c>
      <c r="AF14" s="86">
        <f t="shared" si="14"/>
        <v>208872934</v>
      </c>
      <c r="AG14" s="86">
        <v>1004933640</v>
      </c>
      <c r="AH14" s="86">
        <v>999733779</v>
      </c>
      <c r="AI14" s="87">
        <v>687621801</v>
      </c>
      <c r="AJ14" s="124">
        <f t="shared" si="15"/>
        <v>0.6878049091107084</v>
      </c>
      <c r="AK14" s="125">
        <f t="shared" si="16"/>
        <v>-0.5865005946629734</v>
      </c>
    </row>
    <row r="15" spans="1:37" ht="12.75">
      <c r="A15" s="62" t="s">
        <v>98</v>
      </c>
      <c r="B15" s="63" t="s">
        <v>230</v>
      </c>
      <c r="C15" s="64" t="s">
        <v>231</v>
      </c>
      <c r="D15" s="85">
        <v>743673576</v>
      </c>
      <c r="E15" s="86">
        <v>95562925</v>
      </c>
      <c r="F15" s="87">
        <f t="shared" si="0"/>
        <v>839236501</v>
      </c>
      <c r="G15" s="85">
        <v>750523928</v>
      </c>
      <c r="H15" s="86">
        <v>96422925</v>
      </c>
      <c r="I15" s="87">
        <f t="shared" si="1"/>
        <v>846946853</v>
      </c>
      <c r="J15" s="85">
        <v>151681112</v>
      </c>
      <c r="K15" s="86">
        <v>5638604</v>
      </c>
      <c r="L15" s="86">
        <f t="shared" si="2"/>
        <v>157319716</v>
      </c>
      <c r="M15" s="104">
        <f t="shared" si="3"/>
        <v>0.1874557598633332</v>
      </c>
      <c r="N15" s="85">
        <v>173186523</v>
      </c>
      <c r="O15" s="86">
        <v>11009871</v>
      </c>
      <c r="P15" s="86">
        <f t="shared" si="4"/>
        <v>184196394</v>
      </c>
      <c r="Q15" s="104">
        <f t="shared" si="5"/>
        <v>0.2194809136405758</v>
      </c>
      <c r="R15" s="85">
        <v>167218328</v>
      </c>
      <c r="S15" s="86">
        <v>14302121</v>
      </c>
      <c r="T15" s="86">
        <f t="shared" si="6"/>
        <v>181520449</v>
      </c>
      <c r="U15" s="104">
        <f t="shared" si="7"/>
        <v>0.21432330536093272</v>
      </c>
      <c r="V15" s="85">
        <v>0</v>
      </c>
      <c r="W15" s="86">
        <v>0</v>
      </c>
      <c r="X15" s="86">
        <f t="shared" si="8"/>
        <v>0</v>
      </c>
      <c r="Y15" s="104">
        <f t="shared" si="9"/>
        <v>0</v>
      </c>
      <c r="Z15" s="85">
        <f t="shared" si="10"/>
        <v>492085963</v>
      </c>
      <c r="AA15" s="86">
        <f t="shared" si="11"/>
        <v>30950596</v>
      </c>
      <c r="AB15" s="86">
        <f t="shared" si="12"/>
        <v>523036559</v>
      </c>
      <c r="AC15" s="104">
        <f t="shared" si="13"/>
        <v>0.6175553485408606</v>
      </c>
      <c r="AD15" s="85">
        <v>136801960</v>
      </c>
      <c r="AE15" s="86">
        <v>4908039</v>
      </c>
      <c r="AF15" s="86">
        <f t="shared" si="14"/>
        <v>141709999</v>
      </c>
      <c r="AG15" s="86">
        <v>783426826</v>
      </c>
      <c r="AH15" s="86">
        <v>756814775</v>
      </c>
      <c r="AI15" s="87">
        <v>520643796</v>
      </c>
      <c r="AJ15" s="124">
        <f t="shared" si="15"/>
        <v>0.6879408452352163</v>
      </c>
      <c r="AK15" s="125">
        <f t="shared" si="16"/>
        <v>0.28092901193231956</v>
      </c>
    </row>
    <row r="16" spans="1:37" ht="12.75">
      <c r="A16" s="62" t="s">
        <v>113</v>
      </c>
      <c r="B16" s="63" t="s">
        <v>232</v>
      </c>
      <c r="C16" s="64" t="s">
        <v>233</v>
      </c>
      <c r="D16" s="85">
        <v>364636010</v>
      </c>
      <c r="E16" s="86">
        <v>6000000</v>
      </c>
      <c r="F16" s="87">
        <f t="shared" si="0"/>
        <v>370636010</v>
      </c>
      <c r="G16" s="85">
        <v>360531230</v>
      </c>
      <c r="H16" s="86">
        <v>5349717</v>
      </c>
      <c r="I16" s="87">
        <f t="shared" si="1"/>
        <v>365880947</v>
      </c>
      <c r="J16" s="85">
        <v>118847509</v>
      </c>
      <c r="K16" s="86">
        <v>243302</v>
      </c>
      <c r="L16" s="86">
        <f t="shared" si="2"/>
        <v>119090811</v>
      </c>
      <c r="M16" s="104">
        <f t="shared" si="3"/>
        <v>0.3213147340972077</v>
      </c>
      <c r="N16" s="85">
        <v>120055026</v>
      </c>
      <c r="O16" s="86">
        <v>983226</v>
      </c>
      <c r="P16" s="86">
        <f t="shared" si="4"/>
        <v>121038252</v>
      </c>
      <c r="Q16" s="104">
        <f t="shared" si="5"/>
        <v>0.32656905625548904</v>
      </c>
      <c r="R16" s="85">
        <v>77049101</v>
      </c>
      <c r="S16" s="86">
        <v>379767</v>
      </c>
      <c r="T16" s="86">
        <f t="shared" si="6"/>
        <v>77428868</v>
      </c>
      <c r="U16" s="104">
        <f t="shared" si="7"/>
        <v>0.21162312122254345</v>
      </c>
      <c r="V16" s="85">
        <v>0</v>
      </c>
      <c r="W16" s="86">
        <v>0</v>
      </c>
      <c r="X16" s="86">
        <f t="shared" si="8"/>
        <v>0</v>
      </c>
      <c r="Y16" s="104">
        <f t="shared" si="9"/>
        <v>0</v>
      </c>
      <c r="Z16" s="85">
        <f t="shared" si="10"/>
        <v>315951636</v>
      </c>
      <c r="AA16" s="86">
        <f t="shared" si="11"/>
        <v>1606295</v>
      </c>
      <c r="AB16" s="86">
        <f t="shared" si="12"/>
        <v>317557931</v>
      </c>
      <c r="AC16" s="104">
        <f t="shared" si="13"/>
        <v>0.8679269407269792</v>
      </c>
      <c r="AD16" s="85">
        <v>68421777</v>
      </c>
      <c r="AE16" s="86">
        <v>1040360</v>
      </c>
      <c r="AF16" s="86">
        <f t="shared" si="14"/>
        <v>69462137</v>
      </c>
      <c r="AG16" s="86">
        <v>386079227</v>
      </c>
      <c r="AH16" s="86">
        <v>377232293</v>
      </c>
      <c r="AI16" s="87">
        <v>296424949</v>
      </c>
      <c r="AJ16" s="124">
        <f t="shared" si="15"/>
        <v>0.7857889011638778</v>
      </c>
      <c r="AK16" s="125">
        <f t="shared" si="16"/>
        <v>0.11469170607290713</v>
      </c>
    </row>
    <row r="17" spans="1:37" ht="16.5">
      <c r="A17" s="65"/>
      <c r="B17" s="66" t="s">
        <v>234</v>
      </c>
      <c r="C17" s="67"/>
      <c r="D17" s="88">
        <f>SUM(D13:D16)</f>
        <v>8095640316</v>
      </c>
      <c r="E17" s="89">
        <f>SUM(E13:E16)</f>
        <v>669144762</v>
      </c>
      <c r="F17" s="90">
        <f t="shared" si="0"/>
        <v>8764785078</v>
      </c>
      <c r="G17" s="88">
        <f>SUM(G13:G16)</f>
        <v>7614215975</v>
      </c>
      <c r="H17" s="89">
        <f>SUM(H13:H16)</f>
        <v>634026685</v>
      </c>
      <c r="I17" s="90">
        <f t="shared" si="1"/>
        <v>8248242660</v>
      </c>
      <c r="J17" s="88">
        <f>SUM(J13:J16)</f>
        <v>1982986960</v>
      </c>
      <c r="K17" s="89">
        <f>SUM(K13:K16)</f>
        <v>57819021</v>
      </c>
      <c r="L17" s="89">
        <f t="shared" si="2"/>
        <v>2040805981</v>
      </c>
      <c r="M17" s="105">
        <f t="shared" si="3"/>
        <v>0.23284153151941098</v>
      </c>
      <c r="N17" s="88">
        <f>SUM(N13:N16)</f>
        <v>2138318138</v>
      </c>
      <c r="O17" s="89">
        <f>SUM(O13:O16)</f>
        <v>103992266</v>
      </c>
      <c r="P17" s="89">
        <f t="shared" si="4"/>
        <v>2242310404</v>
      </c>
      <c r="Q17" s="105">
        <f t="shared" si="5"/>
        <v>0.25583176130904783</v>
      </c>
      <c r="R17" s="88">
        <f>SUM(R13:R16)</f>
        <v>1157334729</v>
      </c>
      <c r="S17" s="89">
        <f>SUM(S13:S16)</f>
        <v>100070114</v>
      </c>
      <c r="T17" s="89">
        <f t="shared" si="6"/>
        <v>1257404843</v>
      </c>
      <c r="U17" s="105">
        <f t="shared" si="7"/>
        <v>0.15244518072895785</v>
      </c>
      <c r="V17" s="88">
        <f>SUM(V13:V16)</f>
        <v>0</v>
      </c>
      <c r="W17" s="89">
        <f>SUM(W13:W16)</f>
        <v>0</v>
      </c>
      <c r="X17" s="89">
        <f t="shared" si="8"/>
        <v>0</v>
      </c>
      <c r="Y17" s="105">
        <f t="shared" si="9"/>
        <v>0</v>
      </c>
      <c r="Z17" s="88">
        <f t="shared" si="10"/>
        <v>5278639827</v>
      </c>
      <c r="AA17" s="89">
        <f t="shared" si="11"/>
        <v>261881401</v>
      </c>
      <c r="AB17" s="89">
        <f t="shared" si="12"/>
        <v>5540521228</v>
      </c>
      <c r="AC17" s="105">
        <f t="shared" si="13"/>
        <v>0.6717214146558583</v>
      </c>
      <c r="AD17" s="88">
        <f>SUM(AD13:AD16)</f>
        <v>1575198829</v>
      </c>
      <c r="AE17" s="89">
        <f>SUM(AE13:AE16)</f>
        <v>57361991</v>
      </c>
      <c r="AF17" s="89">
        <f t="shared" si="14"/>
        <v>1632560820</v>
      </c>
      <c r="AG17" s="89">
        <f>SUM(AG13:AG16)</f>
        <v>8613126735</v>
      </c>
      <c r="AH17" s="89">
        <f>SUM(AH13:AH16)</f>
        <v>8572260177</v>
      </c>
      <c r="AI17" s="90">
        <f>SUM(AI13:AI16)</f>
        <v>5631101033</v>
      </c>
      <c r="AJ17" s="126">
        <f t="shared" si="15"/>
        <v>0.6568980545071014</v>
      </c>
      <c r="AK17" s="127">
        <f t="shared" si="16"/>
        <v>-0.22979601887052514</v>
      </c>
    </row>
    <row r="18" spans="1:37" ht="12.75">
      <c r="A18" s="62" t="s">
        <v>98</v>
      </c>
      <c r="B18" s="63" t="s">
        <v>78</v>
      </c>
      <c r="C18" s="64" t="s">
        <v>79</v>
      </c>
      <c r="D18" s="85">
        <v>2580168255</v>
      </c>
      <c r="E18" s="86">
        <v>293878065</v>
      </c>
      <c r="F18" s="87">
        <f t="shared" si="0"/>
        <v>2874046320</v>
      </c>
      <c r="G18" s="85">
        <v>2746380752</v>
      </c>
      <c r="H18" s="86">
        <v>365039805</v>
      </c>
      <c r="I18" s="87">
        <f t="shared" si="1"/>
        <v>3111420557</v>
      </c>
      <c r="J18" s="85">
        <v>707140474</v>
      </c>
      <c r="K18" s="86">
        <v>48529834</v>
      </c>
      <c r="L18" s="86">
        <f t="shared" si="2"/>
        <v>755670308</v>
      </c>
      <c r="M18" s="104">
        <f t="shared" si="3"/>
        <v>0.26292906371808233</v>
      </c>
      <c r="N18" s="85">
        <v>632634586</v>
      </c>
      <c r="O18" s="86">
        <v>92895800</v>
      </c>
      <c r="P18" s="86">
        <f t="shared" si="4"/>
        <v>725530386</v>
      </c>
      <c r="Q18" s="104">
        <f t="shared" si="5"/>
        <v>0.2524421339180087</v>
      </c>
      <c r="R18" s="85">
        <v>631399009</v>
      </c>
      <c r="S18" s="86">
        <v>86691541</v>
      </c>
      <c r="T18" s="86">
        <f t="shared" si="6"/>
        <v>718090550</v>
      </c>
      <c r="U18" s="104">
        <f t="shared" si="7"/>
        <v>0.23079186398780357</v>
      </c>
      <c r="V18" s="85">
        <v>0</v>
      </c>
      <c r="W18" s="86">
        <v>0</v>
      </c>
      <c r="X18" s="86">
        <f t="shared" si="8"/>
        <v>0</v>
      </c>
      <c r="Y18" s="104">
        <f t="shared" si="9"/>
        <v>0</v>
      </c>
      <c r="Z18" s="85">
        <f t="shared" si="10"/>
        <v>1971174069</v>
      </c>
      <c r="AA18" s="86">
        <f t="shared" si="11"/>
        <v>228117175</v>
      </c>
      <c r="AB18" s="86">
        <f t="shared" si="12"/>
        <v>2199291244</v>
      </c>
      <c r="AC18" s="104">
        <f t="shared" si="13"/>
        <v>0.706844736579273</v>
      </c>
      <c r="AD18" s="85">
        <v>549038339</v>
      </c>
      <c r="AE18" s="86">
        <v>48002936</v>
      </c>
      <c r="AF18" s="86">
        <f t="shared" si="14"/>
        <v>597041275</v>
      </c>
      <c r="AG18" s="86">
        <v>2815662933</v>
      </c>
      <c r="AH18" s="86">
        <v>2596656750</v>
      </c>
      <c r="AI18" s="87">
        <v>1937390491</v>
      </c>
      <c r="AJ18" s="124">
        <f t="shared" si="15"/>
        <v>0.746109585335066</v>
      </c>
      <c r="AK18" s="125">
        <f t="shared" si="16"/>
        <v>0.2027485871893866</v>
      </c>
    </row>
    <row r="19" spans="1:37" ht="12.75">
      <c r="A19" s="62" t="s">
        <v>98</v>
      </c>
      <c r="B19" s="63" t="s">
        <v>235</v>
      </c>
      <c r="C19" s="64" t="s">
        <v>236</v>
      </c>
      <c r="D19" s="85">
        <v>1287606630</v>
      </c>
      <c r="E19" s="86">
        <v>124298600</v>
      </c>
      <c r="F19" s="87">
        <f t="shared" si="0"/>
        <v>1411905230</v>
      </c>
      <c r="G19" s="85">
        <v>1287606630</v>
      </c>
      <c r="H19" s="86">
        <v>217897174</v>
      </c>
      <c r="I19" s="87">
        <f t="shared" si="1"/>
        <v>1505503804</v>
      </c>
      <c r="J19" s="85">
        <v>358754282</v>
      </c>
      <c r="K19" s="86">
        <v>9749854</v>
      </c>
      <c r="L19" s="86">
        <f t="shared" si="2"/>
        <v>368504136</v>
      </c>
      <c r="M19" s="104">
        <f t="shared" si="3"/>
        <v>0.2609977838243435</v>
      </c>
      <c r="N19" s="85">
        <v>256526835</v>
      </c>
      <c r="O19" s="86">
        <v>34768192</v>
      </c>
      <c r="P19" s="86">
        <f t="shared" si="4"/>
        <v>291295027</v>
      </c>
      <c r="Q19" s="104">
        <f t="shared" si="5"/>
        <v>0.20631344144819125</v>
      </c>
      <c r="R19" s="85">
        <v>268234063</v>
      </c>
      <c r="S19" s="86">
        <v>47489900</v>
      </c>
      <c r="T19" s="86">
        <f t="shared" si="6"/>
        <v>315723963</v>
      </c>
      <c r="U19" s="104">
        <f t="shared" si="7"/>
        <v>0.20971316190709538</v>
      </c>
      <c r="V19" s="85">
        <v>0</v>
      </c>
      <c r="W19" s="86">
        <v>0</v>
      </c>
      <c r="X19" s="86">
        <f t="shared" si="8"/>
        <v>0</v>
      </c>
      <c r="Y19" s="104">
        <f t="shared" si="9"/>
        <v>0</v>
      </c>
      <c r="Z19" s="85">
        <f t="shared" si="10"/>
        <v>883515180</v>
      </c>
      <c r="AA19" s="86">
        <f t="shared" si="11"/>
        <v>92007946</v>
      </c>
      <c r="AB19" s="86">
        <f t="shared" si="12"/>
        <v>975523126</v>
      </c>
      <c r="AC19" s="104">
        <f t="shared" si="13"/>
        <v>0.6479712129641354</v>
      </c>
      <c r="AD19" s="85">
        <v>262729264</v>
      </c>
      <c r="AE19" s="86">
        <v>21118631</v>
      </c>
      <c r="AF19" s="86">
        <f t="shared" si="14"/>
        <v>283847895</v>
      </c>
      <c r="AG19" s="86">
        <v>1388709068</v>
      </c>
      <c r="AH19" s="86">
        <v>1288769670</v>
      </c>
      <c r="AI19" s="87">
        <v>926638246</v>
      </c>
      <c r="AJ19" s="124">
        <f t="shared" si="15"/>
        <v>0.7190099732871584</v>
      </c>
      <c r="AK19" s="125">
        <f t="shared" si="16"/>
        <v>0.1122998217055653</v>
      </c>
    </row>
    <row r="20" spans="1:37" ht="12.75">
      <c r="A20" s="62" t="s">
        <v>98</v>
      </c>
      <c r="B20" s="63" t="s">
        <v>237</v>
      </c>
      <c r="C20" s="64" t="s">
        <v>238</v>
      </c>
      <c r="D20" s="85">
        <v>1554645821</v>
      </c>
      <c r="E20" s="86">
        <v>156634000</v>
      </c>
      <c r="F20" s="87">
        <f t="shared" si="0"/>
        <v>1711279821</v>
      </c>
      <c r="G20" s="85">
        <v>1632871927</v>
      </c>
      <c r="H20" s="86">
        <v>261527998</v>
      </c>
      <c r="I20" s="87">
        <f t="shared" si="1"/>
        <v>1894399925</v>
      </c>
      <c r="J20" s="85">
        <v>438109235</v>
      </c>
      <c r="K20" s="86">
        <v>13008264</v>
      </c>
      <c r="L20" s="86">
        <f t="shared" si="2"/>
        <v>451117499</v>
      </c>
      <c r="M20" s="104">
        <f t="shared" si="3"/>
        <v>0.263614105340403</v>
      </c>
      <c r="N20" s="85">
        <v>328160630</v>
      </c>
      <c r="O20" s="86">
        <v>44784861</v>
      </c>
      <c r="P20" s="86">
        <f t="shared" si="4"/>
        <v>372945491</v>
      </c>
      <c r="Q20" s="104">
        <f t="shared" si="5"/>
        <v>0.21793366953983384</v>
      </c>
      <c r="R20" s="85">
        <v>356400641</v>
      </c>
      <c r="S20" s="86">
        <v>71120627</v>
      </c>
      <c r="T20" s="86">
        <f t="shared" si="6"/>
        <v>427521268</v>
      </c>
      <c r="U20" s="104">
        <f t="shared" si="7"/>
        <v>0.22567635395150262</v>
      </c>
      <c r="V20" s="85">
        <v>0</v>
      </c>
      <c r="W20" s="86">
        <v>0</v>
      </c>
      <c r="X20" s="86">
        <f t="shared" si="8"/>
        <v>0</v>
      </c>
      <c r="Y20" s="104">
        <f t="shared" si="9"/>
        <v>0</v>
      </c>
      <c r="Z20" s="85">
        <f t="shared" si="10"/>
        <v>1122670506</v>
      </c>
      <c r="AA20" s="86">
        <f t="shared" si="11"/>
        <v>128913752</v>
      </c>
      <c r="AB20" s="86">
        <f t="shared" si="12"/>
        <v>1251584258</v>
      </c>
      <c r="AC20" s="104">
        <f t="shared" si="13"/>
        <v>0.660675838022956</v>
      </c>
      <c r="AD20" s="85">
        <v>372001323</v>
      </c>
      <c r="AE20" s="86">
        <v>40558717</v>
      </c>
      <c r="AF20" s="86">
        <f t="shared" si="14"/>
        <v>412560040</v>
      </c>
      <c r="AG20" s="86">
        <v>1799648171</v>
      </c>
      <c r="AH20" s="86">
        <v>1720324188</v>
      </c>
      <c r="AI20" s="87">
        <v>957025938</v>
      </c>
      <c r="AJ20" s="124">
        <f t="shared" si="15"/>
        <v>0.5563055758185969</v>
      </c>
      <c r="AK20" s="125">
        <f t="shared" si="16"/>
        <v>0.03626436530304766</v>
      </c>
    </row>
    <row r="21" spans="1:37" ht="12.75">
      <c r="A21" s="62" t="s">
        <v>113</v>
      </c>
      <c r="B21" s="63" t="s">
        <v>239</v>
      </c>
      <c r="C21" s="64" t="s">
        <v>240</v>
      </c>
      <c r="D21" s="85">
        <v>520071120</v>
      </c>
      <c r="E21" s="86">
        <v>10000000</v>
      </c>
      <c r="F21" s="87">
        <f t="shared" si="0"/>
        <v>530071120</v>
      </c>
      <c r="G21" s="85">
        <v>297802684</v>
      </c>
      <c r="H21" s="86">
        <v>53307000</v>
      </c>
      <c r="I21" s="87">
        <f t="shared" si="1"/>
        <v>351109684</v>
      </c>
      <c r="J21" s="85">
        <v>147021585</v>
      </c>
      <c r="K21" s="86">
        <v>15727118</v>
      </c>
      <c r="L21" s="86">
        <f t="shared" si="2"/>
        <v>162748703</v>
      </c>
      <c r="M21" s="104">
        <f t="shared" si="3"/>
        <v>0.30703182433330833</v>
      </c>
      <c r="N21" s="85">
        <v>88438927</v>
      </c>
      <c r="O21" s="86">
        <v>0</v>
      </c>
      <c r="P21" s="86">
        <f t="shared" si="4"/>
        <v>88438927</v>
      </c>
      <c r="Q21" s="104">
        <f t="shared" si="5"/>
        <v>0.16684351148955257</v>
      </c>
      <c r="R21" s="85">
        <v>55887275</v>
      </c>
      <c r="S21" s="86">
        <v>0</v>
      </c>
      <c r="T21" s="86">
        <f t="shared" si="6"/>
        <v>55887275</v>
      </c>
      <c r="U21" s="104">
        <f t="shared" si="7"/>
        <v>0.1591732656396911</v>
      </c>
      <c r="V21" s="85">
        <v>0</v>
      </c>
      <c r="W21" s="86">
        <v>0</v>
      </c>
      <c r="X21" s="86">
        <f t="shared" si="8"/>
        <v>0</v>
      </c>
      <c r="Y21" s="104">
        <f t="shared" si="9"/>
        <v>0</v>
      </c>
      <c r="Z21" s="85">
        <f t="shared" si="10"/>
        <v>291347787</v>
      </c>
      <c r="AA21" s="86">
        <f t="shared" si="11"/>
        <v>15727118</v>
      </c>
      <c r="AB21" s="86">
        <f t="shared" si="12"/>
        <v>307074905</v>
      </c>
      <c r="AC21" s="104">
        <f t="shared" si="13"/>
        <v>0.874583980429318</v>
      </c>
      <c r="AD21" s="85">
        <v>60719284</v>
      </c>
      <c r="AE21" s="86">
        <v>5462345</v>
      </c>
      <c r="AF21" s="86">
        <f t="shared" si="14"/>
        <v>66181629</v>
      </c>
      <c r="AG21" s="86">
        <v>307068343</v>
      </c>
      <c r="AH21" s="86">
        <v>307777001</v>
      </c>
      <c r="AI21" s="87">
        <v>238594017</v>
      </c>
      <c r="AJ21" s="124">
        <f t="shared" si="15"/>
        <v>0.7752171742033447</v>
      </c>
      <c r="AK21" s="125">
        <f t="shared" si="16"/>
        <v>-0.15554700232597785</v>
      </c>
    </row>
    <row r="22" spans="1:37" ht="16.5">
      <c r="A22" s="65"/>
      <c r="B22" s="66" t="s">
        <v>241</v>
      </c>
      <c r="C22" s="67"/>
      <c r="D22" s="88">
        <f>SUM(D18:D21)</f>
        <v>5942491826</v>
      </c>
      <c r="E22" s="89">
        <f>SUM(E18:E21)</f>
        <v>584810665</v>
      </c>
      <c r="F22" s="90">
        <f t="shared" si="0"/>
        <v>6527302491</v>
      </c>
      <c r="G22" s="88">
        <f>SUM(G18:G21)</f>
        <v>5964661993</v>
      </c>
      <c r="H22" s="89">
        <f>SUM(H18:H21)</f>
        <v>897771977</v>
      </c>
      <c r="I22" s="90">
        <f t="shared" si="1"/>
        <v>6862433970</v>
      </c>
      <c r="J22" s="88">
        <f>SUM(J18:J21)</f>
        <v>1651025576</v>
      </c>
      <c r="K22" s="89">
        <f>SUM(K18:K21)</f>
        <v>87015070</v>
      </c>
      <c r="L22" s="89">
        <f t="shared" si="2"/>
        <v>1738040646</v>
      </c>
      <c r="M22" s="105">
        <f t="shared" si="3"/>
        <v>0.26627242239752974</v>
      </c>
      <c r="N22" s="88">
        <f>SUM(N18:N21)</f>
        <v>1305760978</v>
      </c>
      <c r="O22" s="89">
        <f>SUM(O18:O21)</f>
        <v>172448853</v>
      </c>
      <c r="P22" s="89">
        <f t="shared" si="4"/>
        <v>1478209831</v>
      </c>
      <c r="Q22" s="105">
        <f t="shared" si="5"/>
        <v>0.22646565453925122</v>
      </c>
      <c r="R22" s="88">
        <f>SUM(R18:R21)</f>
        <v>1311920988</v>
      </c>
      <c r="S22" s="89">
        <f>SUM(S18:S21)</f>
        <v>205302068</v>
      </c>
      <c r="T22" s="89">
        <f t="shared" si="6"/>
        <v>1517223056</v>
      </c>
      <c r="U22" s="105">
        <f t="shared" si="7"/>
        <v>0.22109109721605089</v>
      </c>
      <c r="V22" s="88">
        <f>SUM(V18:V21)</f>
        <v>0</v>
      </c>
      <c r="W22" s="89">
        <f>SUM(W18:W21)</f>
        <v>0</v>
      </c>
      <c r="X22" s="89">
        <f t="shared" si="8"/>
        <v>0</v>
      </c>
      <c r="Y22" s="105">
        <f t="shared" si="9"/>
        <v>0</v>
      </c>
      <c r="Z22" s="88">
        <f t="shared" si="10"/>
        <v>4268707542</v>
      </c>
      <c r="AA22" s="89">
        <f t="shared" si="11"/>
        <v>464765991</v>
      </c>
      <c r="AB22" s="89">
        <f t="shared" si="12"/>
        <v>4733473533</v>
      </c>
      <c r="AC22" s="105">
        <f t="shared" si="13"/>
        <v>0.6897659859013551</v>
      </c>
      <c r="AD22" s="88">
        <f>SUM(AD18:AD21)</f>
        <v>1244488210</v>
      </c>
      <c r="AE22" s="89">
        <f>SUM(AE18:AE21)</f>
        <v>115142629</v>
      </c>
      <c r="AF22" s="89">
        <f t="shared" si="14"/>
        <v>1359630839</v>
      </c>
      <c r="AG22" s="89">
        <f>SUM(AG18:AG21)</f>
        <v>6311088515</v>
      </c>
      <c r="AH22" s="89">
        <f>SUM(AH18:AH21)</f>
        <v>5913527609</v>
      </c>
      <c r="AI22" s="90">
        <f>SUM(AI18:AI21)</f>
        <v>4059648692</v>
      </c>
      <c r="AJ22" s="126">
        <f t="shared" si="15"/>
        <v>0.6865020272876518</v>
      </c>
      <c r="AK22" s="127">
        <f t="shared" si="16"/>
        <v>0.11590809246126543</v>
      </c>
    </row>
    <row r="23" spans="1:37" ht="16.5">
      <c r="A23" s="68"/>
      <c r="B23" s="69" t="s">
        <v>242</v>
      </c>
      <c r="C23" s="70"/>
      <c r="D23" s="91">
        <f>SUM(D9:D11,D13:D16,D18:D21)</f>
        <v>125408823104</v>
      </c>
      <c r="E23" s="92">
        <f>SUM(E9:E11,E13:E16,E18:E21)</f>
        <v>20419616179</v>
      </c>
      <c r="F23" s="93">
        <f t="shared" si="0"/>
        <v>145828439283</v>
      </c>
      <c r="G23" s="91">
        <f>SUM(G9:G11,G13:G16,G18:G21)</f>
        <v>124580252262</v>
      </c>
      <c r="H23" s="92">
        <f>SUM(H9:H11,H13:H16,H18:H21)</f>
        <v>19249151100</v>
      </c>
      <c r="I23" s="93">
        <f t="shared" si="1"/>
        <v>143829403362</v>
      </c>
      <c r="J23" s="91">
        <f>SUM(J9:J11,J13:J16,J18:J21)</f>
        <v>33563389111</v>
      </c>
      <c r="K23" s="92">
        <f>SUM(K9:K11,K13:K16,K18:K21)</f>
        <v>1137152020</v>
      </c>
      <c r="L23" s="92">
        <f t="shared" si="2"/>
        <v>34700541131</v>
      </c>
      <c r="M23" s="106">
        <f t="shared" si="3"/>
        <v>0.23795455332041826</v>
      </c>
      <c r="N23" s="91">
        <f>SUM(N9:N11,N13:N16,N18:N21)</f>
        <v>29213154058</v>
      </c>
      <c r="O23" s="92">
        <f>SUM(O9:O11,O13:O16,O18:O21)</f>
        <v>3617524499</v>
      </c>
      <c r="P23" s="92">
        <f t="shared" si="4"/>
        <v>32830678557</v>
      </c>
      <c r="Q23" s="106">
        <f t="shared" si="5"/>
        <v>0.2251322082196024</v>
      </c>
      <c r="R23" s="91">
        <f>SUM(R9:R11,R13:R16,R18:R21)</f>
        <v>29690137870</v>
      </c>
      <c r="S23" s="92">
        <f>SUM(S9:S11,S13:S16,S18:S21)</f>
        <v>2857644082</v>
      </c>
      <c r="T23" s="92">
        <f t="shared" si="6"/>
        <v>32547781952</v>
      </c>
      <c r="U23" s="106">
        <f t="shared" si="7"/>
        <v>0.22629435422242172</v>
      </c>
      <c r="V23" s="91">
        <f>SUM(V9:V11,V13:V16,V18:V21)</f>
        <v>0</v>
      </c>
      <c r="W23" s="92">
        <f>SUM(W9:W11,W13:W16,W18:W21)</f>
        <v>0</v>
      </c>
      <c r="X23" s="92">
        <f t="shared" si="8"/>
        <v>0</v>
      </c>
      <c r="Y23" s="106">
        <f t="shared" si="9"/>
        <v>0</v>
      </c>
      <c r="Z23" s="91">
        <f t="shared" si="10"/>
        <v>92466681039</v>
      </c>
      <c r="AA23" s="92">
        <f t="shared" si="11"/>
        <v>7612320601</v>
      </c>
      <c r="AB23" s="92">
        <f t="shared" si="12"/>
        <v>100079001640</v>
      </c>
      <c r="AC23" s="106">
        <f t="shared" si="13"/>
        <v>0.695817401036658</v>
      </c>
      <c r="AD23" s="91">
        <f>SUM(AD9:AD11,AD13:AD16,AD18:AD21)</f>
        <v>26949315912</v>
      </c>
      <c r="AE23" s="92">
        <f>SUM(AE9:AE11,AE13:AE16,AE18:AE21)</f>
        <v>2732416782</v>
      </c>
      <c r="AF23" s="92">
        <f t="shared" si="14"/>
        <v>29681732694</v>
      </c>
      <c r="AG23" s="92">
        <f>SUM(AG9:AG11,AG13:AG16,AG18:AG21)</f>
        <v>142803784002</v>
      </c>
      <c r="AH23" s="92">
        <f>SUM(AH9:AH11,AH13:AH16,AH18:AH21)</f>
        <v>141668892789</v>
      </c>
      <c r="AI23" s="93">
        <f>SUM(AI9:AI11,AI13:AI16,AI18:AI21)</f>
        <v>96313233417</v>
      </c>
      <c r="AJ23" s="128">
        <f t="shared" si="15"/>
        <v>0.6798474352478198</v>
      </c>
      <c r="AK23" s="129">
        <f t="shared" si="16"/>
        <v>0.0965593648978369</v>
      </c>
    </row>
    <row r="24" spans="1:37" ht="12.75">
      <c r="A24" s="71"/>
      <c r="B24" s="71"/>
      <c r="C24" s="71"/>
      <c r="D24" s="94"/>
      <c r="E24" s="94"/>
      <c r="F24" s="94"/>
      <c r="G24" s="94"/>
      <c r="H24" s="94"/>
      <c r="I24" s="94"/>
      <c r="J24" s="94"/>
      <c r="K24" s="94"/>
      <c r="L24" s="94"/>
      <c r="M24" s="107"/>
      <c r="N24" s="94"/>
      <c r="O24" s="94"/>
      <c r="P24" s="94"/>
      <c r="Q24" s="107"/>
      <c r="R24" s="94"/>
      <c r="S24" s="94"/>
      <c r="T24" s="94"/>
      <c r="U24" s="107"/>
      <c r="V24" s="94"/>
      <c r="W24" s="94"/>
      <c r="X24" s="94"/>
      <c r="Y24" s="107"/>
      <c r="Z24" s="94"/>
      <c r="AA24" s="94"/>
      <c r="AB24" s="94"/>
      <c r="AC24" s="107"/>
      <c r="AD24" s="94"/>
      <c r="AE24" s="94"/>
      <c r="AF24" s="94"/>
      <c r="AG24" s="94"/>
      <c r="AH24" s="94"/>
      <c r="AI24" s="94"/>
      <c r="AJ24" s="107"/>
      <c r="AK24" s="107"/>
    </row>
    <row r="25" spans="1:37" ht="12.75">
      <c r="A25" s="71"/>
      <c r="B25" s="71"/>
      <c r="C25" s="71"/>
      <c r="D25" s="94"/>
      <c r="E25" s="94"/>
      <c r="F25" s="94"/>
      <c r="G25" s="94"/>
      <c r="H25" s="94"/>
      <c r="I25" s="94"/>
      <c r="J25" s="94"/>
      <c r="K25" s="94"/>
      <c r="L25" s="94"/>
      <c r="M25" s="107"/>
      <c r="N25" s="94"/>
      <c r="O25" s="94"/>
      <c r="P25" s="94"/>
      <c r="Q25" s="107"/>
      <c r="R25" s="94"/>
      <c r="S25" s="94"/>
      <c r="T25" s="94"/>
      <c r="U25" s="107"/>
      <c r="V25" s="94"/>
      <c r="W25" s="94"/>
      <c r="X25" s="94"/>
      <c r="Y25" s="107"/>
      <c r="Z25" s="94"/>
      <c r="AA25" s="94"/>
      <c r="AB25" s="94"/>
      <c r="AC25" s="107"/>
      <c r="AD25" s="94"/>
      <c r="AE25" s="94"/>
      <c r="AF25" s="94"/>
      <c r="AG25" s="94"/>
      <c r="AH25" s="94"/>
      <c r="AI25" s="94"/>
      <c r="AJ25" s="107"/>
      <c r="AK25" s="107"/>
    </row>
    <row r="26" spans="1:37" ht="12.75">
      <c r="A26" s="71"/>
      <c r="B26" s="71"/>
      <c r="C26" s="71"/>
      <c r="D26" s="94"/>
      <c r="E26" s="94"/>
      <c r="F26" s="94"/>
      <c r="G26" s="94"/>
      <c r="H26" s="94"/>
      <c r="I26" s="94"/>
      <c r="J26" s="94"/>
      <c r="K26" s="94"/>
      <c r="L26" s="94"/>
      <c r="M26" s="107"/>
      <c r="N26" s="94"/>
      <c r="O26" s="94"/>
      <c r="P26" s="94"/>
      <c r="Q26" s="107"/>
      <c r="R26" s="94"/>
      <c r="S26" s="94"/>
      <c r="T26" s="94"/>
      <c r="U26" s="107"/>
      <c r="V26" s="94"/>
      <c r="W26" s="94"/>
      <c r="X26" s="94"/>
      <c r="Y26" s="107"/>
      <c r="Z26" s="94"/>
      <c r="AA26" s="94"/>
      <c r="AB26" s="94"/>
      <c r="AC26" s="107"/>
      <c r="AD26" s="94"/>
      <c r="AE26" s="94"/>
      <c r="AF26" s="94"/>
      <c r="AG26" s="94"/>
      <c r="AH26" s="94"/>
      <c r="AI26" s="94"/>
      <c r="AJ26" s="107"/>
      <c r="AK26" s="107"/>
    </row>
    <row r="27" spans="1:37" ht="12.75">
      <c r="A27" s="71"/>
      <c r="B27" s="71"/>
      <c r="C27" s="71"/>
      <c r="D27" s="94"/>
      <c r="E27" s="94"/>
      <c r="F27" s="94"/>
      <c r="G27" s="94"/>
      <c r="H27" s="94"/>
      <c r="I27" s="94"/>
      <c r="J27" s="94"/>
      <c r="K27" s="94"/>
      <c r="L27" s="94"/>
      <c r="M27" s="107"/>
      <c r="N27" s="94"/>
      <c r="O27" s="94"/>
      <c r="P27" s="94"/>
      <c r="Q27" s="107"/>
      <c r="R27" s="94"/>
      <c r="S27" s="94"/>
      <c r="T27" s="94"/>
      <c r="U27" s="107"/>
      <c r="V27" s="94"/>
      <c r="W27" s="94"/>
      <c r="X27" s="94"/>
      <c r="Y27" s="107"/>
      <c r="Z27" s="94"/>
      <c r="AA27" s="94"/>
      <c r="AB27" s="94"/>
      <c r="AC27" s="107"/>
      <c r="AD27" s="94"/>
      <c r="AE27" s="94"/>
      <c r="AF27" s="94"/>
      <c r="AG27" s="94"/>
      <c r="AH27" s="94"/>
      <c r="AI27" s="94"/>
      <c r="AJ27" s="107"/>
      <c r="AK27" s="107"/>
    </row>
    <row r="28" spans="1:37" ht="12.75">
      <c r="A28" s="71"/>
      <c r="B28" s="71"/>
      <c r="C28" s="71"/>
      <c r="D28" s="94"/>
      <c r="E28" s="94"/>
      <c r="F28" s="94"/>
      <c r="G28" s="94"/>
      <c r="H28" s="94"/>
      <c r="I28" s="94"/>
      <c r="J28" s="94"/>
      <c r="K28" s="94"/>
      <c r="L28" s="94"/>
      <c r="M28" s="107"/>
      <c r="N28" s="94"/>
      <c r="O28" s="94"/>
      <c r="P28" s="94"/>
      <c r="Q28" s="107"/>
      <c r="R28" s="94"/>
      <c r="S28" s="94"/>
      <c r="T28" s="94"/>
      <c r="U28" s="107"/>
      <c r="V28" s="94"/>
      <c r="W28" s="94"/>
      <c r="X28" s="94"/>
      <c r="Y28" s="107"/>
      <c r="Z28" s="94"/>
      <c r="AA28" s="94"/>
      <c r="AB28" s="94"/>
      <c r="AC28" s="107"/>
      <c r="AD28" s="94"/>
      <c r="AE28" s="94"/>
      <c r="AF28" s="94"/>
      <c r="AG28" s="94"/>
      <c r="AH28" s="94"/>
      <c r="AI28" s="94"/>
      <c r="AJ28" s="107"/>
      <c r="AK28" s="107"/>
    </row>
    <row r="29" spans="1:37" ht="12.75">
      <c r="A29" s="71"/>
      <c r="B29" s="71"/>
      <c r="C29" s="71"/>
      <c r="D29" s="94"/>
      <c r="E29" s="94"/>
      <c r="F29" s="94"/>
      <c r="G29" s="94"/>
      <c r="H29" s="94"/>
      <c r="I29" s="94"/>
      <c r="J29" s="94"/>
      <c r="K29" s="94"/>
      <c r="L29" s="94"/>
      <c r="M29" s="107"/>
      <c r="N29" s="94"/>
      <c r="O29" s="94"/>
      <c r="P29" s="94"/>
      <c r="Q29" s="107"/>
      <c r="R29" s="94"/>
      <c r="S29" s="94"/>
      <c r="T29" s="94"/>
      <c r="U29" s="107"/>
      <c r="V29" s="94"/>
      <c r="W29" s="94"/>
      <c r="X29" s="94"/>
      <c r="Y29" s="107"/>
      <c r="Z29" s="94"/>
      <c r="AA29" s="94"/>
      <c r="AB29" s="94"/>
      <c r="AC29" s="107"/>
      <c r="AD29" s="94"/>
      <c r="AE29" s="94"/>
      <c r="AF29" s="94"/>
      <c r="AG29" s="94"/>
      <c r="AH29" s="94"/>
      <c r="AI29" s="94"/>
      <c r="AJ29" s="107"/>
      <c r="AK29" s="107"/>
    </row>
    <row r="30" spans="1:37" ht="12.75">
      <c r="A30" s="71"/>
      <c r="B30" s="71"/>
      <c r="C30" s="71"/>
      <c r="D30" s="94"/>
      <c r="E30" s="94"/>
      <c r="F30" s="94"/>
      <c r="G30" s="94"/>
      <c r="H30" s="94"/>
      <c r="I30" s="94"/>
      <c r="J30" s="94"/>
      <c r="K30" s="94"/>
      <c r="L30" s="94"/>
      <c r="M30" s="107"/>
      <c r="N30" s="94"/>
      <c r="O30" s="94"/>
      <c r="P30" s="94"/>
      <c r="Q30" s="107"/>
      <c r="R30" s="94"/>
      <c r="S30" s="94"/>
      <c r="T30" s="94"/>
      <c r="U30" s="107"/>
      <c r="V30" s="94"/>
      <c r="W30" s="94"/>
      <c r="X30" s="94"/>
      <c r="Y30" s="107"/>
      <c r="Z30" s="94"/>
      <c r="AA30" s="94"/>
      <c r="AB30" s="94"/>
      <c r="AC30" s="107"/>
      <c r="AD30" s="94"/>
      <c r="AE30" s="94"/>
      <c r="AF30" s="94"/>
      <c r="AG30" s="94"/>
      <c r="AH30" s="94"/>
      <c r="AI30" s="94"/>
      <c r="AJ30" s="107"/>
      <c r="AK30" s="107"/>
    </row>
    <row r="31" spans="1:37" ht="12.75">
      <c r="A31" s="71"/>
      <c r="B31" s="71"/>
      <c r="C31" s="71"/>
      <c r="D31" s="94"/>
      <c r="E31" s="94"/>
      <c r="F31" s="94"/>
      <c r="G31" s="94"/>
      <c r="H31" s="94"/>
      <c r="I31" s="94"/>
      <c r="J31" s="94"/>
      <c r="K31" s="94"/>
      <c r="L31" s="94"/>
      <c r="M31" s="107"/>
      <c r="N31" s="94"/>
      <c r="O31" s="94"/>
      <c r="P31" s="94"/>
      <c r="Q31" s="107"/>
      <c r="R31" s="94"/>
      <c r="S31" s="94"/>
      <c r="T31" s="94"/>
      <c r="U31" s="107"/>
      <c r="V31" s="94"/>
      <c r="W31" s="94"/>
      <c r="X31" s="94"/>
      <c r="Y31" s="107"/>
      <c r="Z31" s="94"/>
      <c r="AA31" s="94"/>
      <c r="AB31" s="94"/>
      <c r="AC31" s="107"/>
      <c r="AD31" s="94"/>
      <c r="AE31" s="94"/>
      <c r="AF31" s="94"/>
      <c r="AG31" s="94"/>
      <c r="AH31" s="94"/>
      <c r="AI31" s="94"/>
      <c r="AJ31" s="107"/>
      <c r="AK31" s="107"/>
    </row>
    <row r="32" spans="1:37" ht="12.75">
      <c r="A32" s="71"/>
      <c r="B32" s="71"/>
      <c r="C32" s="71"/>
      <c r="D32" s="94"/>
      <c r="E32" s="94"/>
      <c r="F32" s="94"/>
      <c r="G32" s="94"/>
      <c r="H32" s="94"/>
      <c r="I32" s="94"/>
      <c r="J32" s="94"/>
      <c r="K32" s="94"/>
      <c r="L32" s="94"/>
      <c r="M32" s="107"/>
      <c r="N32" s="94"/>
      <c r="O32" s="94"/>
      <c r="P32" s="94"/>
      <c r="Q32" s="107"/>
      <c r="R32" s="94"/>
      <c r="S32" s="94"/>
      <c r="T32" s="94"/>
      <c r="U32" s="107"/>
      <c r="V32" s="94"/>
      <c r="W32" s="94"/>
      <c r="X32" s="94"/>
      <c r="Y32" s="107"/>
      <c r="Z32" s="94"/>
      <c r="AA32" s="94"/>
      <c r="AB32" s="94"/>
      <c r="AC32" s="107"/>
      <c r="AD32" s="94"/>
      <c r="AE32" s="94"/>
      <c r="AF32" s="94"/>
      <c r="AG32" s="94"/>
      <c r="AH32" s="94"/>
      <c r="AI32" s="94"/>
      <c r="AJ32" s="107"/>
      <c r="AK32" s="107"/>
    </row>
    <row r="33" spans="1:37" ht="12.75">
      <c r="A33" s="71"/>
      <c r="B33" s="71"/>
      <c r="C33" s="71"/>
      <c r="D33" s="94"/>
      <c r="E33" s="94"/>
      <c r="F33" s="94"/>
      <c r="G33" s="94"/>
      <c r="H33" s="94"/>
      <c r="I33" s="94"/>
      <c r="J33" s="94"/>
      <c r="K33" s="94"/>
      <c r="L33" s="94"/>
      <c r="M33" s="107"/>
      <c r="N33" s="94"/>
      <c r="O33" s="94"/>
      <c r="P33" s="94"/>
      <c r="Q33" s="107"/>
      <c r="R33" s="94"/>
      <c r="S33" s="94"/>
      <c r="T33" s="94"/>
      <c r="U33" s="107"/>
      <c r="V33" s="94"/>
      <c r="W33" s="94"/>
      <c r="X33" s="94"/>
      <c r="Y33" s="107"/>
      <c r="Z33" s="94"/>
      <c r="AA33" s="94"/>
      <c r="AB33" s="94"/>
      <c r="AC33" s="107"/>
      <c r="AD33" s="94"/>
      <c r="AE33" s="94"/>
      <c r="AF33" s="94"/>
      <c r="AG33" s="94"/>
      <c r="AH33" s="94"/>
      <c r="AI33" s="94"/>
      <c r="AJ33" s="107"/>
      <c r="AK33" s="107"/>
    </row>
    <row r="34" spans="1:37" ht="12.75">
      <c r="A34" s="71"/>
      <c r="B34" s="71"/>
      <c r="C34" s="71"/>
      <c r="D34" s="94"/>
      <c r="E34" s="94"/>
      <c r="F34" s="94"/>
      <c r="G34" s="94"/>
      <c r="H34" s="94"/>
      <c r="I34" s="94"/>
      <c r="J34" s="94"/>
      <c r="K34" s="94"/>
      <c r="L34" s="94"/>
      <c r="M34" s="107"/>
      <c r="N34" s="94"/>
      <c r="O34" s="94"/>
      <c r="P34" s="94"/>
      <c r="Q34" s="107"/>
      <c r="R34" s="94"/>
      <c r="S34" s="94"/>
      <c r="T34" s="94"/>
      <c r="U34" s="107"/>
      <c r="V34" s="94"/>
      <c r="W34" s="94"/>
      <c r="X34" s="94"/>
      <c r="Y34" s="107"/>
      <c r="Z34" s="94"/>
      <c r="AA34" s="94"/>
      <c r="AB34" s="94"/>
      <c r="AC34" s="107"/>
      <c r="AD34" s="94"/>
      <c r="AE34" s="94"/>
      <c r="AF34" s="94"/>
      <c r="AG34" s="94"/>
      <c r="AH34" s="94"/>
      <c r="AI34" s="94"/>
      <c r="AJ34" s="107"/>
      <c r="AK34" s="107"/>
    </row>
    <row r="35" spans="1:37" ht="12.75">
      <c r="A35" s="71"/>
      <c r="B35" s="71"/>
      <c r="C35" s="71"/>
      <c r="D35" s="94"/>
      <c r="E35" s="94"/>
      <c r="F35" s="94"/>
      <c r="G35" s="94"/>
      <c r="H35" s="94"/>
      <c r="I35" s="94"/>
      <c r="J35" s="94"/>
      <c r="K35" s="94"/>
      <c r="L35" s="94"/>
      <c r="M35" s="107"/>
      <c r="N35" s="94"/>
      <c r="O35" s="94"/>
      <c r="P35" s="94"/>
      <c r="Q35" s="107"/>
      <c r="R35" s="94"/>
      <c r="S35" s="94"/>
      <c r="T35" s="94"/>
      <c r="U35" s="107"/>
      <c r="V35" s="94"/>
      <c r="W35" s="94"/>
      <c r="X35" s="94"/>
      <c r="Y35" s="107"/>
      <c r="Z35" s="94"/>
      <c r="AA35" s="94"/>
      <c r="AB35" s="94"/>
      <c r="AC35" s="107"/>
      <c r="AD35" s="94"/>
      <c r="AE35" s="94"/>
      <c r="AF35" s="94"/>
      <c r="AG35" s="94"/>
      <c r="AH35" s="94"/>
      <c r="AI35" s="94"/>
      <c r="AJ35" s="107"/>
      <c r="AK35" s="107"/>
    </row>
    <row r="36" spans="1:37" ht="12.75">
      <c r="A36" s="71"/>
      <c r="B36" s="71"/>
      <c r="C36" s="71"/>
      <c r="D36" s="94"/>
      <c r="E36" s="94"/>
      <c r="F36" s="94"/>
      <c r="G36" s="94"/>
      <c r="H36" s="94"/>
      <c r="I36" s="94"/>
      <c r="J36" s="94"/>
      <c r="K36" s="94"/>
      <c r="L36" s="94"/>
      <c r="M36" s="107"/>
      <c r="N36" s="94"/>
      <c r="O36" s="94"/>
      <c r="P36" s="94"/>
      <c r="Q36" s="107"/>
      <c r="R36" s="94"/>
      <c r="S36" s="94"/>
      <c r="T36" s="94"/>
      <c r="U36" s="107"/>
      <c r="V36" s="94"/>
      <c r="W36" s="94"/>
      <c r="X36" s="94"/>
      <c r="Y36" s="107"/>
      <c r="Z36" s="94"/>
      <c r="AA36" s="94"/>
      <c r="AB36" s="94"/>
      <c r="AC36" s="107"/>
      <c r="AD36" s="94"/>
      <c r="AE36" s="94"/>
      <c r="AF36" s="94"/>
      <c r="AG36" s="94"/>
      <c r="AH36" s="94"/>
      <c r="AI36" s="94"/>
      <c r="AJ36" s="107"/>
      <c r="AK36" s="107"/>
    </row>
    <row r="37" spans="1:37" ht="12.75">
      <c r="A37" s="71"/>
      <c r="B37" s="71"/>
      <c r="C37" s="71"/>
      <c r="D37" s="94"/>
      <c r="E37" s="94"/>
      <c r="F37" s="94"/>
      <c r="G37" s="94"/>
      <c r="H37" s="94"/>
      <c r="I37" s="94"/>
      <c r="J37" s="94"/>
      <c r="K37" s="94"/>
      <c r="L37" s="94"/>
      <c r="M37" s="107"/>
      <c r="N37" s="94"/>
      <c r="O37" s="94"/>
      <c r="P37" s="94"/>
      <c r="Q37" s="107"/>
      <c r="R37" s="94"/>
      <c r="S37" s="94"/>
      <c r="T37" s="94"/>
      <c r="U37" s="107"/>
      <c r="V37" s="94"/>
      <c r="W37" s="94"/>
      <c r="X37" s="94"/>
      <c r="Y37" s="107"/>
      <c r="Z37" s="94"/>
      <c r="AA37" s="94"/>
      <c r="AB37" s="94"/>
      <c r="AC37" s="107"/>
      <c r="AD37" s="94"/>
      <c r="AE37" s="94"/>
      <c r="AF37" s="94"/>
      <c r="AG37" s="94"/>
      <c r="AH37" s="94"/>
      <c r="AI37" s="94"/>
      <c r="AJ37" s="107"/>
      <c r="AK37" s="107"/>
    </row>
    <row r="38" spans="1:37" ht="12.75">
      <c r="A38" s="71"/>
      <c r="B38" s="71"/>
      <c r="C38" s="71"/>
      <c r="D38" s="94"/>
      <c r="E38" s="94"/>
      <c r="F38" s="94"/>
      <c r="G38" s="94"/>
      <c r="H38" s="94"/>
      <c r="I38" s="94"/>
      <c r="J38" s="94"/>
      <c r="K38" s="94"/>
      <c r="L38" s="94"/>
      <c r="M38" s="107"/>
      <c r="N38" s="94"/>
      <c r="O38" s="94"/>
      <c r="P38" s="94"/>
      <c r="Q38" s="107"/>
      <c r="R38" s="94"/>
      <c r="S38" s="94"/>
      <c r="T38" s="94"/>
      <c r="U38" s="107"/>
      <c r="V38" s="94"/>
      <c r="W38" s="94"/>
      <c r="X38" s="94"/>
      <c r="Y38" s="107"/>
      <c r="Z38" s="94"/>
      <c r="AA38" s="94"/>
      <c r="AB38" s="94"/>
      <c r="AC38" s="107"/>
      <c r="AD38" s="94"/>
      <c r="AE38" s="94"/>
      <c r="AF38" s="94"/>
      <c r="AG38" s="94"/>
      <c r="AH38" s="94"/>
      <c r="AI38" s="94"/>
      <c r="AJ38" s="107"/>
      <c r="AK38" s="107"/>
    </row>
    <row r="39" spans="1:37" ht="12.75">
      <c r="A39" s="71"/>
      <c r="B39" s="71"/>
      <c r="C39" s="71"/>
      <c r="D39" s="94"/>
      <c r="E39" s="94"/>
      <c r="F39" s="94"/>
      <c r="G39" s="94"/>
      <c r="H39" s="94"/>
      <c r="I39" s="94"/>
      <c r="J39" s="94"/>
      <c r="K39" s="94"/>
      <c r="L39" s="94"/>
      <c r="M39" s="107"/>
      <c r="N39" s="94"/>
      <c r="O39" s="94"/>
      <c r="P39" s="94"/>
      <c r="Q39" s="107"/>
      <c r="R39" s="94"/>
      <c r="S39" s="94"/>
      <c r="T39" s="94"/>
      <c r="U39" s="107"/>
      <c r="V39" s="94"/>
      <c r="W39" s="94"/>
      <c r="X39" s="94"/>
      <c r="Y39" s="107"/>
      <c r="Z39" s="94"/>
      <c r="AA39" s="94"/>
      <c r="AB39" s="94"/>
      <c r="AC39" s="107"/>
      <c r="AD39" s="94"/>
      <c r="AE39" s="94"/>
      <c r="AF39" s="94"/>
      <c r="AG39" s="94"/>
      <c r="AH39" s="94"/>
      <c r="AI39" s="94"/>
      <c r="AJ39" s="107"/>
      <c r="AK39" s="107"/>
    </row>
    <row r="40" spans="1:37" ht="12.75">
      <c r="A40" s="71"/>
      <c r="B40" s="71"/>
      <c r="C40" s="71"/>
      <c r="D40" s="94"/>
      <c r="E40" s="94"/>
      <c r="F40" s="94"/>
      <c r="G40" s="94"/>
      <c r="H40" s="94"/>
      <c r="I40" s="94"/>
      <c r="J40" s="94"/>
      <c r="K40" s="94"/>
      <c r="L40" s="94"/>
      <c r="M40" s="107"/>
      <c r="N40" s="94"/>
      <c r="O40" s="94"/>
      <c r="P40" s="94"/>
      <c r="Q40" s="107"/>
      <c r="R40" s="94"/>
      <c r="S40" s="94"/>
      <c r="T40" s="94"/>
      <c r="U40" s="107"/>
      <c r="V40" s="94"/>
      <c r="W40" s="94"/>
      <c r="X40" s="94"/>
      <c r="Y40" s="107"/>
      <c r="Z40" s="94"/>
      <c r="AA40" s="94"/>
      <c r="AB40" s="94"/>
      <c r="AC40" s="107"/>
      <c r="AD40" s="94"/>
      <c r="AE40" s="94"/>
      <c r="AF40" s="94"/>
      <c r="AG40" s="94"/>
      <c r="AH40" s="94"/>
      <c r="AI40" s="94"/>
      <c r="AJ40" s="107"/>
      <c r="AK40" s="107"/>
    </row>
    <row r="41" spans="1:37" ht="12.75">
      <c r="A41" s="71"/>
      <c r="B41" s="71"/>
      <c r="C41" s="71"/>
      <c r="D41" s="94"/>
      <c r="E41" s="94"/>
      <c r="F41" s="94"/>
      <c r="G41" s="94"/>
      <c r="H41" s="94"/>
      <c r="I41" s="94"/>
      <c r="J41" s="94"/>
      <c r="K41" s="94"/>
      <c r="L41" s="94"/>
      <c r="M41" s="107"/>
      <c r="N41" s="94"/>
      <c r="O41" s="94"/>
      <c r="P41" s="94"/>
      <c r="Q41" s="107"/>
      <c r="R41" s="94"/>
      <c r="S41" s="94"/>
      <c r="T41" s="94"/>
      <c r="U41" s="107"/>
      <c r="V41" s="94"/>
      <c r="W41" s="94"/>
      <c r="X41" s="94"/>
      <c r="Y41" s="107"/>
      <c r="Z41" s="94"/>
      <c r="AA41" s="94"/>
      <c r="AB41" s="94"/>
      <c r="AC41" s="107"/>
      <c r="AD41" s="94"/>
      <c r="AE41" s="94"/>
      <c r="AF41" s="94"/>
      <c r="AG41" s="94"/>
      <c r="AH41" s="94"/>
      <c r="AI41" s="94"/>
      <c r="AJ41" s="107"/>
      <c r="AK41" s="107"/>
    </row>
    <row r="42" spans="1:37" ht="12.75">
      <c r="A42" s="71"/>
      <c r="B42" s="71"/>
      <c r="C42" s="71"/>
      <c r="D42" s="94"/>
      <c r="E42" s="94"/>
      <c r="F42" s="94"/>
      <c r="G42" s="94"/>
      <c r="H42" s="94"/>
      <c r="I42" s="94"/>
      <c r="J42" s="94"/>
      <c r="K42" s="94"/>
      <c r="L42" s="94"/>
      <c r="M42" s="107"/>
      <c r="N42" s="94"/>
      <c r="O42" s="94"/>
      <c r="P42" s="94"/>
      <c r="Q42" s="107"/>
      <c r="R42" s="94"/>
      <c r="S42" s="94"/>
      <c r="T42" s="94"/>
      <c r="U42" s="107"/>
      <c r="V42" s="94"/>
      <c r="W42" s="94"/>
      <c r="X42" s="94"/>
      <c r="Y42" s="107"/>
      <c r="Z42" s="94"/>
      <c r="AA42" s="94"/>
      <c r="AB42" s="94"/>
      <c r="AC42" s="107"/>
      <c r="AD42" s="94"/>
      <c r="AE42" s="94"/>
      <c r="AF42" s="94"/>
      <c r="AG42" s="94"/>
      <c r="AH42" s="94"/>
      <c r="AI42" s="94"/>
      <c r="AJ42" s="107"/>
      <c r="AK42" s="107"/>
    </row>
    <row r="43" spans="1:37" ht="12.75">
      <c r="A43" s="71"/>
      <c r="B43" s="71"/>
      <c r="C43" s="71"/>
      <c r="D43" s="94"/>
      <c r="E43" s="94"/>
      <c r="F43" s="94"/>
      <c r="G43" s="94"/>
      <c r="H43" s="94"/>
      <c r="I43" s="94"/>
      <c r="J43" s="94"/>
      <c r="K43" s="94"/>
      <c r="L43" s="94"/>
      <c r="M43" s="107"/>
      <c r="N43" s="94"/>
      <c r="O43" s="94"/>
      <c r="P43" s="94"/>
      <c r="Q43" s="107"/>
      <c r="R43" s="94"/>
      <c r="S43" s="94"/>
      <c r="T43" s="94"/>
      <c r="U43" s="107"/>
      <c r="V43" s="94"/>
      <c r="W43" s="94"/>
      <c r="X43" s="94"/>
      <c r="Y43" s="107"/>
      <c r="Z43" s="94"/>
      <c r="AA43" s="94"/>
      <c r="AB43" s="94"/>
      <c r="AC43" s="107"/>
      <c r="AD43" s="94"/>
      <c r="AE43" s="94"/>
      <c r="AF43" s="94"/>
      <c r="AG43" s="94"/>
      <c r="AH43" s="94"/>
      <c r="AI43" s="94"/>
      <c r="AJ43" s="107"/>
      <c r="AK43" s="107"/>
    </row>
    <row r="44" spans="1:37" ht="12.75">
      <c r="A44" s="71"/>
      <c r="B44" s="71"/>
      <c r="C44" s="71"/>
      <c r="D44" s="94"/>
      <c r="E44" s="94"/>
      <c r="F44" s="94"/>
      <c r="G44" s="94"/>
      <c r="H44" s="94"/>
      <c r="I44" s="94"/>
      <c r="J44" s="94"/>
      <c r="K44" s="94"/>
      <c r="L44" s="94"/>
      <c r="M44" s="107"/>
      <c r="N44" s="94"/>
      <c r="O44" s="94"/>
      <c r="P44" s="94"/>
      <c r="Q44" s="107"/>
      <c r="R44" s="94"/>
      <c r="S44" s="94"/>
      <c r="T44" s="94"/>
      <c r="U44" s="107"/>
      <c r="V44" s="94"/>
      <c r="W44" s="94"/>
      <c r="X44" s="94"/>
      <c r="Y44" s="107"/>
      <c r="Z44" s="94"/>
      <c r="AA44" s="94"/>
      <c r="AB44" s="94"/>
      <c r="AC44" s="107"/>
      <c r="AD44" s="94"/>
      <c r="AE44" s="94"/>
      <c r="AF44" s="94"/>
      <c r="AG44" s="94"/>
      <c r="AH44" s="94"/>
      <c r="AI44" s="94"/>
      <c r="AJ44" s="107"/>
      <c r="AK44" s="107"/>
    </row>
    <row r="45" spans="1:37" ht="12.75">
      <c r="A45" s="71"/>
      <c r="B45" s="71"/>
      <c r="C45" s="71"/>
      <c r="D45" s="94"/>
      <c r="E45" s="94"/>
      <c r="F45" s="94"/>
      <c r="G45" s="94"/>
      <c r="H45" s="94"/>
      <c r="I45" s="94"/>
      <c r="J45" s="94"/>
      <c r="K45" s="94"/>
      <c r="L45" s="94"/>
      <c r="M45" s="107"/>
      <c r="N45" s="94"/>
      <c r="O45" s="94"/>
      <c r="P45" s="94"/>
      <c r="Q45" s="107"/>
      <c r="R45" s="94"/>
      <c r="S45" s="94"/>
      <c r="T45" s="94"/>
      <c r="U45" s="107"/>
      <c r="V45" s="94"/>
      <c r="W45" s="94"/>
      <c r="X45" s="94"/>
      <c r="Y45" s="107"/>
      <c r="Z45" s="94"/>
      <c r="AA45" s="94"/>
      <c r="AB45" s="94"/>
      <c r="AC45" s="107"/>
      <c r="AD45" s="94"/>
      <c r="AE45" s="94"/>
      <c r="AF45" s="94"/>
      <c r="AG45" s="94"/>
      <c r="AH45" s="94"/>
      <c r="AI45" s="94"/>
      <c r="AJ45" s="107"/>
      <c r="AK45" s="107"/>
    </row>
    <row r="46" spans="1:37" ht="12.75">
      <c r="A46" s="71"/>
      <c r="B46" s="71"/>
      <c r="C46" s="71"/>
      <c r="D46" s="94"/>
      <c r="E46" s="94"/>
      <c r="F46" s="94"/>
      <c r="G46" s="94"/>
      <c r="H46" s="94"/>
      <c r="I46" s="94"/>
      <c r="J46" s="94"/>
      <c r="K46" s="94"/>
      <c r="L46" s="94"/>
      <c r="M46" s="107"/>
      <c r="N46" s="94"/>
      <c r="O46" s="94"/>
      <c r="P46" s="94"/>
      <c r="Q46" s="107"/>
      <c r="R46" s="94"/>
      <c r="S46" s="94"/>
      <c r="T46" s="94"/>
      <c r="U46" s="107"/>
      <c r="V46" s="94"/>
      <c r="W46" s="94"/>
      <c r="X46" s="94"/>
      <c r="Y46" s="107"/>
      <c r="Z46" s="94"/>
      <c r="AA46" s="94"/>
      <c r="AB46" s="94"/>
      <c r="AC46" s="107"/>
      <c r="AD46" s="94"/>
      <c r="AE46" s="94"/>
      <c r="AF46" s="94"/>
      <c r="AG46" s="94"/>
      <c r="AH46" s="94"/>
      <c r="AI46" s="94"/>
      <c r="AJ46" s="107"/>
      <c r="AK46" s="107"/>
    </row>
    <row r="47" spans="1:37" ht="12.75">
      <c r="A47" s="71"/>
      <c r="B47" s="71"/>
      <c r="C47" s="71"/>
      <c r="D47" s="94"/>
      <c r="E47" s="94"/>
      <c r="F47" s="94"/>
      <c r="G47" s="94"/>
      <c r="H47" s="94"/>
      <c r="I47" s="94"/>
      <c r="J47" s="94"/>
      <c r="K47" s="94"/>
      <c r="L47" s="94"/>
      <c r="M47" s="107"/>
      <c r="N47" s="94"/>
      <c r="O47" s="94"/>
      <c r="P47" s="94"/>
      <c r="Q47" s="107"/>
      <c r="R47" s="94"/>
      <c r="S47" s="94"/>
      <c r="T47" s="94"/>
      <c r="U47" s="107"/>
      <c r="V47" s="94"/>
      <c r="W47" s="94"/>
      <c r="X47" s="94"/>
      <c r="Y47" s="107"/>
      <c r="Z47" s="94"/>
      <c r="AA47" s="94"/>
      <c r="AB47" s="94"/>
      <c r="AC47" s="107"/>
      <c r="AD47" s="94"/>
      <c r="AE47" s="94"/>
      <c r="AF47" s="94"/>
      <c r="AG47" s="94"/>
      <c r="AH47" s="94"/>
      <c r="AI47" s="94"/>
      <c r="AJ47" s="107"/>
      <c r="AK47" s="107"/>
    </row>
    <row r="48" spans="1:37" ht="12.75">
      <c r="A48" s="71"/>
      <c r="B48" s="71"/>
      <c r="C48" s="71"/>
      <c r="D48" s="94"/>
      <c r="E48" s="94"/>
      <c r="F48" s="94"/>
      <c r="G48" s="94"/>
      <c r="H48" s="94"/>
      <c r="I48" s="94"/>
      <c r="J48" s="94"/>
      <c r="K48" s="94"/>
      <c r="L48" s="94"/>
      <c r="M48" s="107"/>
      <c r="N48" s="94"/>
      <c r="O48" s="94"/>
      <c r="P48" s="94"/>
      <c r="Q48" s="107"/>
      <c r="R48" s="94"/>
      <c r="S48" s="94"/>
      <c r="T48" s="94"/>
      <c r="U48" s="107"/>
      <c r="V48" s="94"/>
      <c r="W48" s="94"/>
      <c r="X48" s="94"/>
      <c r="Y48" s="107"/>
      <c r="Z48" s="94"/>
      <c r="AA48" s="94"/>
      <c r="AB48" s="94"/>
      <c r="AC48" s="107"/>
      <c r="AD48" s="94"/>
      <c r="AE48" s="94"/>
      <c r="AF48" s="94"/>
      <c r="AG48" s="94"/>
      <c r="AH48" s="94"/>
      <c r="AI48" s="94"/>
      <c r="AJ48" s="107"/>
      <c r="AK48" s="107"/>
    </row>
    <row r="49" spans="1:37" ht="12.75">
      <c r="A49" s="71"/>
      <c r="B49" s="71"/>
      <c r="C49" s="71"/>
      <c r="D49" s="94"/>
      <c r="E49" s="94"/>
      <c r="F49" s="94"/>
      <c r="G49" s="94"/>
      <c r="H49" s="94"/>
      <c r="I49" s="94"/>
      <c r="J49" s="94"/>
      <c r="K49" s="94"/>
      <c r="L49" s="94"/>
      <c r="M49" s="107"/>
      <c r="N49" s="94"/>
      <c r="O49" s="94"/>
      <c r="P49" s="94"/>
      <c r="Q49" s="107"/>
      <c r="R49" s="94"/>
      <c r="S49" s="94"/>
      <c r="T49" s="94"/>
      <c r="U49" s="107"/>
      <c r="V49" s="94"/>
      <c r="W49" s="94"/>
      <c r="X49" s="94"/>
      <c r="Y49" s="107"/>
      <c r="Z49" s="94"/>
      <c r="AA49" s="94"/>
      <c r="AB49" s="94"/>
      <c r="AC49" s="107"/>
      <c r="AD49" s="94"/>
      <c r="AE49" s="94"/>
      <c r="AF49" s="94"/>
      <c r="AG49" s="94"/>
      <c r="AH49" s="94"/>
      <c r="AI49" s="94"/>
      <c r="AJ49" s="107"/>
      <c r="AK49" s="107"/>
    </row>
    <row r="50" spans="1:37" ht="12.75">
      <c r="A50" s="71"/>
      <c r="B50" s="71"/>
      <c r="C50" s="71"/>
      <c r="D50" s="94"/>
      <c r="E50" s="94"/>
      <c r="F50" s="94"/>
      <c r="G50" s="94"/>
      <c r="H50" s="94"/>
      <c r="I50" s="94"/>
      <c r="J50" s="94"/>
      <c r="K50" s="94"/>
      <c r="L50" s="94"/>
      <c r="M50" s="107"/>
      <c r="N50" s="94"/>
      <c r="O50" s="94"/>
      <c r="P50" s="94"/>
      <c r="Q50" s="107"/>
      <c r="R50" s="94"/>
      <c r="S50" s="94"/>
      <c r="T50" s="94"/>
      <c r="U50" s="107"/>
      <c r="V50" s="94"/>
      <c r="W50" s="94"/>
      <c r="X50" s="94"/>
      <c r="Y50" s="107"/>
      <c r="Z50" s="94"/>
      <c r="AA50" s="94"/>
      <c r="AB50" s="94"/>
      <c r="AC50" s="107"/>
      <c r="AD50" s="94"/>
      <c r="AE50" s="94"/>
      <c r="AF50" s="94"/>
      <c r="AG50" s="94"/>
      <c r="AH50" s="94"/>
      <c r="AI50" s="94"/>
      <c r="AJ50" s="107"/>
      <c r="AK50" s="107"/>
    </row>
    <row r="51" spans="1:37" ht="12.75">
      <c r="A51" s="71"/>
      <c r="B51" s="71"/>
      <c r="C51" s="71"/>
      <c r="D51" s="94"/>
      <c r="E51" s="94"/>
      <c r="F51" s="94"/>
      <c r="G51" s="94"/>
      <c r="H51" s="94"/>
      <c r="I51" s="94"/>
      <c r="J51" s="94"/>
      <c r="K51" s="94"/>
      <c r="L51" s="94"/>
      <c r="M51" s="107"/>
      <c r="N51" s="94"/>
      <c r="O51" s="94"/>
      <c r="P51" s="94"/>
      <c r="Q51" s="107"/>
      <c r="R51" s="94"/>
      <c r="S51" s="94"/>
      <c r="T51" s="94"/>
      <c r="U51" s="107"/>
      <c r="V51" s="94"/>
      <c r="W51" s="94"/>
      <c r="X51" s="94"/>
      <c r="Y51" s="107"/>
      <c r="Z51" s="94"/>
      <c r="AA51" s="94"/>
      <c r="AB51" s="94"/>
      <c r="AC51" s="107"/>
      <c r="AD51" s="94"/>
      <c r="AE51" s="94"/>
      <c r="AF51" s="94"/>
      <c r="AG51" s="94"/>
      <c r="AH51" s="94"/>
      <c r="AI51" s="94"/>
      <c r="AJ51" s="107"/>
      <c r="AK51" s="107"/>
    </row>
    <row r="52" spans="1:37" ht="12.75">
      <c r="A52" s="71"/>
      <c r="B52" s="71"/>
      <c r="C52" s="71"/>
      <c r="D52" s="94"/>
      <c r="E52" s="94"/>
      <c r="F52" s="94"/>
      <c r="G52" s="94"/>
      <c r="H52" s="94"/>
      <c r="I52" s="94"/>
      <c r="J52" s="94"/>
      <c r="K52" s="94"/>
      <c r="L52" s="94"/>
      <c r="M52" s="107"/>
      <c r="N52" s="94"/>
      <c r="O52" s="94"/>
      <c r="P52" s="94"/>
      <c r="Q52" s="107"/>
      <c r="R52" s="94"/>
      <c r="S52" s="94"/>
      <c r="T52" s="94"/>
      <c r="U52" s="107"/>
      <c r="V52" s="94"/>
      <c r="W52" s="94"/>
      <c r="X52" s="94"/>
      <c r="Y52" s="107"/>
      <c r="Z52" s="94"/>
      <c r="AA52" s="94"/>
      <c r="AB52" s="94"/>
      <c r="AC52" s="107"/>
      <c r="AD52" s="94"/>
      <c r="AE52" s="94"/>
      <c r="AF52" s="94"/>
      <c r="AG52" s="94"/>
      <c r="AH52" s="94"/>
      <c r="AI52" s="94"/>
      <c r="AJ52" s="107"/>
      <c r="AK52" s="107"/>
    </row>
    <row r="53" spans="1:37" ht="12.75">
      <c r="A53" s="71"/>
      <c r="B53" s="71"/>
      <c r="C53" s="71"/>
      <c r="D53" s="94"/>
      <c r="E53" s="94"/>
      <c r="F53" s="94"/>
      <c r="G53" s="94"/>
      <c r="H53" s="94"/>
      <c r="I53" s="94"/>
      <c r="J53" s="94"/>
      <c r="K53" s="94"/>
      <c r="L53" s="94"/>
      <c r="M53" s="107"/>
      <c r="N53" s="94"/>
      <c r="O53" s="94"/>
      <c r="P53" s="94"/>
      <c r="Q53" s="107"/>
      <c r="R53" s="94"/>
      <c r="S53" s="94"/>
      <c r="T53" s="94"/>
      <c r="U53" s="107"/>
      <c r="V53" s="94"/>
      <c r="W53" s="94"/>
      <c r="X53" s="94"/>
      <c r="Y53" s="107"/>
      <c r="Z53" s="94"/>
      <c r="AA53" s="94"/>
      <c r="AB53" s="94"/>
      <c r="AC53" s="107"/>
      <c r="AD53" s="94"/>
      <c r="AE53" s="94"/>
      <c r="AF53" s="94"/>
      <c r="AG53" s="94"/>
      <c r="AH53" s="94"/>
      <c r="AI53" s="94"/>
      <c r="AJ53" s="107"/>
      <c r="AK53" s="107"/>
    </row>
    <row r="54" spans="1:37" ht="12.75">
      <c r="A54" s="71"/>
      <c r="B54" s="71"/>
      <c r="C54" s="71"/>
      <c r="D54" s="94"/>
      <c r="E54" s="94"/>
      <c r="F54" s="94"/>
      <c r="G54" s="94"/>
      <c r="H54" s="94"/>
      <c r="I54" s="94"/>
      <c r="J54" s="94"/>
      <c r="K54" s="94"/>
      <c r="L54" s="94"/>
      <c r="M54" s="107"/>
      <c r="N54" s="94"/>
      <c r="O54" s="94"/>
      <c r="P54" s="94"/>
      <c r="Q54" s="107"/>
      <c r="R54" s="94"/>
      <c r="S54" s="94"/>
      <c r="T54" s="94"/>
      <c r="U54" s="107"/>
      <c r="V54" s="94"/>
      <c r="W54" s="94"/>
      <c r="X54" s="94"/>
      <c r="Y54" s="107"/>
      <c r="Z54" s="94"/>
      <c r="AA54" s="94"/>
      <c r="AB54" s="94"/>
      <c r="AC54" s="107"/>
      <c r="AD54" s="94"/>
      <c r="AE54" s="94"/>
      <c r="AF54" s="94"/>
      <c r="AG54" s="94"/>
      <c r="AH54" s="94"/>
      <c r="AI54" s="94"/>
      <c r="AJ54" s="107"/>
      <c r="AK54" s="107"/>
    </row>
    <row r="55" spans="1:37" ht="12.75">
      <c r="A55" s="71"/>
      <c r="B55" s="71"/>
      <c r="C55" s="71"/>
      <c r="D55" s="94"/>
      <c r="E55" s="94"/>
      <c r="F55" s="94"/>
      <c r="G55" s="94"/>
      <c r="H55" s="94"/>
      <c r="I55" s="94"/>
      <c r="J55" s="94"/>
      <c r="K55" s="94"/>
      <c r="L55" s="94"/>
      <c r="M55" s="107"/>
      <c r="N55" s="94"/>
      <c r="O55" s="94"/>
      <c r="P55" s="94"/>
      <c r="Q55" s="107"/>
      <c r="R55" s="94"/>
      <c r="S55" s="94"/>
      <c r="T55" s="94"/>
      <c r="U55" s="107"/>
      <c r="V55" s="94"/>
      <c r="W55" s="94"/>
      <c r="X55" s="94"/>
      <c r="Y55" s="107"/>
      <c r="Z55" s="94"/>
      <c r="AA55" s="94"/>
      <c r="AB55" s="94"/>
      <c r="AC55" s="107"/>
      <c r="AD55" s="94"/>
      <c r="AE55" s="94"/>
      <c r="AF55" s="94"/>
      <c r="AG55" s="94"/>
      <c r="AH55" s="94"/>
      <c r="AI55" s="94"/>
      <c r="AJ55" s="107"/>
      <c r="AK55" s="107"/>
    </row>
    <row r="56" spans="1:37" ht="12.75">
      <c r="A56" s="71"/>
      <c r="B56" s="71"/>
      <c r="C56" s="71"/>
      <c r="D56" s="94"/>
      <c r="E56" s="94"/>
      <c r="F56" s="94"/>
      <c r="G56" s="94"/>
      <c r="H56" s="94"/>
      <c r="I56" s="94"/>
      <c r="J56" s="94"/>
      <c r="K56" s="94"/>
      <c r="L56" s="94"/>
      <c r="M56" s="107"/>
      <c r="N56" s="94"/>
      <c r="O56" s="94"/>
      <c r="P56" s="94"/>
      <c r="Q56" s="107"/>
      <c r="R56" s="94"/>
      <c r="S56" s="94"/>
      <c r="T56" s="94"/>
      <c r="U56" s="107"/>
      <c r="V56" s="94"/>
      <c r="W56" s="94"/>
      <c r="X56" s="94"/>
      <c r="Y56" s="107"/>
      <c r="Z56" s="94"/>
      <c r="AA56" s="94"/>
      <c r="AB56" s="94"/>
      <c r="AC56" s="107"/>
      <c r="AD56" s="94"/>
      <c r="AE56" s="94"/>
      <c r="AF56" s="94"/>
      <c r="AG56" s="94"/>
      <c r="AH56" s="94"/>
      <c r="AI56" s="94"/>
      <c r="AJ56" s="107"/>
      <c r="AK56" s="107"/>
    </row>
    <row r="57" spans="1:37" ht="12.75">
      <c r="A57" s="71"/>
      <c r="B57" s="71"/>
      <c r="C57" s="71"/>
      <c r="D57" s="94"/>
      <c r="E57" s="94"/>
      <c r="F57" s="94"/>
      <c r="G57" s="94"/>
      <c r="H57" s="94"/>
      <c r="I57" s="94"/>
      <c r="J57" s="94"/>
      <c r="K57" s="94"/>
      <c r="L57" s="94"/>
      <c r="M57" s="107"/>
      <c r="N57" s="94"/>
      <c r="O57" s="94"/>
      <c r="P57" s="94"/>
      <c r="Q57" s="107"/>
      <c r="R57" s="94"/>
      <c r="S57" s="94"/>
      <c r="T57" s="94"/>
      <c r="U57" s="107"/>
      <c r="V57" s="94"/>
      <c r="W57" s="94"/>
      <c r="X57" s="94"/>
      <c r="Y57" s="107"/>
      <c r="Z57" s="94"/>
      <c r="AA57" s="94"/>
      <c r="AB57" s="94"/>
      <c r="AC57" s="107"/>
      <c r="AD57" s="94"/>
      <c r="AE57" s="94"/>
      <c r="AF57" s="94"/>
      <c r="AG57" s="94"/>
      <c r="AH57" s="94"/>
      <c r="AI57" s="94"/>
      <c r="AJ57" s="107"/>
      <c r="AK57" s="107"/>
    </row>
    <row r="58" spans="1:37" ht="12.75">
      <c r="A58" s="71"/>
      <c r="B58" s="71"/>
      <c r="C58" s="71"/>
      <c r="D58" s="94"/>
      <c r="E58" s="94"/>
      <c r="F58" s="94"/>
      <c r="G58" s="94"/>
      <c r="H58" s="94"/>
      <c r="I58" s="94"/>
      <c r="J58" s="94"/>
      <c r="K58" s="94"/>
      <c r="L58" s="94"/>
      <c r="M58" s="107"/>
      <c r="N58" s="94"/>
      <c r="O58" s="94"/>
      <c r="P58" s="94"/>
      <c r="Q58" s="107"/>
      <c r="R58" s="94"/>
      <c r="S58" s="94"/>
      <c r="T58" s="94"/>
      <c r="U58" s="107"/>
      <c r="V58" s="94"/>
      <c r="W58" s="94"/>
      <c r="X58" s="94"/>
      <c r="Y58" s="107"/>
      <c r="Z58" s="94"/>
      <c r="AA58" s="94"/>
      <c r="AB58" s="94"/>
      <c r="AC58" s="107"/>
      <c r="AD58" s="94"/>
      <c r="AE58" s="94"/>
      <c r="AF58" s="94"/>
      <c r="AG58" s="94"/>
      <c r="AH58" s="94"/>
      <c r="AI58" s="94"/>
      <c r="AJ58" s="107"/>
      <c r="AK58" s="107"/>
    </row>
    <row r="59" spans="1:37" ht="12.75">
      <c r="A59" s="71"/>
      <c r="B59" s="71"/>
      <c r="C59" s="71"/>
      <c r="D59" s="94"/>
      <c r="E59" s="94"/>
      <c r="F59" s="94"/>
      <c r="G59" s="94"/>
      <c r="H59" s="94"/>
      <c r="I59" s="94"/>
      <c r="J59" s="94"/>
      <c r="K59" s="94"/>
      <c r="L59" s="94"/>
      <c r="M59" s="107"/>
      <c r="N59" s="94"/>
      <c r="O59" s="94"/>
      <c r="P59" s="94"/>
      <c r="Q59" s="107"/>
      <c r="R59" s="94"/>
      <c r="S59" s="94"/>
      <c r="T59" s="94"/>
      <c r="U59" s="107"/>
      <c r="V59" s="94"/>
      <c r="W59" s="94"/>
      <c r="X59" s="94"/>
      <c r="Y59" s="107"/>
      <c r="Z59" s="94"/>
      <c r="AA59" s="94"/>
      <c r="AB59" s="94"/>
      <c r="AC59" s="107"/>
      <c r="AD59" s="94"/>
      <c r="AE59" s="94"/>
      <c r="AF59" s="94"/>
      <c r="AG59" s="94"/>
      <c r="AH59" s="94"/>
      <c r="AI59" s="94"/>
      <c r="AJ59" s="107"/>
      <c r="AK59" s="107"/>
    </row>
    <row r="60" spans="1:37" ht="12.75">
      <c r="A60" s="71"/>
      <c r="B60" s="71"/>
      <c r="C60" s="71"/>
      <c r="D60" s="94"/>
      <c r="E60" s="94"/>
      <c r="F60" s="94"/>
      <c r="G60" s="94"/>
      <c r="H60" s="94"/>
      <c r="I60" s="94"/>
      <c r="J60" s="94"/>
      <c r="K60" s="94"/>
      <c r="L60" s="94"/>
      <c r="M60" s="107"/>
      <c r="N60" s="94"/>
      <c r="O60" s="94"/>
      <c r="P60" s="94"/>
      <c r="Q60" s="107"/>
      <c r="R60" s="94"/>
      <c r="S60" s="94"/>
      <c r="T60" s="94"/>
      <c r="U60" s="107"/>
      <c r="V60" s="94"/>
      <c r="W60" s="94"/>
      <c r="X60" s="94"/>
      <c r="Y60" s="107"/>
      <c r="Z60" s="94"/>
      <c r="AA60" s="94"/>
      <c r="AB60" s="94"/>
      <c r="AC60" s="107"/>
      <c r="AD60" s="94"/>
      <c r="AE60" s="94"/>
      <c r="AF60" s="94"/>
      <c r="AG60" s="94"/>
      <c r="AH60" s="94"/>
      <c r="AI60" s="94"/>
      <c r="AJ60" s="107"/>
      <c r="AK60" s="107"/>
    </row>
    <row r="61" spans="1:37" ht="12.75">
      <c r="A61" s="71"/>
      <c r="B61" s="71"/>
      <c r="C61" s="71"/>
      <c r="D61" s="94"/>
      <c r="E61" s="94"/>
      <c r="F61" s="94"/>
      <c r="G61" s="94"/>
      <c r="H61" s="94"/>
      <c r="I61" s="94"/>
      <c r="J61" s="94"/>
      <c r="K61" s="94"/>
      <c r="L61" s="94"/>
      <c r="M61" s="107"/>
      <c r="N61" s="94"/>
      <c r="O61" s="94"/>
      <c r="P61" s="94"/>
      <c r="Q61" s="107"/>
      <c r="R61" s="94"/>
      <c r="S61" s="94"/>
      <c r="T61" s="94"/>
      <c r="U61" s="107"/>
      <c r="V61" s="94"/>
      <c r="W61" s="94"/>
      <c r="X61" s="94"/>
      <c r="Y61" s="107"/>
      <c r="Z61" s="94"/>
      <c r="AA61" s="94"/>
      <c r="AB61" s="94"/>
      <c r="AC61" s="107"/>
      <c r="AD61" s="94"/>
      <c r="AE61" s="94"/>
      <c r="AF61" s="94"/>
      <c r="AG61" s="94"/>
      <c r="AH61" s="94"/>
      <c r="AI61" s="94"/>
      <c r="AJ61" s="107"/>
      <c r="AK61" s="107"/>
    </row>
    <row r="62" spans="1:37" ht="12.75">
      <c r="A62" s="71"/>
      <c r="B62" s="71"/>
      <c r="C62" s="71"/>
      <c r="D62" s="94"/>
      <c r="E62" s="94"/>
      <c r="F62" s="94"/>
      <c r="G62" s="94"/>
      <c r="H62" s="94"/>
      <c r="I62" s="94"/>
      <c r="J62" s="94"/>
      <c r="K62" s="94"/>
      <c r="L62" s="94"/>
      <c r="M62" s="107"/>
      <c r="N62" s="94"/>
      <c r="O62" s="94"/>
      <c r="P62" s="94"/>
      <c r="Q62" s="107"/>
      <c r="R62" s="94"/>
      <c r="S62" s="94"/>
      <c r="T62" s="94"/>
      <c r="U62" s="107"/>
      <c r="V62" s="94"/>
      <c r="W62" s="94"/>
      <c r="X62" s="94"/>
      <c r="Y62" s="107"/>
      <c r="Z62" s="94"/>
      <c r="AA62" s="94"/>
      <c r="AB62" s="94"/>
      <c r="AC62" s="107"/>
      <c r="AD62" s="94"/>
      <c r="AE62" s="94"/>
      <c r="AF62" s="94"/>
      <c r="AG62" s="94"/>
      <c r="AH62" s="94"/>
      <c r="AI62" s="94"/>
      <c r="AJ62" s="107"/>
      <c r="AK62" s="107"/>
    </row>
    <row r="63" spans="1:37" ht="12.75">
      <c r="A63" s="71"/>
      <c r="B63" s="71"/>
      <c r="C63" s="71"/>
      <c r="D63" s="94"/>
      <c r="E63" s="94"/>
      <c r="F63" s="94"/>
      <c r="G63" s="94"/>
      <c r="H63" s="94"/>
      <c r="I63" s="94"/>
      <c r="J63" s="94"/>
      <c r="K63" s="94"/>
      <c r="L63" s="94"/>
      <c r="M63" s="107"/>
      <c r="N63" s="94"/>
      <c r="O63" s="94"/>
      <c r="P63" s="94"/>
      <c r="Q63" s="107"/>
      <c r="R63" s="94"/>
      <c r="S63" s="94"/>
      <c r="T63" s="94"/>
      <c r="U63" s="107"/>
      <c r="V63" s="94"/>
      <c r="W63" s="94"/>
      <c r="X63" s="94"/>
      <c r="Y63" s="107"/>
      <c r="Z63" s="94"/>
      <c r="AA63" s="94"/>
      <c r="AB63" s="94"/>
      <c r="AC63" s="107"/>
      <c r="AD63" s="94"/>
      <c r="AE63" s="94"/>
      <c r="AF63" s="94"/>
      <c r="AG63" s="94"/>
      <c r="AH63" s="94"/>
      <c r="AI63" s="94"/>
      <c r="AJ63" s="107"/>
      <c r="AK63" s="107"/>
    </row>
    <row r="64" spans="1:37" ht="12.75">
      <c r="A64" s="71"/>
      <c r="B64" s="71"/>
      <c r="C64" s="71"/>
      <c r="D64" s="94"/>
      <c r="E64" s="94"/>
      <c r="F64" s="94"/>
      <c r="G64" s="94"/>
      <c r="H64" s="94"/>
      <c r="I64" s="94"/>
      <c r="J64" s="94"/>
      <c r="K64" s="94"/>
      <c r="L64" s="94"/>
      <c r="M64" s="107"/>
      <c r="N64" s="94"/>
      <c r="O64" s="94"/>
      <c r="P64" s="94"/>
      <c r="Q64" s="107"/>
      <c r="R64" s="94"/>
      <c r="S64" s="94"/>
      <c r="T64" s="94"/>
      <c r="U64" s="107"/>
      <c r="V64" s="94"/>
      <c r="W64" s="94"/>
      <c r="X64" s="94"/>
      <c r="Y64" s="107"/>
      <c r="Z64" s="94"/>
      <c r="AA64" s="94"/>
      <c r="AB64" s="94"/>
      <c r="AC64" s="107"/>
      <c r="AD64" s="94"/>
      <c r="AE64" s="94"/>
      <c r="AF64" s="94"/>
      <c r="AG64" s="94"/>
      <c r="AH64" s="94"/>
      <c r="AI64" s="94"/>
      <c r="AJ64" s="107"/>
      <c r="AK64" s="107"/>
    </row>
    <row r="65" spans="1:37" ht="12.75">
      <c r="A65" s="71"/>
      <c r="B65" s="71"/>
      <c r="C65" s="71"/>
      <c r="D65" s="94"/>
      <c r="E65" s="94"/>
      <c r="F65" s="94"/>
      <c r="G65" s="94"/>
      <c r="H65" s="94"/>
      <c r="I65" s="94"/>
      <c r="J65" s="94"/>
      <c r="K65" s="94"/>
      <c r="L65" s="94"/>
      <c r="M65" s="107"/>
      <c r="N65" s="94"/>
      <c r="O65" s="94"/>
      <c r="P65" s="94"/>
      <c r="Q65" s="107"/>
      <c r="R65" s="94"/>
      <c r="S65" s="94"/>
      <c r="T65" s="94"/>
      <c r="U65" s="107"/>
      <c r="V65" s="94"/>
      <c r="W65" s="94"/>
      <c r="X65" s="94"/>
      <c r="Y65" s="107"/>
      <c r="Z65" s="94"/>
      <c r="AA65" s="94"/>
      <c r="AB65" s="94"/>
      <c r="AC65" s="107"/>
      <c r="AD65" s="94"/>
      <c r="AE65" s="94"/>
      <c r="AF65" s="94"/>
      <c r="AG65" s="94"/>
      <c r="AH65" s="94"/>
      <c r="AI65" s="94"/>
      <c r="AJ65" s="107"/>
      <c r="AK65" s="107"/>
    </row>
    <row r="66" spans="1:37" ht="12.75">
      <c r="A66" s="71"/>
      <c r="B66" s="71"/>
      <c r="C66" s="71"/>
      <c r="D66" s="94"/>
      <c r="E66" s="94"/>
      <c r="F66" s="94"/>
      <c r="G66" s="94"/>
      <c r="H66" s="94"/>
      <c r="I66" s="94"/>
      <c r="J66" s="94"/>
      <c r="K66" s="94"/>
      <c r="L66" s="94"/>
      <c r="M66" s="107"/>
      <c r="N66" s="94"/>
      <c r="O66" s="94"/>
      <c r="P66" s="94"/>
      <c r="Q66" s="107"/>
      <c r="R66" s="94"/>
      <c r="S66" s="94"/>
      <c r="T66" s="94"/>
      <c r="U66" s="107"/>
      <c r="V66" s="94"/>
      <c r="W66" s="94"/>
      <c r="X66" s="94"/>
      <c r="Y66" s="107"/>
      <c r="Z66" s="94"/>
      <c r="AA66" s="94"/>
      <c r="AB66" s="94"/>
      <c r="AC66" s="107"/>
      <c r="AD66" s="94"/>
      <c r="AE66" s="94"/>
      <c r="AF66" s="94"/>
      <c r="AG66" s="94"/>
      <c r="AH66" s="94"/>
      <c r="AI66" s="94"/>
      <c r="AJ66" s="107"/>
      <c r="AK66" s="107"/>
    </row>
    <row r="67" spans="1:37" ht="12.75">
      <c r="A67" s="71"/>
      <c r="B67" s="71"/>
      <c r="C67" s="71"/>
      <c r="D67" s="94"/>
      <c r="E67" s="94"/>
      <c r="F67" s="94"/>
      <c r="G67" s="94"/>
      <c r="H67" s="94"/>
      <c r="I67" s="94"/>
      <c r="J67" s="94"/>
      <c r="K67" s="94"/>
      <c r="L67" s="94"/>
      <c r="M67" s="107"/>
      <c r="N67" s="94"/>
      <c r="O67" s="94"/>
      <c r="P67" s="94"/>
      <c r="Q67" s="107"/>
      <c r="R67" s="94"/>
      <c r="S67" s="94"/>
      <c r="T67" s="94"/>
      <c r="U67" s="107"/>
      <c r="V67" s="94"/>
      <c r="W67" s="94"/>
      <c r="X67" s="94"/>
      <c r="Y67" s="107"/>
      <c r="Z67" s="94"/>
      <c r="AA67" s="94"/>
      <c r="AB67" s="94"/>
      <c r="AC67" s="107"/>
      <c r="AD67" s="94"/>
      <c r="AE67" s="94"/>
      <c r="AF67" s="94"/>
      <c r="AG67" s="94"/>
      <c r="AH67" s="94"/>
      <c r="AI67" s="94"/>
      <c r="AJ67" s="107"/>
      <c r="AK67" s="107"/>
    </row>
    <row r="68" spans="1:37" ht="12.75">
      <c r="A68" s="71"/>
      <c r="B68" s="71"/>
      <c r="C68" s="71"/>
      <c r="D68" s="94"/>
      <c r="E68" s="94"/>
      <c r="F68" s="94"/>
      <c r="G68" s="94"/>
      <c r="H68" s="94"/>
      <c r="I68" s="94"/>
      <c r="J68" s="94"/>
      <c r="K68" s="94"/>
      <c r="L68" s="94"/>
      <c r="M68" s="107"/>
      <c r="N68" s="94"/>
      <c r="O68" s="94"/>
      <c r="P68" s="94"/>
      <c r="Q68" s="107"/>
      <c r="R68" s="94"/>
      <c r="S68" s="94"/>
      <c r="T68" s="94"/>
      <c r="U68" s="107"/>
      <c r="V68" s="94"/>
      <c r="W68" s="94"/>
      <c r="X68" s="94"/>
      <c r="Y68" s="107"/>
      <c r="Z68" s="94"/>
      <c r="AA68" s="94"/>
      <c r="AB68" s="94"/>
      <c r="AC68" s="107"/>
      <c r="AD68" s="94"/>
      <c r="AE68" s="94"/>
      <c r="AF68" s="94"/>
      <c r="AG68" s="94"/>
      <c r="AH68" s="94"/>
      <c r="AI68" s="94"/>
      <c r="AJ68" s="107"/>
      <c r="AK68" s="107"/>
    </row>
    <row r="69" spans="1:37" ht="12.75">
      <c r="A69" s="71"/>
      <c r="B69" s="71"/>
      <c r="C69" s="71"/>
      <c r="D69" s="94"/>
      <c r="E69" s="94"/>
      <c r="F69" s="94"/>
      <c r="G69" s="94"/>
      <c r="H69" s="94"/>
      <c r="I69" s="94"/>
      <c r="J69" s="94"/>
      <c r="K69" s="94"/>
      <c r="L69" s="94"/>
      <c r="M69" s="107"/>
      <c r="N69" s="94"/>
      <c r="O69" s="94"/>
      <c r="P69" s="94"/>
      <c r="Q69" s="107"/>
      <c r="R69" s="94"/>
      <c r="S69" s="94"/>
      <c r="T69" s="94"/>
      <c r="U69" s="107"/>
      <c r="V69" s="94"/>
      <c r="W69" s="94"/>
      <c r="X69" s="94"/>
      <c r="Y69" s="107"/>
      <c r="Z69" s="94"/>
      <c r="AA69" s="94"/>
      <c r="AB69" s="94"/>
      <c r="AC69" s="107"/>
      <c r="AD69" s="94"/>
      <c r="AE69" s="94"/>
      <c r="AF69" s="94"/>
      <c r="AG69" s="94"/>
      <c r="AH69" s="94"/>
      <c r="AI69" s="94"/>
      <c r="AJ69" s="107"/>
      <c r="AK69" s="107"/>
    </row>
    <row r="70" spans="1:37" ht="12.75">
      <c r="A70" s="71"/>
      <c r="B70" s="71"/>
      <c r="C70" s="71"/>
      <c r="D70" s="94"/>
      <c r="E70" s="94"/>
      <c r="F70" s="94"/>
      <c r="G70" s="94"/>
      <c r="H70" s="94"/>
      <c r="I70" s="94"/>
      <c r="J70" s="94"/>
      <c r="K70" s="94"/>
      <c r="L70" s="94"/>
      <c r="M70" s="107"/>
      <c r="N70" s="94"/>
      <c r="O70" s="94"/>
      <c r="P70" s="94"/>
      <c r="Q70" s="107"/>
      <c r="R70" s="94"/>
      <c r="S70" s="94"/>
      <c r="T70" s="94"/>
      <c r="U70" s="107"/>
      <c r="V70" s="94"/>
      <c r="W70" s="94"/>
      <c r="X70" s="94"/>
      <c r="Y70" s="107"/>
      <c r="Z70" s="94"/>
      <c r="AA70" s="94"/>
      <c r="AB70" s="94"/>
      <c r="AC70" s="107"/>
      <c r="AD70" s="94"/>
      <c r="AE70" s="94"/>
      <c r="AF70" s="94"/>
      <c r="AG70" s="94"/>
      <c r="AH70" s="94"/>
      <c r="AI70" s="94"/>
      <c r="AJ70" s="107"/>
      <c r="AK70" s="107"/>
    </row>
    <row r="71" spans="1:37" ht="12.75">
      <c r="A71" s="71"/>
      <c r="B71" s="71"/>
      <c r="C71" s="71"/>
      <c r="D71" s="94"/>
      <c r="E71" s="94"/>
      <c r="F71" s="94"/>
      <c r="G71" s="94"/>
      <c r="H71" s="94"/>
      <c r="I71" s="94"/>
      <c r="J71" s="94"/>
      <c r="K71" s="94"/>
      <c r="L71" s="94"/>
      <c r="M71" s="107"/>
      <c r="N71" s="94"/>
      <c r="O71" s="94"/>
      <c r="P71" s="94"/>
      <c r="Q71" s="107"/>
      <c r="R71" s="94"/>
      <c r="S71" s="94"/>
      <c r="T71" s="94"/>
      <c r="U71" s="107"/>
      <c r="V71" s="94"/>
      <c r="W71" s="94"/>
      <c r="X71" s="94"/>
      <c r="Y71" s="107"/>
      <c r="Z71" s="94"/>
      <c r="AA71" s="94"/>
      <c r="AB71" s="94"/>
      <c r="AC71" s="107"/>
      <c r="AD71" s="94"/>
      <c r="AE71" s="94"/>
      <c r="AF71" s="94"/>
      <c r="AG71" s="94"/>
      <c r="AH71" s="94"/>
      <c r="AI71" s="94"/>
      <c r="AJ71" s="107"/>
      <c r="AK71" s="107"/>
    </row>
    <row r="72" spans="1:37" ht="12.75">
      <c r="A72" s="71"/>
      <c r="B72" s="71"/>
      <c r="C72" s="71"/>
      <c r="D72" s="94"/>
      <c r="E72" s="94"/>
      <c r="F72" s="94"/>
      <c r="G72" s="94"/>
      <c r="H72" s="94"/>
      <c r="I72" s="94"/>
      <c r="J72" s="94"/>
      <c r="K72" s="94"/>
      <c r="L72" s="94"/>
      <c r="M72" s="107"/>
      <c r="N72" s="94"/>
      <c r="O72" s="94"/>
      <c r="P72" s="94"/>
      <c r="Q72" s="107"/>
      <c r="R72" s="94"/>
      <c r="S72" s="94"/>
      <c r="T72" s="94"/>
      <c r="U72" s="107"/>
      <c r="V72" s="94"/>
      <c r="W72" s="94"/>
      <c r="X72" s="94"/>
      <c r="Y72" s="107"/>
      <c r="Z72" s="94"/>
      <c r="AA72" s="94"/>
      <c r="AB72" s="94"/>
      <c r="AC72" s="107"/>
      <c r="AD72" s="94"/>
      <c r="AE72" s="94"/>
      <c r="AF72" s="94"/>
      <c r="AG72" s="94"/>
      <c r="AH72" s="94"/>
      <c r="AI72" s="94"/>
      <c r="AJ72" s="107"/>
      <c r="AK72" s="107"/>
    </row>
    <row r="73" spans="1:37" ht="12.75">
      <c r="A73" s="71"/>
      <c r="B73" s="71"/>
      <c r="C73" s="71"/>
      <c r="D73" s="94"/>
      <c r="E73" s="94"/>
      <c r="F73" s="94"/>
      <c r="G73" s="94"/>
      <c r="H73" s="94"/>
      <c r="I73" s="94"/>
      <c r="J73" s="94"/>
      <c r="K73" s="94"/>
      <c r="L73" s="94"/>
      <c r="M73" s="107"/>
      <c r="N73" s="94"/>
      <c r="O73" s="94"/>
      <c r="P73" s="94"/>
      <c r="Q73" s="107"/>
      <c r="R73" s="94"/>
      <c r="S73" s="94"/>
      <c r="T73" s="94"/>
      <c r="U73" s="107"/>
      <c r="V73" s="94"/>
      <c r="W73" s="94"/>
      <c r="X73" s="94"/>
      <c r="Y73" s="107"/>
      <c r="Z73" s="94"/>
      <c r="AA73" s="94"/>
      <c r="AB73" s="94"/>
      <c r="AC73" s="107"/>
      <c r="AD73" s="94"/>
      <c r="AE73" s="94"/>
      <c r="AF73" s="94"/>
      <c r="AG73" s="94"/>
      <c r="AH73" s="94"/>
      <c r="AI73" s="94"/>
      <c r="AJ73" s="107"/>
      <c r="AK73" s="107"/>
    </row>
    <row r="74" spans="1:37" ht="12.75">
      <c r="A74" s="71"/>
      <c r="B74" s="71"/>
      <c r="C74" s="71"/>
      <c r="D74" s="94"/>
      <c r="E74" s="94"/>
      <c r="F74" s="94"/>
      <c r="G74" s="94"/>
      <c r="H74" s="94"/>
      <c r="I74" s="94"/>
      <c r="J74" s="94"/>
      <c r="K74" s="94"/>
      <c r="L74" s="94"/>
      <c r="M74" s="107"/>
      <c r="N74" s="94"/>
      <c r="O74" s="94"/>
      <c r="P74" s="94"/>
      <c r="Q74" s="107"/>
      <c r="R74" s="94"/>
      <c r="S74" s="94"/>
      <c r="T74" s="94"/>
      <c r="U74" s="107"/>
      <c r="V74" s="94"/>
      <c r="W74" s="94"/>
      <c r="X74" s="94"/>
      <c r="Y74" s="107"/>
      <c r="Z74" s="94"/>
      <c r="AA74" s="94"/>
      <c r="AB74" s="94"/>
      <c r="AC74" s="107"/>
      <c r="AD74" s="94"/>
      <c r="AE74" s="94"/>
      <c r="AF74" s="94"/>
      <c r="AG74" s="94"/>
      <c r="AH74" s="94"/>
      <c r="AI74" s="94"/>
      <c r="AJ74" s="107"/>
      <c r="AK74" s="107"/>
    </row>
    <row r="75" spans="1:37" ht="12.75">
      <c r="A75" s="71"/>
      <c r="B75" s="71"/>
      <c r="C75" s="71"/>
      <c r="D75" s="94"/>
      <c r="E75" s="94"/>
      <c r="F75" s="94"/>
      <c r="G75" s="94"/>
      <c r="H75" s="94"/>
      <c r="I75" s="94"/>
      <c r="J75" s="94"/>
      <c r="K75" s="94"/>
      <c r="L75" s="94"/>
      <c r="M75" s="107"/>
      <c r="N75" s="94"/>
      <c r="O75" s="94"/>
      <c r="P75" s="94"/>
      <c r="Q75" s="107"/>
      <c r="R75" s="94"/>
      <c r="S75" s="94"/>
      <c r="T75" s="94"/>
      <c r="U75" s="107"/>
      <c r="V75" s="94"/>
      <c r="W75" s="94"/>
      <c r="X75" s="94"/>
      <c r="Y75" s="107"/>
      <c r="Z75" s="94"/>
      <c r="AA75" s="94"/>
      <c r="AB75" s="94"/>
      <c r="AC75" s="107"/>
      <c r="AD75" s="94"/>
      <c r="AE75" s="94"/>
      <c r="AF75" s="94"/>
      <c r="AG75" s="94"/>
      <c r="AH75" s="94"/>
      <c r="AI75" s="94"/>
      <c r="AJ75" s="107"/>
      <c r="AK75" s="107"/>
    </row>
    <row r="76" spans="1:37" ht="12.75">
      <c r="A76" s="71"/>
      <c r="B76" s="71"/>
      <c r="C76" s="71"/>
      <c r="D76" s="94"/>
      <c r="E76" s="94"/>
      <c r="F76" s="94"/>
      <c r="G76" s="94"/>
      <c r="H76" s="94"/>
      <c r="I76" s="94"/>
      <c r="J76" s="94"/>
      <c r="K76" s="94"/>
      <c r="L76" s="94"/>
      <c r="M76" s="107"/>
      <c r="N76" s="94"/>
      <c r="O76" s="94"/>
      <c r="P76" s="94"/>
      <c r="Q76" s="107"/>
      <c r="R76" s="94"/>
      <c r="S76" s="94"/>
      <c r="T76" s="94"/>
      <c r="U76" s="107"/>
      <c r="V76" s="94"/>
      <c r="W76" s="94"/>
      <c r="X76" s="94"/>
      <c r="Y76" s="107"/>
      <c r="Z76" s="94"/>
      <c r="AA76" s="94"/>
      <c r="AB76" s="94"/>
      <c r="AC76" s="107"/>
      <c r="AD76" s="94"/>
      <c r="AE76" s="94"/>
      <c r="AF76" s="94"/>
      <c r="AG76" s="94"/>
      <c r="AH76" s="94"/>
      <c r="AI76" s="94"/>
      <c r="AJ76" s="107"/>
      <c r="AK76" s="107"/>
    </row>
    <row r="77" spans="1:37" ht="12.75">
      <c r="A77" s="71"/>
      <c r="B77" s="71"/>
      <c r="C77" s="71"/>
      <c r="D77" s="94"/>
      <c r="E77" s="94"/>
      <c r="F77" s="94"/>
      <c r="G77" s="94"/>
      <c r="H77" s="94"/>
      <c r="I77" s="94"/>
      <c r="J77" s="94"/>
      <c r="K77" s="94"/>
      <c r="L77" s="94"/>
      <c r="M77" s="107"/>
      <c r="N77" s="94"/>
      <c r="O77" s="94"/>
      <c r="P77" s="94"/>
      <c r="Q77" s="107"/>
      <c r="R77" s="94"/>
      <c r="S77" s="94"/>
      <c r="T77" s="94"/>
      <c r="U77" s="107"/>
      <c r="V77" s="94"/>
      <c r="W77" s="94"/>
      <c r="X77" s="94"/>
      <c r="Y77" s="107"/>
      <c r="Z77" s="94"/>
      <c r="AA77" s="94"/>
      <c r="AB77" s="94"/>
      <c r="AC77" s="107"/>
      <c r="AD77" s="94"/>
      <c r="AE77" s="94"/>
      <c r="AF77" s="94"/>
      <c r="AG77" s="94"/>
      <c r="AH77" s="94"/>
      <c r="AI77" s="94"/>
      <c r="AJ77" s="107"/>
      <c r="AK77" s="107"/>
    </row>
    <row r="78" spans="1:37" ht="12.75">
      <c r="A78" s="71"/>
      <c r="B78" s="71"/>
      <c r="C78" s="71"/>
      <c r="D78" s="94"/>
      <c r="E78" s="94"/>
      <c r="F78" s="94"/>
      <c r="G78" s="94"/>
      <c r="H78" s="94"/>
      <c r="I78" s="94"/>
      <c r="J78" s="94"/>
      <c r="K78" s="94"/>
      <c r="L78" s="94"/>
      <c r="M78" s="107"/>
      <c r="N78" s="94"/>
      <c r="O78" s="94"/>
      <c r="P78" s="94"/>
      <c r="Q78" s="107"/>
      <c r="R78" s="94"/>
      <c r="S78" s="94"/>
      <c r="T78" s="94"/>
      <c r="U78" s="107"/>
      <c r="V78" s="94"/>
      <c r="W78" s="94"/>
      <c r="X78" s="94"/>
      <c r="Y78" s="107"/>
      <c r="Z78" s="94"/>
      <c r="AA78" s="94"/>
      <c r="AB78" s="94"/>
      <c r="AC78" s="107"/>
      <c r="AD78" s="94"/>
      <c r="AE78" s="94"/>
      <c r="AF78" s="94"/>
      <c r="AG78" s="94"/>
      <c r="AH78" s="94"/>
      <c r="AI78" s="94"/>
      <c r="AJ78" s="107"/>
      <c r="AK78" s="107"/>
    </row>
    <row r="79" spans="1:37" ht="12.75">
      <c r="A79" s="71"/>
      <c r="B79" s="71"/>
      <c r="C79" s="71"/>
      <c r="D79" s="94"/>
      <c r="E79" s="94"/>
      <c r="F79" s="94"/>
      <c r="G79" s="94"/>
      <c r="H79" s="94"/>
      <c r="I79" s="94"/>
      <c r="J79" s="94"/>
      <c r="K79" s="94"/>
      <c r="L79" s="94"/>
      <c r="M79" s="107"/>
      <c r="N79" s="94"/>
      <c r="O79" s="94"/>
      <c r="P79" s="94"/>
      <c r="Q79" s="107"/>
      <c r="R79" s="94"/>
      <c r="S79" s="94"/>
      <c r="T79" s="94"/>
      <c r="U79" s="107"/>
      <c r="V79" s="94"/>
      <c r="W79" s="94"/>
      <c r="X79" s="94"/>
      <c r="Y79" s="107"/>
      <c r="Z79" s="94"/>
      <c r="AA79" s="94"/>
      <c r="AB79" s="94"/>
      <c r="AC79" s="107"/>
      <c r="AD79" s="94"/>
      <c r="AE79" s="94"/>
      <c r="AF79" s="94"/>
      <c r="AG79" s="94"/>
      <c r="AH79" s="94"/>
      <c r="AI79" s="94"/>
      <c r="AJ79" s="107"/>
      <c r="AK79" s="107"/>
    </row>
    <row r="80" spans="1:37" ht="12.75">
      <c r="A80" s="71"/>
      <c r="B80" s="71"/>
      <c r="C80" s="71"/>
      <c r="D80" s="94"/>
      <c r="E80" s="94"/>
      <c r="F80" s="94"/>
      <c r="G80" s="94"/>
      <c r="H80" s="94"/>
      <c r="I80" s="94"/>
      <c r="J80" s="94"/>
      <c r="K80" s="94"/>
      <c r="L80" s="94"/>
      <c r="M80" s="107"/>
      <c r="N80" s="94"/>
      <c r="O80" s="94"/>
      <c r="P80" s="94"/>
      <c r="Q80" s="107"/>
      <c r="R80" s="94"/>
      <c r="S80" s="94"/>
      <c r="T80" s="94"/>
      <c r="U80" s="107"/>
      <c r="V80" s="94"/>
      <c r="W80" s="94"/>
      <c r="X80" s="94"/>
      <c r="Y80" s="107"/>
      <c r="Z80" s="94"/>
      <c r="AA80" s="94"/>
      <c r="AB80" s="94"/>
      <c r="AC80" s="107"/>
      <c r="AD80" s="94"/>
      <c r="AE80" s="94"/>
      <c r="AF80" s="94"/>
      <c r="AG80" s="94"/>
      <c r="AH80" s="94"/>
      <c r="AI80" s="94"/>
      <c r="AJ80" s="107"/>
      <c r="AK80" s="107"/>
    </row>
    <row r="81" spans="1:37" ht="12.75">
      <c r="A81" s="71"/>
      <c r="B81" s="71"/>
      <c r="C81" s="71"/>
      <c r="D81" s="94"/>
      <c r="E81" s="94"/>
      <c r="F81" s="94"/>
      <c r="G81" s="94"/>
      <c r="H81" s="94"/>
      <c r="I81" s="94"/>
      <c r="J81" s="94"/>
      <c r="K81" s="94"/>
      <c r="L81" s="94"/>
      <c r="M81" s="107"/>
      <c r="N81" s="94"/>
      <c r="O81" s="94"/>
      <c r="P81" s="94"/>
      <c r="Q81" s="107"/>
      <c r="R81" s="94"/>
      <c r="S81" s="94"/>
      <c r="T81" s="94"/>
      <c r="U81" s="107"/>
      <c r="V81" s="94"/>
      <c r="W81" s="94"/>
      <c r="X81" s="94"/>
      <c r="Y81" s="107"/>
      <c r="Z81" s="94"/>
      <c r="AA81" s="94"/>
      <c r="AB81" s="94"/>
      <c r="AC81" s="107"/>
      <c r="AD81" s="94"/>
      <c r="AE81" s="94"/>
      <c r="AF81" s="94"/>
      <c r="AG81" s="94"/>
      <c r="AH81" s="94"/>
      <c r="AI81" s="94"/>
      <c r="AJ81" s="107"/>
      <c r="AK81" s="107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A1">
      <selection activeCell="AJ9" sqref="AJ9:AK8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2" width="12.140625" style="0" customWidth="1"/>
    <col min="13" max="13" width="13.7109375" style="0" customWidth="1"/>
    <col min="14" max="16" width="12.140625" style="0" customWidth="1"/>
    <col min="17" max="17" width="13.7109375" style="0" customWidth="1"/>
    <col min="18" max="21" width="12.140625" style="0" customWidth="1"/>
    <col min="22" max="25" width="12.140625" style="0" hidden="1" customWidth="1"/>
    <col min="26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40" t="s">
        <v>0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</row>
    <row r="3" spans="1:37" ht="16.5">
      <c r="A3" s="5"/>
      <c r="B3" s="130" t="s">
        <v>1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</row>
    <row r="4" spans="1:37" ht="15" customHeight="1">
      <c r="A4" s="8"/>
      <c r="B4" s="9"/>
      <c r="C4" s="10"/>
      <c r="D4" s="132" t="s">
        <v>2</v>
      </c>
      <c r="E4" s="132"/>
      <c r="F4" s="132"/>
      <c r="G4" s="132" t="s">
        <v>3</v>
      </c>
      <c r="H4" s="132"/>
      <c r="I4" s="132"/>
      <c r="J4" s="133" t="s">
        <v>4</v>
      </c>
      <c r="K4" s="134"/>
      <c r="L4" s="134"/>
      <c r="M4" s="135"/>
      <c r="N4" s="133" t="s">
        <v>5</v>
      </c>
      <c r="O4" s="136"/>
      <c r="P4" s="136"/>
      <c r="Q4" s="137"/>
      <c r="R4" s="133" t="s">
        <v>6</v>
      </c>
      <c r="S4" s="136"/>
      <c r="T4" s="136"/>
      <c r="U4" s="137"/>
      <c r="V4" s="133" t="s">
        <v>7</v>
      </c>
      <c r="W4" s="138"/>
      <c r="X4" s="138"/>
      <c r="Y4" s="139"/>
      <c r="Z4" s="133" t="s">
        <v>8</v>
      </c>
      <c r="AA4" s="134"/>
      <c r="AB4" s="134"/>
      <c r="AC4" s="135"/>
      <c r="AD4" s="133" t="s">
        <v>9</v>
      </c>
      <c r="AE4" s="134"/>
      <c r="AF4" s="134"/>
      <c r="AG4" s="134"/>
      <c r="AH4" s="134"/>
      <c r="AI4" s="134"/>
      <c r="AJ4" s="135"/>
      <c r="AK4" s="11"/>
    </row>
    <row r="5" spans="1:37" ht="38.25">
      <c r="A5" s="14"/>
      <c r="B5" s="15" t="s">
        <v>10</v>
      </c>
      <c r="C5" s="16" t="s">
        <v>11</v>
      </c>
      <c r="D5" s="17" t="s">
        <v>12</v>
      </c>
      <c r="E5" s="18" t="s">
        <v>13</v>
      </c>
      <c r="F5" s="19" t="s">
        <v>14</v>
      </c>
      <c r="G5" s="17" t="s">
        <v>12</v>
      </c>
      <c r="H5" s="18" t="s">
        <v>13</v>
      </c>
      <c r="I5" s="19" t="s">
        <v>14</v>
      </c>
      <c r="J5" s="17" t="s">
        <v>12</v>
      </c>
      <c r="K5" s="18" t="s">
        <v>13</v>
      </c>
      <c r="L5" s="18" t="s">
        <v>14</v>
      </c>
      <c r="M5" s="19" t="s">
        <v>15</v>
      </c>
      <c r="N5" s="17" t="s">
        <v>12</v>
      </c>
      <c r="O5" s="18" t="s">
        <v>13</v>
      </c>
      <c r="P5" s="20" t="s">
        <v>14</v>
      </c>
      <c r="Q5" s="21" t="s">
        <v>16</v>
      </c>
      <c r="R5" s="18" t="s">
        <v>12</v>
      </c>
      <c r="S5" s="18" t="s">
        <v>13</v>
      </c>
      <c r="T5" s="20" t="s">
        <v>14</v>
      </c>
      <c r="U5" s="21" t="s">
        <v>17</v>
      </c>
      <c r="V5" s="18" t="s">
        <v>12</v>
      </c>
      <c r="W5" s="18" t="s">
        <v>13</v>
      </c>
      <c r="X5" s="20" t="s">
        <v>14</v>
      </c>
      <c r="Y5" s="21" t="s">
        <v>18</v>
      </c>
      <c r="Z5" s="17" t="s">
        <v>12</v>
      </c>
      <c r="AA5" s="18" t="s">
        <v>13</v>
      </c>
      <c r="AB5" s="18" t="s">
        <v>14</v>
      </c>
      <c r="AC5" s="19" t="s">
        <v>19</v>
      </c>
      <c r="AD5" s="17" t="s">
        <v>12</v>
      </c>
      <c r="AE5" s="18" t="s">
        <v>13</v>
      </c>
      <c r="AF5" s="18" t="s">
        <v>14</v>
      </c>
      <c r="AG5" s="18"/>
      <c r="AH5" s="18"/>
      <c r="AI5" s="18"/>
      <c r="AJ5" s="22" t="s">
        <v>19</v>
      </c>
      <c r="AK5" s="23" t="s">
        <v>20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6.5">
      <c r="A7" s="60"/>
      <c r="B7" s="61" t="s">
        <v>28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2.75">
      <c r="A9" s="62" t="s">
        <v>96</v>
      </c>
      <c r="B9" s="63" t="s">
        <v>47</v>
      </c>
      <c r="C9" s="64" t="s">
        <v>48</v>
      </c>
      <c r="D9" s="85">
        <v>33384655704</v>
      </c>
      <c r="E9" s="86">
        <v>7340084000</v>
      </c>
      <c r="F9" s="87">
        <f>$D9+$E9</f>
        <v>40724739704</v>
      </c>
      <c r="G9" s="85">
        <v>32767707721</v>
      </c>
      <c r="H9" s="86">
        <v>7335632000</v>
      </c>
      <c r="I9" s="87">
        <f>$G9+$H9</f>
        <v>40103339721</v>
      </c>
      <c r="J9" s="85">
        <v>9378547428</v>
      </c>
      <c r="K9" s="86">
        <v>891584000</v>
      </c>
      <c r="L9" s="86">
        <f>$J9+$K9</f>
        <v>10270131428</v>
      </c>
      <c r="M9" s="104">
        <f>IF($F9=0,0,$L9/$F9)</f>
        <v>0.25218409012915716</v>
      </c>
      <c r="N9" s="85">
        <v>7642408505</v>
      </c>
      <c r="O9" s="86">
        <v>1172886000</v>
      </c>
      <c r="P9" s="86">
        <f>$N9+$O9</f>
        <v>8815294505</v>
      </c>
      <c r="Q9" s="104">
        <f>IF($F9=0,0,$P9/$F9)</f>
        <v>0.21646042599835594</v>
      </c>
      <c r="R9" s="85">
        <v>8296838842</v>
      </c>
      <c r="S9" s="86">
        <v>722179200</v>
      </c>
      <c r="T9" s="86">
        <f>$R9+$S9</f>
        <v>9019018042</v>
      </c>
      <c r="U9" s="104">
        <f>IF($I9=0,0,$T9/$I9)</f>
        <v>0.22489443783848298</v>
      </c>
      <c r="V9" s="85">
        <v>0</v>
      </c>
      <c r="W9" s="86">
        <v>0</v>
      </c>
      <c r="X9" s="86">
        <f>$V9+$W9</f>
        <v>0</v>
      </c>
      <c r="Y9" s="104">
        <f>IF($I9=0,0,$X9/$I9)</f>
        <v>0</v>
      </c>
      <c r="Z9" s="85">
        <f>$J9+$N9+$R9</f>
        <v>25317794775</v>
      </c>
      <c r="AA9" s="86">
        <f>$K9+$O9+$S9</f>
        <v>2786649200</v>
      </c>
      <c r="AB9" s="86">
        <f>$Z9+$AA9</f>
        <v>28104443975</v>
      </c>
      <c r="AC9" s="104">
        <f>IF($I9=0,0,$AB9/$I9)</f>
        <v>0.7008005859492841</v>
      </c>
      <c r="AD9" s="85">
        <v>7753966566</v>
      </c>
      <c r="AE9" s="86">
        <v>1258115000</v>
      </c>
      <c r="AF9" s="86">
        <f>$AD9+$AE9</f>
        <v>9012081566</v>
      </c>
      <c r="AG9" s="86">
        <v>37992626611</v>
      </c>
      <c r="AH9" s="86">
        <v>37404908813</v>
      </c>
      <c r="AI9" s="87">
        <v>28465762627</v>
      </c>
      <c r="AJ9" s="124">
        <f>IF($AH9=0,0,$AI9/$AH9)</f>
        <v>0.7610167630486719</v>
      </c>
      <c r="AK9" s="125">
        <f>IF($AF9=0,0,(($T9/$AF9)-1))</f>
        <v>0.0007696863315318492</v>
      </c>
    </row>
    <row r="10" spans="1:37" ht="16.5">
      <c r="A10" s="65"/>
      <c r="B10" s="66" t="s">
        <v>97</v>
      </c>
      <c r="C10" s="67"/>
      <c r="D10" s="88">
        <f>D9</f>
        <v>33384655704</v>
      </c>
      <c r="E10" s="89">
        <f>E9</f>
        <v>7340084000</v>
      </c>
      <c r="F10" s="90">
        <f aca="true" t="shared" si="0" ref="F10:F41">$D10+$E10</f>
        <v>40724739704</v>
      </c>
      <c r="G10" s="88">
        <f>G9</f>
        <v>32767707721</v>
      </c>
      <c r="H10" s="89">
        <f>H9</f>
        <v>7335632000</v>
      </c>
      <c r="I10" s="90">
        <f aca="true" t="shared" si="1" ref="I10:I41">$G10+$H10</f>
        <v>40103339721</v>
      </c>
      <c r="J10" s="88">
        <f>J9</f>
        <v>9378547428</v>
      </c>
      <c r="K10" s="89">
        <f>K9</f>
        <v>891584000</v>
      </c>
      <c r="L10" s="89">
        <f aca="true" t="shared" si="2" ref="L10:L41">$J10+$K10</f>
        <v>10270131428</v>
      </c>
      <c r="M10" s="105">
        <f aca="true" t="shared" si="3" ref="M10:M41">IF($F10=0,0,$L10/$F10)</f>
        <v>0.25218409012915716</v>
      </c>
      <c r="N10" s="88">
        <f>N9</f>
        <v>7642408505</v>
      </c>
      <c r="O10" s="89">
        <f>O9</f>
        <v>1172886000</v>
      </c>
      <c r="P10" s="89">
        <f aca="true" t="shared" si="4" ref="P10:P41">$N10+$O10</f>
        <v>8815294505</v>
      </c>
      <c r="Q10" s="105">
        <f aca="true" t="shared" si="5" ref="Q10:Q41">IF($F10=0,0,$P10/$F10)</f>
        <v>0.21646042599835594</v>
      </c>
      <c r="R10" s="88">
        <f>R9</f>
        <v>8296838842</v>
      </c>
      <c r="S10" s="89">
        <f>S9</f>
        <v>722179200</v>
      </c>
      <c r="T10" s="89">
        <f aca="true" t="shared" si="6" ref="T10:T41">$R10+$S10</f>
        <v>9019018042</v>
      </c>
      <c r="U10" s="105">
        <f aca="true" t="shared" si="7" ref="U10:U41">IF($I10=0,0,$T10/$I10)</f>
        <v>0.22489443783848298</v>
      </c>
      <c r="V10" s="88">
        <f>V9</f>
        <v>0</v>
      </c>
      <c r="W10" s="89">
        <f>W9</f>
        <v>0</v>
      </c>
      <c r="X10" s="89">
        <f aca="true" t="shared" si="8" ref="X10:X41">$V10+$W10</f>
        <v>0</v>
      </c>
      <c r="Y10" s="105">
        <f aca="true" t="shared" si="9" ref="Y10:Y41">IF($I10=0,0,$X10/$I10)</f>
        <v>0</v>
      </c>
      <c r="Z10" s="88">
        <f aca="true" t="shared" si="10" ref="Z10:Z41">$J10+$N10+$R10</f>
        <v>25317794775</v>
      </c>
      <c r="AA10" s="89">
        <f aca="true" t="shared" si="11" ref="AA10:AA41">$K10+$O10+$S10</f>
        <v>2786649200</v>
      </c>
      <c r="AB10" s="89">
        <f aca="true" t="shared" si="12" ref="AB10:AB41">$Z10+$AA10</f>
        <v>28104443975</v>
      </c>
      <c r="AC10" s="105">
        <f aca="true" t="shared" si="13" ref="AC10:AC41">IF($I10=0,0,$AB10/$I10)</f>
        <v>0.7008005859492841</v>
      </c>
      <c r="AD10" s="88">
        <f>AD9</f>
        <v>7753966566</v>
      </c>
      <c r="AE10" s="89">
        <f>AE9</f>
        <v>1258115000</v>
      </c>
      <c r="AF10" s="89">
        <f aca="true" t="shared" si="14" ref="AF10:AF41">$AD10+$AE10</f>
        <v>9012081566</v>
      </c>
      <c r="AG10" s="89">
        <f>AG9</f>
        <v>37992626611</v>
      </c>
      <c r="AH10" s="89">
        <f>AH9</f>
        <v>37404908813</v>
      </c>
      <c r="AI10" s="90">
        <f>AI9</f>
        <v>28465762627</v>
      </c>
      <c r="AJ10" s="126">
        <f aca="true" t="shared" si="15" ref="AJ10:AJ41">IF($AH10=0,0,$AI10/$AH10)</f>
        <v>0.7610167630486719</v>
      </c>
      <c r="AK10" s="127">
        <f aca="true" t="shared" si="16" ref="AK10:AK41">IF($AF10=0,0,(($T10/$AF10)-1))</f>
        <v>0.0007696863315318492</v>
      </c>
    </row>
    <row r="11" spans="1:37" ht="12.75">
      <c r="A11" s="62" t="s">
        <v>98</v>
      </c>
      <c r="B11" s="63" t="s">
        <v>243</v>
      </c>
      <c r="C11" s="64" t="s">
        <v>244</v>
      </c>
      <c r="D11" s="85">
        <v>267548906</v>
      </c>
      <c r="E11" s="86">
        <v>74070000</v>
      </c>
      <c r="F11" s="87">
        <f t="shared" si="0"/>
        <v>341618906</v>
      </c>
      <c r="G11" s="85">
        <v>267548906</v>
      </c>
      <c r="H11" s="86">
        <v>74070000</v>
      </c>
      <c r="I11" s="87">
        <f t="shared" si="1"/>
        <v>341618906</v>
      </c>
      <c r="J11" s="85">
        <v>95172008</v>
      </c>
      <c r="K11" s="86">
        <v>11142934</v>
      </c>
      <c r="L11" s="86">
        <f t="shared" si="2"/>
        <v>106314942</v>
      </c>
      <c r="M11" s="104">
        <f t="shared" si="3"/>
        <v>0.31120918699973826</v>
      </c>
      <c r="N11" s="85">
        <v>43540707</v>
      </c>
      <c r="O11" s="86">
        <v>18448159</v>
      </c>
      <c r="P11" s="86">
        <f t="shared" si="4"/>
        <v>61988866</v>
      </c>
      <c r="Q11" s="104">
        <f t="shared" si="5"/>
        <v>0.18145619259140183</v>
      </c>
      <c r="R11" s="85">
        <v>65776780</v>
      </c>
      <c r="S11" s="86">
        <v>21722153</v>
      </c>
      <c r="T11" s="86">
        <f t="shared" si="6"/>
        <v>87498933</v>
      </c>
      <c r="U11" s="104">
        <f t="shared" si="7"/>
        <v>0.2561302418081041</v>
      </c>
      <c r="V11" s="85">
        <v>0</v>
      </c>
      <c r="W11" s="86">
        <v>0</v>
      </c>
      <c r="X11" s="86">
        <f t="shared" si="8"/>
        <v>0</v>
      </c>
      <c r="Y11" s="104">
        <f t="shared" si="9"/>
        <v>0</v>
      </c>
      <c r="Z11" s="85">
        <f t="shared" si="10"/>
        <v>204489495</v>
      </c>
      <c r="AA11" s="86">
        <f t="shared" si="11"/>
        <v>51313246</v>
      </c>
      <c r="AB11" s="86">
        <f t="shared" si="12"/>
        <v>255802741</v>
      </c>
      <c r="AC11" s="104">
        <f t="shared" si="13"/>
        <v>0.7487956213992443</v>
      </c>
      <c r="AD11" s="85">
        <v>36984551</v>
      </c>
      <c r="AE11" s="86">
        <v>21810616</v>
      </c>
      <c r="AF11" s="86">
        <f t="shared" si="14"/>
        <v>58795167</v>
      </c>
      <c r="AG11" s="86">
        <v>365331998</v>
      </c>
      <c r="AH11" s="86">
        <v>363992930</v>
      </c>
      <c r="AI11" s="87">
        <v>256360398</v>
      </c>
      <c r="AJ11" s="124">
        <f t="shared" si="15"/>
        <v>0.704300487374851</v>
      </c>
      <c r="AK11" s="125">
        <f t="shared" si="16"/>
        <v>0.48819941271703504</v>
      </c>
    </row>
    <row r="12" spans="1:37" ht="12.75">
      <c r="A12" s="62" t="s">
        <v>98</v>
      </c>
      <c r="B12" s="63" t="s">
        <v>245</v>
      </c>
      <c r="C12" s="64" t="s">
        <v>246</v>
      </c>
      <c r="D12" s="85">
        <v>148386993</v>
      </c>
      <c r="E12" s="86">
        <v>79080589</v>
      </c>
      <c r="F12" s="87">
        <f t="shared" si="0"/>
        <v>227467582</v>
      </c>
      <c r="G12" s="85">
        <v>148386993</v>
      </c>
      <c r="H12" s="86">
        <v>79080589</v>
      </c>
      <c r="I12" s="87">
        <f t="shared" si="1"/>
        <v>227467582</v>
      </c>
      <c r="J12" s="85">
        <v>60419464</v>
      </c>
      <c r="K12" s="86">
        <v>8306750</v>
      </c>
      <c r="L12" s="86">
        <f t="shared" si="2"/>
        <v>68726214</v>
      </c>
      <c r="M12" s="104">
        <f t="shared" si="3"/>
        <v>0.30213630177859807</v>
      </c>
      <c r="N12" s="85">
        <v>36298855</v>
      </c>
      <c r="O12" s="86">
        <v>4723366</v>
      </c>
      <c r="P12" s="86">
        <f t="shared" si="4"/>
        <v>41022221</v>
      </c>
      <c r="Q12" s="104">
        <f t="shared" si="5"/>
        <v>0.18034315324985517</v>
      </c>
      <c r="R12" s="85">
        <v>36760073</v>
      </c>
      <c r="S12" s="86">
        <v>5856224</v>
      </c>
      <c r="T12" s="86">
        <f t="shared" si="6"/>
        <v>42616297</v>
      </c>
      <c r="U12" s="104">
        <f t="shared" si="7"/>
        <v>0.18735107932874584</v>
      </c>
      <c r="V12" s="85">
        <v>0</v>
      </c>
      <c r="W12" s="86">
        <v>0</v>
      </c>
      <c r="X12" s="86">
        <f t="shared" si="8"/>
        <v>0</v>
      </c>
      <c r="Y12" s="104">
        <f t="shared" si="9"/>
        <v>0</v>
      </c>
      <c r="Z12" s="85">
        <f t="shared" si="10"/>
        <v>133478392</v>
      </c>
      <c r="AA12" s="86">
        <f t="shared" si="11"/>
        <v>18886340</v>
      </c>
      <c r="AB12" s="86">
        <f t="shared" si="12"/>
        <v>152364732</v>
      </c>
      <c r="AC12" s="104">
        <f t="shared" si="13"/>
        <v>0.6698305343571991</v>
      </c>
      <c r="AD12" s="85">
        <v>34642058</v>
      </c>
      <c r="AE12" s="86">
        <v>4353989</v>
      </c>
      <c r="AF12" s="86">
        <f t="shared" si="14"/>
        <v>38996047</v>
      </c>
      <c r="AG12" s="86">
        <v>202149558</v>
      </c>
      <c r="AH12" s="86">
        <v>207903631</v>
      </c>
      <c r="AI12" s="87">
        <v>150486319</v>
      </c>
      <c r="AJ12" s="124">
        <f t="shared" si="15"/>
        <v>0.7238272764942715</v>
      </c>
      <c r="AK12" s="125">
        <f t="shared" si="16"/>
        <v>0.09283633287240622</v>
      </c>
    </row>
    <row r="13" spans="1:37" ht="12.75">
      <c r="A13" s="62" t="s">
        <v>98</v>
      </c>
      <c r="B13" s="63" t="s">
        <v>247</v>
      </c>
      <c r="C13" s="64" t="s">
        <v>248</v>
      </c>
      <c r="D13" s="85">
        <v>151105000</v>
      </c>
      <c r="E13" s="86">
        <v>79111974</v>
      </c>
      <c r="F13" s="87">
        <f t="shared" si="0"/>
        <v>230216974</v>
      </c>
      <c r="G13" s="85">
        <v>165536000</v>
      </c>
      <c r="H13" s="86">
        <v>71492000</v>
      </c>
      <c r="I13" s="87">
        <f t="shared" si="1"/>
        <v>237028000</v>
      </c>
      <c r="J13" s="85">
        <v>98798304</v>
      </c>
      <c r="K13" s="86">
        <v>7251710</v>
      </c>
      <c r="L13" s="86">
        <f t="shared" si="2"/>
        <v>106050014</v>
      </c>
      <c r="M13" s="104">
        <f t="shared" si="3"/>
        <v>0.4606524538889995</v>
      </c>
      <c r="N13" s="85">
        <v>26345158</v>
      </c>
      <c r="O13" s="86">
        <v>8096259</v>
      </c>
      <c r="P13" s="86">
        <f t="shared" si="4"/>
        <v>34441417</v>
      </c>
      <c r="Q13" s="104">
        <f t="shared" si="5"/>
        <v>0.14960415994348011</v>
      </c>
      <c r="R13" s="85">
        <v>50206125</v>
      </c>
      <c r="S13" s="86">
        <v>9152737</v>
      </c>
      <c r="T13" s="86">
        <f t="shared" si="6"/>
        <v>59358862</v>
      </c>
      <c r="U13" s="104">
        <f t="shared" si="7"/>
        <v>0.2504297466965928</v>
      </c>
      <c r="V13" s="85">
        <v>0</v>
      </c>
      <c r="W13" s="86">
        <v>0</v>
      </c>
      <c r="X13" s="86">
        <f t="shared" si="8"/>
        <v>0</v>
      </c>
      <c r="Y13" s="104">
        <f t="shared" si="9"/>
        <v>0</v>
      </c>
      <c r="Z13" s="85">
        <f t="shared" si="10"/>
        <v>175349587</v>
      </c>
      <c r="AA13" s="86">
        <f t="shared" si="11"/>
        <v>24500706</v>
      </c>
      <c r="AB13" s="86">
        <f t="shared" si="12"/>
        <v>199850293</v>
      </c>
      <c r="AC13" s="104">
        <f t="shared" si="13"/>
        <v>0.843150568709182</v>
      </c>
      <c r="AD13" s="85">
        <v>12444259</v>
      </c>
      <c r="AE13" s="86">
        <v>6081623</v>
      </c>
      <c r="AF13" s="86">
        <f t="shared" si="14"/>
        <v>18525882</v>
      </c>
      <c r="AG13" s="86">
        <v>186633517</v>
      </c>
      <c r="AH13" s="86">
        <v>177115000</v>
      </c>
      <c r="AI13" s="87">
        <v>103469858</v>
      </c>
      <c r="AJ13" s="124">
        <f t="shared" si="15"/>
        <v>0.5841959066143466</v>
      </c>
      <c r="AK13" s="125">
        <f t="shared" si="16"/>
        <v>2.2041045063333558</v>
      </c>
    </row>
    <row r="14" spans="1:37" ht="12.75">
      <c r="A14" s="62" t="s">
        <v>98</v>
      </c>
      <c r="B14" s="63" t="s">
        <v>249</v>
      </c>
      <c r="C14" s="64" t="s">
        <v>250</v>
      </c>
      <c r="D14" s="85">
        <v>830017666</v>
      </c>
      <c r="E14" s="86">
        <v>132788185</v>
      </c>
      <c r="F14" s="87">
        <f t="shared" si="0"/>
        <v>962805851</v>
      </c>
      <c r="G14" s="85">
        <v>830017666</v>
      </c>
      <c r="H14" s="86">
        <v>132788185</v>
      </c>
      <c r="I14" s="87">
        <f t="shared" si="1"/>
        <v>962805851</v>
      </c>
      <c r="J14" s="85">
        <v>287015745</v>
      </c>
      <c r="K14" s="86">
        <v>19488059</v>
      </c>
      <c r="L14" s="86">
        <f t="shared" si="2"/>
        <v>306503804</v>
      </c>
      <c r="M14" s="104">
        <f t="shared" si="3"/>
        <v>0.3183443512330712</v>
      </c>
      <c r="N14" s="85">
        <v>301078087</v>
      </c>
      <c r="O14" s="86">
        <v>26800647</v>
      </c>
      <c r="P14" s="86">
        <f t="shared" si="4"/>
        <v>327878734</v>
      </c>
      <c r="Q14" s="104">
        <f t="shared" si="5"/>
        <v>0.34054501606887305</v>
      </c>
      <c r="R14" s="85">
        <v>160206855</v>
      </c>
      <c r="S14" s="86">
        <v>10467658</v>
      </c>
      <c r="T14" s="86">
        <f t="shared" si="6"/>
        <v>170674513</v>
      </c>
      <c r="U14" s="104">
        <f t="shared" si="7"/>
        <v>0.17726783943277055</v>
      </c>
      <c r="V14" s="85">
        <v>0</v>
      </c>
      <c r="W14" s="86">
        <v>0</v>
      </c>
      <c r="X14" s="86">
        <f t="shared" si="8"/>
        <v>0</v>
      </c>
      <c r="Y14" s="104">
        <f t="shared" si="9"/>
        <v>0</v>
      </c>
      <c r="Z14" s="85">
        <f t="shared" si="10"/>
        <v>748300687</v>
      </c>
      <c r="AA14" s="86">
        <f t="shared" si="11"/>
        <v>56756364</v>
      </c>
      <c r="AB14" s="86">
        <f t="shared" si="12"/>
        <v>805057051</v>
      </c>
      <c r="AC14" s="104">
        <f t="shared" si="13"/>
        <v>0.8361572067347148</v>
      </c>
      <c r="AD14" s="85">
        <v>221666276</v>
      </c>
      <c r="AE14" s="86">
        <v>16607888</v>
      </c>
      <c r="AF14" s="86">
        <f t="shared" si="14"/>
        <v>238274164</v>
      </c>
      <c r="AG14" s="86">
        <v>983652774</v>
      </c>
      <c r="AH14" s="86">
        <v>975595885</v>
      </c>
      <c r="AI14" s="87">
        <v>671236627</v>
      </c>
      <c r="AJ14" s="124">
        <f t="shared" si="15"/>
        <v>0.6880273249615029</v>
      </c>
      <c r="AK14" s="125">
        <f t="shared" si="16"/>
        <v>-0.28370533281988564</v>
      </c>
    </row>
    <row r="15" spans="1:37" ht="12.75">
      <c r="A15" s="62" t="s">
        <v>113</v>
      </c>
      <c r="B15" s="63" t="s">
        <v>251</v>
      </c>
      <c r="C15" s="64" t="s">
        <v>252</v>
      </c>
      <c r="D15" s="85">
        <v>912677766</v>
      </c>
      <c r="E15" s="86">
        <v>362325304</v>
      </c>
      <c r="F15" s="87">
        <f t="shared" si="0"/>
        <v>1275003070</v>
      </c>
      <c r="G15" s="85">
        <v>912677766</v>
      </c>
      <c r="H15" s="86">
        <v>362325304</v>
      </c>
      <c r="I15" s="87">
        <f t="shared" si="1"/>
        <v>1275003070</v>
      </c>
      <c r="J15" s="85">
        <v>97961081</v>
      </c>
      <c r="K15" s="86">
        <v>65275704</v>
      </c>
      <c r="L15" s="86">
        <f t="shared" si="2"/>
        <v>163236785</v>
      </c>
      <c r="M15" s="104">
        <f t="shared" si="3"/>
        <v>0.12802854270774422</v>
      </c>
      <c r="N15" s="85">
        <v>176124438</v>
      </c>
      <c r="O15" s="86">
        <v>81760329</v>
      </c>
      <c r="P15" s="86">
        <f t="shared" si="4"/>
        <v>257884767</v>
      </c>
      <c r="Q15" s="104">
        <f t="shared" si="5"/>
        <v>0.20226207533759114</v>
      </c>
      <c r="R15" s="85">
        <v>117496730</v>
      </c>
      <c r="S15" s="86">
        <v>18742747</v>
      </c>
      <c r="T15" s="86">
        <f t="shared" si="6"/>
        <v>136239477</v>
      </c>
      <c r="U15" s="104">
        <f t="shared" si="7"/>
        <v>0.10685423447647072</v>
      </c>
      <c r="V15" s="85">
        <v>0</v>
      </c>
      <c r="W15" s="86">
        <v>0</v>
      </c>
      <c r="X15" s="86">
        <f t="shared" si="8"/>
        <v>0</v>
      </c>
      <c r="Y15" s="104">
        <f t="shared" si="9"/>
        <v>0</v>
      </c>
      <c r="Z15" s="85">
        <f t="shared" si="10"/>
        <v>391582249</v>
      </c>
      <c r="AA15" s="86">
        <f t="shared" si="11"/>
        <v>165778780</v>
      </c>
      <c r="AB15" s="86">
        <f t="shared" si="12"/>
        <v>557361029</v>
      </c>
      <c r="AC15" s="104">
        <f t="shared" si="13"/>
        <v>0.43714485252180607</v>
      </c>
      <c r="AD15" s="85">
        <v>133124421</v>
      </c>
      <c r="AE15" s="86">
        <v>62990091</v>
      </c>
      <c r="AF15" s="86">
        <f t="shared" si="14"/>
        <v>196114512</v>
      </c>
      <c r="AG15" s="86">
        <v>1283653239</v>
      </c>
      <c r="AH15" s="86">
        <v>1281578371</v>
      </c>
      <c r="AI15" s="87">
        <v>845562730</v>
      </c>
      <c r="AJ15" s="124">
        <f t="shared" si="15"/>
        <v>0.6597823037074336</v>
      </c>
      <c r="AK15" s="125">
        <f t="shared" si="16"/>
        <v>-0.3053064986848092</v>
      </c>
    </row>
    <row r="16" spans="1:37" ht="16.5">
      <c r="A16" s="65"/>
      <c r="B16" s="66" t="s">
        <v>253</v>
      </c>
      <c r="C16" s="67"/>
      <c r="D16" s="88">
        <f>SUM(D11:D15)</f>
        <v>2309736331</v>
      </c>
      <c r="E16" s="89">
        <f>SUM(E11:E15)</f>
        <v>727376052</v>
      </c>
      <c r="F16" s="90">
        <f t="shared" si="0"/>
        <v>3037112383</v>
      </c>
      <c r="G16" s="88">
        <f>SUM(G11:G15)</f>
        <v>2324167331</v>
      </c>
      <c r="H16" s="89">
        <f>SUM(H11:H15)</f>
        <v>719756078</v>
      </c>
      <c r="I16" s="90">
        <f t="shared" si="1"/>
        <v>3043923409</v>
      </c>
      <c r="J16" s="88">
        <f>SUM(J11:J15)</f>
        <v>639366602</v>
      </c>
      <c r="K16" s="89">
        <f>SUM(K11:K15)</f>
        <v>111465157</v>
      </c>
      <c r="L16" s="89">
        <f t="shared" si="2"/>
        <v>750831759</v>
      </c>
      <c r="M16" s="105">
        <f t="shared" si="3"/>
        <v>0.24721895811387234</v>
      </c>
      <c r="N16" s="88">
        <f>SUM(N11:N15)</f>
        <v>583387245</v>
      </c>
      <c r="O16" s="89">
        <f>SUM(O11:O15)</f>
        <v>139828760</v>
      </c>
      <c r="P16" s="89">
        <f t="shared" si="4"/>
        <v>723216005</v>
      </c>
      <c r="Q16" s="105">
        <f t="shared" si="5"/>
        <v>0.23812619152591957</v>
      </c>
      <c r="R16" s="88">
        <f>SUM(R11:R15)</f>
        <v>430446563</v>
      </c>
      <c r="S16" s="89">
        <f>SUM(S11:S15)</f>
        <v>65941519</v>
      </c>
      <c r="T16" s="89">
        <f t="shared" si="6"/>
        <v>496388082</v>
      </c>
      <c r="U16" s="105">
        <f t="shared" si="7"/>
        <v>0.16307508938376183</v>
      </c>
      <c r="V16" s="88">
        <f>SUM(V11:V15)</f>
        <v>0</v>
      </c>
      <c r="W16" s="89">
        <f>SUM(W11:W15)</f>
        <v>0</v>
      </c>
      <c r="X16" s="89">
        <f t="shared" si="8"/>
        <v>0</v>
      </c>
      <c r="Y16" s="105">
        <f t="shared" si="9"/>
        <v>0</v>
      </c>
      <c r="Z16" s="88">
        <f t="shared" si="10"/>
        <v>1653200410</v>
      </c>
      <c r="AA16" s="89">
        <f t="shared" si="11"/>
        <v>317235436</v>
      </c>
      <c r="AB16" s="89">
        <f t="shared" si="12"/>
        <v>1970435846</v>
      </c>
      <c r="AC16" s="105">
        <f t="shared" si="13"/>
        <v>0.6473342398083972</v>
      </c>
      <c r="AD16" s="88">
        <f>SUM(AD11:AD15)</f>
        <v>438861565</v>
      </c>
      <c r="AE16" s="89">
        <f>SUM(AE11:AE15)</f>
        <v>111844207</v>
      </c>
      <c r="AF16" s="89">
        <f t="shared" si="14"/>
        <v>550705772</v>
      </c>
      <c r="AG16" s="89">
        <f>SUM(AG11:AG15)</f>
        <v>3021421086</v>
      </c>
      <c r="AH16" s="89">
        <f>SUM(AH11:AH15)</f>
        <v>3006185817</v>
      </c>
      <c r="AI16" s="90">
        <f>SUM(AI11:AI15)</f>
        <v>2027115932</v>
      </c>
      <c r="AJ16" s="126">
        <f t="shared" si="15"/>
        <v>0.6743149144462882</v>
      </c>
      <c r="AK16" s="127">
        <f t="shared" si="16"/>
        <v>-0.09863286851476838</v>
      </c>
    </row>
    <row r="17" spans="1:37" ht="12.75">
      <c r="A17" s="62" t="s">
        <v>98</v>
      </c>
      <c r="B17" s="63" t="s">
        <v>254</v>
      </c>
      <c r="C17" s="64" t="s">
        <v>255</v>
      </c>
      <c r="D17" s="85">
        <v>139911000</v>
      </c>
      <c r="E17" s="86">
        <v>40516000</v>
      </c>
      <c r="F17" s="87">
        <f t="shared" si="0"/>
        <v>180427000</v>
      </c>
      <c r="G17" s="85">
        <v>139911000</v>
      </c>
      <c r="H17" s="86">
        <v>40516000</v>
      </c>
      <c r="I17" s="87">
        <f t="shared" si="1"/>
        <v>180427000</v>
      </c>
      <c r="J17" s="85">
        <v>56752378</v>
      </c>
      <c r="K17" s="86">
        <v>6403410</v>
      </c>
      <c r="L17" s="86">
        <f t="shared" si="2"/>
        <v>63155788</v>
      </c>
      <c r="M17" s="104">
        <f t="shared" si="3"/>
        <v>0.3500351277802103</v>
      </c>
      <c r="N17" s="85">
        <v>43753420</v>
      </c>
      <c r="O17" s="86">
        <v>9383493</v>
      </c>
      <c r="P17" s="86">
        <f t="shared" si="4"/>
        <v>53136913</v>
      </c>
      <c r="Q17" s="104">
        <f t="shared" si="5"/>
        <v>0.2945064375065816</v>
      </c>
      <c r="R17" s="85">
        <v>37573699</v>
      </c>
      <c r="S17" s="86">
        <v>8865964</v>
      </c>
      <c r="T17" s="86">
        <f t="shared" si="6"/>
        <v>46439663</v>
      </c>
      <c r="U17" s="104">
        <f t="shared" si="7"/>
        <v>0.25738754731830604</v>
      </c>
      <c r="V17" s="85">
        <v>0</v>
      </c>
      <c r="W17" s="86">
        <v>0</v>
      </c>
      <c r="X17" s="86">
        <f t="shared" si="8"/>
        <v>0</v>
      </c>
      <c r="Y17" s="104">
        <f t="shared" si="9"/>
        <v>0</v>
      </c>
      <c r="Z17" s="85">
        <f t="shared" si="10"/>
        <v>138079497</v>
      </c>
      <c r="AA17" s="86">
        <f t="shared" si="11"/>
        <v>24652867</v>
      </c>
      <c r="AB17" s="86">
        <f t="shared" si="12"/>
        <v>162732364</v>
      </c>
      <c r="AC17" s="104">
        <f t="shared" si="13"/>
        <v>0.9019291126050979</v>
      </c>
      <c r="AD17" s="85">
        <v>34536893</v>
      </c>
      <c r="AE17" s="86">
        <v>3718680</v>
      </c>
      <c r="AF17" s="86">
        <f t="shared" si="14"/>
        <v>38255573</v>
      </c>
      <c r="AG17" s="86">
        <v>167076000</v>
      </c>
      <c r="AH17" s="86">
        <v>177598000</v>
      </c>
      <c r="AI17" s="87">
        <v>152324023</v>
      </c>
      <c r="AJ17" s="124">
        <f t="shared" si="15"/>
        <v>0.8576899683554995</v>
      </c>
      <c r="AK17" s="125">
        <f t="shared" si="16"/>
        <v>0.213931967507061</v>
      </c>
    </row>
    <row r="18" spans="1:37" ht="12.75">
      <c r="A18" s="62" t="s">
        <v>98</v>
      </c>
      <c r="B18" s="63" t="s">
        <v>256</v>
      </c>
      <c r="C18" s="64" t="s">
        <v>257</v>
      </c>
      <c r="D18" s="85">
        <v>428406329</v>
      </c>
      <c r="E18" s="86">
        <v>30406771</v>
      </c>
      <c r="F18" s="87">
        <f t="shared" si="0"/>
        <v>458813100</v>
      </c>
      <c r="G18" s="85">
        <v>362219061</v>
      </c>
      <c r="H18" s="86">
        <v>36726771</v>
      </c>
      <c r="I18" s="87">
        <f t="shared" si="1"/>
        <v>398945832</v>
      </c>
      <c r="J18" s="85">
        <v>93253131</v>
      </c>
      <c r="K18" s="86">
        <v>7272646</v>
      </c>
      <c r="L18" s="86">
        <f t="shared" si="2"/>
        <v>100525777</v>
      </c>
      <c r="M18" s="104">
        <f t="shared" si="3"/>
        <v>0.21909962248244438</v>
      </c>
      <c r="N18" s="85">
        <v>88116314</v>
      </c>
      <c r="O18" s="86">
        <v>6628401</v>
      </c>
      <c r="P18" s="86">
        <f t="shared" si="4"/>
        <v>94744715</v>
      </c>
      <c r="Q18" s="104">
        <f t="shared" si="5"/>
        <v>0.2064995855610923</v>
      </c>
      <c r="R18" s="85">
        <v>78654629</v>
      </c>
      <c r="S18" s="86">
        <v>801775</v>
      </c>
      <c r="T18" s="86">
        <f t="shared" si="6"/>
        <v>79456404</v>
      </c>
      <c r="U18" s="104">
        <f t="shared" si="7"/>
        <v>0.19916589578506988</v>
      </c>
      <c r="V18" s="85">
        <v>0</v>
      </c>
      <c r="W18" s="86">
        <v>0</v>
      </c>
      <c r="X18" s="86">
        <f t="shared" si="8"/>
        <v>0</v>
      </c>
      <c r="Y18" s="104">
        <f t="shared" si="9"/>
        <v>0</v>
      </c>
      <c r="Z18" s="85">
        <f t="shared" si="10"/>
        <v>260024074</v>
      </c>
      <c r="AA18" s="86">
        <f t="shared" si="11"/>
        <v>14702822</v>
      </c>
      <c r="AB18" s="86">
        <f t="shared" si="12"/>
        <v>274726896</v>
      </c>
      <c r="AC18" s="104">
        <f t="shared" si="13"/>
        <v>0.6886320747424176</v>
      </c>
      <c r="AD18" s="85">
        <v>97610175</v>
      </c>
      <c r="AE18" s="86">
        <v>1690607</v>
      </c>
      <c r="AF18" s="86">
        <f t="shared" si="14"/>
        <v>99300782</v>
      </c>
      <c r="AG18" s="86">
        <v>397311461</v>
      </c>
      <c r="AH18" s="86">
        <v>422288812</v>
      </c>
      <c r="AI18" s="87">
        <v>306134742</v>
      </c>
      <c r="AJ18" s="124">
        <f t="shared" si="15"/>
        <v>0.7249416354416702</v>
      </c>
      <c r="AK18" s="125">
        <f t="shared" si="16"/>
        <v>-0.19984110497740093</v>
      </c>
    </row>
    <row r="19" spans="1:37" ht="12.75">
      <c r="A19" s="62" t="s">
        <v>98</v>
      </c>
      <c r="B19" s="63" t="s">
        <v>258</v>
      </c>
      <c r="C19" s="64" t="s">
        <v>259</v>
      </c>
      <c r="D19" s="85">
        <v>136719584</v>
      </c>
      <c r="E19" s="86">
        <v>12164000</v>
      </c>
      <c r="F19" s="87">
        <f t="shared" si="0"/>
        <v>148883584</v>
      </c>
      <c r="G19" s="85">
        <v>136719584</v>
      </c>
      <c r="H19" s="86">
        <v>12164000</v>
      </c>
      <c r="I19" s="87">
        <f t="shared" si="1"/>
        <v>148883584</v>
      </c>
      <c r="J19" s="85">
        <v>45684349</v>
      </c>
      <c r="K19" s="86">
        <v>4079371</v>
      </c>
      <c r="L19" s="86">
        <f t="shared" si="2"/>
        <v>49763720</v>
      </c>
      <c r="M19" s="104">
        <f t="shared" si="3"/>
        <v>0.33424584942823515</v>
      </c>
      <c r="N19" s="85">
        <v>25265351</v>
      </c>
      <c r="O19" s="86">
        <v>1052631</v>
      </c>
      <c r="P19" s="86">
        <f t="shared" si="4"/>
        <v>26317982</v>
      </c>
      <c r="Q19" s="104">
        <f t="shared" si="5"/>
        <v>0.17676886391987984</v>
      </c>
      <c r="R19" s="85">
        <v>39157939</v>
      </c>
      <c r="S19" s="86">
        <v>5186552</v>
      </c>
      <c r="T19" s="86">
        <f t="shared" si="6"/>
        <v>44344491</v>
      </c>
      <c r="U19" s="104">
        <f t="shared" si="7"/>
        <v>0.2978467458171883</v>
      </c>
      <c r="V19" s="85">
        <v>0</v>
      </c>
      <c r="W19" s="86">
        <v>0</v>
      </c>
      <c r="X19" s="86">
        <f t="shared" si="8"/>
        <v>0</v>
      </c>
      <c r="Y19" s="104">
        <f t="shared" si="9"/>
        <v>0</v>
      </c>
      <c r="Z19" s="85">
        <f t="shared" si="10"/>
        <v>110107639</v>
      </c>
      <c r="AA19" s="86">
        <f t="shared" si="11"/>
        <v>10318554</v>
      </c>
      <c r="AB19" s="86">
        <f t="shared" si="12"/>
        <v>120426193</v>
      </c>
      <c r="AC19" s="104">
        <f t="shared" si="13"/>
        <v>0.8088614591653033</v>
      </c>
      <c r="AD19" s="85">
        <v>22740401</v>
      </c>
      <c r="AE19" s="86">
        <v>3237270</v>
      </c>
      <c r="AF19" s="86">
        <f t="shared" si="14"/>
        <v>25977671</v>
      </c>
      <c r="AG19" s="86">
        <v>146516009</v>
      </c>
      <c r="AH19" s="86">
        <v>157319470</v>
      </c>
      <c r="AI19" s="87">
        <v>105438995</v>
      </c>
      <c r="AJ19" s="124">
        <f t="shared" si="15"/>
        <v>0.670222160041602</v>
      </c>
      <c r="AK19" s="125">
        <f t="shared" si="16"/>
        <v>0.707023350938581</v>
      </c>
    </row>
    <row r="20" spans="1:37" ht="12.75">
      <c r="A20" s="62" t="s">
        <v>98</v>
      </c>
      <c r="B20" s="63" t="s">
        <v>260</v>
      </c>
      <c r="C20" s="64" t="s">
        <v>261</v>
      </c>
      <c r="D20" s="85">
        <v>42912969</v>
      </c>
      <c r="E20" s="86">
        <v>18364000</v>
      </c>
      <c r="F20" s="87">
        <f t="shared" si="0"/>
        <v>61276969</v>
      </c>
      <c r="G20" s="85">
        <v>43628436</v>
      </c>
      <c r="H20" s="86">
        <v>11872000</v>
      </c>
      <c r="I20" s="87">
        <f t="shared" si="1"/>
        <v>55500436</v>
      </c>
      <c r="J20" s="85">
        <v>7450508</v>
      </c>
      <c r="K20" s="86">
        <v>2246161</v>
      </c>
      <c r="L20" s="86">
        <f t="shared" si="2"/>
        <v>9696669</v>
      </c>
      <c r="M20" s="104">
        <f t="shared" si="3"/>
        <v>0.15824328713125482</v>
      </c>
      <c r="N20" s="85">
        <v>15590402</v>
      </c>
      <c r="O20" s="86">
        <v>1487082</v>
      </c>
      <c r="P20" s="86">
        <f t="shared" si="4"/>
        <v>17077484</v>
      </c>
      <c r="Q20" s="104">
        <f t="shared" si="5"/>
        <v>0.27869335377864396</v>
      </c>
      <c r="R20" s="85">
        <v>1352090</v>
      </c>
      <c r="S20" s="86">
        <v>4783048</v>
      </c>
      <c r="T20" s="86">
        <f t="shared" si="6"/>
        <v>6135138</v>
      </c>
      <c r="U20" s="104">
        <f t="shared" si="7"/>
        <v>0.11054215862376289</v>
      </c>
      <c r="V20" s="85">
        <v>0</v>
      </c>
      <c r="W20" s="86">
        <v>0</v>
      </c>
      <c r="X20" s="86">
        <f t="shared" si="8"/>
        <v>0</v>
      </c>
      <c r="Y20" s="104">
        <f t="shared" si="9"/>
        <v>0</v>
      </c>
      <c r="Z20" s="85">
        <f t="shared" si="10"/>
        <v>24393000</v>
      </c>
      <c r="AA20" s="86">
        <f t="shared" si="11"/>
        <v>8516291</v>
      </c>
      <c r="AB20" s="86">
        <f t="shared" si="12"/>
        <v>32909291</v>
      </c>
      <c r="AC20" s="104">
        <f t="shared" si="13"/>
        <v>0.5929555400249469</v>
      </c>
      <c r="AD20" s="85">
        <v>12543253</v>
      </c>
      <c r="AE20" s="86">
        <v>3145672</v>
      </c>
      <c r="AF20" s="86">
        <f t="shared" si="14"/>
        <v>15688925</v>
      </c>
      <c r="AG20" s="86">
        <v>61336955</v>
      </c>
      <c r="AH20" s="86">
        <v>64841511</v>
      </c>
      <c r="AI20" s="87">
        <v>57349687</v>
      </c>
      <c r="AJ20" s="124">
        <f t="shared" si="15"/>
        <v>0.8844594475906029</v>
      </c>
      <c r="AK20" s="125">
        <f t="shared" si="16"/>
        <v>-0.6089510275560626</v>
      </c>
    </row>
    <row r="21" spans="1:37" ht="12.75">
      <c r="A21" s="62" t="s">
        <v>98</v>
      </c>
      <c r="B21" s="63" t="s">
        <v>80</v>
      </c>
      <c r="C21" s="64" t="s">
        <v>81</v>
      </c>
      <c r="D21" s="85">
        <v>4937882347</v>
      </c>
      <c r="E21" s="86">
        <v>698424000</v>
      </c>
      <c r="F21" s="87">
        <f t="shared" si="0"/>
        <v>5636306347</v>
      </c>
      <c r="G21" s="85">
        <v>4796264283</v>
      </c>
      <c r="H21" s="86">
        <v>762591022</v>
      </c>
      <c r="I21" s="87">
        <f t="shared" si="1"/>
        <v>5558855305</v>
      </c>
      <c r="J21" s="85">
        <v>1206340204</v>
      </c>
      <c r="K21" s="86">
        <v>56195502</v>
      </c>
      <c r="L21" s="86">
        <f t="shared" si="2"/>
        <v>1262535706</v>
      </c>
      <c r="M21" s="104">
        <f t="shared" si="3"/>
        <v>0.22400054721511042</v>
      </c>
      <c r="N21" s="85">
        <v>1116532639</v>
      </c>
      <c r="O21" s="86">
        <v>158991626</v>
      </c>
      <c r="P21" s="86">
        <f t="shared" si="4"/>
        <v>1275524265</v>
      </c>
      <c r="Q21" s="104">
        <f t="shared" si="5"/>
        <v>0.22630499239611326</v>
      </c>
      <c r="R21" s="85">
        <v>1132749286</v>
      </c>
      <c r="S21" s="86">
        <v>82274100</v>
      </c>
      <c r="T21" s="86">
        <f t="shared" si="6"/>
        <v>1215023386</v>
      </c>
      <c r="U21" s="104">
        <f t="shared" si="7"/>
        <v>0.21857438615233032</v>
      </c>
      <c r="V21" s="85">
        <v>0</v>
      </c>
      <c r="W21" s="86">
        <v>0</v>
      </c>
      <c r="X21" s="86">
        <f t="shared" si="8"/>
        <v>0</v>
      </c>
      <c r="Y21" s="104">
        <f t="shared" si="9"/>
        <v>0</v>
      </c>
      <c r="Z21" s="85">
        <f t="shared" si="10"/>
        <v>3455622129</v>
      </c>
      <c r="AA21" s="86">
        <f t="shared" si="11"/>
        <v>297461228</v>
      </c>
      <c r="AB21" s="86">
        <f t="shared" si="12"/>
        <v>3753083357</v>
      </c>
      <c r="AC21" s="104">
        <f t="shared" si="13"/>
        <v>0.6751539932374621</v>
      </c>
      <c r="AD21" s="85">
        <v>995609736</v>
      </c>
      <c r="AE21" s="86">
        <v>150118016</v>
      </c>
      <c r="AF21" s="86">
        <f t="shared" si="14"/>
        <v>1145727752</v>
      </c>
      <c r="AG21" s="86">
        <v>5199247372</v>
      </c>
      <c r="AH21" s="86">
        <v>6535833093</v>
      </c>
      <c r="AI21" s="87">
        <v>3520423956</v>
      </c>
      <c r="AJ21" s="124">
        <f t="shared" si="15"/>
        <v>0.5386343111745678</v>
      </c>
      <c r="AK21" s="125">
        <f t="shared" si="16"/>
        <v>0.0604817626866736</v>
      </c>
    </row>
    <row r="22" spans="1:37" ht="12.75">
      <c r="A22" s="62" t="s">
        <v>98</v>
      </c>
      <c r="B22" s="63" t="s">
        <v>262</v>
      </c>
      <c r="C22" s="64" t="s">
        <v>263</v>
      </c>
      <c r="D22" s="85">
        <v>86903019</v>
      </c>
      <c r="E22" s="86">
        <v>22985000</v>
      </c>
      <c r="F22" s="87">
        <f t="shared" si="0"/>
        <v>109888019</v>
      </c>
      <c r="G22" s="85">
        <v>86903020</v>
      </c>
      <c r="H22" s="86">
        <v>22985000</v>
      </c>
      <c r="I22" s="87">
        <f t="shared" si="1"/>
        <v>109888020</v>
      </c>
      <c r="J22" s="85">
        <v>28241179</v>
      </c>
      <c r="K22" s="86">
        <v>2538126</v>
      </c>
      <c r="L22" s="86">
        <f t="shared" si="2"/>
        <v>30779305</v>
      </c>
      <c r="M22" s="104">
        <f t="shared" si="3"/>
        <v>0.2800970049337226</v>
      </c>
      <c r="N22" s="85">
        <v>26850473</v>
      </c>
      <c r="O22" s="86">
        <v>5676134</v>
      </c>
      <c r="P22" s="86">
        <f t="shared" si="4"/>
        <v>32526607</v>
      </c>
      <c r="Q22" s="104">
        <f t="shared" si="5"/>
        <v>0.2959977556788971</v>
      </c>
      <c r="R22" s="85">
        <v>7479570</v>
      </c>
      <c r="S22" s="86">
        <v>0</v>
      </c>
      <c r="T22" s="86">
        <f t="shared" si="6"/>
        <v>7479570</v>
      </c>
      <c r="U22" s="104">
        <f t="shared" si="7"/>
        <v>0.06806538146742475</v>
      </c>
      <c r="V22" s="85">
        <v>0</v>
      </c>
      <c r="W22" s="86">
        <v>0</v>
      </c>
      <c r="X22" s="86">
        <f t="shared" si="8"/>
        <v>0</v>
      </c>
      <c r="Y22" s="104">
        <f t="shared" si="9"/>
        <v>0</v>
      </c>
      <c r="Z22" s="85">
        <f t="shared" si="10"/>
        <v>62571222</v>
      </c>
      <c r="AA22" s="86">
        <f t="shared" si="11"/>
        <v>8214260</v>
      </c>
      <c r="AB22" s="86">
        <f t="shared" si="12"/>
        <v>70785482</v>
      </c>
      <c r="AC22" s="104">
        <f t="shared" si="13"/>
        <v>0.6441601368374824</v>
      </c>
      <c r="AD22" s="85">
        <v>20472088</v>
      </c>
      <c r="AE22" s="86">
        <v>2821185</v>
      </c>
      <c r="AF22" s="86">
        <f t="shared" si="14"/>
        <v>23293273</v>
      </c>
      <c r="AG22" s="86">
        <v>104736366</v>
      </c>
      <c r="AH22" s="86">
        <v>106878527</v>
      </c>
      <c r="AI22" s="87">
        <v>85967452</v>
      </c>
      <c r="AJ22" s="124">
        <f t="shared" si="15"/>
        <v>0.804347275482193</v>
      </c>
      <c r="AK22" s="125">
        <f t="shared" si="16"/>
        <v>-0.6788957052106847</v>
      </c>
    </row>
    <row r="23" spans="1:37" ht="12.75">
      <c r="A23" s="62" t="s">
        <v>98</v>
      </c>
      <c r="B23" s="63" t="s">
        <v>264</v>
      </c>
      <c r="C23" s="64" t="s">
        <v>265</v>
      </c>
      <c r="D23" s="85">
        <v>94563230</v>
      </c>
      <c r="E23" s="86">
        <v>21005250</v>
      </c>
      <c r="F23" s="87">
        <f t="shared" si="0"/>
        <v>115568480</v>
      </c>
      <c r="G23" s="85">
        <v>100670262</v>
      </c>
      <c r="H23" s="86">
        <v>22679144</v>
      </c>
      <c r="I23" s="87">
        <f t="shared" si="1"/>
        <v>123349406</v>
      </c>
      <c r="J23" s="85">
        <v>42176096</v>
      </c>
      <c r="K23" s="86">
        <v>3352191</v>
      </c>
      <c r="L23" s="86">
        <f t="shared" si="2"/>
        <v>45528287</v>
      </c>
      <c r="M23" s="104">
        <f t="shared" si="3"/>
        <v>0.3939507294722575</v>
      </c>
      <c r="N23" s="85">
        <v>28878657</v>
      </c>
      <c r="O23" s="86">
        <v>9122280</v>
      </c>
      <c r="P23" s="86">
        <f t="shared" si="4"/>
        <v>38000937</v>
      </c>
      <c r="Q23" s="104">
        <f t="shared" si="5"/>
        <v>0.3288174855289262</v>
      </c>
      <c r="R23" s="85">
        <v>33682616</v>
      </c>
      <c r="S23" s="86">
        <v>25900</v>
      </c>
      <c r="T23" s="86">
        <f t="shared" si="6"/>
        <v>33708516</v>
      </c>
      <c r="U23" s="104">
        <f t="shared" si="7"/>
        <v>0.2732766787705488</v>
      </c>
      <c r="V23" s="85">
        <v>0</v>
      </c>
      <c r="W23" s="86">
        <v>0</v>
      </c>
      <c r="X23" s="86">
        <f t="shared" si="8"/>
        <v>0</v>
      </c>
      <c r="Y23" s="104">
        <f t="shared" si="9"/>
        <v>0</v>
      </c>
      <c r="Z23" s="85">
        <f t="shared" si="10"/>
        <v>104737369</v>
      </c>
      <c r="AA23" s="86">
        <f t="shared" si="11"/>
        <v>12500371</v>
      </c>
      <c r="AB23" s="86">
        <f t="shared" si="12"/>
        <v>117237740</v>
      </c>
      <c r="AC23" s="104">
        <f t="shared" si="13"/>
        <v>0.9504524083399315</v>
      </c>
      <c r="AD23" s="85">
        <v>16146455</v>
      </c>
      <c r="AE23" s="86">
        <v>7822956</v>
      </c>
      <c r="AF23" s="86">
        <f t="shared" si="14"/>
        <v>23969411</v>
      </c>
      <c r="AG23" s="86">
        <v>125926075</v>
      </c>
      <c r="AH23" s="86">
        <v>130649577</v>
      </c>
      <c r="AI23" s="87">
        <v>111972529</v>
      </c>
      <c r="AJ23" s="124">
        <f t="shared" si="15"/>
        <v>0.8570447112890385</v>
      </c>
      <c r="AK23" s="125">
        <f t="shared" si="16"/>
        <v>0.406313905669188</v>
      </c>
    </row>
    <row r="24" spans="1:37" ht="12.75">
      <c r="A24" s="62" t="s">
        <v>113</v>
      </c>
      <c r="B24" s="63" t="s">
        <v>266</v>
      </c>
      <c r="C24" s="64" t="s">
        <v>267</v>
      </c>
      <c r="D24" s="85">
        <v>724030319</v>
      </c>
      <c r="E24" s="86">
        <v>201043639</v>
      </c>
      <c r="F24" s="87">
        <f t="shared" si="0"/>
        <v>925073958</v>
      </c>
      <c r="G24" s="85">
        <v>691061381</v>
      </c>
      <c r="H24" s="86">
        <v>201043639</v>
      </c>
      <c r="I24" s="87">
        <f t="shared" si="1"/>
        <v>892105020</v>
      </c>
      <c r="J24" s="85">
        <v>235776133</v>
      </c>
      <c r="K24" s="86">
        <v>34540144</v>
      </c>
      <c r="L24" s="86">
        <f t="shared" si="2"/>
        <v>270316277</v>
      </c>
      <c r="M24" s="104">
        <f t="shared" si="3"/>
        <v>0.2922104494049545</v>
      </c>
      <c r="N24" s="85">
        <v>171207711</v>
      </c>
      <c r="O24" s="86">
        <v>36544255</v>
      </c>
      <c r="P24" s="86">
        <f t="shared" si="4"/>
        <v>207751966</v>
      </c>
      <c r="Q24" s="104">
        <f t="shared" si="5"/>
        <v>0.22457876389597814</v>
      </c>
      <c r="R24" s="85">
        <v>174572884</v>
      </c>
      <c r="S24" s="86">
        <v>29397000</v>
      </c>
      <c r="T24" s="86">
        <f t="shared" si="6"/>
        <v>203969884</v>
      </c>
      <c r="U24" s="104">
        <f t="shared" si="7"/>
        <v>0.22863887034286615</v>
      </c>
      <c r="V24" s="85">
        <v>0</v>
      </c>
      <c r="W24" s="86">
        <v>0</v>
      </c>
      <c r="X24" s="86">
        <f t="shared" si="8"/>
        <v>0</v>
      </c>
      <c r="Y24" s="104">
        <f t="shared" si="9"/>
        <v>0</v>
      </c>
      <c r="Z24" s="85">
        <f t="shared" si="10"/>
        <v>581556728</v>
      </c>
      <c r="AA24" s="86">
        <f t="shared" si="11"/>
        <v>100481399</v>
      </c>
      <c r="AB24" s="86">
        <f t="shared" si="12"/>
        <v>682038127</v>
      </c>
      <c r="AC24" s="104">
        <f t="shared" si="13"/>
        <v>0.7645267224255727</v>
      </c>
      <c r="AD24" s="85">
        <v>152319489</v>
      </c>
      <c r="AE24" s="86">
        <v>22640209</v>
      </c>
      <c r="AF24" s="86">
        <f t="shared" si="14"/>
        <v>174959698</v>
      </c>
      <c r="AG24" s="86">
        <v>845360708</v>
      </c>
      <c r="AH24" s="86">
        <v>864185280</v>
      </c>
      <c r="AI24" s="87">
        <v>769597498</v>
      </c>
      <c r="AJ24" s="124">
        <f t="shared" si="15"/>
        <v>0.8905468720781728</v>
      </c>
      <c r="AK24" s="125">
        <f t="shared" si="16"/>
        <v>0.16581067715377507</v>
      </c>
    </row>
    <row r="25" spans="1:37" ht="16.5">
      <c r="A25" s="65"/>
      <c r="B25" s="66" t="s">
        <v>268</v>
      </c>
      <c r="C25" s="67"/>
      <c r="D25" s="88">
        <f>SUM(D17:D24)</f>
        <v>6591328797</v>
      </c>
      <c r="E25" s="89">
        <f>SUM(E17:E24)</f>
        <v>1044908660</v>
      </c>
      <c r="F25" s="90">
        <f t="shared" si="0"/>
        <v>7636237457</v>
      </c>
      <c r="G25" s="88">
        <f>SUM(G17:G24)</f>
        <v>6357377027</v>
      </c>
      <c r="H25" s="89">
        <f>SUM(H17:H24)</f>
        <v>1110577576</v>
      </c>
      <c r="I25" s="90">
        <f t="shared" si="1"/>
        <v>7467954603</v>
      </c>
      <c r="J25" s="88">
        <f>SUM(J17:J24)</f>
        <v>1715673978</v>
      </c>
      <c r="K25" s="89">
        <f>SUM(K17:K24)</f>
        <v>116627551</v>
      </c>
      <c r="L25" s="89">
        <f t="shared" si="2"/>
        <v>1832301529</v>
      </c>
      <c r="M25" s="105">
        <f t="shared" si="3"/>
        <v>0.2399482126266729</v>
      </c>
      <c r="N25" s="88">
        <f>SUM(N17:N24)</f>
        <v>1516194967</v>
      </c>
      <c r="O25" s="89">
        <f>SUM(O17:O24)</f>
        <v>228885902</v>
      </c>
      <c r="P25" s="89">
        <f t="shared" si="4"/>
        <v>1745080869</v>
      </c>
      <c r="Q25" s="105">
        <f t="shared" si="5"/>
        <v>0.22852627080111504</v>
      </c>
      <c r="R25" s="88">
        <f>SUM(R17:R24)</f>
        <v>1505222713</v>
      </c>
      <c r="S25" s="89">
        <f>SUM(S17:S24)</f>
        <v>131334339</v>
      </c>
      <c r="T25" s="89">
        <f t="shared" si="6"/>
        <v>1636557052</v>
      </c>
      <c r="U25" s="105">
        <f t="shared" si="7"/>
        <v>0.21914394757335137</v>
      </c>
      <c r="V25" s="88">
        <f>SUM(V17:V24)</f>
        <v>0</v>
      </c>
      <c r="W25" s="89">
        <f>SUM(W17:W24)</f>
        <v>0</v>
      </c>
      <c r="X25" s="89">
        <f t="shared" si="8"/>
        <v>0</v>
      </c>
      <c r="Y25" s="105">
        <f t="shared" si="9"/>
        <v>0</v>
      </c>
      <c r="Z25" s="88">
        <f t="shared" si="10"/>
        <v>4737091658</v>
      </c>
      <c r="AA25" s="89">
        <f t="shared" si="11"/>
        <v>476847792</v>
      </c>
      <c r="AB25" s="89">
        <f t="shared" si="12"/>
        <v>5213939450</v>
      </c>
      <c r="AC25" s="105">
        <f t="shared" si="13"/>
        <v>0.6981750328135999</v>
      </c>
      <c r="AD25" s="88">
        <f>SUM(AD17:AD24)</f>
        <v>1351978490</v>
      </c>
      <c r="AE25" s="89">
        <f>SUM(AE17:AE24)</f>
        <v>195194595</v>
      </c>
      <c r="AF25" s="89">
        <f t="shared" si="14"/>
        <v>1547173085</v>
      </c>
      <c r="AG25" s="89">
        <f>SUM(AG17:AG24)</f>
        <v>7047510946</v>
      </c>
      <c r="AH25" s="89">
        <f>SUM(AH17:AH24)</f>
        <v>8459594270</v>
      </c>
      <c r="AI25" s="90">
        <f>SUM(AI17:AI24)</f>
        <v>5109208882</v>
      </c>
      <c r="AJ25" s="126">
        <f t="shared" si="15"/>
        <v>0.6039543645868019</v>
      </c>
      <c r="AK25" s="127">
        <f t="shared" si="16"/>
        <v>0.05777244179503027</v>
      </c>
    </row>
    <row r="26" spans="1:37" ht="12.75">
      <c r="A26" s="62" t="s">
        <v>98</v>
      </c>
      <c r="B26" s="63" t="s">
        <v>269</v>
      </c>
      <c r="C26" s="64" t="s">
        <v>270</v>
      </c>
      <c r="D26" s="85">
        <v>171040563</v>
      </c>
      <c r="E26" s="86">
        <v>75906000</v>
      </c>
      <c r="F26" s="87">
        <f t="shared" si="0"/>
        <v>246946563</v>
      </c>
      <c r="G26" s="85">
        <v>191593905</v>
      </c>
      <c r="H26" s="86">
        <v>82858110</v>
      </c>
      <c r="I26" s="87">
        <f t="shared" si="1"/>
        <v>274452015</v>
      </c>
      <c r="J26" s="85">
        <v>54926017</v>
      </c>
      <c r="K26" s="86">
        <v>22521112</v>
      </c>
      <c r="L26" s="86">
        <f t="shared" si="2"/>
        <v>77447129</v>
      </c>
      <c r="M26" s="104">
        <f t="shared" si="3"/>
        <v>0.3136189791797183</v>
      </c>
      <c r="N26" s="85">
        <v>56601864</v>
      </c>
      <c r="O26" s="86">
        <v>12675088</v>
      </c>
      <c r="P26" s="86">
        <f t="shared" si="4"/>
        <v>69276952</v>
      </c>
      <c r="Q26" s="104">
        <f t="shared" si="5"/>
        <v>0.28053418180191475</v>
      </c>
      <c r="R26" s="85">
        <v>41978407</v>
      </c>
      <c r="S26" s="86">
        <v>32771298</v>
      </c>
      <c r="T26" s="86">
        <f t="shared" si="6"/>
        <v>74749705</v>
      </c>
      <c r="U26" s="104">
        <f t="shared" si="7"/>
        <v>0.2723598331023367</v>
      </c>
      <c r="V26" s="85">
        <v>0</v>
      </c>
      <c r="W26" s="86">
        <v>0</v>
      </c>
      <c r="X26" s="86">
        <f t="shared" si="8"/>
        <v>0</v>
      </c>
      <c r="Y26" s="104">
        <f t="shared" si="9"/>
        <v>0</v>
      </c>
      <c r="Z26" s="85">
        <f t="shared" si="10"/>
        <v>153506288</v>
      </c>
      <c r="AA26" s="86">
        <f t="shared" si="11"/>
        <v>67967498</v>
      </c>
      <c r="AB26" s="86">
        <f t="shared" si="12"/>
        <v>221473786</v>
      </c>
      <c r="AC26" s="104">
        <f t="shared" si="13"/>
        <v>0.8069672434359791</v>
      </c>
      <c r="AD26" s="85">
        <v>40466883</v>
      </c>
      <c r="AE26" s="86">
        <v>11048687</v>
      </c>
      <c r="AF26" s="86">
        <f t="shared" si="14"/>
        <v>51515570</v>
      </c>
      <c r="AG26" s="86">
        <v>202823712</v>
      </c>
      <c r="AH26" s="86">
        <v>247532505</v>
      </c>
      <c r="AI26" s="87">
        <v>201445157</v>
      </c>
      <c r="AJ26" s="124">
        <f t="shared" si="15"/>
        <v>0.8138129454957845</v>
      </c>
      <c r="AK26" s="125">
        <f t="shared" si="16"/>
        <v>0.4510118979562878</v>
      </c>
    </row>
    <row r="27" spans="1:37" ht="12.75">
      <c r="A27" s="62" t="s">
        <v>98</v>
      </c>
      <c r="B27" s="63" t="s">
        <v>271</v>
      </c>
      <c r="C27" s="64" t="s">
        <v>272</v>
      </c>
      <c r="D27" s="85">
        <v>528358647</v>
      </c>
      <c r="E27" s="86">
        <v>53876000</v>
      </c>
      <c r="F27" s="87">
        <f t="shared" si="0"/>
        <v>582234647</v>
      </c>
      <c r="G27" s="85">
        <v>532253000</v>
      </c>
      <c r="H27" s="86">
        <v>56576000</v>
      </c>
      <c r="I27" s="87">
        <f t="shared" si="1"/>
        <v>588829000</v>
      </c>
      <c r="J27" s="85">
        <v>169692299</v>
      </c>
      <c r="K27" s="86">
        <v>6058010</v>
      </c>
      <c r="L27" s="86">
        <f t="shared" si="2"/>
        <v>175750309</v>
      </c>
      <c r="M27" s="104">
        <f t="shared" si="3"/>
        <v>0.30185477608652167</v>
      </c>
      <c r="N27" s="85">
        <v>133889934</v>
      </c>
      <c r="O27" s="86">
        <v>11757576</v>
      </c>
      <c r="P27" s="86">
        <f t="shared" si="4"/>
        <v>145647510</v>
      </c>
      <c r="Q27" s="104">
        <f t="shared" si="5"/>
        <v>0.2501525986996099</v>
      </c>
      <c r="R27" s="85">
        <v>117759501</v>
      </c>
      <c r="S27" s="86">
        <v>10656549</v>
      </c>
      <c r="T27" s="86">
        <f t="shared" si="6"/>
        <v>128416050</v>
      </c>
      <c r="U27" s="104">
        <f t="shared" si="7"/>
        <v>0.21808716961970284</v>
      </c>
      <c r="V27" s="85">
        <v>0</v>
      </c>
      <c r="W27" s="86">
        <v>0</v>
      </c>
      <c r="X27" s="86">
        <f t="shared" si="8"/>
        <v>0</v>
      </c>
      <c r="Y27" s="104">
        <f t="shared" si="9"/>
        <v>0</v>
      </c>
      <c r="Z27" s="85">
        <f t="shared" si="10"/>
        <v>421341734</v>
      </c>
      <c r="AA27" s="86">
        <f t="shared" si="11"/>
        <v>28472135</v>
      </c>
      <c r="AB27" s="86">
        <f t="shared" si="12"/>
        <v>449813869</v>
      </c>
      <c r="AC27" s="104">
        <f t="shared" si="13"/>
        <v>0.7639125603528358</v>
      </c>
      <c r="AD27" s="85">
        <v>70055724</v>
      </c>
      <c r="AE27" s="86">
        <v>4287895</v>
      </c>
      <c r="AF27" s="86">
        <f t="shared" si="14"/>
        <v>74343619</v>
      </c>
      <c r="AG27" s="86">
        <v>535624000</v>
      </c>
      <c r="AH27" s="86">
        <v>555611392</v>
      </c>
      <c r="AI27" s="87">
        <v>246650630</v>
      </c>
      <c r="AJ27" s="124">
        <f t="shared" si="15"/>
        <v>0.44392651689906315</v>
      </c>
      <c r="AK27" s="125">
        <f t="shared" si="16"/>
        <v>0.727331164763448</v>
      </c>
    </row>
    <row r="28" spans="1:37" ht="12.75">
      <c r="A28" s="62" t="s">
        <v>98</v>
      </c>
      <c r="B28" s="63" t="s">
        <v>273</v>
      </c>
      <c r="C28" s="64" t="s">
        <v>274</v>
      </c>
      <c r="D28" s="85">
        <v>751762447</v>
      </c>
      <c r="E28" s="86">
        <v>89637597</v>
      </c>
      <c r="F28" s="87">
        <f t="shared" si="0"/>
        <v>841400044</v>
      </c>
      <c r="G28" s="85">
        <v>444487707</v>
      </c>
      <c r="H28" s="86">
        <v>3051002201</v>
      </c>
      <c r="I28" s="87">
        <f t="shared" si="1"/>
        <v>3495489908</v>
      </c>
      <c r="J28" s="85">
        <v>245134281</v>
      </c>
      <c r="K28" s="86">
        <v>1504349</v>
      </c>
      <c r="L28" s="86">
        <f t="shared" si="2"/>
        <v>246638630</v>
      </c>
      <c r="M28" s="104">
        <f t="shared" si="3"/>
        <v>0.29312885322359217</v>
      </c>
      <c r="N28" s="85">
        <v>199776440</v>
      </c>
      <c r="O28" s="86">
        <v>13239165</v>
      </c>
      <c r="P28" s="86">
        <f t="shared" si="4"/>
        <v>213015605</v>
      </c>
      <c r="Q28" s="104">
        <f t="shared" si="5"/>
        <v>0.253168045947951</v>
      </c>
      <c r="R28" s="85">
        <v>191455305</v>
      </c>
      <c r="S28" s="86">
        <v>21857221</v>
      </c>
      <c r="T28" s="86">
        <f t="shared" si="6"/>
        <v>213312526</v>
      </c>
      <c r="U28" s="104">
        <f t="shared" si="7"/>
        <v>0.06102507276928462</v>
      </c>
      <c r="V28" s="85">
        <v>0</v>
      </c>
      <c r="W28" s="86">
        <v>0</v>
      </c>
      <c r="X28" s="86">
        <f t="shared" si="8"/>
        <v>0</v>
      </c>
      <c r="Y28" s="104">
        <f t="shared" si="9"/>
        <v>0</v>
      </c>
      <c r="Z28" s="85">
        <f t="shared" si="10"/>
        <v>636366026</v>
      </c>
      <c r="AA28" s="86">
        <f t="shared" si="11"/>
        <v>36600735</v>
      </c>
      <c r="AB28" s="86">
        <f t="shared" si="12"/>
        <v>672966761</v>
      </c>
      <c r="AC28" s="104">
        <f t="shared" si="13"/>
        <v>0.19252430380640081</v>
      </c>
      <c r="AD28" s="85">
        <v>336215392</v>
      </c>
      <c r="AE28" s="86">
        <v>26433751</v>
      </c>
      <c r="AF28" s="86">
        <f t="shared" si="14"/>
        <v>362649143</v>
      </c>
      <c r="AG28" s="86">
        <v>934484447</v>
      </c>
      <c r="AH28" s="86">
        <v>982168235</v>
      </c>
      <c r="AI28" s="87">
        <v>820016258</v>
      </c>
      <c r="AJ28" s="124">
        <f t="shared" si="15"/>
        <v>0.8349040711950942</v>
      </c>
      <c r="AK28" s="125">
        <f t="shared" si="16"/>
        <v>-0.4117936575407818</v>
      </c>
    </row>
    <row r="29" spans="1:37" ht="12.75">
      <c r="A29" s="62" t="s">
        <v>113</v>
      </c>
      <c r="B29" s="63" t="s">
        <v>275</v>
      </c>
      <c r="C29" s="64" t="s">
        <v>276</v>
      </c>
      <c r="D29" s="85">
        <v>688650167</v>
      </c>
      <c r="E29" s="86">
        <v>371539000</v>
      </c>
      <c r="F29" s="87">
        <f t="shared" si="0"/>
        <v>1060189167</v>
      </c>
      <c r="G29" s="85">
        <v>618805895</v>
      </c>
      <c r="H29" s="86">
        <v>368089000</v>
      </c>
      <c r="I29" s="87">
        <f t="shared" si="1"/>
        <v>986894895</v>
      </c>
      <c r="J29" s="85">
        <v>209509305</v>
      </c>
      <c r="K29" s="86">
        <v>52881000</v>
      </c>
      <c r="L29" s="86">
        <f t="shared" si="2"/>
        <v>262390305</v>
      </c>
      <c r="M29" s="104">
        <f t="shared" si="3"/>
        <v>0.24749385597145984</v>
      </c>
      <c r="N29" s="85">
        <v>179406667</v>
      </c>
      <c r="O29" s="86">
        <v>87369729</v>
      </c>
      <c r="P29" s="86">
        <f t="shared" si="4"/>
        <v>266776396</v>
      </c>
      <c r="Q29" s="104">
        <f t="shared" si="5"/>
        <v>0.25163093936801184</v>
      </c>
      <c r="R29" s="85">
        <v>167620671</v>
      </c>
      <c r="S29" s="86">
        <v>115077000</v>
      </c>
      <c r="T29" s="86">
        <f t="shared" si="6"/>
        <v>282697671</v>
      </c>
      <c r="U29" s="104">
        <f t="shared" si="7"/>
        <v>0.28645164995001826</v>
      </c>
      <c r="V29" s="85">
        <v>0</v>
      </c>
      <c r="W29" s="86">
        <v>0</v>
      </c>
      <c r="X29" s="86">
        <f t="shared" si="8"/>
        <v>0</v>
      </c>
      <c r="Y29" s="104">
        <f t="shared" si="9"/>
        <v>0</v>
      </c>
      <c r="Z29" s="85">
        <f t="shared" si="10"/>
        <v>556536643</v>
      </c>
      <c r="AA29" s="86">
        <f t="shared" si="11"/>
        <v>255327729</v>
      </c>
      <c r="AB29" s="86">
        <f t="shared" si="12"/>
        <v>811864372</v>
      </c>
      <c r="AC29" s="104">
        <f t="shared" si="13"/>
        <v>0.8226452240387767</v>
      </c>
      <c r="AD29" s="85">
        <v>131206481</v>
      </c>
      <c r="AE29" s="86">
        <v>76292000</v>
      </c>
      <c r="AF29" s="86">
        <f t="shared" si="14"/>
        <v>207498481</v>
      </c>
      <c r="AG29" s="86">
        <v>821276521</v>
      </c>
      <c r="AH29" s="86">
        <v>966636601</v>
      </c>
      <c r="AI29" s="87">
        <v>711347154</v>
      </c>
      <c r="AJ29" s="124">
        <f t="shared" si="15"/>
        <v>0.7358992544500185</v>
      </c>
      <c r="AK29" s="125">
        <f t="shared" si="16"/>
        <v>0.36240838794381336</v>
      </c>
    </row>
    <row r="30" spans="1:37" ht="16.5">
      <c r="A30" s="65"/>
      <c r="B30" s="66" t="s">
        <v>277</v>
      </c>
      <c r="C30" s="67"/>
      <c r="D30" s="88">
        <f>SUM(D26:D29)</f>
        <v>2139811824</v>
      </c>
      <c r="E30" s="89">
        <f>SUM(E26:E29)</f>
        <v>590958597</v>
      </c>
      <c r="F30" s="90">
        <f t="shared" si="0"/>
        <v>2730770421</v>
      </c>
      <c r="G30" s="88">
        <f>SUM(G26:G29)</f>
        <v>1787140507</v>
      </c>
      <c r="H30" s="89">
        <f>SUM(H26:H29)</f>
        <v>3558525311</v>
      </c>
      <c r="I30" s="90">
        <f t="shared" si="1"/>
        <v>5345665818</v>
      </c>
      <c r="J30" s="88">
        <f>SUM(J26:J29)</f>
        <v>679261902</v>
      </c>
      <c r="K30" s="89">
        <f>SUM(K26:K29)</f>
        <v>82964471</v>
      </c>
      <c r="L30" s="89">
        <f t="shared" si="2"/>
        <v>762226373</v>
      </c>
      <c r="M30" s="105">
        <f t="shared" si="3"/>
        <v>0.2791250290168571</v>
      </c>
      <c r="N30" s="88">
        <f>SUM(N26:N29)</f>
        <v>569674905</v>
      </c>
      <c r="O30" s="89">
        <f>SUM(O26:O29)</f>
        <v>125041558</v>
      </c>
      <c r="P30" s="89">
        <f t="shared" si="4"/>
        <v>694716463</v>
      </c>
      <c r="Q30" s="105">
        <f t="shared" si="5"/>
        <v>0.25440310091889634</v>
      </c>
      <c r="R30" s="88">
        <f>SUM(R26:R29)</f>
        <v>518813884</v>
      </c>
      <c r="S30" s="89">
        <f>SUM(S26:S29)</f>
        <v>180362068</v>
      </c>
      <c r="T30" s="89">
        <f t="shared" si="6"/>
        <v>699175952</v>
      </c>
      <c r="U30" s="105">
        <f t="shared" si="7"/>
        <v>0.13079305287766493</v>
      </c>
      <c r="V30" s="88">
        <f>SUM(V26:V29)</f>
        <v>0</v>
      </c>
      <c r="W30" s="89">
        <f>SUM(W26:W29)</f>
        <v>0</v>
      </c>
      <c r="X30" s="89">
        <f t="shared" si="8"/>
        <v>0</v>
      </c>
      <c r="Y30" s="105">
        <f t="shared" si="9"/>
        <v>0</v>
      </c>
      <c r="Z30" s="88">
        <f t="shared" si="10"/>
        <v>1767750691</v>
      </c>
      <c r="AA30" s="89">
        <f t="shared" si="11"/>
        <v>388368097</v>
      </c>
      <c r="AB30" s="89">
        <f t="shared" si="12"/>
        <v>2156118788</v>
      </c>
      <c r="AC30" s="105">
        <f t="shared" si="13"/>
        <v>0.40333961407387026</v>
      </c>
      <c r="AD30" s="88">
        <f>SUM(AD26:AD29)</f>
        <v>577944480</v>
      </c>
      <c r="AE30" s="89">
        <f>SUM(AE26:AE29)</f>
        <v>118062333</v>
      </c>
      <c r="AF30" s="89">
        <f t="shared" si="14"/>
        <v>696006813</v>
      </c>
      <c r="AG30" s="89">
        <f>SUM(AG26:AG29)</f>
        <v>2494208680</v>
      </c>
      <c r="AH30" s="89">
        <f>SUM(AH26:AH29)</f>
        <v>2751948733</v>
      </c>
      <c r="AI30" s="90">
        <f>SUM(AI26:AI29)</f>
        <v>1979459199</v>
      </c>
      <c r="AJ30" s="126">
        <f t="shared" si="15"/>
        <v>0.7192936319137454</v>
      </c>
      <c r="AK30" s="127">
        <f t="shared" si="16"/>
        <v>0.0045533160607149625</v>
      </c>
    </row>
    <row r="31" spans="1:37" ht="12.75">
      <c r="A31" s="62" t="s">
        <v>98</v>
      </c>
      <c r="B31" s="63" t="s">
        <v>278</v>
      </c>
      <c r="C31" s="64" t="s">
        <v>279</v>
      </c>
      <c r="D31" s="85">
        <v>288573458</v>
      </c>
      <c r="E31" s="86">
        <v>126725620</v>
      </c>
      <c r="F31" s="87">
        <f t="shared" si="0"/>
        <v>415299078</v>
      </c>
      <c r="G31" s="85">
        <v>296188328</v>
      </c>
      <c r="H31" s="86">
        <v>36069800</v>
      </c>
      <c r="I31" s="87">
        <f t="shared" si="1"/>
        <v>332258128</v>
      </c>
      <c r="J31" s="85">
        <v>95299858</v>
      </c>
      <c r="K31" s="86">
        <v>9950402</v>
      </c>
      <c r="L31" s="86">
        <f t="shared" si="2"/>
        <v>105250260</v>
      </c>
      <c r="M31" s="104">
        <f t="shared" si="3"/>
        <v>0.25343244320903596</v>
      </c>
      <c r="N31" s="85">
        <v>59338462</v>
      </c>
      <c r="O31" s="86">
        <v>11260192</v>
      </c>
      <c r="P31" s="86">
        <f t="shared" si="4"/>
        <v>70598654</v>
      </c>
      <c r="Q31" s="104">
        <f t="shared" si="5"/>
        <v>0.16999472847372898</v>
      </c>
      <c r="R31" s="85">
        <v>66257933</v>
      </c>
      <c r="S31" s="86">
        <v>13576934</v>
      </c>
      <c r="T31" s="86">
        <f t="shared" si="6"/>
        <v>79834867</v>
      </c>
      <c r="U31" s="104">
        <f t="shared" si="7"/>
        <v>0.2402796508863735</v>
      </c>
      <c r="V31" s="85">
        <v>0</v>
      </c>
      <c r="W31" s="86">
        <v>0</v>
      </c>
      <c r="X31" s="86">
        <f t="shared" si="8"/>
        <v>0</v>
      </c>
      <c r="Y31" s="104">
        <f t="shared" si="9"/>
        <v>0</v>
      </c>
      <c r="Z31" s="85">
        <f t="shared" si="10"/>
        <v>220896253</v>
      </c>
      <c r="AA31" s="86">
        <f t="shared" si="11"/>
        <v>34787528</v>
      </c>
      <c r="AB31" s="86">
        <f t="shared" si="12"/>
        <v>255683781</v>
      </c>
      <c r="AC31" s="104">
        <f t="shared" si="13"/>
        <v>0.7695335627726163</v>
      </c>
      <c r="AD31" s="85">
        <v>98789708</v>
      </c>
      <c r="AE31" s="86">
        <v>12530212</v>
      </c>
      <c r="AF31" s="86">
        <f t="shared" si="14"/>
        <v>111319920</v>
      </c>
      <c r="AG31" s="86">
        <v>278278939</v>
      </c>
      <c r="AH31" s="86">
        <v>299298297</v>
      </c>
      <c r="AI31" s="87">
        <v>250149580</v>
      </c>
      <c r="AJ31" s="124">
        <f t="shared" si="15"/>
        <v>0.835786847126631</v>
      </c>
      <c r="AK31" s="125">
        <f t="shared" si="16"/>
        <v>-0.2828339528091648</v>
      </c>
    </row>
    <row r="32" spans="1:37" ht="12.75">
      <c r="A32" s="62" t="s">
        <v>98</v>
      </c>
      <c r="B32" s="63" t="s">
        <v>280</v>
      </c>
      <c r="C32" s="64" t="s">
        <v>281</v>
      </c>
      <c r="D32" s="85">
        <v>170977944</v>
      </c>
      <c r="E32" s="86">
        <v>103028860</v>
      </c>
      <c r="F32" s="87">
        <f t="shared" si="0"/>
        <v>274006804</v>
      </c>
      <c r="G32" s="85">
        <v>170977944</v>
      </c>
      <c r="H32" s="86">
        <v>103028860</v>
      </c>
      <c r="I32" s="87">
        <f t="shared" si="1"/>
        <v>274006804</v>
      </c>
      <c r="J32" s="85">
        <v>86340290</v>
      </c>
      <c r="K32" s="86">
        <v>21309926</v>
      </c>
      <c r="L32" s="86">
        <f t="shared" si="2"/>
        <v>107650216</v>
      </c>
      <c r="M32" s="104">
        <f t="shared" si="3"/>
        <v>0.39287424410088734</v>
      </c>
      <c r="N32" s="85">
        <v>48921334</v>
      </c>
      <c r="O32" s="86">
        <v>9668530</v>
      </c>
      <c r="P32" s="86">
        <f t="shared" si="4"/>
        <v>58589864</v>
      </c>
      <c r="Q32" s="104">
        <f t="shared" si="5"/>
        <v>0.21382631067803703</v>
      </c>
      <c r="R32" s="85">
        <v>37428680</v>
      </c>
      <c r="S32" s="86">
        <v>9847412</v>
      </c>
      <c r="T32" s="86">
        <f t="shared" si="6"/>
        <v>47276092</v>
      </c>
      <c r="U32" s="104">
        <f t="shared" si="7"/>
        <v>0.17253619731282294</v>
      </c>
      <c r="V32" s="85">
        <v>0</v>
      </c>
      <c r="W32" s="86">
        <v>0</v>
      </c>
      <c r="X32" s="86">
        <f t="shared" si="8"/>
        <v>0</v>
      </c>
      <c r="Y32" s="104">
        <f t="shared" si="9"/>
        <v>0</v>
      </c>
      <c r="Z32" s="85">
        <f t="shared" si="10"/>
        <v>172690304</v>
      </c>
      <c r="AA32" s="86">
        <f t="shared" si="11"/>
        <v>40825868</v>
      </c>
      <c r="AB32" s="86">
        <f t="shared" si="12"/>
        <v>213516172</v>
      </c>
      <c r="AC32" s="104">
        <f t="shared" si="13"/>
        <v>0.7792367520917474</v>
      </c>
      <c r="AD32" s="85">
        <v>31521781</v>
      </c>
      <c r="AE32" s="86">
        <v>18276945</v>
      </c>
      <c r="AF32" s="86">
        <f t="shared" si="14"/>
        <v>49798726</v>
      </c>
      <c r="AG32" s="86">
        <v>261591052</v>
      </c>
      <c r="AH32" s="86">
        <v>263216052</v>
      </c>
      <c r="AI32" s="87">
        <v>226162237</v>
      </c>
      <c r="AJ32" s="124">
        <f t="shared" si="15"/>
        <v>0.8592266135805425</v>
      </c>
      <c r="AK32" s="125">
        <f t="shared" si="16"/>
        <v>-0.05065659711856885</v>
      </c>
    </row>
    <row r="33" spans="1:37" ht="12.75">
      <c r="A33" s="62" t="s">
        <v>98</v>
      </c>
      <c r="B33" s="63" t="s">
        <v>282</v>
      </c>
      <c r="C33" s="64" t="s">
        <v>283</v>
      </c>
      <c r="D33" s="85">
        <v>156002069</v>
      </c>
      <c r="E33" s="86">
        <v>72022000</v>
      </c>
      <c r="F33" s="87">
        <f t="shared" si="0"/>
        <v>228024069</v>
      </c>
      <c r="G33" s="85">
        <v>180538927</v>
      </c>
      <c r="H33" s="86">
        <v>37800000</v>
      </c>
      <c r="I33" s="87">
        <f t="shared" si="1"/>
        <v>218338927</v>
      </c>
      <c r="J33" s="85">
        <v>83678049</v>
      </c>
      <c r="K33" s="86">
        <v>13041352</v>
      </c>
      <c r="L33" s="86">
        <f t="shared" si="2"/>
        <v>96719401</v>
      </c>
      <c r="M33" s="104">
        <f t="shared" si="3"/>
        <v>0.42416312200796663</v>
      </c>
      <c r="N33" s="85">
        <v>7456146</v>
      </c>
      <c r="O33" s="86">
        <v>44997</v>
      </c>
      <c r="P33" s="86">
        <f t="shared" si="4"/>
        <v>7501143</v>
      </c>
      <c r="Q33" s="104">
        <f t="shared" si="5"/>
        <v>0.03289627727851835</v>
      </c>
      <c r="R33" s="85">
        <v>7456146</v>
      </c>
      <c r="S33" s="86">
        <v>7653570</v>
      </c>
      <c r="T33" s="86">
        <f t="shared" si="6"/>
        <v>15109716</v>
      </c>
      <c r="U33" s="104">
        <f t="shared" si="7"/>
        <v>0.06920303313572664</v>
      </c>
      <c r="V33" s="85">
        <v>0</v>
      </c>
      <c r="W33" s="86">
        <v>0</v>
      </c>
      <c r="X33" s="86">
        <f t="shared" si="8"/>
        <v>0</v>
      </c>
      <c r="Y33" s="104">
        <f t="shared" si="9"/>
        <v>0</v>
      </c>
      <c r="Z33" s="85">
        <f t="shared" si="10"/>
        <v>98590341</v>
      </c>
      <c r="AA33" s="86">
        <f t="shared" si="11"/>
        <v>20739919</v>
      </c>
      <c r="AB33" s="86">
        <f t="shared" si="12"/>
        <v>119330260</v>
      </c>
      <c r="AC33" s="104">
        <f t="shared" si="13"/>
        <v>0.5465368069707515</v>
      </c>
      <c r="AD33" s="85">
        <v>3102861</v>
      </c>
      <c r="AE33" s="86">
        <v>11804376</v>
      </c>
      <c r="AF33" s="86">
        <f t="shared" si="14"/>
        <v>14907237</v>
      </c>
      <c r="AG33" s="86">
        <v>217338927</v>
      </c>
      <c r="AH33" s="86">
        <v>218338927</v>
      </c>
      <c r="AI33" s="87">
        <v>27296641</v>
      </c>
      <c r="AJ33" s="124">
        <f t="shared" si="15"/>
        <v>0.1250195802235485</v>
      </c>
      <c r="AK33" s="125">
        <f t="shared" si="16"/>
        <v>0.013582597499456117</v>
      </c>
    </row>
    <row r="34" spans="1:37" ht="12.75">
      <c r="A34" s="62" t="s">
        <v>98</v>
      </c>
      <c r="B34" s="63" t="s">
        <v>284</v>
      </c>
      <c r="C34" s="64" t="s">
        <v>285</v>
      </c>
      <c r="D34" s="85">
        <v>160442536</v>
      </c>
      <c r="E34" s="86">
        <v>76546000</v>
      </c>
      <c r="F34" s="87">
        <f t="shared" si="0"/>
        <v>236988536</v>
      </c>
      <c r="G34" s="85">
        <v>160442536</v>
      </c>
      <c r="H34" s="86">
        <v>76546000</v>
      </c>
      <c r="I34" s="87">
        <f t="shared" si="1"/>
        <v>236988536</v>
      </c>
      <c r="J34" s="85">
        <v>34877777</v>
      </c>
      <c r="K34" s="86">
        <v>6488914</v>
      </c>
      <c r="L34" s="86">
        <f t="shared" si="2"/>
        <v>41366691</v>
      </c>
      <c r="M34" s="104">
        <f t="shared" si="3"/>
        <v>0.17455144328162778</v>
      </c>
      <c r="N34" s="85">
        <v>17181638</v>
      </c>
      <c r="O34" s="86">
        <v>8489434</v>
      </c>
      <c r="P34" s="86">
        <f t="shared" si="4"/>
        <v>25671072</v>
      </c>
      <c r="Q34" s="104">
        <f t="shared" si="5"/>
        <v>0.10832199917045776</v>
      </c>
      <c r="R34" s="85">
        <v>0</v>
      </c>
      <c r="S34" s="86">
        <v>5510450</v>
      </c>
      <c r="T34" s="86">
        <f t="shared" si="6"/>
        <v>5510450</v>
      </c>
      <c r="U34" s="104">
        <f t="shared" si="7"/>
        <v>0.023251968609992173</v>
      </c>
      <c r="V34" s="85">
        <v>0</v>
      </c>
      <c r="W34" s="86">
        <v>0</v>
      </c>
      <c r="X34" s="86">
        <f t="shared" si="8"/>
        <v>0</v>
      </c>
      <c r="Y34" s="104">
        <f t="shared" si="9"/>
        <v>0</v>
      </c>
      <c r="Z34" s="85">
        <f t="shared" si="10"/>
        <v>52059415</v>
      </c>
      <c r="AA34" s="86">
        <f t="shared" si="11"/>
        <v>20488798</v>
      </c>
      <c r="AB34" s="86">
        <f t="shared" si="12"/>
        <v>72548213</v>
      </c>
      <c r="AC34" s="104">
        <f t="shared" si="13"/>
        <v>0.3061254110620777</v>
      </c>
      <c r="AD34" s="85">
        <v>56738321</v>
      </c>
      <c r="AE34" s="86">
        <v>11049112</v>
      </c>
      <c r="AF34" s="86">
        <f t="shared" si="14"/>
        <v>67787433</v>
      </c>
      <c r="AG34" s="86">
        <v>303679527</v>
      </c>
      <c r="AH34" s="86">
        <v>301751008</v>
      </c>
      <c r="AI34" s="87">
        <v>223141761</v>
      </c>
      <c r="AJ34" s="124">
        <f t="shared" si="15"/>
        <v>0.7394896954246463</v>
      </c>
      <c r="AK34" s="125">
        <f t="shared" si="16"/>
        <v>-0.9187098588022945</v>
      </c>
    </row>
    <row r="35" spans="1:37" ht="12.75">
      <c r="A35" s="62" t="s">
        <v>113</v>
      </c>
      <c r="B35" s="63" t="s">
        <v>286</v>
      </c>
      <c r="C35" s="64" t="s">
        <v>287</v>
      </c>
      <c r="D35" s="85">
        <v>402264962</v>
      </c>
      <c r="E35" s="86">
        <v>372432000</v>
      </c>
      <c r="F35" s="87">
        <f t="shared" si="0"/>
        <v>774696962</v>
      </c>
      <c r="G35" s="85">
        <v>371176337</v>
      </c>
      <c r="H35" s="86">
        <v>373223000</v>
      </c>
      <c r="I35" s="87">
        <f t="shared" si="1"/>
        <v>744399337</v>
      </c>
      <c r="J35" s="85">
        <v>117796518</v>
      </c>
      <c r="K35" s="86">
        <v>36624035</v>
      </c>
      <c r="L35" s="86">
        <f t="shared" si="2"/>
        <v>154420553</v>
      </c>
      <c r="M35" s="104">
        <f t="shared" si="3"/>
        <v>0.19933026792997802</v>
      </c>
      <c r="N35" s="85">
        <v>136650420</v>
      </c>
      <c r="O35" s="86">
        <v>84064941</v>
      </c>
      <c r="P35" s="86">
        <f t="shared" si="4"/>
        <v>220715361</v>
      </c>
      <c r="Q35" s="104">
        <f t="shared" si="5"/>
        <v>0.28490541699065036</v>
      </c>
      <c r="R35" s="85">
        <v>99060146</v>
      </c>
      <c r="S35" s="86">
        <v>55829985</v>
      </c>
      <c r="T35" s="86">
        <f t="shared" si="6"/>
        <v>154890131</v>
      </c>
      <c r="U35" s="104">
        <f t="shared" si="7"/>
        <v>0.2080739776370865</v>
      </c>
      <c r="V35" s="85">
        <v>0</v>
      </c>
      <c r="W35" s="86">
        <v>0</v>
      </c>
      <c r="X35" s="86">
        <f t="shared" si="8"/>
        <v>0</v>
      </c>
      <c r="Y35" s="104">
        <f t="shared" si="9"/>
        <v>0</v>
      </c>
      <c r="Z35" s="85">
        <f t="shared" si="10"/>
        <v>353507084</v>
      </c>
      <c r="AA35" s="86">
        <f t="shared" si="11"/>
        <v>176518961</v>
      </c>
      <c r="AB35" s="86">
        <f t="shared" si="12"/>
        <v>530026045</v>
      </c>
      <c r="AC35" s="104">
        <f t="shared" si="13"/>
        <v>0.7120184270126506</v>
      </c>
      <c r="AD35" s="85">
        <v>92882588</v>
      </c>
      <c r="AE35" s="86">
        <v>51992724</v>
      </c>
      <c r="AF35" s="86">
        <f t="shared" si="14"/>
        <v>144875312</v>
      </c>
      <c r="AG35" s="86">
        <v>714094389</v>
      </c>
      <c r="AH35" s="86">
        <v>725547597</v>
      </c>
      <c r="AI35" s="87">
        <v>520495428</v>
      </c>
      <c r="AJ35" s="124">
        <f t="shared" si="15"/>
        <v>0.7173828845304548</v>
      </c>
      <c r="AK35" s="125">
        <f t="shared" si="16"/>
        <v>0.06912716087886661</v>
      </c>
    </row>
    <row r="36" spans="1:37" ht="16.5">
      <c r="A36" s="65"/>
      <c r="B36" s="66" t="s">
        <v>288</v>
      </c>
      <c r="C36" s="67"/>
      <c r="D36" s="88">
        <f>SUM(D31:D35)</f>
        <v>1178260969</v>
      </c>
      <c r="E36" s="89">
        <f>SUM(E31:E35)</f>
        <v>750754480</v>
      </c>
      <c r="F36" s="90">
        <f t="shared" si="0"/>
        <v>1929015449</v>
      </c>
      <c r="G36" s="88">
        <f>SUM(G31:G35)</f>
        <v>1179324072</v>
      </c>
      <c r="H36" s="89">
        <f>SUM(H31:H35)</f>
        <v>626667660</v>
      </c>
      <c r="I36" s="90">
        <f t="shared" si="1"/>
        <v>1805991732</v>
      </c>
      <c r="J36" s="88">
        <f>SUM(J31:J35)</f>
        <v>417992492</v>
      </c>
      <c r="K36" s="89">
        <f>SUM(K31:K35)</f>
        <v>87414629</v>
      </c>
      <c r="L36" s="89">
        <f t="shared" si="2"/>
        <v>505407121</v>
      </c>
      <c r="M36" s="105">
        <f t="shared" si="3"/>
        <v>0.2620026300266297</v>
      </c>
      <c r="N36" s="88">
        <f>SUM(N31:N35)</f>
        <v>269548000</v>
      </c>
      <c r="O36" s="89">
        <f>SUM(O31:O35)</f>
        <v>113528094</v>
      </c>
      <c r="P36" s="89">
        <f t="shared" si="4"/>
        <v>383076094</v>
      </c>
      <c r="Q36" s="105">
        <f t="shared" si="5"/>
        <v>0.1985863276515418</v>
      </c>
      <c r="R36" s="88">
        <f>SUM(R31:R35)</f>
        <v>210202905</v>
      </c>
      <c r="S36" s="89">
        <f>SUM(S31:S35)</f>
        <v>92418351</v>
      </c>
      <c r="T36" s="89">
        <f t="shared" si="6"/>
        <v>302621256</v>
      </c>
      <c r="U36" s="105">
        <f t="shared" si="7"/>
        <v>0.16756513921847788</v>
      </c>
      <c r="V36" s="88">
        <f>SUM(V31:V35)</f>
        <v>0</v>
      </c>
      <c r="W36" s="89">
        <f>SUM(W31:W35)</f>
        <v>0</v>
      </c>
      <c r="X36" s="89">
        <f t="shared" si="8"/>
        <v>0</v>
      </c>
      <c r="Y36" s="105">
        <f t="shared" si="9"/>
        <v>0</v>
      </c>
      <c r="Z36" s="88">
        <f t="shared" si="10"/>
        <v>897743397</v>
      </c>
      <c r="AA36" s="89">
        <f t="shared" si="11"/>
        <v>293361074</v>
      </c>
      <c r="AB36" s="89">
        <f t="shared" si="12"/>
        <v>1191104471</v>
      </c>
      <c r="AC36" s="105">
        <f t="shared" si="13"/>
        <v>0.6595293045339368</v>
      </c>
      <c r="AD36" s="88">
        <f>SUM(AD31:AD35)</f>
        <v>283035259</v>
      </c>
      <c r="AE36" s="89">
        <f>SUM(AE31:AE35)</f>
        <v>105653369</v>
      </c>
      <c r="AF36" s="89">
        <f t="shared" si="14"/>
        <v>388688628</v>
      </c>
      <c r="AG36" s="89">
        <f>SUM(AG31:AG35)</f>
        <v>1774982834</v>
      </c>
      <c r="AH36" s="89">
        <f>SUM(AH31:AH35)</f>
        <v>1808151881</v>
      </c>
      <c r="AI36" s="90">
        <f>SUM(AI31:AI35)</f>
        <v>1247245647</v>
      </c>
      <c r="AJ36" s="126">
        <f t="shared" si="15"/>
        <v>0.6897903102643179</v>
      </c>
      <c r="AK36" s="127">
        <f t="shared" si="16"/>
        <v>-0.2214301263272359</v>
      </c>
    </row>
    <row r="37" spans="1:37" ht="12.75">
      <c r="A37" s="62" t="s">
        <v>98</v>
      </c>
      <c r="B37" s="63" t="s">
        <v>82</v>
      </c>
      <c r="C37" s="64" t="s">
        <v>83</v>
      </c>
      <c r="D37" s="85">
        <v>1742061778</v>
      </c>
      <c r="E37" s="86">
        <v>252778405</v>
      </c>
      <c r="F37" s="87">
        <f t="shared" si="0"/>
        <v>1994840183</v>
      </c>
      <c r="G37" s="85">
        <v>1697829389</v>
      </c>
      <c r="H37" s="86">
        <v>232863213</v>
      </c>
      <c r="I37" s="87">
        <f t="shared" si="1"/>
        <v>1930692602</v>
      </c>
      <c r="J37" s="85">
        <v>500017263</v>
      </c>
      <c r="K37" s="86">
        <v>24726269</v>
      </c>
      <c r="L37" s="86">
        <f t="shared" si="2"/>
        <v>524743532</v>
      </c>
      <c r="M37" s="104">
        <f t="shared" si="3"/>
        <v>0.2630504119938314</v>
      </c>
      <c r="N37" s="85">
        <v>477217527</v>
      </c>
      <c r="O37" s="86">
        <v>62995932</v>
      </c>
      <c r="P37" s="86">
        <f t="shared" si="4"/>
        <v>540213459</v>
      </c>
      <c r="Q37" s="104">
        <f t="shared" si="5"/>
        <v>0.2708053826084373</v>
      </c>
      <c r="R37" s="85">
        <v>404263400</v>
      </c>
      <c r="S37" s="86">
        <v>28115826</v>
      </c>
      <c r="T37" s="86">
        <f t="shared" si="6"/>
        <v>432379226</v>
      </c>
      <c r="U37" s="104">
        <f t="shared" si="7"/>
        <v>0.2239503199795241</v>
      </c>
      <c r="V37" s="85">
        <v>0</v>
      </c>
      <c r="W37" s="86">
        <v>0</v>
      </c>
      <c r="X37" s="86">
        <f t="shared" si="8"/>
        <v>0</v>
      </c>
      <c r="Y37" s="104">
        <f t="shared" si="9"/>
        <v>0</v>
      </c>
      <c r="Z37" s="85">
        <f t="shared" si="10"/>
        <v>1381498190</v>
      </c>
      <c r="AA37" s="86">
        <f t="shared" si="11"/>
        <v>115838027</v>
      </c>
      <c r="AB37" s="86">
        <f t="shared" si="12"/>
        <v>1497336217</v>
      </c>
      <c r="AC37" s="104">
        <f t="shared" si="13"/>
        <v>0.7755435616466925</v>
      </c>
      <c r="AD37" s="85">
        <v>435914509</v>
      </c>
      <c r="AE37" s="86">
        <v>41328402</v>
      </c>
      <c r="AF37" s="86">
        <f t="shared" si="14"/>
        <v>477242911</v>
      </c>
      <c r="AG37" s="86">
        <v>1985340665</v>
      </c>
      <c r="AH37" s="86">
        <v>1940383512</v>
      </c>
      <c r="AI37" s="87">
        <v>1550683752</v>
      </c>
      <c r="AJ37" s="124">
        <f t="shared" si="15"/>
        <v>0.7991635377285148</v>
      </c>
      <c r="AK37" s="125">
        <f t="shared" si="16"/>
        <v>-0.09400597466391702</v>
      </c>
    </row>
    <row r="38" spans="1:37" ht="12.75">
      <c r="A38" s="62" t="s">
        <v>98</v>
      </c>
      <c r="B38" s="63" t="s">
        <v>289</v>
      </c>
      <c r="C38" s="64" t="s">
        <v>290</v>
      </c>
      <c r="D38" s="85">
        <v>77065807</v>
      </c>
      <c r="E38" s="86">
        <v>19743780</v>
      </c>
      <c r="F38" s="87">
        <f t="shared" si="0"/>
        <v>96809587</v>
      </c>
      <c r="G38" s="85">
        <v>71609831</v>
      </c>
      <c r="H38" s="86">
        <v>22153000</v>
      </c>
      <c r="I38" s="87">
        <f t="shared" si="1"/>
        <v>93762831</v>
      </c>
      <c r="J38" s="85">
        <v>25355421</v>
      </c>
      <c r="K38" s="86">
        <v>182000</v>
      </c>
      <c r="L38" s="86">
        <f t="shared" si="2"/>
        <v>25537421</v>
      </c>
      <c r="M38" s="104">
        <f t="shared" si="3"/>
        <v>0.2637902070587286</v>
      </c>
      <c r="N38" s="85">
        <v>22041472</v>
      </c>
      <c r="O38" s="86">
        <v>3754803</v>
      </c>
      <c r="P38" s="86">
        <f t="shared" si="4"/>
        <v>25796275</v>
      </c>
      <c r="Q38" s="104">
        <f t="shared" si="5"/>
        <v>0.2664640538131828</v>
      </c>
      <c r="R38" s="85">
        <v>14729412</v>
      </c>
      <c r="S38" s="86">
        <v>3814197</v>
      </c>
      <c r="T38" s="86">
        <f t="shared" si="6"/>
        <v>18543609</v>
      </c>
      <c r="U38" s="104">
        <f t="shared" si="7"/>
        <v>0.1977714282112493</v>
      </c>
      <c r="V38" s="85">
        <v>0</v>
      </c>
      <c r="W38" s="86">
        <v>0</v>
      </c>
      <c r="X38" s="86">
        <f t="shared" si="8"/>
        <v>0</v>
      </c>
      <c r="Y38" s="104">
        <f t="shared" si="9"/>
        <v>0</v>
      </c>
      <c r="Z38" s="85">
        <f t="shared" si="10"/>
        <v>62126305</v>
      </c>
      <c r="AA38" s="86">
        <f t="shared" si="11"/>
        <v>7751000</v>
      </c>
      <c r="AB38" s="86">
        <f t="shared" si="12"/>
        <v>69877305</v>
      </c>
      <c r="AC38" s="104">
        <f t="shared" si="13"/>
        <v>0.7452559212935881</v>
      </c>
      <c r="AD38" s="85">
        <v>15882818</v>
      </c>
      <c r="AE38" s="86">
        <v>655601</v>
      </c>
      <c r="AF38" s="86">
        <f t="shared" si="14"/>
        <v>16538419</v>
      </c>
      <c r="AG38" s="86">
        <v>100256595</v>
      </c>
      <c r="AH38" s="86">
        <v>98004244</v>
      </c>
      <c r="AI38" s="87">
        <v>61921987</v>
      </c>
      <c r="AJ38" s="124">
        <f t="shared" si="15"/>
        <v>0.6318296481119736</v>
      </c>
      <c r="AK38" s="125">
        <f t="shared" si="16"/>
        <v>0.1212443583633962</v>
      </c>
    </row>
    <row r="39" spans="1:37" ht="12.75">
      <c r="A39" s="62" t="s">
        <v>98</v>
      </c>
      <c r="B39" s="63" t="s">
        <v>291</v>
      </c>
      <c r="C39" s="64" t="s">
        <v>292</v>
      </c>
      <c r="D39" s="85">
        <v>121600370</v>
      </c>
      <c r="E39" s="86">
        <v>63247686</v>
      </c>
      <c r="F39" s="87">
        <f t="shared" si="0"/>
        <v>184848056</v>
      </c>
      <c r="G39" s="85">
        <v>121600370</v>
      </c>
      <c r="H39" s="86">
        <v>63247686</v>
      </c>
      <c r="I39" s="87">
        <f t="shared" si="1"/>
        <v>184848056</v>
      </c>
      <c r="J39" s="85">
        <v>42725192</v>
      </c>
      <c r="K39" s="86">
        <v>423315</v>
      </c>
      <c r="L39" s="86">
        <f t="shared" si="2"/>
        <v>43148507</v>
      </c>
      <c r="M39" s="104">
        <f t="shared" si="3"/>
        <v>0.23342689089464916</v>
      </c>
      <c r="N39" s="85">
        <v>8305056</v>
      </c>
      <c r="O39" s="86">
        <v>10852553</v>
      </c>
      <c r="P39" s="86">
        <f t="shared" si="4"/>
        <v>19157609</v>
      </c>
      <c r="Q39" s="104">
        <f t="shared" si="5"/>
        <v>0.1036397645426144</v>
      </c>
      <c r="R39" s="85">
        <v>33471338</v>
      </c>
      <c r="S39" s="86">
        <v>5977482</v>
      </c>
      <c r="T39" s="86">
        <f t="shared" si="6"/>
        <v>39448820</v>
      </c>
      <c r="U39" s="104">
        <f t="shared" si="7"/>
        <v>0.21341214429650263</v>
      </c>
      <c r="V39" s="85">
        <v>0</v>
      </c>
      <c r="W39" s="86">
        <v>0</v>
      </c>
      <c r="X39" s="86">
        <f t="shared" si="8"/>
        <v>0</v>
      </c>
      <c r="Y39" s="104">
        <f t="shared" si="9"/>
        <v>0</v>
      </c>
      <c r="Z39" s="85">
        <f t="shared" si="10"/>
        <v>84501586</v>
      </c>
      <c r="AA39" s="86">
        <f t="shared" si="11"/>
        <v>17253350</v>
      </c>
      <c r="AB39" s="86">
        <f t="shared" si="12"/>
        <v>101754936</v>
      </c>
      <c r="AC39" s="104">
        <f t="shared" si="13"/>
        <v>0.5504787997337662</v>
      </c>
      <c r="AD39" s="85">
        <v>31415056</v>
      </c>
      <c r="AE39" s="86">
        <v>7799483</v>
      </c>
      <c r="AF39" s="86">
        <f t="shared" si="14"/>
        <v>39214539</v>
      </c>
      <c r="AG39" s="86">
        <v>178216145</v>
      </c>
      <c r="AH39" s="86">
        <v>161416890</v>
      </c>
      <c r="AI39" s="87">
        <v>126743830</v>
      </c>
      <c r="AJ39" s="124">
        <f t="shared" si="15"/>
        <v>0.7851955888878791</v>
      </c>
      <c r="AK39" s="125">
        <f t="shared" si="16"/>
        <v>0.0059743402823120295</v>
      </c>
    </row>
    <row r="40" spans="1:37" ht="12.75">
      <c r="A40" s="62" t="s">
        <v>113</v>
      </c>
      <c r="B40" s="63" t="s">
        <v>293</v>
      </c>
      <c r="C40" s="64" t="s">
        <v>294</v>
      </c>
      <c r="D40" s="85">
        <v>181004585</v>
      </c>
      <c r="E40" s="86">
        <v>120067000</v>
      </c>
      <c r="F40" s="87">
        <f t="shared" si="0"/>
        <v>301071585</v>
      </c>
      <c r="G40" s="85">
        <v>179971294</v>
      </c>
      <c r="H40" s="86">
        <v>125265070</v>
      </c>
      <c r="I40" s="87">
        <f t="shared" si="1"/>
        <v>305236364</v>
      </c>
      <c r="J40" s="85">
        <v>84366537</v>
      </c>
      <c r="K40" s="86">
        <v>23126937</v>
      </c>
      <c r="L40" s="86">
        <f t="shared" si="2"/>
        <v>107493474</v>
      </c>
      <c r="M40" s="104">
        <f t="shared" si="3"/>
        <v>0.35703626431567764</v>
      </c>
      <c r="N40" s="85">
        <v>90902850</v>
      </c>
      <c r="O40" s="86">
        <v>27012290</v>
      </c>
      <c r="P40" s="86">
        <f t="shared" si="4"/>
        <v>117915140</v>
      </c>
      <c r="Q40" s="104">
        <f t="shared" si="5"/>
        <v>0.39165150706600227</v>
      </c>
      <c r="R40" s="85">
        <v>66256370</v>
      </c>
      <c r="S40" s="86">
        <v>16885833</v>
      </c>
      <c r="T40" s="86">
        <f t="shared" si="6"/>
        <v>83142203</v>
      </c>
      <c r="U40" s="104">
        <f t="shared" si="7"/>
        <v>0.2723862973285843</v>
      </c>
      <c r="V40" s="85">
        <v>0</v>
      </c>
      <c r="W40" s="86">
        <v>0</v>
      </c>
      <c r="X40" s="86">
        <f t="shared" si="8"/>
        <v>0</v>
      </c>
      <c r="Y40" s="104">
        <f t="shared" si="9"/>
        <v>0</v>
      </c>
      <c r="Z40" s="85">
        <f t="shared" si="10"/>
        <v>241525757</v>
      </c>
      <c r="AA40" s="86">
        <f t="shared" si="11"/>
        <v>67025060</v>
      </c>
      <c r="AB40" s="86">
        <f t="shared" si="12"/>
        <v>308550817</v>
      </c>
      <c r="AC40" s="104">
        <f t="shared" si="13"/>
        <v>1.0108586439589484</v>
      </c>
      <c r="AD40" s="85">
        <v>64596852</v>
      </c>
      <c r="AE40" s="86">
        <v>16898197</v>
      </c>
      <c r="AF40" s="86">
        <f t="shared" si="14"/>
        <v>81495049</v>
      </c>
      <c r="AG40" s="86">
        <v>252822444</v>
      </c>
      <c r="AH40" s="86">
        <v>258431902</v>
      </c>
      <c r="AI40" s="87">
        <v>237913127</v>
      </c>
      <c r="AJ40" s="124">
        <f t="shared" si="15"/>
        <v>0.9206027783675097</v>
      </c>
      <c r="AK40" s="125">
        <f t="shared" si="16"/>
        <v>0.020211706357769144</v>
      </c>
    </row>
    <row r="41" spans="1:37" ht="16.5">
      <c r="A41" s="65"/>
      <c r="B41" s="66" t="s">
        <v>295</v>
      </c>
      <c r="C41" s="67"/>
      <c r="D41" s="88">
        <f>SUM(D37:D40)</f>
        <v>2121732540</v>
      </c>
      <c r="E41" s="89">
        <f>SUM(E37:E40)</f>
        <v>455836871</v>
      </c>
      <c r="F41" s="90">
        <f t="shared" si="0"/>
        <v>2577569411</v>
      </c>
      <c r="G41" s="88">
        <f>SUM(G37:G40)</f>
        <v>2071010884</v>
      </c>
      <c r="H41" s="89">
        <f>SUM(H37:H40)</f>
        <v>443528969</v>
      </c>
      <c r="I41" s="90">
        <f t="shared" si="1"/>
        <v>2514539853</v>
      </c>
      <c r="J41" s="88">
        <f>SUM(J37:J40)</f>
        <v>652464413</v>
      </c>
      <c r="K41" s="89">
        <f>SUM(K37:K40)</f>
        <v>48458521</v>
      </c>
      <c r="L41" s="89">
        <f t="shared" si="2"/>
        <v>700922934</v>
      </c>
      <c r="M41" s="105">
        <f t="shared" si="3"/>
        <v>0.27193173964928</v>
      </c>
      <c r="N41" s="88">
        <f>SUM(N37:N40)</f>
        <v>598466905</v>
      </c>
      <c r="O41" s="89">
        <f>SUM(O37:O40)</f>
        <v>104615578</v>
      </c>
      <c r="P41" s="89">
        <f t="shared" si="4"/>
        <v>703082483</v>
      </c>
      <c r="Q41" s="105">
        <f t="shared" si="5"/>
        <v>0.2727695634497891</v>
      </c>
      <c r="R41" s="88">
        <f>SUM(R37:R40)</f>
        <v>518720520</v>
      </c>
      <c r="S41" s="89">
        <f>SUM(S37:S40)</f>
        <v>54793338</v>
      </c>
      <c r="T41" s="89">
        <f t="shared" si="6"/>
        <v>573513858</v>
      </c>
      <c r="U41" s="105">
        <f t="shared" si="7"/>
        <v>0.22807904886286168</v>
      </c>
      <c r="V41" s="88">
        <f>SUM(V37:V40)</f>
        <v>0</v>
      </c>
      <c r="W41" s="89">
        <f>SUM(W37:W40)</f>
        <v>0</v>
      </c>
      <c r="X41" s="89">
        <f t="shared" si="8"/>
        <v>0</v>
      </c>
      <c r="Y41" s="105">
        <f t="shared" si="9"/>
        <v>0</v>
      </c>
      <c r="Z41" s="88">
        <f t="shared" si="10"/>
        <v>1769651838</v>
      </c>
      <c r="AA41" s="89">
        <f t="shared" si="11"/>
        <v>207867437</v>
      </c>
      <c r="AB41" s="89">
        <f t="shared" si="12"/>
        <v>1977519275</v>
      </c>
      <c r="AC41" s="105">
        <f t="shared" si="13"/>
        <v>0.7864338569304036</v>
      </c>
      <c r="AD41" s="88">
        <f>SUM(AD37:AD40)</f>
        <v>547809235</v>
      </c>
      <c r="AE41" s="89">
        <f>SUM(AE37:AE40)</f>
        <v>66681683</v>
      </c>
      <c r="AF41" s="89">
        <f t="shared" si="14"/>
        <v>614490918</v>
      </c>
      <c r="AG41" s="89">
        <f>SUM(AG37:AG40)</f>
        <v>2516635849</v>
      </c>
      <c r="AH41" s="89">
        <f>SUM(AH37:AH40)</f>
        <v>2458236548</v>
      </c>
      <c r="AI41" s="90">
        <f>SUM(AI37:AI40)</f>
        <v>1977262696</v>
      </c>
      <c r="AJ41" s="126">
        <f t="shared" si="15"/>
        <v>0.8043419164069804</v>
      </c>
      <c r="AK41" s="127">
        <f t="shared" si="16"/>
        <v>-0.06668456571070103</v>
      </c>
    </row>
    <row r="42" spans="1:37" ht="12.75">
      <c r="A42" s="62" t="s">
        <v>98</v>
      </c>
      <c r="B42" s="63" t="s">
        <v>296</v>
      </c>
      <c r="C42" s="64" t="s">
        <v>297</v>
      </c>
      <c r="D42" s="85">
        <v>112643643</v>
      </c>
      <c r="E42" s="86">
        <v>41764800</v>
      </c>
      <c r="F42" s="87">
        <f aca="true" t="shared" si="17" ref="F42:F74">$D42+$E42</f>
        <v>154408443</v>
      </c>
      <c r="G42" s="85">
        <v>112643643</v>
      </c>
      <c r="H42" s="86">
        <v>41764800</v>
      </c>
      <c r="I42" s="87">
        <f aca="true" t="shared" si="18" ref="I42:I74">$G42+$H42</f>
        <v>154408443</v>
      </c>
      <c r="J42" s="85">
        <v>16022191</v>
      </c>
      <c r="K42" s="86">
        <v>11065970</v>
      </c>
      <c r="L42" s="86">
        <f aca="true" t="shared" si="19" ref="L42:L74">$J42+$K42</f>
        <v>27088161</v>
      </c>
      <c r="M42" s="104">
        <f aca="true" t="shared" si="20" ref="M42:M74">IF($F42=0,0,$L42/$F42)</f>
        <v>0.17543186417597645</v>
      </c>
      <c r="N42" s="85">
        <v>26849553</v>
      </c>
      <c r="O42" s="86">
        <v>21085683</v>
      </c>
      <c r="P42" s="86">
        <f aca="true" t="shared" si="21" ref="P42:P74">$N42+$O42</f>
        <v>47935236</v>
      </c>
      <c r="Q42" s="104">
        <f aca="true" t="shared" si="22" ref="Q42:Q74">IF($F42=0,0,$P42/$F42)</f>
        <v>0.31044439713701405</v>
      </c>
      <c r="R42" s="85">
        <v>26470405</v>
      </c>
      <c r="S42" s="86">
        <v>7358202</v>
      </c>
      <c r="T42" s="86">
        <f aca="true" t="shared" si="23" ref="T42:T74">$R42+$S42</f>
        <v>33828607</v>
      </c>
      <c r="U42" s="104">
        <f aca="true" t="shared" si="24" ref="U42:U74">IF($I42=0,0,$T42/$I42)</f>
        <v>0.21908521543734497</v>
      </c>
      <c r="V42" s="85">
        <v>0</v>
      </c>
      <c r="W42" s="86">
        <v>0</v>
      </c>
      <c r="X42" s="86">
        <f aca="true" t="shared" si="25" ref="X42:X74">$V42+$W42</f>
        <v>0</v>
      </c>
      <c r="Y42" s="104">
        <f aca="true" t="shared" si="26" ref="Y42:Y74">IF($I42=0,0,$X42/$I42)</f>
        <v>0</v>
      </c>
      <c r="Z42" s="85">
        <f aca="true" t="shared" si="27" ref="Z42:Z74">$J42+$N42+$R42</f>
        <v>69342149</v>
      </c>
      <c r="AA42" s="86">
        <f aca="true" t="shared" si="28" ref="AA42:AA74">$K42+$O42+$S42</f>
        <v>39509855</v>
      </c>
      <c r="AB42" s="86">
        <f aca="true" t="shared" si="29" ref="AB42:AB74">$Z42+$AA42</f>
        <v>108852004</v>
      </c>
      <c r="AC42" s="104">
        <f aca="true" t="shared" si="30" ref="AC42:AC74">IF($I42=0,0,$AB42/$I42)</f>
        <v>0.7049614767503355</v>
      </c>
      <c r="AD42" s="85">
        <v>24929050</v>
      </c>
      <c r="AE42" s="86">
        <v>6658091</v>
      </c>
      <c r="AF42" s="86">
        <f aca="true" t="shared" si="31" ref="AF42:AF74">$AD42+$AE42</f>
        <v>31587141</v>
      </c>
      <c r="AG42" s="86">
        <v>164757924</v>
      </c>
      <c r="AH42" s="86">
        <v>138744000</v>
      </c>
      <c r="AI42" s="87">
        <v>114821998</v>
      </c>
      <c r="AJ42" s="124">
        <f aca="true" t="shared" si="32" ref="AJ42:AJ74">IF($AH42=0,0,$AI42/$AH42)</f>
        <v>0.8275817188491034</v>
      </c>
      <c r="AK42" s="125">
        <f aca="true" t="shared" si="33" ref="AK42:AK74">IF($AF42=0,0,(($T42/$AF42)-1))</f>
        <v>0.07096134468136883</v>
      </c>
    </row>
    <row r="43" spans="1:37" ht="12.75">
      <c r="A43" s="62" t="s">
        <v>98</v>
      </c>
      <c r="B43" s="63" t="s">
        <v>298</v>
      </c>
      <c r="C43" s="64" t="s">
        <v>299</v>
      </c>
      <c r="D43" s="85">
        <v>208735292</v>
      </c>
      <c r="E43" s="86">
        <v>64334969</v>
      </c>
      <c r="F43" s="87">
        <f t="shared" si="17"/>
        <v>273070261</v>
      </c>
      <c r="G43" s="85">
        <v>210300396</v>
      </c>
      <c r="H43" s="86">
        <v>85995734</v>
      </c>
      <c r="I43" s="87">
        <f t="shared" si="18"/>
        <v>296296130</v>
      </c>
      <c r="J43" s="85">
        <v>63167101</v>
      </c>
      <c r="K43" s="86">
        <v>12020343</v>
      </c>
      <c r="L43" s="86">
        <f t="shared" si="19"/>
        <v>75187444</v>
      </c>
      <c r="M43" s="104">
        <f t="shared" si="20"/>
        <v>0.27534101928441046</v>
      </c>
      <c r="N43" s="85">
        <v>63477111</v>
      </c>
      <c r="O43" s="86">
        <v>9961195</v>
      </c>
      <c r="P43" s="86">
        <f t="shared" si="21"/>
        <v>73438306</v>
      </c>
      <c r="Q43" s="104">
        <f t="shared" si="22"/>
        <v>0.26893556893037135</v>
      </c>
      <c r="R43" s="85">
        <v>93626680</v>
      </c>
      <c r="S43" s="86">
        <v>10362863</v>
      </c>
      <c r="T43" s="86">
        <f t="shared" si="23"/>
        <v>103989543</v>
      </c>
      <c r="U43" s="104">
        <f t="shared" si="24"/>
        <v>0.3509649046040527</v>
      </c>
      <c r="V43" s="85">
        <v>0</v>
      </c>
      <c r="W43" s="86">
        <v>0</v>
      </c>
      <c r="X43" s="86">
        <f t="shared" si="25"/>
        <v>0</v>
      </c>
      <c r="Y43" s="104">
        <f t="shared" si="26"/>
        <v>0</v>
      </c>
      <c r="Z43" s="85">
        <f t="shared" si="27"/>
        <v>220270892</v>
      </c>
      <c r="AA43" s="86">
        <f t="shared" si="28"/>
        <v>32344401</v>
      </c>
      <c r="AB43" s="86">
        <f t="shared" si="29"/>
        <v>252615293</v>
      </c>
      <c r="AC43" s="104">
        <f t="shared" si="30"/>
        <v>0.8525770923838931</v>
      </c>
      <c r="AD43" s="85">
        <v>56642130</v>
      </c>
      <c r="AE43" s="86">
        <v>22898414</v>
      </c>
      <c r="AF43" s="86">
        <f t="shared" si="31"/>
        <v>79540544</v>
      </c>
      <c r="AG43" s="86">
        <v>271307369</v>
      </c>
      <c r="AH43" s="86">
        <v>278027218</v>
      </c>
      <c r="AI43" s="87">
        <v>216564265</v>
      </c>
      <c r="AJ43" s="124">
        <f t="shared" si="32"/>
        <v>0.7789318850070284</v>
      </c>
      <c r="AK43" s="125">
        <f t="shared" si="33"/>
        <v>0.3073778197946446</v>
      </c>
    </row>
    <row r="44" spans="1:37" ht="12.75">
      <c r="A44" s="62" t="s">
        <v>98</v>
      </c>
      <c r="B44" s="63" t="s">
        <v>300</v>
      </c>
      <c r="C44" s="64" t="s">
        <v>301</v>
      </c>
      <c r="D44" s="85">
        <v>484681095</v>
      </c>
      <c r="E44" s="86">
        <v>0</v>
      </c>
      <c r="F44" s="87">
        <f t="shared" si="17"/>
        <v>484681095</v>
      </c>
      <c r="G44" s="85">
        <v>484681095</v>
      </c>
      <c r="H44" s="86">
        <v>0</v>
      </c>
      <c r="I44" s="87">
        <f t="shared" si="18"/>
        <v>484681095</v>
      </c>
      <c r="J44" s="85">
        <v>81565668</v>
      </c>
      <c r="K44" s="86">
        <v>0</v>
      </c>
      <c r="L44" s="86">
        <f t="shared" si="19"/>
        <v>81565668</v>
      </c>
      <c r="M44" s="104">
        <f t="shared" si="20"/>
        <v>0.16828729001695433</v>
      </c>
      <c r="N44" s="85">
        <v>3613697</v>
      </c>
      <c r="O44" s="86">
        <v>0</v>
      </c>
      <c r="P44" s="86">
        <f t="shared" si="21"/>
        <v>3613697</v>
      </c>
      <c r="Q44" s="104">
        <f t="shared" si="22"/>
        <v>0.007455824122869905</v>
      </c>
      <c r="R44" s="85">
        <v>1898002796</v>
      </c>
      <c r="S44" s="86">
        <v>0</v>
      </c>
      <c r="T44" s="86">
        <f t="shared" si="23"/>
        <v>1898002796</v>
      </c>
      <c r="U44" s="104">
        <f t="shared" si="24"/>
        <v>3.9159827267453045</v>
      </c>
      <c r="V44" s="85">
        <v>0</v>
      </c>
      <c r="W44" s="86">
        <v>0</v>
      </c>
      <c r="X44" s="86">
        <f t="shared" si="25"/>
        <v>0</v>
      </c>
      <c r="Y44" s="104">
        <f t="shared" si="26"/>
        <v>0</v>
      </c>
      <c r="Z44" s="85">
        <f t="shared" si="27"/>
        <v>1983182161</v>
      </c>
      <c r="AA44" s="86">
        <f t="shared" si="28"/>
        <v>0</v>
      </c>
      <c r="AB44" s="86">
        <f t="shared" si="29"/>
        <v>1983182161</v>
      </c>
      <c r="AC44" s="104">
        <f t="shared" si="30"/>
        <v>4.091725840885129</v>
      </c>
      <c r="AD44" s="85">
        <v>103796731</v>
      </c>
      <c r="AE44" s="86">
        <v>868712</v>
      </c>
      <c r="AF44" s="86">
        <f t="shared" si="31"/>
        <v>104665443</v>
      </c>
      <c r="AG44" s="86">
        <v>527410159</v>
      </c>
      <c r="AH44" s="86">
        <v>493899970</v>
      </c>
      <c r="AI44" s="87">
        <v>331253862</v>
      </c>
      <c r="AJ44" s="124">
        <f t="shared" si="32"/>
        <v>0.6706901844922161</v>
      </c>
      <c r="AK44" s="125">
        <f t="shared" si="33"/>
        <v>17.133996681215976</v>
      </c>
    </row>
    <row r="45" spans="1:37" ht="12.75">
      <c r="A45" s="62" t="s">
        <v>98</v>
      </c>
      <c r="B45" s="63" t="s">
        <v>302</v>
      </c>
      <c r="C45" s="64" t="s">
        <v>303</v>
      </c>
      <c r="D45" s="85">
        <v>177963115</v>
      </c>
      <c r="E45" s="86">
        <v>64089000</v>
      </c>
      <c r="F45" s="87">
        <f t="shared" si="17"/>
        <v>242052115</v>
      </c>
      <c r="G45" s="85">
        <v>161764852</v>
      </c>
      <c r="H45" s="86">
        <v>63709000</v>
      </c>
      <c r="I45" s="87">
        <f t="shared" si="18"/>
        <v>225473852</v>
      </c>
      <c r="J45" s="85">
        <v>73271128</v>
      </c>
      <c r="K45" s="86">
        <v>7952064</v>
      </c>
      <c r="L45" s="86">
        <f t="shared" si="19"/>
        <v>81223192</v>
      </c>
      <c r="M45" s="104">
        <f t="shared" si="20"/>
        <v>0.33556076136744356</v>
      </c>
      <c r="N45" s="85">
        <v>57134130</v>
      </c>
      <c r="O45" s="86">
        <v>14560289</v>
      </c>
      <c r="P45" s="86">
        <f t="shared" si="21"/>
        <v>71694419</v>
      </c>
      <c r="Q45" s="104">
        <f t="shared" si="22"/>
        <v>0.29619414397597804</v>
      </c>
      <c r="R45" s="85">
        <v>36833721</v>
      </c>
      <c r="S45" s="86">
        <v>14575251</v>
      </c>
      <c r="T45" s="86">
        <f t="shared" si="23"/>
        <v>51408972</v>
      </c>
      <c r="U45" s="104">
        <f t="shared" si="24"/>
        <v>0.2280041412518202</v>
      </c>
      <c r="V45" s="85">
        <v>0</v>
      </c>
      <c r="W45" s="86">
        <v>0</v>
      </c>
      <c r="X45" s="86">
        <f t="shared" si="25"/>
        <v>0</v>
      </c>
      <c r="Y45" s="104">
        <f t="shared" si="26"/>
        <v>0</v>
      </c>
      <c r="Z45" s="85">
        <f t="shared" si="27"/>
        <v>167238979</v>
      </c>
      <c r="AA45" s="86">
        <f t="shared" si="28"/>
        <v>37087604</v>
      </c>
      <c r="AB45" s="86">
        <f t="shared" si="29"/>
        <v>204326583</v>
      </c>
      <c r="AC45" s="104">
        <f t="shared" si="30"/>
        <v>0.9062096610652662</v>
      </c>
      <c r="AD45" s="85">
        <v>35557652</v>
      </c>
      <c r="AE45" s="86">
        <v>6242133</v>
      </c>
      <c r="AF45" s="86">
        <f t="shared" si="31"/>
        <v>41799785</v>
      </c>
      <c r="AG45" s="86">
        <v>207716386</v>
      </c>
      <c r="AH45" s="86">
        <v>204372811</v>
      </c>
      <c r="AI45" s="87">
        <v>189744949</v>
      </c>
      <c r="AJ45" s="124">
        <f t="shared" si="32"/>
        <v>0.92842559669055</v>
      </c>
      <c r="AK45" s="125">
        <f t="shared" si="33"/>
        <v>0.22988603888752057</v>
      </c>
    </row>
    <row r="46" spans="1:37" ht="12.75">
      <c r="A46" s="62" t="s">
        <v>98</v>
      </c>
      <c r="B46" s="63" t="s">
        <v>304</v>
      </c>
      <c r="C46" s="64" t="s">
        <v>305</v>
      </c>
      <c r="D46" s="85">
        <v>320866111</v>
      </c>
      <c r="E46" s="86">
        <v>57570000</v>
      </c>
      <c r="F46" s="87">
        <f t="shared" si="17"/>
        <v>378436111</v>
      </c>
      <c r="G46" s="85">
        <v>321708000</v>
      </c>
      <c r="H46" s="86">
        <v>57388000</v>
      </c>
      <c r="I46" s="87">
        <f t="shared" si="18"/>
        <v>379096000</v>
      </c>
      <c r="J46" s="85">
        <v>114177683</v>
      </c>
      <c r="K46" s="86">
        <v>18015747</v>
      </c>
      <c r="L46" s="86">
        <f t="shared" si="19"/>
        <v>132193430</v>
      </c>
      <c r="M46" s="104">
        <f t="shared" si="20"/>
        <v>0.34931505254793194</v>
      </c>
      <c r="N46" s="85">
        <v>73064416</v>
      </c>
      <c r="O46" s="86">
        <v>13193344</v>
      </c>
      <c r="P46" s="86">
        <f t="shared" si="21"/>
        <v>86257760</v>
      </c>
      <c r="Q46" s="104">
        <f t="shared" si="22"/>
        <v>0.22793215946561718</v>
      </c>
      <c r="R46" s="85">
        <v>64233510</v>
      </c>
      <c r="S46" s="86">
        <v>4694113</v>
      </c>
      <c r="T46" s="86">
        <f t="shared" si="23"/>
        <v>68927623</v>
      </c>
      <c r="U46" s="104">
        <f t="shared" si="24"/>
        <v>0.18182102422605356</v>
      </c>
      <c r="V46" s="85">
        <v>0</v>
      </c>
      <c r="W46" s="86">
        <v>0</v>
      </c>
      <c r="X46" s="86">
        <f t="shared" si="25"/>
        <v>0</v>
      </c>
      <c r="Y46" s="104">
        <f t="shared" si="26"/>
        <v>0</v>
      </c>
      <c r="Z46" s="85">
        <f t="shared" si="27"/>
        <v>251475609</v>
      </c>
      <c r="AA46" s="86">
        <f t="shared" si="28"/>
        <v>35903204</v>
      </c>
      <c r="AB46" s="86">
        <f t="shared" si="29"/>
        <v>287378813</v>
      </c>
      <c r="AC46" s="104">
        <f t="shared" si="30"/>
        <v>0.7580634272057737</v>
      </c>
      <c r="AD46" s="85">
        <v>59020938</v>
      </c>
      <c r="AE46" s="86">
        <v>9214740</v>
      </c>
      <c r="AF46" s="86">
        <f t="shared" si="31"/>
        <v>68235678</v>
      </c>
      <c r="AG46" s="86">
        <v>289839183</v>
      </c>
      <c r="AH46" s="86">
        <v>399180653</v>
      </c>
      <c r="AI46" s="87">
        <v>336317485</v>
      </c>
      <c r="AJ46" s="124">
        <f t="shared" si="32"/>
        <v>0.8425195020661485</v>
      </c>
      <c r="AK46" s="125">
        <f t="shared" si="33"/>
        <v>0.010140516226716523</v>
      </c>
    </row>
    <row r="47" spans="1:37" ht="12.75">
      <c r="A47" s="62" t="s">
        <v>113</v>
      </c>
      <c r="B47" s="63" t="s">
        <v>306</v>
      </c>
      <c r="C47" s="64" t="s">
        <v>307</v>
      </c>
      <c r="D47" s="85">
        <v>553927133</v>
      </c>
      <c r="E47" s="86">
        <v>465852000</v>
      </c>
      <c r="F47" s="87">
        <f t="shared" si="17"/>
        <v>1019779133</v>
      </c>
      <c r="G47" s="85">
        <v>428180504</v>
      </c>
      <c r="H47" s="86">
        <v>459410351</v>
      </c>
      <c r="I47" s="87">
        <f t="shared" si="18"/>
        <v>887590855</v>
      </c>
      <c r="J47" s="85">
        <v>172686139</v>
      </c>
      <c r="K47" s="86">
        <v>86148066</v>
      </c>
      <c r="L47" s="86">
        <f t="shared" si="19"/>
        <v>258834205</v>
      </c>
      <c r="M47" s="104">
        <f t="shared" si="20"/>
        <v>0.253813984444414</v>
      </c>
      <c r="N47" s="85">
        <v>139345377</v>
      </c>
      <c r="O47" s="86">
        <v>94642896</v>
      </c>
      <c r="P47" s="86">
        <f t="shared" si="21"/>
        <v>233988273</v>
      </c>
      <c r="Q47" s="104">
        <f t="shared" si="22"/>
        <v>0.22944995188482642</v>
      </c>
      <c r="R47" s="85">
        <v>107052588</v>
      </c>
      <c r="S47" s="86">
        <v>68847499</v>
      </c>
      <c r="T47" s="86">
        <f t="shared" si="23"/>
        <v>175900087</v>
      </c>
      <c r="U47" s="104">
        <f t="shared" si="24"/>
        <v>0.19817699338508846</v>
      </c>
      <c r="V47" s="85">
        <v>0</v>
      </c>
      <c r="W47" s="86">
        <v>0</v>
      </c>
      <c r="X47" s="86">
        <f t="shared" si="25"/>
        <v>0</v>
      </c>
      <c r="Y47" s="104">
        <f t="shared" si="26"/>
        <v>0</v>
      </c>
      <c r="Z47" s="85">
        <f t="shared" si="27"/>
        <v>419084104</v>
      </c>
      <c r="AA47" s="86">
        <f t="shared" si="28"/>
        <v>249638461</v>
      </c>
      <c r="AB47" s="86">
        <f t="shared" si="29"/>
        <v>668722565</v>
      </c>
      <c r="AC47" s="104">
        <f t="shared" si="30"/>
        <v>0.7534130858074242</v>
      </c>
      <c r="AD47" s="85">
        <v>99019578</v>
      </c>
      <c r="AE47" s="86">
        <v>75887551</v>
      </c>
      <c r="AF47" s="86">
        <f t="shared" si="31"/>
        <v>174907129</v>
      </c>
      <c r="AG47" s="86">
        <v>903369597</v>
      </c>
      <c r="AH47" s="86">
        <v>960014815</v>
      </c>
      <c r="AI47" s="87">
        <v>737132305</v>
      </c>
      <c r="AJ47" s="124">
        <f t="shared" si="32"/>
        <v>0.7678343015987728</v>
      </c>
      <c r="AK47" s="125">
        <f t="shared" si="33"/>
        <v>0.0056770584805607704</v>
      </c>
    </row>
    <row r="48" spans="1:37" ht="16.5">
      <c r="A48" s="65"/>
      <c r="B48" s="66" t="s">
        <v>308</v>
      </c>
      <c r="C48" s="67"/>
      <c r="D48" s="88">
        <f>SUM(D42:D47)</f>
        <v>1858816389</v>
      </c>
      <c r="E48" s="89">
        <f>SUM(E42:E47)</f>
        <v>693610769</v>
      </c>
      <c r="F48" s="90">
        <f t="shared" si="17"/>
        <v>2552427158</v>
      </c>
      <c r="G48" s="88">
        <f>SUM(G42:G47)</f>
        <v>1719278490</v>
      </c>
      <c r="H48" s="89">
        <f>SUM(H42:H47)</f>
        <v>708267885</v>
      </c>
      <c r="I48" s="90">
        <f t="shared" si="18"/>
        <v>2427546375</v>
      </c>
      <c r="J48" s="88">
        <f>SUM(J42:J47)</f>
        <v>520889910</v>
      </c>
      <c r="K48" s="89">
        <f>SUM(K42:K47)</f>
        <v>135202190</v>
      </c>
      <c r="L48" s="89">
        <f t="shared" si="19"/>
        <v>656092100</v>
      </c>
      <c r="M48" s="105">
        <f t="shared" si="20"/>
        <v>0.25704635603160275</v>
      </c>
      <c r="N48" s="88">
        <f>SUM(N42:N47)</f>
        <v>363484284</v>
      </c>
      <c r="O48" s="89">
        <f>SUM(O42:O47)</f>
        <v>153443407</v>
      </c>
      <c r="P48" s="89">
        <f t="shared" si="21"/>
        <v>516927691</v>
      </c>
      <c r="Q48" s="105">
        <f t="shared" si="22"/>
        <v>0.20252397384967802</v>
      </c>
      <c r="R48" s="88">
        <f>SUM(R42:R47)</f>
        <v>2226219700</v>
      </c>
      <c r="S48" s="89">
        <f>SUM(S42:S47)</f>
        <v>105837928</v>
      </c>
      <c r="T48" s="89">
        <f t="shared" si="23"/>
        <v>2332057628</v>
      </c>
      <c r="U48" s="105">
        <f t="shared" si="24"/>
        <v>0.9606645014145199</v>
      </c>
      <c r="V48" s="88">
        <f>SUM(V42:V47)</f>
        <v>0</v>
      </c>
      <c r="W48" s="89">
        <f>SUM(W42:W47)</f>
        <v>0</v>
      </c>
      <c r="X48" s="89">
        <f t="shared" si="25"/>
        <v>0</v>
      </c>
      <c r="Y48" s="105">
        <f t="shared" si="26"/>
        <v>0</v>
      </c>
      <c r="Z48" s="88">
        <f t="shared" si="27"/>
        <v>3110593894</v>
      </c>
      <c r="AA48" s="89">
        <f t="shared" si="28"/>
        <v>394483525</v>
      </c>
      <c r="AB48" s="89">
        <f t="shared" si="29"/>
        <v>3505077419</v>
      </c>
      <c r="AC48" s="105">
        <f t="shared" si="30"/>
        <v>1.4438766052409606</v>
      </c>
      <c r="AD48" s="88">
        <f>SUM(AD42:AD47)</f>
        <v>378966079</v>
      </c>
      <c r="AE48" s="89">
        <f>SUM(AE42:AE47)</f>
        <v>121769641</v>
      </c>
      <c r="AF48" s="89">
        <f t="shared" si="31"/>
        <v>500735720</v>
      </c>
      <c r="AG48" s="89">
        <f>SUM(AG42:AG47)</f>
        <v>2364400618</v>
      </c>
      <c r="AH48" s="89">
        <f>SUM(AH42:AH47)</f>
        <v>2474239467</v>
      </c>
      <c r="AI48" s="90">
        <f>SUM(AI42:AI47)</f>
        <v>1925834864</v>
      </c>
      <c r="AJ48" s="126">
        <f t="shared" si="32"/>
        <v>0.778354273984265</v>
      </c>
      <c r="AK48" s="127">
        <f t="shared" si="33"/>
        <v>3.6572623738526184</v>
      </c>
    </row>
    <row r="49" spans="1:37" ht="12.75">
      <c r="A49" s="62" t="s">
        <v>98</v>
      </c>
      <c r="B49" s="63" t="s">
        <v>309</v>
      </c>
      <c r="C49" s="64" t="s">
        <v>310</v>
      </c>
      <c r="D49" s="85">
        <v>175199037</v>
      </c>
      <c r="E49" s="86">
        <v>60587330</v>
      </c>
      <c r="F49" s="87">
        <f t="shared" si="17"/>
        <v>235786367</v>
      </c>
      <c r="G49" s="85">
        <v>175199037</v>
      </c>
      <c r="H49" s="86">
        <v>60587330</v>
      </c>
      <c r="I49" s="87">
        <f t="shared" si="18"/>
        <v>235786367</v>
      </c>
      <c r="J49" s="85">
        <v>63264500</v>
      </c>
      <c r="K49" s="86">
        <v>17551327</v>
      </c>
      <c r="L49" s="86">
        <f t="shared" si="19"/>
        <v>80815827</v>
      </c>
      <c r="M49" s="104">
        <f t="shared" si="20"/>
        <v>0.3427502108296193</v>
      </c>
      <c r="N49" s="85">
        <v>52664292</v>
      </c>
      <c r="O49" s="86">
        <v>23765293</v>
      </c>
      <c r="P49" s="86">
        <f t="shared" si="21"/>
        <v>76429585</v>
      </c>
      <c r="Q49" s="104">
        <f t="shared" si="22"/>
        <v>0.3241476001027659</v>
      </c>
      <c r="R49" s="85">
        <v>42061879</v>
      </c>
      <c r="S49" s="86">
        <v>20602993</v>
      </c>
      <c r="T49" s="86">
        <f t="shared" si="23"/>
        <v>62664872</v>
      </c>
      <c r="U49" s="104">
        <f t="shared" si="24"/>
        <v>0.26576969990805277</v>
      </c>
      <c r="V49" s="85">
        <v>0</v>
      </c>
      <c r="W49" s="86">
        <v>0</v>
      </c>
      <c r="X49" s="86">
        <f t="shared" si="25"/>
        <v>0</v>
      </c>
      <c r="Y49" s="104">
        <f t="shared" si="26"/>
        <v>0</v>
      </c>
      <c r="Z49" s="85">
        <f t="shared" si="27"/>
        <v>157990671</v>
      </c>
      <c r="AA49" s="86">
        <f t="shared" si="28"/>
        <v>61919613</v>
      </c>
      <c r="AB49" s="86">
        <f t="shared" si="29"/>
        <v>219910284</v>
      </c>
      <c r="AC49" s="104">
        <f t="shared" si="30"/>
        <v>0.9326675108404381</v>
      </c>
      <c r="AD49" s="85">
        <v>45739708</v>
      </c>
      <c r="AE49" s="86">
        <v>14171587</v>
      </c>
      <c r="AF49" s="86">
        <f t="shared" si="31"/>
        <v>59911295</v>
      </c>
      <c r="AG49" s="86">
        <v>238563138</v>
      </c>
      <c r="AH49" s="86">
        <v>243376154</v>
      </c>
      <c r="AI49" s="87">
        <v>196670641</v>
      </c>
      <c r="AJ49" s="124">
        <f t="shared" si="32"/>
        <v>0.8080933064625551</v>
      </c>
      <c r="AK49" s="125">
        <f t="shared" si="33"/>
        <v>0.04596089935962833</v>
      </c>
    </row>
    <row r="50" spans="1:37" ht="12.75">
      <c r="A50" s="62" t="s">
        <v>98</v>
      </c>
      <c r="B50" s="63" t="s">
        <v>311</v>
      </c>
      <c r="C50" s="64" t="s">
        <v>312</v>
      </c>
      <c r="D50" s="85">
        <v>197321302</v>
      </c>
      <c r="E50" s="86">
        <v>64175530</v>
      </c>
      <c r="F50" s="87">
        <f t="shared" si="17"/>
        <v>261496832</v>
      </c>
      <c r="G50" s="85">
        <v>196444325</v>
      </c>
      <c r="H50" s="86">
        <v>64228580</v>
      </c>
      <c r="I50" s="87">
        <f t="shared" si="18"/>
        <v>260672905</v>
      </c>
      <c r="J50" s="85">
        <v>96390731</v>
      </c>
      <c r="K50" s="86">
        <v>0</v>
      </c>
      <c r="L50" s="86">
        <f t="shared" si="19"/>
        <v>96390731</v>
      </c>
      <c r="M50" s="104">
        <f t="shared" si="20"/>
        <v>0.3686114675377788</v>
      </c>
      <c r="N50" s="85">
        <v>9359647</v>
      </c>
      <c r="O50" s="86">
        <v>14050813</v>
      </c>
      <c r="P50" s="86">
        <f t="shared" si="21"/>
        <v>23410460</v>
      </c>
      <c r="Q50" s="104">
        <f t="shared" si="22"/>
        <v>0.08952483217846402</v>
      </c>
      <c r="R50" s="85">
        <v>50991840</v>
      </c>
      <c r="S50" s="86">
        <v>1064853</v>
      </c>
      <c r="T50" s="86">
        <f t="shared" si="23"/>
        <v>52056693</v>
      </c>
      <c r="U50" s="104">
        <f t="shared" si="24"/>
        <v>0.19970120408179745</v>
      </c>
      <c r="V50" s="85">
        <v>0</v>
      </c>
      <c r="W50" s="86">
        <v>0</v>
      </c>
      <c r="X50" s="86">
        <f t="shared" si="25"/>
        <v>0</v>
      </c>
      <c r="Y50" s="104">
        <f t="shared" si="26"/>
        <v>0</v>
      </c>
      <c r="Z50" s="85">
        <f t="shared" si="27"/>
        <v>156742218</v>
      </c>
      <c r="AA50" s="86">
        <f t="shared" si="28"/>
        <v>15115666</v>
      </c>
      <c r="AB50" s="86">
        <f t="shared" si="29"/>
        <v>171857884</v>
      </c>
      <c r="AC50" s="104">
        <f t="shared" si="30"/>
        <v>0.659285567097969</v>
      </c>
      <c r="AD50" s="85">
        <v>46741342</v>
      </c>
      <c r="AE50" s="86">
        <v>9478638</v>
      </c>
      <c r="AF50" s="86">
        <f t="shared" si="31"/>
        <v>56219980</v>
      </c>
      <c r="AG50" s="86">
        <v>260176601</v>
      </c>
      <c r="AH50" s="86">
        <v>266544597</v>
      </c>
      <c r="AI50" s="87">
        <v>213763487</v>
      </c>
      <c r="AJ50" s="124">
        <f t="shared" si="32"/>
        <v>0.8019801917050301</v>
      </c>
      <c r="AK50" s="125">
        <f t="shared" si="33"/>
        <v>-0.07405351264799453</v>
      </c>
    </row>
    <row r="51" spans="1:37" ht="12.75">
      <c r="A51" s="62" t="s">
        <v>98</v>
      </c>
      <c r="B51" s="63" t="s">
        <v>313</v>
      </c>
      <c r="C51" s="64" t="s">
        <v>314</v>
      </c>
      <c r="D51" s="85">
        <v>202799362</v>
      </c>
      <c r="E51" s="86">
        <v>55869899</v>
      </c>
      <c r="F51" s="87">
        <f t="shared" si="17"/>
        <v>258669261</v>
      </c>
      <c r="G51" s="85">
        <v>202799362</v>
      </c>
      <c r="H51" s="86">
        <v>55869899</v>
      </c>
      <c r="I51" s="87">
        <f t="shared" si="18"/>
        <v>258669261</v>
      </c>
      <c r="J51" s="85">
        <v>26261271</v>
      </c>
      <c r="K51" s="86">
        <v>8767149</v>
      </c>
      <c r="L51" s="86">
        <f t="shared" si="19"/>
        <v>35028420</v>
      </c>
      <c r="M51" s="104">
        <f t="shared" si="20"/>
        <v>0.1354177912929515</v>
      </c>
      <c r="N51" s="85">
        <v>55331199</v>
      </c>
      <c r="O51" s="86">
        <v>15840705</v>
      </c>
      <c r="P51" s="86">
        <f t="shared" si="21"/>
        <v>71171904</v>
      </c>
      <c r="Q51" s="104">
        <f t="shared" si="22"/>
        <v>0.275146353783413</v>
      </c>
      <c r="R51" s="85">
        <v>109325100</v>
      </c>
      <c r="S51" s="86">
        <v>11031743</v>
      </c>
      <c r="T51" s="86">
        <f t="shared" si="23"/>
        <v>120356843</v>
      </c>
      <c r="U51" s="104">
        <f t="shared" si="24"/>
        <v>0.4652924067386577</v>
      </c>
      <c r="V51" s="85">
        <v>0</v>
      </c>
      <c r="W51" s="86">
        <v>0</v>
      </c>
      <c r="X51" s="86">
        <f t="shared" si="25"/>
        <v>0</v>
      </c>
      <c r="Y51" s="104">
        <f t="shared" si="26"/>
        <v>0</v>
      </c>
      <c r="Z51" s="85">
        <f t="shared" si="27"/>
        <v>190917570</v>
      </c>
      <c r="AA51" s="86">
        <f t="shared" si="28"/>
        <v>35639597</v>
      </c>
      <c r="AB51" s="86">
        <f t="shared" si="29"/>
        <v>226557167</v>
      </c>
      <c r="AC51" s="104">
        <f t="shared" si="30"/>
        <v>0.8758565518150222</v>
      </c>
      <c r="AD51" s="85">
        <v>46465527</v>
      </c>
      <c r="AE51" s="86">
        <v>4307428</v>
      </c>
      <c r="AF51" s="86">
        <f t="shared" si="31"/>
        <v>50772955</v>
      </c>
      <c r="AG51" s="86">
        <v>239041682</v>
      </c>
      <c r="AH51" s="86">
        <v>240868115</v>
      </c>
      <c r="AI51" s="87">
        <v>216442554</v>
      </c>
      <c r="AJ51" s="124">
        <f t="shared" si="32"/>
        <v>0.898593630792519</v>
      </c>
      <c r="AK51" s="125">
        <f t="shared" si="33"/>
        <v>1.370491199497843</v>
      </c>
    </row>
    <row r="52" spans="1:37" ht="12.75">
      <c r="A52" s="62" t="s">
        <v>98</v>
      </c>
      <c r="B52" s="63" t="s">
        <v>315</v>
      </c>
      <c r="C52" s="64" t="s">
        <v>316</v>
      </c>
      <c r="D52" s="85">
        <v>133184000</v>
      </c>
      <c r="E52" s="86">
        <v>21664000</v>
      </c>
      <c r="F52" s="87">
        <f t="shared" si="17"/>
        <v>154848000</v>
      </c>
      <c r="G52" s="85">
        <v>139111242</v>
      </c>
      <c r="H52" s="86">
        <v>21664000</v>
      </c>
      <c r="I52" s="87">
        <f t="shared" si="18"/>
        <v>160775242</v>
      </c>
      <c r="J52" s="85">
        <v>52179536</v>
      </c>
      <c r="K52" s="86">
        <v>4527009</v>
      </c>
      <c r="L52" s="86">
        <f t="shared" si="19"/>
        <v>56706545</v>
      </c>
      <c r="M52" s="104">
        <f t="shared" si="20"/>
        <v>0.36620779732382724</v>
      </c>
      <c r="N52" s="85">
        <v>38101397</v>
      </c>
      <c r="O52" s="86">
        <v>4965032</v>
      </c>
      <c r="P52" s="86">
        <f t="shared" si="21"/>
        <v>43066429</v>
      </c>
      <c r="Q52" s="104">
        <f t="shared" si="22"/>
        <v>0.27812066671833025</v>
      </c>
      <c r="R52" s="85">
        <v>30024118</v>
      </c>
      <c r="S52" s="86">
        <v>3256891</v>
      </c>
      <c r="T52" s="86">
        <f t="shared" si="23"/>
        <v>33281009</v>
      </c>
      <c r="U52" s="104">
        <f t="shared" si="24"/>
        <v>0.2070033208222445</v>
      </c>
      <c r="V52" s="85">
        <v>0</v>
      </c>
      <c r="W52" s="86">
        <v>0</v>
      </c>
      <c r="X52" s="86">
        <f t="shared" si="25"/>
        <v>0</v>
      </c>
      <c r="Y52" s="104">
        <f t="shared" si="26"/>
        <v>0</v>
      </c>
      <c r="Z52" s="85">
        <f t="shared" si="27"/>
        <v>120305051</v>
      </c>
      <c r="AA52" s="86">
        <f t="shared" si="28"/>
        <v>12748932</v>
      </c>
      <c r="AB52" s="86">
        <f t="shared" si="29"/>
        <v>133053983</v>
      </c>
      <c r="AC52" s="104">
        <f t="shared" si="30"/>
        <v>0.8275775632171027</v>
      </c>
      <c r="AD52" s="85">
        <v>28499769</v>
      </c>
      <c r="AE52" s="86">
        <v>11586375</v>
      </c>
      <c r="AF52" s="86">
        <f t="shared" si="31"/>
        <v>40086144</v>
      </c>
      <c r="AG52" s="86">
        <v>172032338</v>
      </c>
      <c r="AH52" s="86">
        <v>161448000</v>
      </c>
      <c r="AI52" s="87">
        <v>87105613</v>
      </c>
      <c r="AJ52" s="124">
        <f t="shared" si="32"/>
        <v>0.5395273586541797</v>
      </c>
      <c r="AK52" s="125">
        <f t="shared" si="33"/>
        <v>-0.16976277389015015</v>
      </c>
    </row>
    <row r="53" spans="1:37" ht="12.75">
      <c r="A53" s="62" t="s">
        <v>113</v>
      </c>
      <c r="B53" s="63" t="s">
        <v>317</v>
      </c>
      <c r="C53" s="64" t="s">
        <v>318</v>
      </c>
      <c r="D53" s="85">
        <v>398456470</v>
      </c>
      <c r="E53" s="86">
        <v>257964500</v>
      </c>
      <c r="F53" s="87">
        <f t="shared" si="17"/>
        <v>656420970</v>
      </c>
      <c r="G53" s="85">
        <v>368572529</v>
      </c>
      <c r="H53" s="86">
        <v>257964500</v>
      </c>
      <c r="I53" s="87">
        <f t="shared" si="18"/>
        <v>626537029</v>
      </c>
      <c r="J53" s="85">
        <v>143325293</v>
      </c>
      <c r="K53" s="86">
        <v>43491963</v>
      </c>
      <c r="L53" s="86">
        <f t="shared" si="19"/>
        <v>186817256</v>
      </c>
      <c r="M53" s="104">
        <f t="shared" si="20"/>
        <v>0.2845997683468278</v>
      </c>
      <c r="N53" s="85">
        <v>7787851</v>
      </c>
      <c r="O53" s="86">
        <v>137170094</v>
      </c>
      <c r="P53" s="86">
        <f t="shared" si="21"/>
        <v>144957945</v>
      </c>
      <c r="Q53" s="104">
        <f t="shared" si="22"/>
        <v>0.22083076505005622</v>
      </c>
      <c r="R53" s="85">
        <v>144679702</v>
      </c>
      <c r="S53" s="86">
        <v>65172099</v>
      </c>
      <c r="T53" s="86">
        <f t="shared" si="23"/>
        <v>209851801</v>
      </c>
      <c r="U53" s="104">
        <f t="shared" si="24"/>
        <v>0.33493918361846736</v>
      </c>
      <c r="V53" s="85">
        <v>0</v>
      </c>
      <c r="W53" s="86">
        <v>0</v>
      </c>
      <c r="X53" s="86">
        <f t="shared" si="25"/>
        <v>0</v>
      </c>
      <c r="Y53" s="104">
        <f t="shared" si="26"/>
        <v>0</v>
      </c>
      <c r="Z53" s="85">
        <f t="shared" si="27"/>
        <v>295792846</v>
      </c>
      <c r="AA53" s="86">
        <f t="shared" si="28"/>
        <v>245834156</v>
      </c>
      <c r="AB53" s="86">
        <f t="shared" si="29"/>
        <v>541627002</v>
      </c>
      <c r="AC53" s="104">
        <f t="shared" si="30"/>
        <v>0.8644772406580298</v>
      </c>
      <c r="AD53" s="85">
        <v>86475953</v>
      </c>
      <c r="AE53" s="86">
        <v>49536894</v>
      </c>
      <c r="AF53" s="86">
        <f t="shared" si="31"/>
        <v>136012847</v>
      </c>
      <c r="AG53" s="86">
        <v>648306662</v>
      </c>
      <c r="AH53" s="86">
        <v>663546469</v>
      </c>
      <c r="AI53" s="87">
        <v>496095851</v>
      </c>
      <c r="AJ53" s="124">
        <f t="shared" si="32"/>
        <v>0.7476429672629303</v>
      </c>
      <c r="AK53" s="125">
        <f t="shared" si="33"/>
        <v>0.5428822028848495</v>
      </c>
    </row>
    <row r="54" spans="1:37" ht="16.5">
      <c r="A54" s="65"/>
      <c r="B54" s="66" t="s">
        <v>319</v>
      </c>
      <c r="C54" s="67"/>
      <c r="D54" s="88">
        <f>SUM(D49:D53)</f>
        <v>1106960171</v>
      </c>
      <c r="E54" s="89">
        <f>SUM(E49:E53)</f>
        <v>460261259</v>
      </c>
      <c r="F54" s="90">
        <f t="shared" si="17"/>
        <v>1567221430</v>
      </c>
      <c r="G54" s="88">
        <f>SUM(G49:G53)</f>
        <v>1082126495</v>
      </c>
      <c r="H54" s="89">
        <f>SUM(H49:H53)</f>
        <v>460314309</v>
      </c>
      <c r="I54" s="90">
        <f t="shared" si="18"/>
        <v>1542440804</v>
      </c>
      <c r="J54" s="88">
        <f>SUM(J49:J53)</f>
        <v>381421331</v>
      </c>
      <c r="K54" s="89">
        <f>SUM(K49:K53)</f>
        <v>74337448</v>
      </c>
      <c r="L54" s="89">
        <f t="shared" si="19"/>
        <v>455758779</v>
      </c>
      <c r="M54" s="105">
        <f t="shared" si="20"/>
        <v>0.29080688298143037</v>
      </c>
      <c r="N54" s="88">
        <f>SUM(N49:N53)</f>
        <v>163244386</v>
      </c>
      <c r="O54" s="89">
        <f>SUM(O49:O53)</f>
        <v>195791937</v>
      </c>
      <c r="P54" s="89">
        <f t="shared" si="21"/>
        <v>359036323</v>
      </c>
      <c r="Q54" s="105">
        <f t="shared" si="22"/>
        <v>0.22909099896624052</v>
      </c>
      <c r="R54" s="88">
        <f>SUM(R49:R53)</f>
        <v>377082639</v>
      </c>
      <c r="S54" s="89">
        <f>SUM(S49:S53)</f>
        <v>101128579</v>
      </c>
      <c r="T54" s="89">
        <f t="shared" si="23"/>
        <v>478211218</v>
      </c>
      <c r="U54" s="105">
        <f t="shared" si="24"/>
        <v>0.3100353781875184</v>
      </c>
      <c r="V54" s="88">
        <f>SUM(V49:V53)</f>
        <v>0</v>
      </c>
      <c r="W54" s="89">
        <f>SUM(W49:W53)</f>
        <v>0</v>
      </c>
      <c r="X54" s="89">
        <f t="shared" si="25"/>
        <v>0</v>
      </c>
      <c r="Y54" s="105">
        <f t="shared" si="26"/>
        <v>0</v>
      </c>
      <c r="Z54" s="88">
        <f t="shared" si="27"/>
        <v>921748356</v>
      </c>
      <c r="AA54" s="89">
        <f t="shared" si="28"/>
        <v>371257964</v>
      </c>
      <c r="AB54" s="89">
        <f t="shared" si="29"/>
        <v>1293006320</v>
      </c>
      <c r="AC54" s="105">
        <f t="shared" si="30"/>
        <v>0.8382858626709411</v>
      </c>
      <c r="AD54" s="88">
        <f>SUM(AD49:AD53)</f>
        <v>253922299</v>
      </c>
      <c r="AE54" s="89">
        <f>SUM(AE49:AE53)</f>
        <v>89080922</v>
      </c>
      <c r="AF54" s="89">
        <f t="shared" si="31"/>
        <v>343003221</v>
      </c>
      <c r="AG54" s="89">
        <f>SUM(AG49:AG53)</f>
        <v>1558120421</v>
      </c>
      <c r="AH54" s="89">
        <f>SUM(AH49:AH53)</f>
        <v>1575783335</v>
      </c>
      <c r="AI54" s="90">
        <f>SUM(AI49:AI53)</f>
        <v>1210078146</v>
      </c>
      <c r="AJ54" s="126">
        <f t="shared" si="32"/>
        <v>0.7679216546607278</v>
      </c>
      <c r="AK54" s="127">
        <f t="shared" si="33"/>
        <v>0.39418870938241124</v>
      </c>
    </row>
    <row r="55" spans="1:37" ht="12.75">
      <c r="A55" s="62" t="s">
        <v>98</v>
      </c>
      <c r="B55" s="63" t="s">
        <v>320</v>
      </c>
      <c r="C55" s="64" t="s">
        <v>321</v>
      </c>
      <c r="D55" s="85">
        <v>136377000</v>
      </c>
      <c r="E55" s="86">
        <v>60000000</v>
      </c>
      <c r="F55" s="87">
        <f t="shared" si="17"/>
        <v>196377000</v>
      </c>
      <c r="G55" s="85">
        <v>138008000</v>
      </c>
      <c r="H55" s="86">
        <v>60000000</v>
      </c>
      <c r="I55" s="87">
        <f t="shared" si="18"/>
        <v>198008000</v>
      </c>
      <c r="J55" s="85">
        <v>48500236</v>
      </c>
      <c r="K55" s="86">
        <v>7302937</v>
      </c>
      <c r="L55" s="86">
        <f t="shared" si="19"/>
        <v>55803173</v>
      </c>
      <c r="M55" s="104">
        <f t="shared" si="20"/>
        <v>0.2841634865590166</v>
      </c>
      <c r="N55" s="85">
        <v>53268394</v>
      </c>
      <c r="O55" s="86">
        <v>10822263</v>
      </c>
      <c r="P55" s="86">
        <f t="shared" si="21"/>
        <v>64090657</v>
      </c>
      <c r="Q55" s="104">
        <f t="shared" si="22"/>
        <v>0.32636539411438203</v>
      </c>
      <c r="R55" s="85">
        <v>31131108</v>
      </c>
      <c r="S55" s="86">
        <v>1286337</v>
      </c>
      <c r="T55" s="86">
        <f t="shared" si="23"/>
        <v>32417445</v>
      </c>
      <c r="U55" s="104">
        <f t="shared" si="24"/>
        <v>0.1637178548341481</v>
      </c>
      <c r="V55" s="85">
        <v>0</v>
      </c>
      <c r="W55" s="86">
        <v>0</v>
      </c>
      <c r="X55" s="86">
        <f t="shared" si="25"/>
        <v>0</v>
      </c>
      <c r="Y55" s="104">
        <f t="shared" si="26"/>
        <v>0</v>
      </c>
      <c r="Z55" s="85">
        <f t="shared" si="27"/>
        <v>132899738</v>
      </c>
      <c r="AA55" s="86">
        <f t="shared" si="28"/>
        <v>19411537</v>
      </c>
      <c r="AB55" s="86">
        <f t="shared" si="29"/>
        <v>152311275</v>
      </c>
      <c r="AC55" s="104">
        <f t="shared" si="30"/>
        <v>0.7692177841299341</v>
      </c>
      <c r="AD55" s="85">
        <v>31954228</v>
      </c>
      <c r="AE55" s="86">
        <v>0</v>
      </c>
      <c r="AF55" s="86">
        <f t="shared" si="31"/>
        <v>31954228</v>
      </c>
      <c r="AG55" s="86">
        <v>205000400</v>
      </c>
      <c r="AH55" s="86">
        <v>202920000</v>
      </c>
      <c r="AI55" s="87">
        <v>150607688</v>
      </c>
      <c r="AJ55" s="124">
        <f t="shared" si="32"/>
        <v>0.742202286615415</v>
      </c>
      <c r="AK55" s="125">
        <f t="shared" si="33"/>
        <v>0.014496266346976094</v>
      </c>
    </row>
    <row r="56" spans="1:37" ht="12.75">
      <c r="A56" s="62" t="s">
        <v>98</v>
      </c>
      <c r="B56" s="63" t="s">
        <v>94</v>
      </c>
      <c r="C56" s="64" t="s">
        <v>95</v>
      </c>
      <c r="D56" s="85">
        <v>2895440600</v>
      </c>
      <c r="E56" s="86">
        <v>521255100</v>
      </c>
      <c r="F56" s="87">
        <f t="shared" si="17"/>
        <v>3416695700</v>
      </c>
      <c r="G56" s="85">
        <v>2815155400</v>
      </c>
      <c r="H56" s="86">
        <v>570504800</v>
      </c>
      <c r="I56" s="87">
        <f t="shared" si="18"/>
        <v>3385660200</v>
      </c>
      <c r="J56" s="85">
        <v>899836700</v>
      </c>
      <c r="K56" s="86">
        <v>33520468</v>
      </c>
      <c r="L56" s="86">
        <f t="shared" si="19"/>
        <v>933357168</v>
      </c>
      <c r="M56" s="104">
        <f t="shared" si="20"/>
        <v>0.27317538638281424</v>
      </c>
      <c r="N56" s="85">
        <v>624601940</v>
      </c>
      <c r="O56" s="86">
        <v>100586331</v>
      </c>
      <c r="P56" s="86">
        <f t="shared" si="21"/>
        <v>725188271</v>
      </c>
      <c r="Q56" s="104">
        <f t="shared" si="22"/>
        <v>0.2122484220646281</v>
      </c>
      <c r="R56" s="85">
        <v>598286858</v>
      </c>
      <c r="S56" s="86">
        <v>91707310</v>
      </c>
      <c r="T56" s="86">
        <f t="shared" si="23"/>
        <v>689994168</v>
      </c>
      <c r="U56" s="104">
        <f t="shared" si="24"/>
        <v>0.2037990014473396</v>
      </c>
      <c r="V56" s="85">
        <v>0</v>
      </c>
      <c r="W56" s="86">
        <v>0</v>
      </c>
      <c r="X56" s="86">
        <f t="shared" si="25"/>
        <v>0</v>
      </c>
      <c r="Y56" s="104">
        <f t="shared" si="26"/>
        <v>0</v>
      </c>
      <c r="Z56" s="85">
        <f t="shared" si="27"/>
        <v>2122725498</v>
      </c>
      <c r="AA56" s="86">
        <f t="shared" si="28"/>
        <v>225814109</v>
      </c>
      <c r="AB56" s="86">
        <f t="shared" si="29"/>
        <v>2348539607</v>
      </c>
      <c r="AC56" s="104">
        <f t="shared" si="30"/>
        <v>0.6936725684993432</v>
      </c>
      <c r="AD56" s="85">
        <v>683232762</v>
      </c>
      <c r="AE56" s="86">
        <v>101476015</v>
      </c>
      <c r="AF56" s="86">
        <f t="shared" si="31"/>
        <v>784708777</v>
      </c>
      <c r="AG56" s="86">
        <v>3115233600</v>
      </c>
      <c r="AH56" s="86">
        <v>3371021100</v>
      </c>
      <c r="AI56" s="87">
        <v>2335107102</v>
      </c>
      <c r="AJ56" s="124">
        <f t="shared" si="32"/>
        <v>0.6927002331726728</v>
      </c>
      <c r="AK56" s="125">
        <f t="shared" si="33"/>
        <v>-0.12070033084388454</v>
      </c>
    </row>
    <row r="57" spans="1:37" ht="12.75">
      <c r="A57" s="62" t="s">
        <v>98</v>
      </c>
      <c r="B57" s="63" t="s">
        <v>322</v>
      </c>
      <c r="C57" s="64" t="s">
        <v>323</v>
      </c>
      <c r="D57" s="85">
        <v>341541407</v>
      </c>
      <c r="E57" s="86">
        <v>50447700</v>
      </c>
      <c r="F57" s="87">
        <f t="shared" si="17"/>
        <v>391989107</v>
      </c>
      <c r="G57" s="85">
        <v>343496340</v>
      </c>
      <c r="H57" s="86">
        <v>50447700</v>
      </c>
      <c r="I57" s="87">
        <f t="shared" si="18"/>
        <v>393944040</v>
      </c>
      <c r="J57" s="85">
        <v>151104441</v>
      </c>
      <c r="K57" s="86">
        <v>9422745</v>
      </c>
      <c r="L57" s="86">
        <f t="shared" si="19"/>
        <v>160527186</v>
      </c>
      <c r="M57" s="104">
        <f t="shared" si="20"/>
        <v>0.40951950738773973</v>
      </c>
      <c r="N57" s="85">
        <v>25994786</v>
      </c>
      <c r="O57" s="86">
        <v>11921475</v>
      </c>
      <c r="P57" s="86">
        <f t="shared" si="21"/>
        <v>37916261</v>
      </c>
      <c r="Q57" s="104">
        <f t="shared" si="22"/>
        <v>0.09672784351122288</v>
      </c>
      <c r="R57" s="85">
        <v>149507861</v>
      </c>
      <c r="S57" s="86">
        <v>4744532</v>
      </c>
      <c r="T57" s="86">
        <f t="shared" si="23"/>
        <v>154252393</v>
      </c>
      <c r="U57" s="104">
        <f t="shared" si="24"/>
        <v>0.3915591488577921</v>
      </c>
      <c r="V57" s="85">
        <v>0</v>
      </c>
      <c r="W57" s="86">
        <v>0</v>
      </c>
      <c r="X57" s="86">
        <f t="shared" si="25"/>
        <v>0</v>
      </c>
      <c r="Y57" s="104">
        <f t="shared" si="26"/>
        <v>0</v>
      </c>
      <c r="Z57" s="85">
        <f t="shared" si="27"/>
        <v>326607088</v>
      </c>
      <c r="AA57" s="86">
        <f t="shared" si="28"/>
        <v>26088752</v>
      </c>
      <c r="AB57" s="86">
        <f t="shared" si="29"/>
        <v>352695840</v>
      </c>
      <c r="AC57" s="104">
        <f t="shared" si="30"/>
        <v>0.8952942656525531</v>
      </c>
      <c r="AD57" s="85">
        <v>104800062</v>
      </c>
      <c r="AE57" s="86">
        <v>16209410</v>
      </c>
      <c r="AF57" s="86">
        <f t="shared" si="31"/>
        <v>121009472</v>
      </c>
      <c r="AG57" s="86">
        <v>391430790</v>
      </c>
      <c r="AH57" s="86">
        <v>411082700</v>
      </c>
      <c r="AI57" s="87">
        <v>279004835</v>
      </c>
      <c r="AJ57" s="124">
        <f t="shared" si="32"/>
        <v>0.6787073136378641</v>
      </c>
      <c r="AK57" s="125">
        <f t="shared" si="33"/>
        <v>0.27471337946173335</v>
      </c>
    </row>
    <row r="58" spans="1:37" ht="12.75">
      <c r="A58" s="62" t="s">
        <v>98</v>
      </c>
      <c r="B58" s="63" t="s">
        <v>324</v>
      </c>
      <c r="C58" s="64" t="s">
        <v>325</v>
      </c>
      <c r="D58" s="85">
        <v>144512622</v>
      </c>
      <c r="E58" s="86">
        <v>39683000</v>
      </c>
      <c r="F58" s="87">
        <f t="shared" si="17"/>
        <v>184195622</v>
      </c>
      <c r="G58" s="85">
        <v>147299068</v>
      </c>
      <c r="H58" s="86">
        <v>49423077</v>
      </c>
      <c r="I58" s="87">
        <f t="shared" si="18"/>
        <v>196722145</v>
      </c>
      <c r="J58" s="85">
        <v>40039206</v>
      </c>
      <c r="K58" s="86">
        <v>9141261</v>
      </c>
      <c r="L58" s="86">
        <f t="shared" si="19"/>
        <v>49180467</v>
      </c>
      <c r="M58" s="104">
        <f t="shared" si="20"/>
        <v>0.2670012808447749</v>
      </c>
      <c r="N58" s="85">
        <v>36493680</v>
      </c>
      <c r="O58" s="86">
        <v>21006879</v>
      </c>
      <c r="P58" s="86">
        <f t="shared" si="21"/>
        <v>57500559</v>
      </c>
      <c r="Q58" s="104">
        <f t="shared" si="22"/>
        <v>0.3121711492143934</v>
      </c>
      <c r="R58" s="85">
        <v>8028697</v>
      </c>
      <c r="S58" s="86">
        <v>3299687</v>
      </c>
      <c r="T58" s="86">
        <f t="shared" si="23"/>
        <v>11328384</v>
      </c>
      <c r="U58" s="104">
        <f t="shared" si="24"/>
        <v>0.057585708004556375</v>
      </c>
      <c r="V58" s="85">
        <v>0</v>
      </c>
      <c r="W58" s="86">
        <v>0</v>
      </c>
      <c r="X58" s="86">
        <f t="shared" si="25"/>
        <v>0</v>
      </c>
      <c r="Y58" s="104">
        <f t="shared" si="26"/>
        <v>0</v>
      </c>
      <c r="Z58" s="85">
        <f t="shared" si="27"/>
        <v>84561583</v>
      </c>
      <c r="AA58" s="86">
        <f t="shared" si="28"/>
        <v>33447827</v>
      </c>
      <c r="AB58" s="86">
        <f t="shared" si="29"/>
        <v>118009410</v>
      </c>
      <c r="AC58" s="104">
        <f t="shared" si="30"/>
        <v>0.5998786257642728</v>
      </c>
      <c r="AD58" s="85">
        <v>35532808</v>
      </c>
      <c r="AE58" s="86">
        <v>12589036</v>
      </c>
      <c r="AF58" s="86">
        <f t="shared" si="31"/>
        <v>48121844</v>
      </c>
      <c r="AG58" s="86">
        <v>173166394</v>
      </c>
      <c r="AH58" s="86">
        <v>203442535</v>
      </c>
      <c r="AI58" s="87">
        <v>154512626</v>
      </c>
      <c r="AJ58" s="124">
        <f t="shared" si="32"/>
        <v>0.7594902708030059</v>
      </c>
      <c r="AK58" s="125">
        <f t="shared" si="33"/>
        <v>-0.7645895697596293</v>
      </c>
    </row>
    <row r="59" spans="1:37" ht="12.75">
      <c r="A59" s="62" t="s">
        <v>98</v>
      </c>
      <c r="B59" s="63" t="s">
        <v>326</v>
      </c>
      <c r="C59" s="64" t="s">
        <v>327</v>
      </c>
      <c r="D59" s="85">
        <v>130883332</v>
      </c>
      <c r="E59" s="86">
        <v>33714000</v>
      </c>
      <c r="F59" s="87">
        <f t="shared" si="17"/>
        <v>164597332</v>
      </c>
      <c r="G59" s="85">
        <v>127884000</v>
      </c>
      <c r="H59" s="86">
        <v>27714000</v>
      </c>
      <c r="I59" s="87">
        <f t="shared" si="18"/>
        <v>155598000</v>
      </c>
      <c r="J59" s="85">
        <v>9093884</v>
      </c>
      <c r="K59" s="86">
        <v>5272551</v>
      </c>
      <c r="L59" s="86">
        <f t="shared" si="19"/>
        <v>14366435</v>
      </c>
      <c r="M59" s="104">
        <f t="shared" si="20"/>
        <v>0.08728230783230435</v>
      </c>
      <c r="N59" s="85">
        <v>9749848</v>
      </c>
      <c r="O59" s="86">
        <v>3425261</v>
      </c>
      <c r="P59" s="86">
        <f t="shared" si="21"/>
        <v>13175109</v>
      </c>
      <c r="Q59" s="104">
        <f t="shared" si="22"/>
        <v>0.0800444869908341</v>
      </c>
      <c r="R59" s="85">
        <v>4414728</v>
      </c>
      <c r="S59" s="86">
        <v>7356371</v>
      </c>
      <c r="T59" s="86">
        <f t="shared" si="23"/>
        <v>11771099</v>
      </c>
      <c r="U59" s="104">
        <f t="shared" si="24"/>
        <v>0.07565070887800615</v>
      </c>
      <c r="V59" s="85">
        <v>0</v>
      </c>
      <c r="W59" s="86">
        <v>0</v>
      </c>
      <c r="X59" s="86">
        <f t="shared" si="25"/>
        <v>0</v>
      </c>
      <c r="Y59" s="104">
        <f t="shared" si="26"/>
        <v>0</v>
      </c>
      <c r="Z59" s="85">
        <f t="shared" si="27"/>
        <v>23258460</v>
      </c>
      <c r="AA59" s="86">
        <f t="shared" si="28"/>
        <v>16054183</v>
      </c>
      <c r="AB59" s="86">
        <f t="shared" si="29"/>
        <v>39312643</v>
      </c>
      <c r="AC59" s="104">
        <f t="shared" si="30"/>
        <v>0.2526551947968483</v>
      </c>
      <c r="AD59" s="85">
        <v>27761503</v>
      </c>
      <c r="AE59" s="86">
        <v>12060193</v>
      </c>
      <c r="AF59" s="86">
        <f t="shared" si="31"/>
        <v>39821696</v>
      </c>
      <c r="AG59" s="86">
        <v>162459321</v>
      </c>
      <c r="AH59" s="86">
        <v>166406618</v>
      </c>
      <c r="AI59" s="87">
        <v>198221170</v>
      </c>
      <c r="AJ59" s="124">
        <f t="shared" si="32"/>
        <v>1.1911856173893276</v>
      </c>
      <c r="AK59" s="125">
        <f t="shared" si="33"/>
        <v>-0.7044048801939526</v>
      </c>
    </row>
    <row r="60" spans="1:37" ht="12.75">
      <c r="A60" s="62" t="s">
        <v>113</v>
      </c>
      <c r="B60" s="63" t="s">
        <v>328</v>
      </c>
      <c r="C60" s="64" t="s">
        <v>329</v>
      </c>
      <c r="D60" s="85">
        <v>682073926</v>
      </c>
      <c r="E60" s="86">
        <v>327417835</v>
      </c>
      <c r="F60" s="87">
        <f t="shared" si="17"/>
        <v>1009491761</v>
      </c>
      <c r="G60" s="85">
        <v>758959458</v>
      </c>
      <c r="H60" s="86">
        <v>274533059</v>
      </c>
      <c r="I60" s="87">
        <f t="shared" si="18"/>
        <v>1033492517</v>
      </c>
      <c r="J60" s="85">
        <v>242228001</v>
      </c>
      <c r="K60" s="86">
        <v>9690009</v>
      </c>
      <c r="L60" s="86">
        <f t="shared" si="19"/>
        <v>251918010</v>
      </c>
      <c r="M60" s="104">
        <f t="shared" si="20"/>
        <v>0.24954934723830796</v>
      </c>
      <c r="N60" s="85">
        <v>226429622</v>
      </c>
      <c r="O60" s="86">
        <v>41455217</v>
      </c>
      <c r="P60" s="86">
        <f t="shared" si="21"/>
        <v>267884839</v>
      </c>
      <c r="Q60" s="104">
        <f t="shared" si="22"/>
        <v>0.26536604789585794</v>
      </c>
      <c r="R60" s="85">
        <v>162073163</v>
      </c>
      <c r="S60" s="86">
        <v>24630877</v>
      </c>
      <c r="T60" s="86">
        <f t="shared" si="23"/>
        <v>186704040</v>
      </c>
      <c r="U60" s="104">
        <f t="shared" si="24"/>
        <v>0.18065349959374694</v>
      </c>
      <c r="V60" s="85">
        <v>0</v>
      </c>
      <c r="W60" s="86">
        <v>0</v>
      </c>
      <c r="X60" s="86">
        <f t="shared" si="25"/>
        <v>0</v>
      </c>
      <c r="Y60" s="104">
        <f t="shared" si="26"/>
        <v>0</v>
      </c>
      <c r="Z60" s="85">
        <f t="shared" si="27"/>
        <v>630730786</v>
      </c>
      <c r="AA60" s="86">
        <f t="shared" si="28"/>
        <v>75776103</v>
      </c>
      <c r="AB60" s="86">
        <f t="shared" si="29"/>
        <v>706506889</v>
      </c>
      <c r="AC60" s="104">
        <f t="shared" si="30"/>
        <v>0.6836110347957168</v>
      </c>
      <c r="AD60" s="85">
        <v>150027082</v>
      </c>
      <c r="AE60" s="86">
        <v>86415166</v>
      </c>
      <c r="AF60" s="86">
        <f t="shared" si="31"/>
        <v>236442248</v>
      </c>
      <c r="AG60" s="86">
        <v>1105257679</v>
      </c>
      <c r="AH60" s="86">
        <v>1168462759</v>
      </c>
      <c r="AI60" s="87">
        <v>801887994</v>
      </c>
      <c r="AJ60" s="124">
        <f t="shared" si="32"/>
        <v>0.686276039029499</v>
      </c>
      <c r="AK60" s="125">
        <f t="shared" si="33"/>
        <v>-0.21036091654821354</v>
      </c>
    </row>
    <row r="61" spans="1:37" ht="16.5">
      <c r="A61" s="65"/>
      <c r="B61" s="66" t="s">
        <v>330</v>
      </c>
      <c r="C61" s="67"/>
      <c r="D61" s="88">
        <f>SUM(D55:D60)</f>
        <v>4330828887</v>
      </c>
      <c r="E61" s="89">
        <f>SUM(E55:E60)</f>
        <v>1032517635</v>
      </c>
      <c r="F61" s="90">
        <f t="shared" si="17"/>
        <v>5363346522</v>
      </c>
      <c r="G61" s="88">
        <f>SUM(G55:G60)</f>
        <v>4330802266</v>
      </c>
      <c r="H61" s="89">
        <f>SUM(H55:H60)</f>
        <v>1032622636</v>
      </c>
      <c r="I61" s="90">
        <f t="shared" si="18"/>
        <v>5363424902</v>
      </c>
      <c r="J61" s="88">
        <f>SUM(J55:J60)</f>
        <v>1390802468</v>
      </c>
      <c r="K61" s="89">
        <f>SUM(K55:K60)</f>
        <v>74349971</v>
      </c>
      <c r="L61" s="89">
        <f t="shared" si="19"/>
        <v>1465152439</v>
      </c>
      <c r="M61" s="105">
        <f t="shared" si="20"/>
        <v>0.2731787761596359</v>
      </c>
      <c r="N61" s="88">
        <f>SUM(N55:N60)</f>
        <v>976538270</v>
      </c>
      <c r="O61" s="89">
        <f>SUM(O55:O60)</f>
        <v>189217426</v>
      </c>
      <c r="P61" s="89">
        <f t="shared" si="21"/>
        <v>1165755696</v>
      </c>
      <c r="Q61" s="105">
        <f t="shared" si="22"/>
        <v>0.21735602784906166</v>
      </c>
      <c r="R61" s="88">
        <f>SUM(R55:R60)</f>
        <v>953442415</v>
      </c>
      <c r="S61" s="89">
        <f>SUM(S55:S60)</f>
        <v>133025114</v>
      </c>
      <c r="T61" s="89">
        <f t="shared" si="23"/>
        <v>1086467529</v>
      </c>
      <c r="U61" s="105">
        <f t="shared" si="24"/>
        <v>0.20256972901678189</v>
      </c>
      <c r="V61" s="88">
        <f>SUM(V55:V60)</f>
        <v>0</v>
      </c>
      <c r="W61" s="89">
        <f>SUM(W55:W60)</f>
        <v>0</v>
      </c>
      <c r="X61" s="89">
        <f t="shared" si="25"/>
        <v>0</v>
      </c>
      <c r="Y61" s="105">
        <f t="shared" si="26"/>
        <v>0</v>
      </c>
      <c r="Z61" s="88">
        <f t="shared" si="27"/>
        <v>3320783153</v>
      </c>
      <c r="AA61" s="89">
        <f t="shared" si="28"/>
        <v>396592511</v>
      </c>
      <c r="AB61" s="89">
        <f t="shared" si="29"/>
        <v>3717375664</v>
      </c>
      <c r="AC61" s="105">
        <f t="shared" si="30"/>
        <v>0.6930973644496832</v>
      </c>
      <c r="AD61" s="88">
        <f>SUM(AD55:AD60)</f>
        <v>1033308445</v>
      </c>
      <c r="AE61" s="89">
        <f>SUM(AE55:AE60)</f>
        <v>228749820</v>
      </c>
      <c r="AF61" s="89">
        <f t="shared" si="31"/>
        <v>1262058265</v>
      </c>
      <c r="AG61" s="89">
        <f>SUM(AG55:AG60)</f>
        <v>5152548184</v>
      </c>
      <c r="AH61" s="89">
        <f>SUM(AH55:AH60)</f>
        <v>5523335712</v>
      </c>
      <c r="AI61" s="90">
        <f>SUM(AI55:AI60)</f>
        <v>3919341415</v>
      </c>
      <c r="AJ61" s="126">
        <f t="shared" si="32"/>
        <v>0.709596812390896</v>
      </c>
      <c r="AK61" s="127">
        <f t="shared" si="33"/>
        <v>-0.13913045131874324</v>
      </c>
    </row>
    <row r="62" spans="1:37" ht="12.75">
      <c r="A62" s="62" t="s">
        <v>98</v>
      </c>
      <c r="B62" s="63" t="s">
        <v>331</v>
      </c>
      <c r="C62" s="64" t="s">
        <v>332</v>
      </c>
      <c r="D62" s="85">
        <v>218704285</v>
      </c>
      <c r="E62" s="86">
        <v>57721000</v>
      </c>
      <c r="F62" s="87">
        <f t="shared" si="17"/>
        <v>276425285</v>
      </c>
      <c r="G62" s="85">
        <v>224507340</v>
      </c>
      <c r="H62" s="86">
        <v>57721000</v>
      </c>
      <c r="I62" s="87">
        <f t="shared" si="18"/>
        <v>282228340</v>
      </c>
      <c r="J62" s="85">
        <v>6192843</v>
      </c>
      <c r="K62" s="86">
        <v>8584514</v>
      </c>
      <c r="L62" s="86">
        <f t="shared" si="19"/>
        <v>14777357</v>
      </c>
      <c r="M62" s="104">
        <f t="shared" si="20"/>
        <v>0.05345877458351901</v>
      </c>
      <c r="N62" s="85">
        <v>57377711</v>
      </c>
      <c r="O62" s="86">
        <v>8520409</v>
      </c>
      <c r="P62" s="86">
        <f t="shared" si="21"/>
        <v>65898120</v>
      </c>
      <c r="Q62" s="104">
        <f t="shared" si="22"/>
        <v>0.23839396602231955</v>
      </c>
      <c r="R62" s="85">
        <v>18652003</v>
      </c>
      <c r="S62" s="86">
        <v>9145917</v>
      </c>
      <c r="T62" s="86">
        <f t="shared" si="23"/>
        <v>27797920</v>
      </c>
      <c r="U62" s="104">
        <f t="shared" si="24"/>
        <v>0.09849443184904819</v>
      </c>
      <c r="V62" s="85">
        <v>0</v>
      </c>
      <c r="W62" s="86">
        <v>0</v>
      </c>
      <c r="X62" s="86">
        <f t="shared" si="25"/>
        <v>0</v>
      </c>
      <c r="Y62" s="104">
        <f t="shared" si="26"/>
        <v>0</v>
      </c>
      <c r="Z62" s="85">
        <f t="shared" si="27"/>
        <v>82222557</v>
      </c>
      <c r="AA62" s="86">
        <f t="shared" si="28"/>
        <v>26250840</v>
      </c>
      <c r="AB62" s="86">
        <f t="shared" si="29"/>
        <v>108473397</v>
      </c>
      <c r="AC62" s="104">
        <f t="shared" si="30"/>
        <v>0.3843462247625451</v>
      </c>
      <c r="AD62" s="85">
        <v>54847658</v>
      </c>
      <c r="AE62" s="86">
        <v>15256913</v>
      </c>
      <c r="AF62" s="86">
        <f t="shared" si="31"/>
        <v>70104571</v>
      </c>
      <c r="AG62" s="86">
        <v>254322363</v>
      </c>
      <c r="AH62" s="86">
        <v>246472364</v>
      </c>
      <c r="AI62" s="87">
        <v>237116388</v>
      </c>
      <c r="AJ62" s="124">
        <f t="shared" si="32"/>
        <v>0.962040466329929</v>
      </c>
      <c r="AK62" s="125">
        <f t="shared" si="33"/>
        <v>-0.603479208224525</v>
      </c>
    </row>
    <row r="63" spans="1:37" ht="12.75">
      <c r="A63" s="62" t="s">
        <v>98</v>
      </c>
      <c r="B63" s="63" t="s">
        <v>333</v>
      </c>
      <c r="C63" s="64" t="s">
        <v>334</v>
      </c>
      <c r="D63" s="85">
        <v>1455674918</v>
      </c>
      <c r="E63" s="86">
        <v>230843836</v>
      </c>
      <c r="F63" s="87">
        <f t="shared" si="17"/>
        <v>1686518754</v>
      </c>
      <c r="G63" s="85">
        <v>1428053180</v>
      </c>
      <c r="H63" s="86">
        <v>224924199</v>
      </c>
      <c r="I63" s="87">
        <f t="shared" si="18"/>
        <v>1652977379</v>
      </c>
      <c r="J63" s="85">
        <v>344780197</v>
      </c>
      <c r="K63" s="86">
        <v>32490922</v>
      </c>
      <c r="L63" s="86">
        <f t="shared" si="19"/>
        <v>377271119</v>
      </c>
      <c r="M63" s="104">
        <f t="shared" si="20"/>
        <v>0.22369814631779658</v>
      </c>
      <c r="N63" s="85">
        <v>403981983</v>
      </c>
      <c r="O63" s="86">
        <v>29198081</v>
      </c>
      <c r="P63" s="86">
        <f t="shared" si="21"/>
        <v>433180064</v>
      </c>
      <c r="Q63" s="104">
        <f t="shared" si="22"/>
        <v>0.25684864930947576</v>
      </c>
      <c r="R63" s="85">
        <v>364681911</v>
      </c>
      <c r="S63" s="86">
        <v>19495003</v>
      </c>
      <c r="T63" s="86">
        <f t="shared" si="23"/>
        <v>384176914</v>
      </c>
      <c r="U63" s="104">
        <f t="shared" si="24"/>
        <v>0.23241510675264965</v>
      </c>
      <c r="V63" s="85">
        <v>0</v>
      </c>
      <c r="W63" s="86">
        <v>0</v>
      </c>
      <c r="X63" s="86">
        <f t="shared" si="25"/>
        <v>0</v>
      </c>
      <c r="Y63" s="104">
        <f t="shared" si="26"/>
        <v>0</v>
      </c>
      <c r="Z63" s="85">
        <f t="shared" si="27"/>
        <v>1113444091</v>
      </c>
      <c r="AA63" s="86">
        <f t="shared" si="28"/>
        <v>81184006</v>
      </c>
      <c r="AB63" s="86">
        <f t="shared" si="29"/>
        <v>1194628097</v>
      </c>
      <c r="AC63" s="104">
        <f t="shared" si="30"/>
        <v>0.7227129131813727</v>
      </c>
      <c r="AD63" s="85">
        <v>337278230</v>
      </c>
      <c r="AE63" s="86">
        <v>37913828</v>
      </c>
      <c r="AF63" s="86">
        <f t="shared" si="31"/>
        <v>375192058</v>
      </c>
      <c r="AG63" s="86">
        <v>1665578544</v>
      </c>
      <c r="AH63" s="86">
        <v>1655168653</v>
      </c>
      <c r="AI63" s="87">
        <v>1228425641</v>
      </c>
      <c r="AJ63" s="124">
        <f t="shared" si="32"/>
        <v>0.7421755111018284</v>
      </c>
      <c r="AK63" s="125">
        <f t="shared" si="33"/>
        <v>0.02394735125230185</v>
      </c>
    </row>
    <row r="64" spans="1:37" ht="12.75">
      <c r="A64" s="62" t="s">
        <v>98</v>
      </c>
      <c r="B64" s="63" t="s">
        <v>335</v>
      </c>
      <c r="C64" s="64" t="s">
        <v>336</v>
      </c>
      <c r="D64" s="85">
        <v>143057260</v>
      </c>
      <c r="E64" s="86">
        <v>108395000</v>
      </c>
      <c r="F64" s="87">
        <f t="shared" si="17"/>
        <v>251452260</v>
      </c>
      <c r="G64" s="85">
        <v>143057260</v>
      </c>
      <c r="H64" s="86">
        <v>108395000</v>
      </c>
      <c r="I64" s="87">
        <f t="shared" si="18"/>
        <v>251452260</v>
      </c>
      <c r="J64" s="85">
        <v>56074346</v>
      </c>
      <c r="K64" s="86">
        <v>5913633</v>
      </c>
      <c r="L64" s="86">
        <f t="shared" si="19"/>
        <v>61987979</v>
      </c>
      <c r="M64" s="104">
        <f t="shared" si="20"/>
        <v>0.2465198722015861</v>
      </c>
      <c r="N64" s="85">
        <v>42863472</v>
      </c>
      <c r="O64" s="86">
        <v>6635013</v>
      </c>
      <c r="P64" s="86">
        <f t="shared" si="21"/>
        <v>49498485</v>
      </c>
      <c r="Q64" s="104">
        <f t="shared" si="22"/>
        <v>0.1968504279897902</v>
      </c>
      <c r="R64" s="85">
        <v>2644266</v>
      </c>
      <c r="S64" s="86">
        <v>336165978</v>
      </c>
      <c r="T64" s="86">
        <f t="shared" si="23"/>
        <v>338810244</v>
      </c>
      <c r="U64" s="104">
        <f t="shared" si="24"/>
        <v>1.3474137953661662</v>
      </c>
      <c r="V64" s="85">
        <v>0</v>
      </c>
      <c r="W64" s="86">
        <v>0</v>
      </c>
      <c r="X64" s="86">
        <f t="shared" si="25"/>
        <v>0</v>
      </c>
      <c r="Y64" s="104">
        <f t="shared" si="26"/>
        <v>0</v>
      </c>
      <c r="Z64" s="85">
        <f t="shared" si="27"/>
        <v>101582084</v>
      </c>
      <c r="AA64" s="86">
        <f t="shared" si="28"/>
        <v>348714624</v>
      </c>
      <c r="AB64" s="86">
        <f t="shared" si="29"/>
        <v>450296708</v>
      </c>
      <c r="AC64" s="104">
        <f t="shared" si="30"/>
        <v>1.7907840955575425</v>
      </c>
      <c r="AD64" s="85">
        <v>33757096</v>
      </c>
      <c r="AE64" s="86">
        <v>11030970</v>
      </c>
      <c r="AF64" s="86">
        <f t="shared" si="31"/>
        <v>44788066</v>
      </c>
      <c r="AG64" s="86">
        <v>129793662</v>
      </c>
      <c r="AH64" s="86">
        <v>214269662</v>
      </c>
      <c r="AI64" s="87">
        <v>161375621</v>
      </c>
      <c r="AJ64" s="124">
        <f t="shared" si="32"/>
        <v>0.7531426497513213</v>
      </c>
      <c r="AK64" s="125">
        <f t="shared" si="33"/>
        <v>6.564743786882872</v>
      </c>
    </row>
    <row r="65" spans="1:37" ht="12.75">
      <c r="A65" s="62" t="s">
        <v>98</v>
      </c>
      <c r="B65" s="63" t="s">
        <v>337</v>
      </c>
      <c r="C65" s="64" t="s">
        <v>338</v>
      </c>
      <c r="D65" s="85">
        <v>113161716</v>
      </c>
      <c r="E65" s="86">
        <v>24491000</v>
      </c>
      <c r="F65" s="87">
        <f t="shared" si="17"/>
        <v>137652716</v>
      </c>
      <c r="G65" s="85">
        <v>113161716</v>
      </c>
      <c r="H65" s="86">
        <v>29780448</v>
      </c>
      <c r="I65" s="87">
        <f t="shared" si="18"/>
        <v>142942164</v>
      </c>
      <c r="J65" s="85">
        <v>13129315</v>
      </c>
      <c r="K65" s="86">
        <v>5747383</v>
      </c>
      <c r="L65" s="86">
        <f t="shared" si="19"/>
        <v>18876698</v>
      </c>
      <c r="M65" s="104">
        <f t="shared" si="20"/>
        <v>0.13713276823393736</v>
      </c>
      <c r="N65" s="85">
        <v>60372942</v>
      </c>
      <c r="O65" s="86">
        <v>7362539</v>
      </c>
      <c r="P65" s="86">
        <f t="shared" si="21"/>
        <v>67735481</v>
      </c>
      <c r="Q65" s="104">
        <f t="shared" si="22"/>
        <v>0.4920751509181991</v>
      </c>
      <c r="R65" s="85">
        <v>24494056</v>
      </c>
      <c r="S65" s="86">
        <v>10790260</v>
      </c>
      <c r="T65" s="86">
        <f t="shared" si="23"/>
        <v>35284316</v>
      </c>
      <c r="U65" s="104">
        <f t="shared" si="24"/>
        <v>0.24684330370148866</v>
      </c>
      <c r="V65" s="85">
        <v>0</v>
      </c>
      <c r="W65" s="86">
        <v>0</v>
      </c>
      <c r="X65" s="86">
        <f t="shared" si="25"/>
        <v>0</v>
      </c>
      <c r="Y65" s="104">
        <f t="shared" si="26"/>
        <v>0</v>
      </c>
      <c r="Z65" s="85">
        <f t="shared" si="27"/>
        <v>97996313</v>
      </c>
      <c r="AA65" s="86">
        <f t="shared" si="28"/>
        <v>23900182</v>
      </c>
      <c r="AB65" s="86">
        <f t="shared" si="29"/>
        <v>121896495</v>
      </c>
      <c r="AC65" s="104">
        <f t="shared" si="30"/>
        <v>0.852767941864935</v>
      </c>
      <c r="AD65" s="85">
        <v>26380355</v>
      </c>
      <c r="AE65" s="86">
        <v>6890430</v>
      </c>
      <c r="AF65" s="86">
        <f t="shared" si="31"/>
        <v>33270785</v>
      </c>
      <c r="AG65" s="86">
        <v>105873468</v>
      </c>
      <c r="AH65" s="86">
        <v>133182349</v>
      </c>
      <c r="AI65" s="87">
        <v>115063230</v>
      </c>
      <c r="AJ65" s="124">
        <f t="shared" si="32"/>
        <v>0.8639525497481652</v>
      </c>
      <c r="AK65" s="125">
        <f t="shared" si="33"/>
        <v>0.06051949180038885</v>
      </c>
    </row>
    <row r="66" spans="1:37" ht="12.75">
      <c r="A66" s="62" t="s">
        <v>113</v>
      </c>
      <c r="B66" s="63" t="s">
        <v>339</v>
      </c>
      <c r="C66" s="64" t="s">
        <v>340</v>
      </c>
      <c r="D66" s="85">
        <v>645833475</v>
      </c>
      <c r="E66" s="86">
        <v>354720174</v>
      </c>
      <c r="F66" s="87">
        <f t="shared" si="17"/>
        <v>1000553649</v>
      </c>
      <c r="G66" s="85">
        <v>654458516</v>
      </c>
      <c r="H66" s="86">
        <v>337303304</v>
      </c>
      <c r="I66" s="87">
        <f t="shared" si="18"/>
        <v>991761820</v>
      </c>
      <c r="J66" s="85">
        <v>216816682</v>
      </c>
      <c r="K66" s="86">
        <v>70448776</v>
      </c>
      <c r="L66" s="86">
        <f t="shared" si="19"/>
        <v>287265458</v>
      </c>
      <c r="M66" s="104">
        <f t="shared" si="20"/>
        <v>0.2871065017724002</v>
      </c>
      <c r="N66" s="85">
        <v>195339208</v>
      </c>
      <c r="O66" s="86">
        <v>67477898</v>
      </c>
      <c r="P66" s="86">
        <f t="shared" si="21"/>
        <v>262817106</v>
      </c>
      <c r="Q66" s="104">
        <f t="shared" si="22"/>
        <v>0.2626716780880982</v>
      </c>
      <c r="R66" s="85">
        <v>271254747</v>
      </c>
      <c r="S66" s="86">
        <v>46857943</v>
      </c>
      <c r="T66" s="86">
        <f t="shared" si="23"/>
        <v>318112690</v>
      </c>
      <c r="U66" s="104">
        <f t="shared" si="24"/>
        <v>0.3207551284843774</v>
      </c>
      <c r="V66" s="85">
        <v>0</v>
      </c>
      <c r="W66" s="86">
        <v>0</v>
      </c>
      <c r="X66" s="86">
        <f t="shared" si="25"/>
        <v>0</v>
      </c>
      <c r="Y66" s="104">
        <f t="shared" si="26"/>
        <v>0</v>
      </c>
      <c r="Z66" s="85">
        <f t="shared" si="27"/>
        <v>683410637</v>
      </c>
      <c r="AA66" s="86">
        <f t="shared" si="28"/>
        <v>184784617</v>
      </c>
      <c r="AB66" s="86">
        <f t="shared" si="29"/>
        <v>868195254</v>
      </c>
      <c r="AC66" s="104">
        <f t="shared" si="30"/>
        <v>0.8754070145592013</v>
      </c>
      <c r="AD66" s="85">
        <v>140966860</v>
      </c>
      <c r="AE66" s="86">
        <v>79816726</v>
      </c>
      <c r="AF66" s="86">
        <f t="shared" si="31"/>
        <v>220783586</v>
      </c>
      <c r="AG66" s="86">
        <v>937682325</v>
      </c>
      <c r="AH66" s="86">
        <v>910831811</v>
      </c>
      <c r="AI66" s="87">
        <v>831054695</v>
      </c>
      <c r="AJ66" s="124">
        <f t="shared" si="32"/>
        <v>0.9124129010026418</v>
      </c>
      <c r="AK66" s="125">
        <f t="shared" si="33"/>
        <v>0.4408348725706448</v>
      </c>
    </row>
    <row r="67" spans="1:37" ht="16.5">
      <c r="A67" s="65"/>
      <c r="B67" s="66" t="s">
        <v>341</v>
      </c>
      <c r="C67" s="67"/>
      <c r="D67" s="88">
        <f>SUM(D62:D66)</f>
        <v>2576431654</v>
      </c>
      <c r="E67" s="89">
        <f>SUM(E62:E66)</f>
        <v>776171010</v>
      </c>
      <c r="F67" s="90">
        <f t="shared" si="17"/>
        <v>3352602664</v>
      </c>
      <c r="G67" s="88">
        <f>SUM(G62:G66)</f>
        <v>2563238012</v>
      </c>
      <c r="H67" s="89">
        <f>SUM(H62:H66)</f>
        <v>758123951</v>
      </c>
      <c r="I67" s="90">
        <f t="shared" si="18"/>
        <v>3321361963</v>
      </c>
      <c r="J67" s="88">
        <f>SUM(J62:J66)</f>
        <v>636993383</v>
      </c>
      <c r="K67" s="89">
        <f>SUM(K62:K66)</f>
        <v>123185228</v>
      </c>
      <c r="L67" s="89">
        <f t="shared" si="19"/>
        <v>760178611</v>
      </c>
      <c r="M67" s="105">
        <f t="shared" si="20"/>
        <v>0.22674282853818076</v>
      </c>
      <c r="N67" s="88">
        <f>SUM(N62:N66)</f>
        <v>759935316</v>
      </c>
      <c r="O67" s="89">
        <f>SUM(O62:O66)</f>
        <v>119193940</v>
      </c>
      <c r="P67" s="89">
        <f t="shared" si="21"/>
        <v>879129256</v>
      </c>
      <c r="Q67" s="105">
        <f t="shared" si="22"/>
        <v>0.26222291876100473</v>
      </c>
      <c r="R67" s="88">
        <f>SUM(R62:R66)</f>
        <v>681726983</v>
      </c>
      <c r="S67" s="89">
        <f>SUM(S62:S66)</f>
        <v>422455101</v>
      </c>
      <c r="T67" s="89">
        <f t="shared" si="23"/>
        <v>1104182084</v>
      </c>
      <c r="U67" s="105">
        <f t="shared" si="24"/>
        <v>0.3324485847374052</v>
      </c>
      <c r="V67" s="88">
        <f>SUM(V62:V66)</f>
        <v>0</v>
      </c>
      <c r="W67" s="89">
        <f>SUM(W62:W66)</f>
        <v>0</v>
      </c>
      <c r="X67" s="89">
        <f t="shared" si="25"/>
        <v>0</v>
      </c>
      <c r="Y67" s="105">
        <f t="shared" si="26"/>
        <v>0</v>
      </c>
      <c r="Z67" s="88">
        <f t="shared" si="27"/>
        <v>2078655682</v>
      </c>
      <c r="AA67" s="89">
        <f t="shared" si="28"/>
        <v>664834269</v>
      </c>
      <c r="AB67" s="89">
        <f t="shared" si="29"/>
        <v>2743489951</v>
      </c>
      <c r="AC67" s="105">
        <f t="shared" si="30"/>
        <v>0.8260135394944909</v>
      </c>
      <c r="AD67" s="88">
        <f>SUM(AD62:AD66)</f>
        <v>593230199</v>
      </c>
      <c r="AE67" s="89">
        <f>SUM(AE62:AE66)</f>
        <v>150908867</v>
      </c>
      <c r="AF67" s="89">
        <f t="shared" si="31"/>
        <v>744139066</v>
      </c>
      <c r="AG67" s="89">
        <f>SUM(AG62:AG66)</f>
        <v>3093250362</v>
      </c>
      <c r="AH67" s="89">
        <f>SUM(AH62:AH66)</f>
        <v>3159924839</v>
      </c>
      <c r="AI67" s="90">
        <f>SUM(AI62:AI66)</f>
        <v>2573035575</v>
      </c>
      <c r="AJ67" s="126">
        <f t="shared" si="32"/>
        <v>0.814271131782448</v>
      </c>
      <c r="AK67" s="127">
        <f t="shared" si="33"/>
        <v>0.483838350182787</v>
      </c>
    </row>
    <row r="68" spans="1:37" ht="12.75">
      <c r="A68" s="62" t="s">
        <v>98</v>
      </c>
      <c r="B68" s="63" t="s">
        <v>342</v>
      </c>
      <c r="C68" s="64" t="s">
        <v>343</v>
      </c>
      <c r="D68" s="85">
        <v>317813913</v>
      </c>
      <c r="E68" s="86">
        <v>63705000</v>
      </c>
      <c r="F68" s="87">
        <f t="shared" si="17"/>
        <v>381518913</v>
      </c>
      <c r="G68" s="85">
        <v>322597504</v>
      </c>
      <c r="H68" s="86">
        <v>93986840</v>
      </c>
      <c r="I68" s="87">
        <f t="shared" si="18"/>
        <v>416584344</v>
      </c>
      <c r="J68" s="85">
        <v>128341393</v>
      </c>
      <c r="K68" s="86">
        <v>5806998</v>
      </c>
      <c r="L68" s="86">
        <f t="shared" si="19"/>
        <v>134148391</v>
      </c>
      <c r="M68" s="104">
        <f t="shared" si="20"/>
        <v>0.3516166209039288</v>
      </c>
      <c r="N68" s="85">
        <v>69465632</v>
      </c>
      <c r="O68" s="86">
        <v>14405663</v>
      </c>
      <c r="P68" s="86">
        <f t="shared" si="21"/>
        <v>83871295</v>
      </c>
      <c r="Q68" s="104">
        <f t="shared" si="22"/>
        <v>0.21983522216629928</v>
      </c>
      <c r="R68" s="85">
        <v>60872874</v>
      </c>
      <c r="S68" s="86">
        <v>18302443</v>
      </c>
      <c r="T68" s="86">
        <f t="shared" si="23"/>
        <v>79175317</v>
      </c>
      <c r="U68" s="104">
        <f t="shared" si="24"/>
        <v>0.1900583114568511</v>
      </c>
      <c r="V68" s="85">
        <v>0</v>
      </c>
      <c r="W68" s="86">
        <v>0</v>
      </c>
      <c r="X68" s="86">
        <f t="shared" si="25"/>
        <v>0</v>
      </c>
      <c r="Y68" s="104">
        <f t="shared" si="26"/>
        <v>0</v>
      </c>
      <c r="Z68" s="85">
        <f t="shared" si="27"/>
        <v>258679899</v>
      </c>
      <c r="AA68" s="86">
        <f t="shared" si="28"/>
        <v>38515104</v>
      </c>
      <c r="AB68" s="86">
        <f t="shared" si="29"/>
        <v>297195003</v>
      </c>
      <c r="AC68" s="104">
        <f t="shared" si="30"/>
        <v>0.7134089585469395</v>
      </c>
      <c r="AD68" s="85">
        <v>57116559</v>
      </c>
      <c r="AE68" s="86">
        <v>3715265</v>
      </c>
      <c r="AF68" s="86">
        <f t="shared" si="31"/>
        <v>60831824</v>
      </c>
      <c r="AG68" s="86">
        <v>367457270</v>
      </c>
      <c r="AH68" s="86">
        <v>385378378</v>
      </c>
      <c r="AI68" s="87">
        <v>264854980</v>
      </c>
      <c r="AJ68" s="124">
        <f t="shared" si="32"/>
        <v>0.6872595742774131</v>
      </c>
      <c r="AK68" s="125">
        <f t="shared" si="33"/>
        <v>0.30154435283742265</v>
      </c>
    </row>
    <row r="69" spans="1:37" ht="12.75">
      <c r="A69" s="62" t="s">
        <v>98</v>
      </c>
      <c r="B69" s="63" t="s">
        <v>344</v>
      </c>
      <c r="C69" s="64" t="s">
        <v>345</v>
      </c>
      <c r="D69" s="85">
        <v>134347033</v>
      </c>
      <c r="E69" s="86">
        <v>83009663</v>
      </c>
      <c r="F69" s="87">
        <f t="shared" si="17"/>
        <v>217356696</v>
      </c>
      <c r="G69" s="85">
        <v>153550946</v>
      </c>
      <c r="H69" s="86">
        <v>55820078</v>
      </c>
      <c r="I69" s="87">
        <f t="shared" si="18"/>
        <v>209371024</v>
      </c>
      <c r="J69" s="85">
        <v>48211729</v>
      </c>
      <c r="K69" s="86">
        <v>10172396</v>
      </c>
      <c r="L69" s="86">
        <f t="shared" si="19"/>
        <v>58384125</v>
      </c>
      <c r="M69" s="104">
        <f t="shared" si="20"/>
        <v>0.2686097372403931</v>
      </c>
      <c r="N69" s="85">
        <v>40458352</v>
      </c>
      <c r="O69" s="86">
        <v>13902805</v>
      </c>
      <c r="P69" s="86">
        <f t="shared" si="21"/>
        <v>54361157</v>
      </c>
      <c r="Q69" s="104">
        <f t="shared" si="22"/>
        <v>0.25010113790099203</v>
      </c>
      <c r="R69" s="85">
        <v>32965747</v>
      </c>
      <c r="S69" s="86">
        <v>5153340</v>
      </c>
      <c r="T69" s="86">
        <f t="shared" si="23"/>
        <v>38119087</v>
      </c>
      <c r="U69" s="104">
        <f t="shared" si="24"/>
        <v>0.1820647684275547</v>
      </c>
      <c r="V69" s="85">
        <v>0</v>
      </c>
      <c r="W69" s="86">
        <v>0</v>
      </c>
      <c r="X69" s="86">
        <f t="shared" si="25"/>
        <v>0</v>
      </c>
      <c r="Y69" s="104">
        <f t="shared" si="26"/>
        <v>0</v>
      </c>
      <c r="Z69" s="85">
        <f t="shared" si="27"/>
        <v>121635828</v>
      </c>
      <c r="AA69" s="86">
        <f t="shared" si="28"/>
        <v>29228541</v>
      </c>
      <c r="AB69" s="86">
        <f t="shared" si="29"/>
        <v>150864369</v>
      </c>
      <c r="AC69" s="104">
        <f t="shared" si="30"/>
        <v>0.7205599233253976</v>
      </c>
      <c r="AD69" s="85">
        <v>30094505</v>
      </c>
      <c r="AE69" s="86">
        <v>14076638</v>
      </c>
      <c r="AF69" s="86">
        <f t="shared" si="31"/>
        <v>44171143</v>
      </c>
      <c r="AG69" s="86">
        <v>188003061</v>
      </c>
      <c r="AH69" s="86">
        <v>191246206</v>
      </c>
      <c r="AI69" s="87">
        <v>162210942</v>
      </c>
      <c r="AJ69" s="124">
        <f t="shared" si="32"/>
        <v>0.8481786143250339</v>
      </c>
      <c r="AK69" s="125">
        <f t="shared" si="33"/>
        <v>-0.13701379654133017</v>
      </c>
    </row>
    <row r="70" spans="1:37" ht="12.75">
      <c r="A70" s="62" t="s">
        <v>98</v>
      </c>
      <c r="B70" s="63" t="s">
        <v>346</v>
      </c>
      <c r="C70" s="64" t="s">
        <v>347</v>
      </c>
      <c r="D70" s="85">
        <v>188796291</v>
      </c>
      <c r="E70" s="86">
        <v>73012200</v>
      </c>
      <c r="F70" s="87">
        <f t="shared" si="17"/>
        <v>261808491</v>
      </c>
      <c r="G70" s="85">
        <v>188796291</v>
      </c>
      <c r="H70" s="86">
        <v>73012200</v>
      </c>
      <c r="I70" s="87">
        <f t="shared" si="18"/>
        <v>261808491</v>
      </c>
      <c r="J70" s="85">
        <v>83273414</v>
      </c>
      <c r="K70" s="86">
        <v>10677717</v>
      </c>
      <c r="L70" s="86">
        <f t="shared" si="19"/>
        <v>93951131</v>
      </c>
      <c r="M70" s="104">
        <f t="shared" si="20"/>
        <v>0.3588544078197983</v>
      </c>
      <c r="N70" s="85">
        <v>64753581</v>
      </c>
      <c r="O70" s="86">
        <v>17581990</v>
      </c>
      <c r="P70" s="86">
        <f t="shared" si="21"/>
        <v>82335571</v>
      </c>
      <c r="Q70" s="104">
        <f t="shared" si="22"/>
        <v>0.3144877795426429</v>
      </c>
      <c r="R70" s="85">
        <v>47902300</v>
      </c>
      <c r="S70" s="86">
        <v>17305186</v>
      </c>
      <c r="T70" s="86">
        <f t="shared" si="23"/>
        <v>65207486</v>
      </c>
      <c r="U70" s="104">
        <f t="shared" si="24"/>
        <v>0.2490655889384428</v>
      </c>
      <c r="V70" s="85">
        <v>0</v>
      </c>
      <c r="W70" s="86">
        <v>0</v>
      </c>
      <c r="X70" s="86">
        <f t="shared" si="25"/>
        <v>0</v>
      </c>
      <c r="Y70" s="104">
        <f t="shared" si="26"/>
        <v>0</v>
      </c>
      <c r="Z70" s="85">
        <f t="shared" si="27"/>
        <v>195929295</v>
      </c>
      <c r="AA70" s="86">
        <f t="shared" si="28"/>
        <v>45564893</v>
      </c>
      <c r="AB70" s="86">
        <f t="shared" si="29"/>
        <v>241494188</v>
      </c>
      <c r="AC70" s="104">
        <f t="shared" si="30"/>
        <v>0.922407776300884</v>
      </c>
      <c r="AD70" s="85">
        <v>45324180</v>
      </c>
      <c r="AE70" s="86">
        <v>6999009</v>
      </c>
      <c r="AF70" s="86">
        <f t="shared" si="31"/>
        <v>52323189</v>
      </c>
      <c r="AG70" s="86">
        <v>262231721</v>
      </c>
      <c r="AH70" s="86">
        <v>267223182</v>
      </c>
      <c r="AI70" s="87">
        <v>217752333</v>
      </c>
      <c r="AJ70" s="124">
        <f t="shared" si="32"/>
        <v>0.8148706686682595</v>
      </c>
      <c r="AK70" s="125">
        <f t="shared" si="33"/>
        <v>0.2462444901819727</v>
      </c>
    </row>
    <row r="71" spans="1:37" ht="12.75">
      <c r="A71" s="62" t="s">
        <v>98</v>
      </c>
      <c r="B71" s="63" t="s">
        <v>348</v>
      </c>
      <c r="C71" s="64" t="s">
        <v>349</v>
      </c>
      <c r="D71" s="85">
        <v>189312885</v>
      </c>
      <c r="E71" s="86">
        <v>79738000</v>
      </c>
      <c r="F71" s="87">
        <f t="shared" si="17"/>
        <v>269050885</v>
      </c>
      <c r="G71" s="85">
        <v>164829996</v>
      </c>
      <c r="H71" s="86">
        <v>102695124</v>
      </c>
      <c r="I71" s="87">
        <f t="shared" si="18"/>
        <v>267525120</v>
      </c>
      <c r="J71" s="85">
        <v>54254553</v>
      </c>
      <c r="K71" s="86">
        <v>10905858</v>
      </c>
      <c r="L71" s="86">
        <f t="shared" si="19"/>
        <v>65160411</v>
      </c>
      <c r="M71" s="104">
        <f t="shared" si="20"/>
        <v>0.24218619834682945</v>
      </c>
      <c r="N71" s="85">
        <v>59358814</v>
      </c>
      <c r="O71" s="86">
        <v>8005175</v>
      </c>
      <c r="P71" s="86">
        <f t="shared" si="21"/>
        <v>67363989</v>
      </c>
      <c r="Q71" s="104">
        <f t="shared" si="22"/>
        <v>0.25037638883811886</v>
      </c>
      <c r="R71" s="85">
        <v>23901692</v>
      </c>
      <c r="S71" s="86">
        <v>21838169</v>
      </c>
      <c r="T71" s="86">
        <f t="shared" si="23"/>
        <v>45739861</v>
      </c>
      <c r="U71" s="104">
        <f t="shared" si="24"/>
        <v>0.1709740789948996</v>
      </c>
      <c r="V71" s="85">
        <v>0</v>
      </c>
      <c r="W71" s="86">
        <v>0</v>
      </c>
      <c r="X71" s="86">
        <f t="shared" si="25"/>
        <v>0</v>
      </c>
      <c r="Y71" s="104">
        <f t="shared" si="26"/>
        <v>0</v>
      </c>
      <c r="Z71" s="85">
        <f t="shared" si="27"/>
        <v>137515059</v>
      </c>
      <c r="AA71" s="86">
        <f t="shared" si="28"/>
        <v>40749202</v>
      </c>
      <c r="AB71" s="86">
        <f t="shared" si="29"/>
        <v>178264261</v>
      </c>
      <c r="AC71" s="104">
        <f t="shared" si="30"/>
        <v>0.666345878099223</v>
      </c>
      <c r="AD71" s="85">
        <v>32090334</v>
      </c>
      <c r="AE71" s="86">
        <v>6226400</v>
      </c>
      <c r="AF71" s="86">
        <f t="shared" si="31"/>
        <v>38316734</v>
      </c>
      <c r="AG71" s="86">
        <v>218410481</v>
      </c>
      <c r="AH71" s="86">
        <v>282815287</v>
      </c>
      <c r="AI71" s="87">
        <v>163716153</v>
      </c>
      <c r="AJ71" s="124">
        <f t="shared" si="32"/>
        <v>0.5788801402379639</v>
      </c>
      <c r="AK71" s="125">
        <f t="shared" si="33"/>
        <v>0.1937306817433866</v>
      </c>
    </row>
    <row r="72" spans="1:37" ht="12.75">
      <c r="A72" s="62" t="s">
        <v>113</v>
      </c>
      <c r="B72" s="63" t="s">
        <v>350</v>
      </c>
      <c r="C72" s="64" t="s">
        <v>351</v>
      </c>
      <c r="D72" s="85">
        <v>376993301</v>
      </c>
      <c r="E72" s="86">
        <v>399054000</v>
      </c>
      <c r="F72" s="87">
        <f t="shared" si="17"/>
        <v>776047301</v>
      </c>
      <c r="G72" s="85">
        <v>376993301</v>
      </c>
      <c r="H72" s="86">
        <v>399054000</v>
      </c>
      <c r="I72" s="87">
        <f t="shared" si="18"/>
        <v>776047301</v>
      </c>
      <c r="J72" s="85">
        <v>138673807</v>
      </c>
      <c r="K72" s="86">
        <v>37851600</v>
      </c>
      <c r="L72" s="86">
        <f t="shared" si="19"/>
        <v>176525407</v>
      </c>
      <c r="M72" s="104">
        <f t="shared" si="20"/>
        <v>0.22746732934001918</v>
      </c>
      <c r="N72" s="85">
        <v>97796611</v>
      </c>
      <c r="O72" s="86">
        <v>70232404</v>
      </c>
      <c r="P72" s="86">
        <f t="shared" si="21"/>
        <v>168029015</v>
      </c>
      <c r="Q72" s="104">
        <f t="shared" si="22"/>
        <v>0.21651903792910684</v>
      </c>
      <c r="R72" s="85">
        <v>109970884</v>
      </c>
      <c r="S72" s="86">
        <v>33022184</v>
      </c>
      <c r="T72" s="86">
        <f t="shared" si="23"/>
        <v>142993068</v>
      </c>
      <c r="U72" s="104">
        <f t="shared" si="24"/>
        <v>0.18425818608703595</v>
      </c>
      <c r="V72" s="85">
        <v>0</v>
      </c>
      <c r="W72" s="86">
        <v>0</v>
      </c>
      <c r="X72" s="86">
        <f t="shared" si="25"/>
        <v>0</v>
      </c>
      <c r="Y72" s="104">
        <f t="shared" si="26"/>
        <v>0</v>
      </c>
      <c r="Z72" s="85">
        <f t="shared" si="27"/>
        <v>346441302</v>
      </c>
      <c r="AA72" s="86">
        <f t="shared" si="28"/>
        <v>141106188</v>
      </c>
      <c r="AB72" s="86">
        <f t="shared" si="29"/>
        <v>487547490</v>
      </c>
      <c r="AC72" s="104">
        <f t="shared" si="30"/>
        <v>0.628244553356162</v>
      </c>
      <c r="AD72" s="85">
        <v>100513190</v>
      </c>
      <c r="AE72" s="86">
        <v>28619164</v>
      </c>
      <c r="AF72" s="86">
        <f t="shared" si="31"/>
        <v>129132354</v>
      </c>
      <c r="AG72" s="86">
        <v>711725727</v>
      </c>
      <c r="AH72" s="86">
        <v>693967121</v>
      </c>
      <c r="AI72" s="87">
        <v>444929718</v>
      </c>
      <c r="AJ72" s="124">
        <f t="shared" si="32"/>
        <v>0.641139478422062</v>
      </c>
      <c r="AK72" s="125">
        <f t="shared" si="33"/>
        <v>0.10733726731257454</v>
      </c>
    </row>
    <row r="73" spans="1:37" ht="16.5">
      <c r="A73" s="65"/>
      <c r="B73" s="66" t="s">
        <v>352</v>
      </c>
      <c r="C73" s="67"/>
      <c r="D73" s="88">
        <f>SUM(D68:D72)</f>
        <v>1207263423</v>
      </c>
      <c r="E73" s="89">
        <f>SUM(E68:E72)</f>
        <v>698518863</v>
      </c>
      <c r="F73" s="90">
        <f t="shared" si="17"/>
        <v>1905782286</v>
      </c>
      <c r="G73" s="88">
        <f>SUM(G68:G72)</f>
        <v>1206768038</v>
      </c>
      <c r="H73" s="89">
        <f>SUM(H68:H72)</f>
        <v>724568242</v>
      </c>
      <c r="I73" s="90">
        <f t="shared" si="18"/>
        <v>1931336280</v>
      </c>
      <c r="J73" s="88">
        <f>SUM(J68:J72)</f>
        <v>452754896</v>
      </c>
      <c r="K73" s="89">
        <f>SUM(K68:K72)</f>
        <v>75414569</v>
      </c>
      <c r="L73" s="89">
        <f t="shared" si="19"/>
        <v>528169465</v>
      </c>
      <c r="M73" s="105">
        <f t="shared" si="20"/>
        <v>0.27714050491494596</v>
      </c>
      <c r="N73" s="88">
        <f>SUM(N68:N72)</f>
        <v>331832990</v>
      </c>
      <c r="O73" s="89">
        <f>SUM(O68:O72)</f>
        <v>124128037</v>
      </c>
      <c r="P73" s="89">
        <f t="shared" si="21"/>
        <v>455961027</v>
      </c>
      <c r="Q73" s="105">
        <f t="shared" si="22"/>
        <v>0.239251372179036</v>
      </c>
      <c r="R73" s="88">
        <f>SUM(R68:R72)</f>
        <v>275613497</v>
      </c>
      <c r="S73" s="89">
        <f>SUM(S68:S72)</f>
        <v>95621322</v>
      </c>
      <c r="T73" s="89">
        <f t="shared" si="23"/>
        <v>371234819</v>
      </c>
      <c r="U73" s="105">
        <f t="shared" si="24"/>
        <v>0.19221656158191155</v>
      </c>
      <c r="V73" s="88">
        <f>SUM(V68:V72)</f>
        <v>0</v>
      </c>
      <c r="W73" s="89">
        <f>SUM(W68:W72)</f>
        <v>0</v>
      </c>
      <c r="X73" s="89">
        <f t="shared" si="25"/>
        <v>0</v>
      </c>
      <c r="Y73" s="105">
        <f t="shared" si="26"/>
        <v>0</v>
      </c>
      <c r="Z73" s="88">
        <f t="shared" si="27"/>
        <v>1060201383</v>
      </c>
      <c r="AA73" s="89">
        <f t="shared" si="28"/>
        <v>295163928</v>
      </c>
      <c r="AB73" s="89">
        <f t="shared" si="29"/>
        <v>1355365311</v>
      </c>
      <c r="AC73" s="105">
        <f t="shared" si="30"/>
        <v>0.7017759284260947</v>
      </c>
      <c r="AD73" s="88">
        <f>SUM(AD68:AD72)</f>
        <v>265138768</v>
      </c>
      <c r="AE73" s="89">
        <f>SUM(AE68:AE72)</f>
        <v>59636476</v>
      </c>
      <c r="AF73" s="89">
        <f t="shared" si="31"/>
        <v>324775244</v>
      </c>
      <c r="AG73" s="89">
        <f>SUM(AG68:AG72)</f>
        <v>1747828260</v>
      </c>
      <c r="AH73" s="89">
        <f>SUM(AH68:AH72)</f>
        <v>1820630174</v>
      </c>
      <c r="AI73" s="90">
        <f>SUM(AI68:AI72)</f>
        <v>1253464126</v>
      </c>
      <c r="AJ73" s="126">
        <f t="shared" si="32"/>
        <v>0.6884781675600198</v>
      </c>
      <c r="AK73" s="127">
        <f t="shared" si="33"/>
        <v>0.14305146669368685</v>
      </c>
    </row>
    <row r="74" spans="1:37" ht="16.5">
      <c r="A74" s="68"/>
      <c r="B74" s="69" t="s">
        <v>353</v>
      </c>
      <c r="C74" s="70"/>
      <c r="D74" s="91">
        <f>SUM(D9,D11:D15,D17:D24,D26:D29,D31:D35,D37:D40,D42:D47,D49:D53,D55:D60,D62:D66,D68:D72)</f>
        <v>58805826689</v>
      </c>
      <c r="E74" s="92">
        <f>SUM(E9,E11:E15,E17:E24,E26:E29,E31:E35,E37:E40,E42:E47,E49:E53,E55:E60,E62:E66,E68:E72)</f>
        <v>14570998196</v>
      </c>
      <c r="F74" s="93">
        <f t="shared" si="17"/>
        <v>73376824885</v>
      </c>
      <c r="G74" s="91">
        <f>SUM(G9,G11:G15,G17:G24,G26:G29,G31:G35,G37:G40,G42:G47,G49:G53,G55:G60,G62:G66,G68:G72)</f>
        <v>57388940843</v>
      </c>
      <c r="H74" s="92">
        <f>SUM(H9,H11:H15,H17:H24,H26:H29,H31:H35,H37:H40,H42:H47,H49:H53,H55:H60,H62:H66,H68:H72)</f>
        <v>17478584617</v>
      </c>
      <c r="I74" s="93">
        <f t="shared" si="18"/>
        <v>74867525460</v>
      </c>
      <c r="J74" s="91">
        <f>SUM(J9,J11:J15,J17:J24,J26:J29,J31:J35,J37:J40,J42:J47,J49:J53,J55:J60,J62:J66,J68:J72)</f>
        <v>16866168803</v>
      </c>
      <c r="K74" s="92">
        <f>SUM(K9,K11:K15,K17:K24,K26:K29,K31:K35,K37:K40,K42:K47,K49:K53,K55:K60,K62:K66,K68:K72)</f>
        <v>1821003735</v>
      </c>
      <c r="L74" s="92">
        <f t="shared" si="19"/>
        <v>18687172538</v>
      </c>
      <c r="M74" s="106">
        <f t="shared" si="20"/>
        <v>0.25467404139232674</v>
      </c>
      <c r="N74" s="91">
        <f>SUM(N9,N11:N15,N17:N24,N26:N29,N31:N35,N37:N40,N42:N47,N49:N53,N55:N60,N62:N66,N68:N72)</f>
        <v>13774715773</v>
      </c>
      <c r="O74" s="92">
        <f>SUM(O9,O11:O15,O17:O24,O26:O29,O31:O35,O37:O40,O42:O47,O49:O53,O55:O60,O62:O66,O68:O72)</f>
        <v>2666560639</v>
      </c>
      <c r="P74" s="92">
        <f t="shared" si="21"/>
        <v>16441276412</v>
      </c>
      <c r="Q74" s="106">
        <f t="shared" si="22"/>
        <v>0.22406633753596764</v>
      </c>
      <c r="R74" s="91">
        <f>SUM(R9,R11:R15,R17:R24,R26:R29,R31:R35,R37:R40,R42:R47,R49:R53,R55:R60,R62:R66,R68:R72)</f>
        <v>15994330661</v>
      </c>
      <c r="S74" s="92">
        <f>SUM(S9,S11:S15,S17:S24,S26:S29,S31:S35,S37:S40,S42:S47,S49:S53,S55:S60,S62:S66,S68:S72)</f>
        <v>2105096859</v>
      </c>
      <c r="T74" s="92">
        <f t="shared" si="23"/>
        <v>18099427520</v>
      </c>
      <c r="U74" s="106">
        <f t="shared" si="24"/>
        <v>0.24175271466224843</v>
      </c>
      <c r="V74" s="91">
        <f>SUM(V9,V11:V15,V17:V24,V26:V29,V31:V35,V37:V40,V42:V47,V49:V53,V55:V60,V62:V66,V68:V72)</f>
        <v>0</v>
      </c>
      <c r="W74" s="92">
        <f>SUM(W9,W11:W15,W17:W24,W26:W29,W31:W35,W37:W40,W42:W47,W49:W53,W55:W60,W62:W66,W68:W72)</f>
        <v>0</v>
      </c>
      <c r="X74" s="92">
        <f t="shared" si="25"/>
        <v>0</v>
      </c>
      <c r="Y74" s="106">
        <f t="shared" si="26"/>
        <v>0</v>
      </c>
      <c r="Z74" s="91">
        <f t="shared" si="27"/>
        <v>46635215237</v>
      </c>
      <c r="AA74" s="92">
        <f t="shared" si="28"/>
        <v>6592661233</v>
      </c>
      <c r="AB74" s="92">
        <f t="shared" si="29"/>
        <v>53227876470</v>
      </c>
      <c r="AC74" s="106">
        <f t="shared" si="30"/>
        <v>0.7109608090150974</v>
      </c>
      <c r="AD74" s="91">
        <f>SUM(AD9,AD11:AD15,AD17:AD24,AD26:AD29,AD31:AD35,AD37:AD40,AD42:AD47,AD49:AD53,AD55:AD60,AD62:AD66,AD68:AD72)</f>
        <v>13478161385</v>
      </c>
      <c r="AE74" s="92">
        <f>SUM(AE9,AE11:AE15,AE17:AE24,AE26:AE29,AE31:AE35,AE37:AE40,AE42:AE47,AE49:AE53,AE55:AE60,AE62:AE66,AE68:AE72)</f>
        <v>2505696913</v>
      </c>
      <c r="AF74" s="92">
        <f t="shared" si="31"/>
        <v>15983858298</v>
      </c>
      <c r="AG74" s="92">
        <f>SUM(AG9,AG11:AG15,AG17:AG24,AG26:AG29,AG31:AG35,AG37:AG40,AG42:AG47,AG49:AG53,AG55:AG60,AG62:AG66,AG68:AG72)</f>
        <v>68763533851</v>
      </c>
      <c r="AH74" s="92">
        <f>SUM(AH9,AH11:AH15,AH17:AH24,AH26:AH29,AH31:AH35,AH37:AH40,AH42:AH47,AH49:AH53,AH55:AH60,AH62:AH66,AH68:AH72)</f>
        <v>70442939589</v>
      </c>
      <c r="AI74" s="93">
        <f>SUM(AI9,AI11:AI15,AI17:AI24,AI26:AI29,AI31:AI35,AI37:AI40,AI42:AI47,AI49:AI53,AI55:AI60,AI62:AI66,AI68:AI72)</f>
        <v>51687809109</v>
      </c>
      <c r="AJ74" s="128">
        <f t="shared" si="32"/>
        <v>0.733754289792178</v>
      </c>
      <c r="AK74" s="129">
        <f t="shared" si="33"/>
        <v>0.13235660517990921</v>
      </c>
    </row>
    <row r="75" spans="1:37" ht="12.75">
      <c r="A75" s="71"/>
      <c r="B75" s="71"/>
      <c r="C75" s="71"/>
      <c r="D75" s="94"/>
      <c r="E75" s="94"/>
      <c r="F75" s="94"/>
      <c r="G75" s="94"/>
      <c r="H75" s="94"/>
      <c r="I75" s="94"/>
      <c r="J75" s="94"/>
      <c r="K75" s="94"/>
      <c r="L75" s="94"/>
      <c r="M75" s="107"/>
      <c r="N75" s="94"/>
      <c r="O75" s="94"/>
      <c r="P75" s="94"/>
      <c r="Q75" s="107"/>
      <c r="R75" s="94"/>
      <c r="S75" s="94"/>
      <c r="T75" s="94"/>
      <c r="U75" s="107"/>
      <c r="V75" s="94"/>
      <c r="W75" s="94"/>
      <c r="X75" s="94"/>
      <c r="Y75" s="107"/>
      <c r="Z75" s="94"/>
      <c r="AA75" s="94"/>
      <c r="AB75" s="94"/>
      <c r="AC75" s="107"/>
      <c r="AD75" s="94"/>
      <c r="AE75" s="94"/>
      <c r="AF75" s="94"/>
      <c r="AG75" s="94"/>
      <c r="AH75" s="94"/>
      <c r="AI75" s="94"/>
      <c r="AJ75" s="107"/>
      <c r="AK75" s="107"/>
    </row>
    <row r="76" spans="1:37" ht="12.75">
      <c r="A76" s="71"/>
      <c r="B76" s="71"/>
      <c r="C76" s="71"/>
      <c r="D76" s="94"/>
      <c r="E76" s="94"/>
      <c r="F76" s="94"/>
      <c r="G76" s="94"/>
      <c r="H76" s="94"/>
      <c r="I76" s="94"/>
      <c r="J76" s="94"/>
      <c r="K76" s="94"/>
      <c r="L76" s="94"/>
      <c r="M76" s="107"/>
      <c r="N76" s="94"/>
      <c r="O76" s="94"/>
      <c r="P76" s="94"/>
      <c r="Q76" s="107"/>
      <c r="R76" s="94"/>
      <c r="S76" s="94"/>
      <c r="T76" s="94"/>
      <c r="U76" s="107"/>
      <c r="V76" s="94"/>
      <c r="W76" s="94"/>
      <c r="X76" s="94"/>
      <c r="Y76" s="107"/>
      <c r="Z76" s="94"/>
      <c r="AA76" s="94"/>
      <c r="AB76" s="94"/>
      <c r="AC76" s="107"/>
      <c r="AD76" s="94"/>
      <c r="AE76" s="94"/>
      <c r="AF76" s="94"/>
      <c r="AG76" s="94"/>
      <c r="AH76" s="94"/>
      <c r="AI76" s="94"/>
      <c r="AJ76" s="107"/>
      <c r="AK76" s="107"/>
    </row>
    <row r="77" spans="1:37" ht="12.75">
      <c r="A77" s="71"/>
      <c r="B77" s="71"/>
      <c r="C77" s="71"/>
      <c r="D77" s="94"/>
      <c r="E77" s="94"/>
      <c r="F77" s="94"/>
      <c r="G77" s="94"/>
      <c r="H77" s="94"/>
      <c r="I77" s="94"/>
      <c r="J77" s="94"/>
      <c r="K77" s="94"/>
      <c r="L77" s="94"/>
      <c r="M77" s="107"/>
      <c r="N77" s="94"/>
      <c r="O77" s="94"/>
      <c r="P77" s="94"/>
      <c r="Q77" s="107"/>
      <c r="R77" s="94"/>
      <c r="S77" s="94"/>
      <c r="T77" s="94"/>
      <c r="U77" s="107"/>
      <c r="V77" s="94"/>
      <c r="W77" s="94"/>
      <c r="X77" s="94"/>
      <c r="Y77" s="107"/>
      <c r="Z77" s="94"/>
      <c r="AA77" s="94"/>
      <c r="AB77" s="94"/>
      <c r="AC77" s="107"/>
      <c r="AD77" s="94"/>
      <c r="AE77" s="94"/>
      <c r="AF77" s="94"/>
      <c r="AG77" s="94"/>
      <c r="AH77" s="94"/>
      <c r="AI77" s="94"/>
      <c r="AJ77" s="107"/>
      <c r="AK77" s="107"/>
    </row>
    <row r="78" spans="1:37" ht="12.75">
      <c r="A78" s="71"/>
      <c r="B78" s="71"/>
      <c r="C78" s="71"/>
      <c r="D78" s="94"/>
      <c r="E78" s="94"/>
      <c r="F78" s="94"/>
      <c r="G78" s="94"/>
      <c r="H78" s="94"/>
      <c r="I78" s="94"/>
      <c r="J78" s="94"/>
      <c r="K78" s="94"/>
      <c r="L78" s="94"/>
      <c r="M78" s="107"/>
      <c r="N78" s="94"/>
      <c r="O78" s="94"/>
      <c r="P78" s="94"/>
      <c r="Q78" s="107"/>
      <c r="R78" s="94"/>
      <c r="S78" s="94"/>
      <c r="T78" s="94"/>
      <c r="U78" s="107"/>
      <c r="V78" s="94"/>
      <c r="W78" s="94"/>
      <c r="X78" s="94"/>
      <c r="Y78" s="107"/>
      <c r="Z78" s="94"/>
      <c r="AA78" s="94"/>
      <c r="AB78" s="94"/>
      <c r="AC78" s="107"/>
      <c r="AD78" s="94"/>
      <c r="AE78" s="94"/>
      <c r="AF78" s="94"/>
      <c r="AG78" s="94"/>
      <c r="AH78" s="94"/>
      <c r="AI78" s="94"/>
      <c r="AJ78" s="107"/>
      <c r="AK78" s="107"/>
    </row>
    <row r="79" spans="1:37" ht="12.75">
      <c r="A79" s="71"/>
      <c r="B79" s="71"/>
      <c r="C79" s="71"/>
      <c r="D79" s="94"/>
      <c r="E79" s="94"/>
      <c r="F79" s="94"/>
      <c r="G79" s="94"/>
      <c r="H79" s="94"/>
      <c r="I79" s="94"/>
      <c r="J79" s="94"/>
      <c r="K79" s="94"/>
      <c r="L79" s="94"/>
      <c r="M79" s="107"/>
      <c r="N79" s="94"/>
      <c r="O79" s="94"/>
      <c r="P79" s="94"/>
      <c r="Q79" s="107"/>
      <c r="R79" s="94"/>
      <c r="S79" s="94"/>
      <c r="T79" s="94"/>
      <c r="U79" s="107"/>
      <c r="V79" s="94"/>
      <c r="W79" s="94"/>
      <c r="X79" s="94"/>
      <c r="Y79" s="107"/>
      <c r="Z79" s="94"/>
      <c r="AA79" s="94"/>
      <c r="AB79" s="94"/>
      <c r="AC79" s="107"/>
      <c r="AD79" s="94"/>
      <c r="AE79" s="94"/>
      <c r="AF79" s="94"/>
      <c r="AG79" s="94"/>
      <c r="AH79" s="94"/>
      <c r="AI79" s="94"/>
      <c r="AJ79" s="107"/>
      <c r="AK79" s="107"/>
    </row>
    <row r="80" spans="1:37" ht="12.75">
      <c r="A80" s="71"/>
      <c r="B80" s="71"/>
      <c r="C80" s="71"/>
      <c r="D80" s="94"/>
      <c r="E80" s="94"/>
      <c r="F80" s="94"/>
      <c r="G80" s="94"/>
      <c r="H80" s="94"/>
      <c r="I80" s="94"/>
      <c r="J80" s="94"/>
      <c r="K80" s="94"/>
      <c r="L80" s="94"/>
      <c r="M80" s="107"/>
      <c r="N80" s="94"/>
      <c r="O80" s="94"/>
      <c r="P80" s="94"/>
      <c r="Q80" s="107"/>
      <c r="R80" s="94"/>
      <c r="S80" s="94"/>
      <c r="T80" s="94"/>
      <c r="U80" s="107"/>
      <c r="V80" s="94"/>
      <c r="W80" s="94"/>
      <c r="X80" s="94"/>
      <c r="Y80" s="107"/>
      <c r="Z80" s="94"/>
      <c r="AA80" s="94"/>
      <c r="AB80" s="94"/>
      <c r="AC80" s="107"/>
      <c r="AD80" s="94"/>
      <c r="AE80" s="94"/>
      <c r="AF80" s="94"/>
      <c r="AG80" s="94"/>
      <c r="AH80" s="94"/>
      <c r="AI80" s="94"/>
      <c r="AJ80" s="107"/>
      <c r="AK80" s="107"/>
    </row>
    <row r="81" spans="1:37" ht="12.75">
      <c r="A81" s="71"/>
      <c r="B81" s="71"/>
      <c r="C81" s="71"/>
      <c r="D81" s="94"/>
      <c r="E81" s="94"/>
      <c r="F81" s="94"/>
      <c r="G81" s="94"/>
      <c r="H81" s="94"/>
      <c r="I81" s="94"/>
      <c r="J81" s="94"/>
      <c r="K81" s="94"/>
      <c r="L81" s="94"/>
      <c r="M81" s="107"/>
      <c r="N81" s="94"/>
      <c r="O81" s="94"/>
      <c r="P81" s="94"/>
      <c r="Q81" s="107"/>
      <c r="R81" s="94"/>
      <c r="S81" s="94"/>
      <c r="T81" s="94"/>
      <c r="U81" s="107"/>
      <c r="V81" s="94"/>
      <c r="W81" s="94"/>
      <c r="X81" s="94"/>
      <c r="Y81" s="107"/>
      <c r="Z81" s="94"/>
      <c r="AA81" s="94"/>
      <c r="AB81" s="94"/>
      <c r="AC81" s="107"/>
      <c r="AD81" s="94"/>
      <c r="AE81" s="94"/>
      <c r="AF81" s="94"/>
      <c r="AG81" s="94"/>
      <c r="AH81" s="94"/>
      <c r="AI81" s="94"/>
      <c r="AJ81" s="107"/>
      <c r="AK81" s="107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A1">
      <selection activeCell="AJ9" sqref="AJ9:AK8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2" width="12.140625" style="0" customWidth="1"/>
    <col min="13" max="13" width="13.7109375" style="0" customWidth="1"/>
    <col min="14" max="16" width="12.140625" style="0" customWidth="1"/>
    <col min="17" max="17" width="13.7109375" style="0" customWidth="1"/>
    <col min="18" max="21" width="12.140625" style="0" customWidth="1"/>
    <col min="22" max="25" width="12.140625" style="0" hidden="1" customWidth="1"/>
    <col min="26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40" t="s">
        <v>0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</row>
    <row r="3" spans="1:37" ht="16.5">
      <c r="A3" s="5"/>
      <c r="B3" s="130" t="s">
        <v>1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</row>
    <row r="4" spans="1:37" ht="15" customHeight="1">
      <c r="A4" s="8"/>
      <c r="B4" s="9"/>
      <c r="C4" s="10"/>
      <c r="D4" s="132" t="s">
        <v>2</v>
      </c>
      <c r="E4" s="132"/>
      <c r="F4" s="132"/>
      <c r="G4" s="132" t="s">
        <v>3</v>
      </c>
      <c r="H4" s="132"/>
      <c r="I4" s="132"/>
      <c r="J4" s="133" t="s">
        <v>4</v>
      </c>
      <c r="K4" s="134"/>
      <c r="L4" s="134"/>
      <c r="M4" s="135"/>
      <c r="N4" s="133" t="s">
        <v>5</v>
      </c>
      <c r="O4" s="136"/>
      <c r="P4" s="136"/>
      <c r="Q4" s="137"/>
      <c r="R4" s="133" t="s">
        <v>6</v>
      </c>
      <c r="S4" s="136"/>
      <c r="T4" s="136"/>
      <c r="U4" s="137"/>
      <c r="V4" s="133" t="s">
        <v>7</v>
      </c>
      <c r="W4" s="138"/>
      <c r="X4" s="138"/>
      <c r="Y4" s="139"/>
      <c r="Z4" s="133" t="s">
        <v>8</v>
      </c>
      <c r="AA4" s="134"/>
      <c r="AB4" s="134"/>
      <c r="AC4" s="135"/>
      <c r="AD4" s="133" t="s">
        <v>9</v>
      </c>
      <c r="AE4" s="134"/>
      <c r="AF4" s="134"/>
      <c r="AG4" s="134"/>
      <c r="AH4" s="134"/>
      <c r="AI4" s="134"/>
      <c r="AJ4" s="135"/>
      <c r="AK4" s="11"/>
    </row>
    <row r="5" spans="1:37" ht="38.25">
      <c r="A5" s="14"/>
      <c r="B5" s="15" t="s">
        <v>10</v>
      </c>
      <c r="C5" s="16" t="s">
        <v>11</v>
      </c>
      <c r="D5" s="17" t="s">
        <v>12</v>
      </c>
      <c r="E5" s="18" t="s">
        <v>13</v>
      </c>
      <c r="F5" s="19" t="s">
        <v>14</v>
      </c>
      <c r="G5" s="17" t="s">
        <v>12</v>
      </c>
      <c r="H5" s="18" t="s">
        <v>13</v>
      </c>
      <c r="I5" s="19" t="s">
        <v>14</v>
      </c>
      <c r="J5" s="17" t="s">
        <v>12</v>
      </c>
      <c r="K5" s="18" t="s">
        <v>13</v>
      </c>
      <c r="L5" s="18" t="s">
        <v>14</v>
      </c>
      <c r="M5" s="19" t="s">
        <v>15</v>
      </c>
      <c r="N5" s="17" t="s">
        <v>12</v>
      </c>
      <c r="O5" s="18" t="s">
        <v>13</v>
      </c>
      <c r="P5" s="20" t="s">
        <v>14</v>
      </c>
      <c r="Q5" s="21" t="s">
        <v>16</v>
      </c>
      <c r="R5" s="18" t="s">
        <v>12</v>
      </c>
      <c r="S5" s="18" t="s">
        <v>13</v>
      </c>
      <c r="T5" s="20" t="s">
        <v>14</v>
      </c>
      <c r="U5" s="21" t="s">
        <v>17</v>
      </c>
      <c r="V5" s="18" t="s">
        <v>12</v>
      </c>
      <c r="W5" s="18" t="s">
        <v>13</v>
      </c>
      <c r="X5" s="20" t="s">
        <v>14</v>
      </c>
      <c r="Y5" s="21" t="s">
        <v>18</v>
      </c>
      <c r="Z5" s="17" t="s">
        <v>12</v>
      </c>
      <c r="AA5" s="18" t="s">
        <v>13</v>
      </c>
      <c r="AB5" s="18" t="s">
        <v>14</v>
      </c>
      <c r="AC5" s="19" t="s">
        <v>19</v>
      </c>
      <c r="AD5" s="17" t="s">
        <v>12</v>
      </c>
      <c r="AE5" s="18" t="s">
        <v>13</v>
      </c>
      <c r="AF5" s="18" t="s">
        <v>14</v>
      </c>
      <c r="AG5" s="18"/>
      <c r="AH5" s="18"/>
      <c r="AI5" s="18"/>
      <c r="AJ5" s="22" t="s">
        <v>19</v>
      </c>
      <c r="AK5" s="23" t="s">
        <v>20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6.5">
      <c r="A7" s="60"/>
      <c r="B7" s="61" t="s">
        <v>30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2.75">
      <c r="A9" s="62" t="s">
        <v>98</v>
      </c>
      <c r="B9" s="63" t="s">
        <v>354</v>
      </c>
      <c r="C9" s="64" t="s">
        <v>355</v>
      </c>
      <c r="D9" s="85">
        <v>302600970</v>
      </c>
      <c r="E9" s="86">
        <v>113023557</v>
      </c>
      <c r="F9" s="87">
        <f>$D9+$E9</f>
        <v>415624527</v>
      </c>
      <c r="G9" s="85">
        <v>302600970</v>
      </c>
      <c r="H9" s="86">
        <v>113023557</v>
      </c>
      <c r="I9" s="87">
        <f>$G9+$H9</f>
        <v>415624527</v>
      </c>
      <c r="J9" s="85">
        <v>115325865</v>
      </c>
      <c r="K9" s="86">
        <v>49641852</v>
      </c>
      <c r="L9" s="86">
        <f>$J9+$K9</f>
        <v>164967717</v>
      </c>
      <c r="M9" s="104">
        <f>IF($F9=0,0,$L9/$F9)</f>
        <v>0.39691525952702017</v>
      </c>
      <c r="N9" s="85">
        <v>96889861</v>
      </c>
      <c r="O9" s="86">
        <v>64945884</v>
      </c>
      <c r="P9" s="86">
        <f>$N9+$O9</f>
        <v>161835745</v>
      </c>
      <c r="Q9" s="104">
        <f>IF($F9=0,0,$P9/$F9)</f>
        <v>0.3893796792218665</v>
      </c>
      <c r="R9" s="85">
        <v>76136756</v>
      </c>
      <c r="S9" s="86">
        <v>12349413</v>
      </c>
      <c r="T9" s="86">
        <f>$R9+$S9</f>
        <v>88486169</v>
      </c>
      <c r="U9" s="104">
        <f>IF($I9=0,0,$T9/$I9)</f>
        <v>0.2128992955220855</v>
      </c>
      <c r="V9" s="85">
        <v>0</v>
      </c>
      <c r="W9" s="86">
        <v>0</v>
      </c>
      <c r="X9" s="86">
        <f>$V9+$W9</f>
        <v>0</v>
      </c>
      <c r="Y9" s="104">
        <f>IF($I9=0,0,$X9/$I9)</f>
        <v>0</v>
      </c>
      <c r="Z9" s="85">
        <f>$J9+$N9+$R9</f>
        <v>288352482</v>
      </c>
      <c r="AA9" s="86">
        <f>$K9+$O9+$S9</f>
        <v>126937149</v>
      </c>
      <c r="AB9" s="86">
        <f>$Z9+$AA9</f>
        <v>415289631</v>
      </c>
      <c r="AC9" s="104">
        <f>IF($I9=0,0,$AB9/$I9)</f>
        <v>0.9991942342709722</v>
      </c>
      <c r="AD9" s="85">
        <v>67997853</v>
      </c>
      <c r="AE9" s="86">
        <v>28761756</v>
      </c>
      <c r="AF9" s="86">
        <f>$AD9+$AE9</f>
        <v>96759609</v>
      </c>
      <c r="AG9" s="86">
        <v>417411695</v>
      </c>
      <c r="AH9" s="86">
        <v>463579760</v>
      </c>
      <c r="AI9" s="87">
        <v>370675921</v>
      </c>
      <c r="AJ9" s="124">
        <f>IF($AH9=0,0,$AI9/$AH9)</f>
        <v>0.799594704048339</v>
      </c>
      <c r="AK9" s="125">
        <f>IF($AF9=0,0,(($T9/$AF9)-1))</f>
        <v>-0.08550509955037122</v>
      </c>
    </row>
    <row r="10" spans="1:37" ht="12.75">
      <c r="A10" s="62" t="s">
        <v>98</v>
      </c>
      <c r="B10" s="63" t="s">
        <v>356</v>
      </c>
      <c r="C10" s="64" t="s">
        <v>357</v>
      </c>
      <c r="D10" s="85">
        <v>298671898</v>
      </c>
      <c r="E10" s="86">
        <v>141632508</v>
      </c>
      <c r="F10" s="87">
        <f aca="true" t="shared" si="0" ref="F10:F41">$D10+$E10</f>
        <v>440304406</v>
      </c>
      <c r="G10" s="85">
        <v>319256338</v>
      </c>
      <c r="H10" s="86">
        <v>162818703</v>
      </c>
      <c r="I10" s="87">
        <f aca="true" t="shared" si="1" ref="I10:I41">$G10+$H10</f>
        <v>482075041</v>
      </c>
      <c r="J10" s="85">
        <v>107435673</v>
      </c>
      <c r="K10" s="86">
        <v>17299048</v>
      </c>
      <c r="L10" s="86">
        <f aca="true" t="shared" si="2" ref="L10:L41">$J10+$K10</f>
        <v>124734721</v>
      </c>
      <c r="M10" s="104">
        <f aca="true" t="shared" si="3" ref="M10:M41">IF($F10=0,0,$L10/$F10)</f>
        <v>0.2832920118450961</v>
      </c>
      <c r="N10" s="85">
        <v>85828667</v>
      </c>
      <c r="O10" s="86">
        <v>56952530</v>
      </c>
      <c r="P10" s="86">
        <f aca="true" t="shared" si="4" ref="P10:P41">$N10+$O10</f>
        <v>142781197</v>
      </c>
      <c r="Q10" s="104">
        <f aca="true" t="shared" si="5" ref="Q10:Q41">IF($F10=0,0,$P10/$F10)</f>
        <v>0.32427837435721685</v>
      </c>
      <c r="R10" s="85">
        <v>69530437</v>
      </c>
      <c r="S10" s="86">
        <v>38134722</v>
      </c>
      <c r="T10" s="86">
        <f aca="true" t="shared" si="6" ref="T10:T41">$R10+$S10</f>
        <v>107665159</v>
      </c>
      <c r="U10" s="104">
        <f aca="true" t="shared" si="7" ref="U10:U41">IF($I10=0,0,$T10/$I10)</f>
        <v>0.22333692857581483</v>
      </c>
      <c r="V10" s="85">
        <v>0</v>
      </c>
      <c r="W10" s="86">
        <v>0</v>
      </c>
      <c r="X10" s="86">
        <f aca="true" t="shared" si="8" ref="X10:X41">$V10+$W10</f>
        <v>0</v>
      </c>
      <c r="Y10" s="104">
        <f aca="true" t="shared" si="9" ref="Y10:Y41">IF($I10=0,0,$X10/$I10)</f>
        <v>0</v>
      </c>
      <c r="Z10" s="85">
        <f aca="true" t="shared" si="10" ref="Z10:Z41">$J10+$N10+$R10</f>
        <v>262794777</v>
      </c>
      <c r="AA10" s="86">
        <f aca="true" t="shared" si="11" ref="AA10:AA41">$K10+$O10+$S10</f>
        <v>112386300</v>
      </c>
      <c r="AB10" s="86">
        <f aca="true" t="shared" si="12" ref="AB10:AB41">$Z10+$AA10</f>
        <v>375181077</v>
      </c>
      <c r="AC10" s="104">
        <f aca="true" t="shared" si="13" ref="AC10:AC41">IF($I10=0,0,$AB10/$I10)</f>
        <v>0.7782628119923761</v>
      </c>
      <c r="AD10" s="85">
        <v>217392073</v>
      </c>
      <c r="AE10" s="86">
        <v>13380893</v>
      </c>
      <c r="AF10" s="86">
        <f aca="true" t="shared" si="14" ref="AF10:AF41">$AD10+$AE10</f>
        <v>230772966</v>
      </c>
      <c r="AG10" s="86">
        <v>421642141</v>
      </c>
      <c r="AH10" s="86">
        <v>450292414</v>
      </c>
      <c r="AI10" s="87">
        <v>323243190</v>
      </c>
      <c r="AJ10" s="124">
        <f aca="true" t="shared" si="15" ref="AJ10:AJ41">IF($AH10=0,0,$AI10/$AH10)</f>
        <v>0.7178517335626267</v>
      </c>
      <c r="AK10" s="125">
        <f aca="true" t="shared" si="16" ref="AK10:AK41">IF($AF10=0,0,(($T10/$AF10)-1))</f>
        <v>-0.5334585291069145</v>
      </c>
    </row>
    <row r="11" spans="1:37" ht="12.75">
      <c r="A11" s="62" t="s">
        <v>98</v>
      </c>
      <c r="B11" s="63" t="s">
        <v>358</v>
      </c>
      <c r="C11" s="64" t="s">
        <v>359</v>
      </c>
      <c r="D11" s="85">
        <v>1058796826</v>
      </c>
      <c r="E11" s="86">
        <v>141124514</v>
      </c>
      <c r="F11" s="87">
        <f t="shared" si="0"/>
        <v>1199921340</v>
      </c>
      <c r="G11" s="85">
        <v>1058796826</v>
      </c>
      <c r="H11" s="86">
        <v>163130910</v>
      </c>
      <c r="I11" s="87">
        <f t="shared" si="1"/>
        <v>1221927736</v>
      </c>
      <c r="J11" s="85">
        <v>312242298</v>
      </c>
      <c r="K11" s="86">
        <v>33883735</v>
      </c>
      <c r="L11" s="86">
        <f t="shared" si="2"/>
        <v>346126033</v>
      </c>
      <c r="M11" s="104">
        <f t="shared" si="3"/>
        <v>0.2884572692073299</v>
      </c>
      <c r="N11" s="85">
        <v>268946425</v>
      </c>
      <c r="O11" s="86">
        <v>45969693</v>
      </c>
      <c r="P11" s="86">
        <f t="shared" si="4"/>
        <v>314916118</v>
      </c>
      <c r="Q11" s="104">
        <f t="shared" si="5"/>
        <v>0.2624473017539633</v>
      </c>
      <c r="R11" s="85">
        <v>257833360</v>
      </c>
      <c r="S11" s="86">
        <v>29578000</v>
      </c>
      <c r="T11" s="86">
        <f t="shared" si="6"/>
        <v>287411360</v>
      </c>
      <c r="U11" s="104">
        <f t="shared" si="7"/>
        <v>0.23521142170063647</v>
      </c>
      <c r="V11" s="85">
        <v>0</v>
      </c>
      <c r="W11" s="86">
        <v>0</v>
      </c>
      <c r="X11" s="86">
        <f t="shared" si="8"/>
        <v>0</v>
      </c>
      <c r="Y11" s="104">
        <f t="shared" si="9"/>
        <v>0</v>
      </c>
      <c r="Z11" s="85">
        <f t="shared" si="10"/>
        <v>839022083</v>
      </c>
      <c r="AA11" s="86">
        <f t="shared" si="11"/>
        <v>109431428</v>
      </c>
      <c r="AB11" s="86">
        <f t="shared" si="12"/>
        <v>948453511</v>
      </c>
      <c r="AC11" s="104">
        <f t="shared" si="13"/>
        <v>0.776194436918813</v>
      </c>
      <c r="AD11" s="85">
        <v>227613140</v>
      </c>
      <c r="AE11" s="86">
        <v>28126849</v>
      </c>
      <c r="AF11" s="86">
        <f t="shared" si="14"/>
        <v>255739989</v>
      </c>
      <c r="AG11" s="86">
        <v>1140182564</v>
      </c>
      <c r="AH11" s="86">
        <v>1229801972</v>
      </c>
      <c r="AI11" s="87">
        <v>913474061</v>
      </c>
      <c r="AJ11" s="124">
        <f t="shared" si="15"/>
        <v>0.7427814248130024</v>
      </c>
      <c r="AK11" s="125">
        <f t="shared" si="16"/>
        <v>0.12384207539791525</v>
      </c>
    </row>
    <row r="12" spans="1:37" ht="12.75">
      <c r="A12" s="62" t="s">
        <v>98</v>
      </c>
      <c r="B12" s="63" t="s">
        <v>360</v>
      </c>
      <c r="C12" s="64" t="s">
        <v>361</v>
      </c>
      <c r="D12" s="85">
        <v>475671701</v>
      </c>
      <c r="E12" s="86">
        <v>63119000</v>
      </c>
      <c r="F12" s="87">
        <f t="shared" si="0"/>
        <v>538790701</v>
      </c>
      <c r="G12" s="85">
        <v>475471701</v>
      </c>
      <c r="H12" s="86">
        <v>64101000</v>
      </c>
      <c r="I12" s="87">
        <f t="shared" si="1"/>
        <v>539572701</v>
      </c>
      <c r="J12" s="85">
        <v>119589001</v>
      </c>
      <c r="K12" s="86">
        <v>12662091</v>
      </c>
      <c r="L12" s="86">
        <f t="shared" si="2"/>
        <v>132251092</v>
      </c>
      <c r="M12" s="104">
        <f t="shared" si="3"/>
        <v>0.2454591212404759</v>
      </c>
      <c r="N12" s="85">
        <v>104707109</v>
      </c>
      <c r="O12" s="86">
        <v>7198996</v>
      </c>
      <c r="P12" s="86">
        <f t="shared" si="4"/>
        <v>111906105</v>
      </c>
      <c r="Q12" s="104">
        <f t="shared" si="5"/>
        <v>0.20769865699668041</v>
      </c>
      <c r="R12" s="85">
        <v>107948313</v>
      </c>
      <c r="S12" s="86">
        <v>11710260</v>
      </c>
      <c r="T12" s="86">
        <f t="shared" si="6"/>
        <v>119658573</v>
      </c>
      <c r="U12" s="104">
        <f t="shared" si="7"/>
        <v>0.22176543175411687</v>
      </c>
      <c r="V12" s="85">
        <v>0</v>
      </c>
      <c r="W12" s="86">
        <v>0</v>
      </c>
      <c r="X12" s="86">
        <f t="shared" si="8"/>
        <v>0</v>
      </c>
      <c r="Y12" s="104">
        <f t="shared" si="9"/>
        <v>0</v>
      </c>
      <c r="Z12" s="85">
        <f t="shared" si="10"/>
        <v>332244423</v>
      </c>
      <c r="AA12" s="86">
        <f t="shared" si="11"/>
        <v>31571347</v>
      </c>
      <c r="AB12" s="86">
        <f t="shared" si="12"/>
        <v>363815770</v>
      </c>
      <c r="AC12" s="104">
        <f t="shared" si="13"/>
        <v>0.6742664507039247</v>
      </c>
      <c r="AD12" s="85">
        <v>87254234</v>
      </c>
      <c r="AE12" s="86">
        <v>4742417</v>
      </c>
      <c r="AF12" s="86">
        <f t="shared" si="14"/>
        <v>91996651</v>
      </c>
      <c r="AG12" s="86">
        <v>495884996</v>
      </c>
      <c r="AH12" s="86">
        <v>493084994</v>
      </c>
      <c r="AI12" s="87">
        <v>317757056</v>
      </c>
      <c r="AJ12" s="124">
        <f t="shared" si="15"/>
        <v>0.6444265387642277</v>
      </c>
      <c r="AK12" s="125">
        <f t="shared" si="16"/>
        <v>0.3006840107690443</v>
      </c>
    </row>
    <row r="13" spans="1:37" ht="12.75">
      <c r="A13" s="62" t="s">
        <v>98</v>
      </c>
      <c r="B13" s="63" t="s">
        <v>362</v>
      </c>
      <c r="C13" s="64" t="s">
        <v>363</v>
      </c>
      <c r="D13" s="85">
        <v>176289942</v>
      </c>
      <c r="E13" s="86">
        <v>96044850</v>
      </c>
      <c r="F13" s="87">
        <f t="shared" si="0"/>
        <v>272334792</v>
      </c>
      <c r="G13" s="85">
        <v>191507293</v>
      </c>
      <c r="H13" s="86">
        <v>99533247</v>
      </c>
      <c r="I13" s="87">
        <f t="shared" si="1"/>
        <v>291040540</v>
      </c>
      <c r="J13" s="85">
        <v>66004476</v>
      </c>
      <c r="K13" s="86">
        <v>8123430</v>
      </c>
      <c r="L13" s="86">
        <f t="shared" si="2"/>
        <v>74127906</v>
      </c>
      <c r="M13" s="104">
        <f t="shared" si="3"/>
        <v>0.2721940353474924</v>
      </c>
      <c r="N13" s="85">
        <v>58714433</v>
      </c>
      <c r="O13" s="86">
        <v>32652571</v>
      </c>
      <c r="P13" s="86">
        <f t="shared" si="4"/>
        <v>91367004</v>
      </c>
      <c r="Q13" s="104">
        <f t="shared" si="5"/>
        <v>0.3354951577395223</v>
      </c>
      <c r="R13" s="85">
        <v>50881100</v>
      </c>
      <c r="S13" s="86">
        <v>13759105</v>
      </c>
      <c r="T13" s="86">
        <f t="shared" si="6"/>
        <v>64640205</v>
      </c>
      <c r="U13" s="104">
        <f t="shared" si="7"/>
        <v>0.22210034725746455</v>
      </c>
      <c r="V13" s="85">
        <v>0</v>
      </c>
      <c r="W13" s="86">
        <v>0</v>
      </c>
      <c r="X13" s="86">
        <f t="shared" si="8"/>
        <v>0</v>
      </c>
      <c r="Y13" s="104">
        <f t="shared" si="9"/>
        <v>0</v>
      </c>
      <c r="Z13" s="85">
        <f t="shared" si="10"/>
        <v>175600009</v>
      </c>
      <c r="AA13" s="86">
        <f t="shared" si="11"/>
        <v>54535106</v>
      </c>
      <c r="AB13" s="86">
        <f t="shared" si="12"/>
        <v>230135115</v>
      </c>
      <c r="AC13" s="104">
        <f t="shared" si="13"/>
        <v>0.7907321605436823</v>
      </c>
      <c r="AD13" s="85">
        <v>39510349</v>
      </c>
      <c r="AE13" s="86">
        <v>11629210</v>
      </c>
      <c r="AF13" s="86">
        <f t="shared" si="14"/>
        <v>51139559</v>
      </c>
      <c r="AG13" s="86">
        <v>225984103</v>
      </c>
      <c r="AH13" s="86">
        <v>254991212</v>
      </c>
      <c r="AI13" s="87">
        <v>195501730</v>
      </c>
      <c r="AJ13" s="124">
        <f t="shared" si="15"/>
        <v>0.7666998735627014</v>
      </c>
      <c r="AK13" s="125">
        <f t="shared" si="16"/>
        <v>0.2639961365329724</v>
      </c>
    </row>
    <row r="14" spans="1:37" ht="12.75">
      <c r="A14" s="62" t="s">
        <v>113</v>
      </c>
      <c r="B14" s="63" t="s">
        <v>364</v>
      </c>
      <c r="C14" s="64" t="s">
        <v>365</v>
      </c>
      <c r="D14" s="85">
        <v>1026359250</v>
      </c>
      <c r="E14" s="86">
        <v>640834648</v>
      </c>
      <c r="F14" s="87">
        <f t="shared" si="0"/>
        <v>1667193898</v>
      </c>
      <c r="G14" s="85">
        <v>235218738</v>
      </c>
      <c r="H14" s="86">
        <v>610457626</v>
      </c>
      <c r="I14" s="87">
        <f t="shared" si="1"/>
        <v>845676364</v>
      </c>
      <c r="J14" s="85">
        <v>321272374</v>
      </c>
      <c r="K14" s="86">
        <v>11557801</v>
      </c>
      <c r="L14" s="86">
        <f t="shared" si="2"/>
        <v>332830175</v>
      </c>
      <c r="M14" s="104">
        <f t="shared" si="3"/>
        <v>0.19963495271861895</v>
      </c>
      <c r="N14" s="85">
        <v>329490257</v>
      </c>
      <c r="O14" s="86">
        <v>133987553</v>
      </c>
      <c r="P14" s="86">
        <f t="shared" si="4"/>
        <v>463477810</v>
      </c>
      <c r="Q14" s="104">
        <f t="shared" si="5"/>
        <v>0.27799874421085485</v>
      </c>
      <c r="R14" s="85">
        <v>335086560</v>
      </c>
      <c r="S14" s="86">
        <v>113255626</v>
      </c>
      <c r="T14" s="86">
        <f t="shared" si="6"/>
        <v>448342186</v>
      </c>
      <c r="U14" s="104">
        <f t="shared" si="7"/>
        <v>0.5301581137722327</v>
      </c>
      <c r="V14" s="85">
        <v>0</v>
      </c>
      <c r="W14" s="86">
        <v>0</v>
      </c>
      <c r="X14" s="86">
        <f t="shared" si="8"/>
        <v>0</v>
      </c>
      <c r="Y14" s="104">
        <f t="shared" si="9"/>
        <v>0</v>
      </c>
      <c r="Z14" s="85">
        <f t="shared" si="10"/>
        <v>985849191</v>
      </c>
      <c r="AA14" s="86">
        <f t="shared" si="11"/>
        <v>258800980</v>
      </c>
      <c r="AB14" s="86">
        <f t="shared" si="12"/>
        <v>1244650171</v>
      </c>
      <c r="AC14" s="104">
        <f t="shared" si="13"/>
        <v>1.471780723671733</v>
      </c>
      <c r="AD14" s="85">
        <v>25049613</v>
      </c>
      <c r="AE14" s="86">
        <v>30360117</v>
      </c>
      <c r="AF14" s="86">
        <f t="shared" si="14"/>
        <v>55409730</v>
      </c>
      <c r="AG14" s="86">
        <v>1401850153</v>
      </c>
      <c r="AH14" s="86">
        <v>1407280905</v>
      </c>
      <c r="AI14" s="87">
        <v>434543250</v>
      </c>
      <c r="AJ14" s="124">
        <f t="shared" si="15"/>
        <v>0.30878216883074955</v>
      </c>
      <c r="AK14" s="125">
        <f t="shared" si="16"/>
        <v>7.091398135309449</v>
      </c>
    </row>
    <row r="15" spans="1:37" ht="16.5">
      <c r="A15" s="65"/>
      <c r="B15" s="66" t="s">
        <v>366</v>
      </c>
      <c r="C15" s="67"/>
      <c r="D15" s="88">
        <f>SUM(D9:D14)</f>
        <v>3338390587</v>
      </c>
      <c r="E15" s="89">
        <f>SUM(E9:E14)</f>
        <v>1195779077</v>
      </c>
      <c r="F15" s="90">
        <f t="shared" si="0"/>
        <v>4534169664</v>
      </c>
      <c r="G15" s="88">
        <f>SUM(G9:G14)</f>
        <v>2582851866</v>
      </c>
      <c r="H15" s="89">
        <f>SUM(H9:H14)</f>
        <v>1213065043</v>
      </c>
      <c r="I15" s="90">
        <f t="shared" si="1"/>
        <v>3795916909</v>
      </c>
      <c r="J15" s="88">
        <f>SUM(J9:J14)</f>
        <v>1041869687</v>
      </c>
      <c r="K15" s="89">
        <f>SUM(K9:K14)</f>
        <v>133167957</v>
      </c>
      <c r="L15" s="89">
        <f t="shared" si="2"/>
        <v>1175037644</v>
      </c>
      <c r="M15" s="105">
        <f t="shared" si="3"/>
        <v>0.2591516707743559</v>
      </c>
      <c r="N15" s="88">
        <f>SUM(N9:N14)</f>
        <v>944576752</v>
      </c>
      <c r="O15" s="89">
        <f>SUM(O9:O14)</f>
        <v>341707227</v>
      </c>
      <c r="P15" s="89">
        <f t="shared" si="4"/>
        <v>1286283979</v>
      </c>
      <c r="Q15" s="105">
        <f t="shared" si="5"/>
        <v>0.28368677714306195</v>
      </c>
      <c r="R15" s="88">
        <f>SUM(R9:R14)</f>
        <v>897416526</v>
      </c>
      <c r="S15" s="89">
        <f>SUM(S9:S14)</f>
        <v>218787126</v>
      </c>
      <c r="T15" s="89">
        <f t="shared" si="6"/>
        <v>1116203652</v>
      </c>
      <c r="U15" s="105">
        <f t="shared" si="7"/>
        <v>0.2940537632300423</v>
      </c>
      <c r="V15" s="88">
        <f>SUM(V9:V14)</f>
        <v>0</v>
      </c>
      <c r="W15" s="89">
        <f>SUM(W9:W14)</f>
        <v>0</v>
      </c>
      <c r="X15" s="89">
        <f t="shared" si="8"/>
        <v>0</v>
      </c>
      <c r="Y15" s="105">
        <f t="shared" si="9"/>
        <v>0</v>
      </c>
      <c r="Z15" s="88">
        <f t="shared" si="10"/>
        <v>2883862965</v>
      </c>
      <c r="AA15" s="89">
        <f t="shared" si="11"/>
        <v>693662310</v>
      </c>
      <c r="AB15" s="89">
        <f t="shared" si="12"/>
        <v>3577525275</v>
      </c>
      <c r="AC15" s="105">
        <f t="shared" si="13"/>
        <v>0.9424666979716547</v>
      </c>
      <c r="AD15" s="88">
        <f>SUM(AD9:AD14)</f>
        <v>664817262</v>
      </c>
      <c r="AE15" s="89">
        <f>SUM(AE9:AE14)</f>
        <v>117001242</v>
      </c>
      <c r="AF15" s="89">
        <f t="shared" si="14"/>
        <v>781818504</v>
      </c>
      <c r="AG15" s="89">
        <f>SUM(AG9:AG14)</f>
        <v>4102955652</v>
      </c>
      <c r="AH15" s="89">
        <f>SUM(AH9:AH14)</f>
        <v>4299031257</v>
      </c>
      <c r="AI15" s="90">
        <f>SUM(AI9:AI14)</f>
        <v>2555195208</v>
      </c>
      <c r="AJ15" s="126">
        <f t="shared" si="15"/>
        <v>0.5943653477372239</v>
      </c>
      <c r="AK15" s="127">
        <f t="shared" si="16"/>
        <v>0.427701757235462</v>
      </c>
    </row>
    <row r="16" spans="1:37" ht="12.75">
      <c r="A16" s="62" t="s">
        <v>98</v>
      </c>
      <c r="B16" s="63" t="s">
        <v>367</v>
      </c>
      <c r="C16" s="64" t="s">
        <v>368</v>
      </c>
      <c r="D16" s="85">
        <v>296065000</v>
      </c>
      <c r="E16" s="86">
        <v>47468000</v>
      </c>
      <c r="F16" s="87">
        <f t="shared" si="0"/>
        <v>343533000</v>
      </c>
      <c r="G16" s="85">
        <v>296065000</v>
      </c>
      <c r="H16" s="86">
        <v>47468000</v>
      </c>
      <c r="I16" s="87">
        <f t="shared" si="1"/>
        <v>343533000</v>
      </c>
      <c r="J16" s="85">
        <v>78001390</v>
      </c>
      <c r="K16" s="86">
        <v>2529920</v>
      </c>
      <c r="L16" s="86">
        <f t="shared" si="2"/>
        <v>80531310</v>
      </c>
      <c r="M16" s="104">
        <f t="shared" si="3"/>
        <v>0.23442088532979363</v>
      </c>
      <c r="N16" s="85">
        <v>65450379</v>
      </c>
      <c r="O16" s="86">
        <v>8924311</v>
      </c>
      <c r="P16" s="86">
        <f t="shared" si="4"/>
        <v>74374690</v>
      </c>
      <c r="Q16" s="104">
        <f t="shared" si="5"/>
        <v>0.216499404715122</v>
      </c>
      <c r="R16" s="85">
        <v>60357659</v>
      </c>
      <c r="S16" s="86">
        <v>7058210</v>
      </c>
      <c r="T16" s="86">
        <f t="shared" si="6"/>
        <v>67415869</v>
      </c>
      <c r="U16" s="104">
        <f t="shared" si="7"/>
        <v>0.19624277434773368</v>
      </c>
      <c r="V16" s="85">
        <v>0</v>
      </c>
      <c r="W16" s="86">
        <v>0</v>
      </c>
      <c r="X16" s="86">
        <f t="shared" si="8"/>
        <v>0</v>
      </c>
      <c r="Y16" s="104">
        <f t="shared" si="9"/>
        <v>0</v>
      </c>
      <c r="Z16" s="85">
        <f t="shared" si="10"/>
        <v>203809428</v>
      </c>
      <c r="AA16" s="86">
        <f t="shared" si="11"/>
        <v>18512441</v>
      </c>
      <c r="AB16" s="86">
        <f t="shared" si="12"/>
        <v>222321869</v>
      </c>
      <c r="AC16" s="104">
        <f t="shared" si="13"/>
        <v>0.6471630643926494</v>
      </c>
      <c r="AD16" s="85">
        <v>51055459</v>
      </c>
      <c r="AE16" s="86">
        <v>12462143</v>
      </c>
      <c r="AF16" s="86">
        <f t="shared" si="14"/>
        <v>63517602</v>
      </c>
      <c r="AG16" s="86">
        <v>292574000</v>
      </c>
      <c r="AH16" s="86">
        <v>324768100</v>
      </c>
      <c r="AI16" s="87">
        <v>185713338</v>
      </c>
      <c r="AJ16" s="124">
        <f t="shared" si="15"/>
        <v>0.5718336807094047</v>
      </c>
      <c r="AK16" s="125">
        <f t="shared" si="16"/>
        <v>0.06137301908847248</v>
      </c>
    </row>
    <row r="17" spans="1:37" ht="12.75">
      <c r="A17" s="62" t="s">
        <v>98</v>
      </c>
      <c r="B17" s="63" t="s">
        <v>369</v>
      </c>
      <c r="C17" s="64" t="s">
        <v>370</v>
      </c>
      <c r="D17" s="85">
        <v>782779721</v>
      </c>
      <c r="E17" s="86">
        <v>252050000</v>
      </c>
      <c r="F17" s="87">
        <f t="shared" si="0"/>
        <v>1034829721</v>
      </c>
      <c r="G17" s="85">
        <v>712857719</v>
      </c>
      <c r="H17" s="86">
        <v>217403000</v>
      </c>
      <c r="I17" s="87">
        <f t="shared" si="1"/>
        <v>930260719</v>
      </c>
      <c r="J17" s="85">
        <v>196472332</v>
      </c>
      <c r="K17" s="86">
        <v>31884010</v>
      </c>
      <c r="L17" s="86">
        <f t="shared" si="2"/>
        <v>228356342</v>
      </c>
      <c r="M17" s="104">
        <f t="shared" si="3"/>
        <v>0.22067045173318905</v>
      </c>
      <c r="N17" s="85">
        <v>45934363</v>
      </c>
      <c r="O17" s="86">
        <v>40308418</v>
      </c>
      <c r="P17" s="86">
        <f t="shared" si="4"/>
        <v>86242781</v>
      </c>
      <c r="Q17" s="104">
        <f t="shared" si="5"/>
        <v>0.08334006962677873</v>
      </c>
      <c r="R17" s="85">
        <v>60718738</v>
      </c>
      <c r="S17" s="86">
        <v>48997122</v>
      </c>
      <c r="T17" s="86">
        <f t="shared" si="6"/>
        <v>109715860</v>
      </c>
      <c r="U17" s="104">
        <f t="shared" si="7"/>
        <v>0.11794097908158584</v>
      </c>
      <c r="V17" s="85">
        <v>0</v>
      </c>
      <c r="W17" s="86">
        <v>0</v>
      </c>
      <c r="X17" s="86">
        <f t="shared" si="8"/>
        <v>0</v>
      </c>
      <c r="Y17" s="104">
        <f t="shared" si="9"/>
        <v>0</v>
      </c>
      <c r="Z17" s="85">
        <f t="shared" si="10"/>
        <v>303125433</v>
      </c>
      <c r="AA17" s="86">
        <f t="shared" si="11"/>
        <v>121189550</v>
      </c>
      <c r="AB17" s="86">
        <f t="shared" si="12"/>
        <v>424314983</v>
      </c>
      <c r="AC17" s="104">
        <f t="shared" si="13"/>
        <v>0.4561247984931846</v>
      </c>
      <c r="AD17" s="85">
        <v>129215364</v>
      </c>
      <c r="AE17" s="86">
        <v>19890057</v>
      </c>
      <c r="AF17" s="86">
        <f t="shared" si="14"/>
        <v>149105421</v>
      </c>
      <c r="AG17" s="86">
        <v>906247000</v>
      </c>
      <c r="AH17" s="86">
        <v>946678667</v>
      </c>
      <c r="AI17" s="87">
        <v>581774799</v>
      </c>
      <c r="AJ17" s="124">
        <f t="shared" si="15"/>
        <v>0.6145430538153238</v>
      </c>
      <c r="AK17" s="125">
        <f t="shared" si="16"/>
        <v>-0.26417256150599644</v>
      </c>
    </row>
    <row r="18" spans="1:37" ht="12.75">
      <c r="A18" s="62" t="s">
        <v>98</v>
      </c>
      <c r="B18" s="63" t="s">
        <v>371</v>
      </c>
      <c r="C18" s="64" t="s">
        <v>372</v>
      </c>
      <c r="D18" s="85">
        <v>803254128</v>
      </c>
      <c r="E18" s="86">
        <v>163757000</v>
      </c>
      <c r="F18" s="87">
        <f t="shared" si="0"/>
        <v>967011128</v>
      </c>
      <c r="G18" s="85">
        <v>842127000</v>
      </c>
      <c r="H18" s="86">
        <v>182816000</v>
      </c>
      <c r="I18" s="87">
        <f t="shared" si="1"/>
        <v>1024943000</v>
      </c>
      <c r="J18" s="85">
        <v>252434342</v>
      </c>
      <c r="K18" s="86">
        <v>57277253</v>
      </c>
      <c r="L18" s="86">
        <f t="shared" si="2"/>
        <v>309711595</v>
      </c>
      <c r="M18" s="104">
        <f t="shared" si="3"/>
        <v>0.32027717782374887</v>
      </c>
      <c r="N18" s="85">
        <v>226894169</v>
      </c>
      <c r="O18" s="86">
        <v>46163799</v>
      </c>
      <c r="P18" s="86">
        <f t="shared" si="4"/>
        <v>273057968</v>
      </c>
      <c r="Q18" s="104">
        <f t="shared" si="5"/>
        <v>0.28237313935026404</v>
      </c>
      <c r="R18" s="85">
        <v>111410652</v>
      </c>
      <c r="S18" s="86">
        <v>42580795</v>
      </c>
      <c r="T18" s="86">
        <f t="shared" si="6"/>
        <v>153991447</v>
      </c>
      <c r="U18" s="104">
        <f t="shared" si="7"/>
        <v>0.1502439130761418</v>
      </c>
      <c r="V18" s="85">
        <v>0</v>
      </c>
      <c r="W18" s="86">
        <v>0</v>
      </c>
      <c r="X18" s="86">
        <f t="shared" si="8"/>
        <v>0</v>
      </c>
      <c r="Y18" s="104">
        <f t="shared" si="9"/>
        <v>0</v>
      </c>
      <c r="Z18" s="85">
        <f t="shared" si="10"/>
        <v>590739163</v>
      </c>
      <c r="AA18" s="86">
        <f t="shared" si="11"/>
        <v>146021847</v>
      </c>
      <c r="AB18" s="86">
        <f t="shared" si="12"/>
        <v>736761010</v>
      </c>
      <c r="AC18" s="104">
        <f t="shared" si="13"/>
        <v>0.7188312032961833</v>
      </c>
      <c r="AD18" s="85">
        <v>179579107</v>
      </c>
      <c r="AE18" s="86">
        <v>1070301</v>
      </c>
      <c r="AF18" s="86">
        <f t="shared" si="14"/>
        <v>180649408</v>
      </c>
      <c r="AG18" s="86">
        <v>836542991</v>
      </c>
      <c r="AH18" s="86">
        <v>926083000</v>
      </c>
      <c r="AI18" s="87">
        <v>639715983</v>
      </c>
      <c r="AJ18" s="124">
        <f t="shared" si="15"/>
        <v>0.6907760783860626</v>
      </c>
      <c r="AK18" s="125">
        <f t="shared" si="16"/>
        <v>-0.14756738643726974</v>
      </c>
    </row>
    <row r="19" spans="1:37" ht="12.75">
      <c r="A19" s="62" t="s">
        <v>98</v>
      </c>
      <c r="B19" s="63" t="s">
        <v>373</v>
      </c>
      <c r="C19" s="64" t="s">
        <v>374</v>
      </c>
      <c r="D19" s="85">
        <v>344636000</v>
      </c>
      <c r="E19" s="86">
        <v>131615000</v>
      </c>
      <c r="F19" s="87">
        <f t="shared" si="0"/>
        <v>476251000</v>
      </c>
      <c r="G19" s="85">
        <v>344636000</v>
      </c>
      <c r="H19" s="86">
        <v>131615000</v>
      </c>
      <c r="I19" s="87">
        <f t="shared" si="1"/>
        <v>476251000</v>
      </c>
      <c r="J19" s="85">
        <v>135148638</v>
      </c>
      <c r="K19" s="86">
        <v>37570394</v>
      </c>
      <c r="L19" s="86">
        <f t="shared" si="2"/>
        <v>172719032</v>
      </c>
      <c r="M19" s="104">
        <f t="shared" si="3"/>
        <v>0.3626638726217898</v>
      </c>
      <c r="N19" s="85">
        <v>107345178</v>
      </c>
      <c r="O19" s="86">
        <v>12696151</v>
      </c>
      <c r="P19" s="86">
        <f t="shared" si="4"/>
        <v>120041329</v>
      </c>
      <c r="Q19" s="104">
        <f t="shared" si="5"/>
        <v>0.25205475474067246</v>
      </c>
      <c r="R19" s="85">
        <v>1584273</v>
      </c>
      <c r="S19" s="86">
        <v>0</v>
      </c>
      <c r="T19" s="86">
        <f t="shared" si="6"/>
        <v>1584273</v>
      </c>
      <c r="U19" s="104">
        <f t="shared" si="7"/>
        <v>0.0033265504954320306</v>
      </c>
      <c r="V19" s="85">
        <v>0</v>
      </c>
      <c r="W19" s="86">
        <v>0</v>
      </c>
      <c r="X19" s="86">
        <f t="shared" si="8"/>
        <v>0</v>
      </c>
      <c r="Y19" s="104">
        <f t="shared" si="9"/>
        <v>0</v>
      </c>
      <c r="Z19" s="85">
        <f t="shared" si="10"/>
        <v>244078089</v>
      </c>
      <c r="AA19" s="86">
        <f t="shared" si="11"/>
        <v>50266545</v>
      </c>
      <c r="AB19" s="86">
        <f t="shared" si="12"/>
        <v>294344634</v>
      </c>
      <c r="AC19" s="104">
        <f t="shared" si="13"/>
        <v>0.6180451778578943</v>
      </c>
      <c r="AD19" s="85">
        <v>82776569</v>
      </c>
      <c r="AE19" s="86">
        <v>17691386</v>
      </c>
      <c r="AF19" s="86">
        <f t="shared" si="14"/>
        <v>100467955</v>
      </c>
      <c r="AG19" s="86">
        <v>374537000</v>
      </c>
      <c r="AH19" s="86">
        <v>381837000</v>
      </c>
      <c r="AI19" s="87">
        <v>294017394</v>
      </c>
      <c r="AJ19" s="124">
        <f t="shared" si="15"/>
        <v>0.7700076053394511</v>
      </c>
      <c r="AK19" s="125">
        <f t="shared" si="16"/>
        <v>-0.9842310615359893</v>
      </c>
    </row>
    <row r="20" spans="1:37" ht="12.75">
      <c r="A20" s="62" t="s">
        <v>113</v>
      </c>
      <c r="B20" s="63" t="s">
        <v>375</v>
      </c>
      <c r="C20" s="64" t="s">
        <v>376</v>
      </c>
      <c r="D20" s="85">
        <v>901224124</v>
      </c>
      <c r="E20" s="86">
        <v>634432291</v>
      </c>
      <c r="F20" s="87">
        <f t="shared" si="0"/>
        <v>1535656415</v>
      </c>
      <c r="G20" s="85">
        <v>939930388</v>
      </c>
      <c r="H20" s="86">
        <v>634432291</v>
      </c>
      <c r="I20" s="87">
        <f t="shared" si="1"/>
        <v>1574362679</v>
      </c>
      <c r="J20" s="85">
        <v>73524797</v>
      </c>
      <c r="K20" s="86">
        <v>63633577</v>
      </c>
      <c r="L20" s="86">
        <f t="shared" si="2"/>
        <v>137158374</v>
      </c>
      <c r="M20" s="104">
        <f t="shared" si="3"/>
        <v>0.08931579529135754</v>
      </c>
      <c r="N20" s="85">
        <v>594798178</v>
      </c>
      <c r="O20" s="86">
        <v>172326683</v>
      </c>
      <c r="P20" s="86">
        <f t="shared" si="4"/>
        <v>767124861</v>
      </c>
      <c r="Q20" s="104">
        <f t="shared" si="5"/>
        <v>0.4995419896709122</v>
      </c>
      <c r="R20" s="85">
        <v>293733658</v>
      </c>
      <c r="S20" s="86">
        <v>14436495</v>
      </c>
      <c r="T20" s="86">
        <f t="shared" si="6"/>
        <v>308170153</v>
      </c>
      <c r="U20" s="104">
        <f t="shared" si="7"/>
        <v>0.19574279618705315</v>
      </c>
      <c r="V20" s="85">
        <v>0</v>
      </c>
      <c r="W20" s="86">
        <v>0</v>
      </c>
      <c r="X20" s="86">
        <f t="shared" si="8"/>
        <v>0</v>
      </c>
      <c r="Y20" s="104">
        <f t="shared" si="9"/>
        <v>0</v>
      </c>
      <c r="Z20" s="85">
        <f t="shared" si="10"/>
        <v>962056633</v>
      </c>
      <c r="AA20" s="86">
        <f t="shared" si="11"/>
        <v>250396755</v>
      </c>
      <c r="AB20" s="86">
        <f t="shared" si="12"/>
        <v>1212453388</v>
      </c>
      <c r="AC20" s="104">
        <f t="shared" si="13"/>
        <v>0.770123303970927</v>
      </c>
      <c r="AD20" s="85">
        <v>298881702</v>
      </c>
      <c r="AE20" s="86">
        <v>102855759</v>
      </c>
      <c r="AF20" s="86">
        <f t="shared" si="14"/>
        <v>401737461</v>
      </c>
      <c r="AG20" s="86">
        <v>1580565858</v>
      </c>
      <c r="AH20" s="86">
        <v>1533793962</v>
      </c>
      <c r="AI20" s="87">
        <v>959747292</v>
      </c>
      <c r="AJ20" s="124">
        <f t="shared" si="15"/>
        <v>0.6257341701544656</v>
      </c>
      <c r="AK20" s="125">
        <f t="shared" si="16"/>
        <v>-0.23290660464446955</v>
      </c>
    </row>
    <row r="21" spans="1:37" ht="16.5">
      <c r="A21" s="65"/>
      <c r="B21" s="66" t="s">
        <v>377</v>
      </c>
      <c r="C21" s="67"/>
      <c r="D21" s="88">
        <f>SUM(D16:D20)</f>
        <v>3127958973</v>
      </c>
      <c r="E21" s="89">
        <f>SUM(E16:E20)</f>
        <v>1229322291</v>
      </c>
      <c r="F21" s="90">
        <f t="shared" si="0"/>
        <v>4357281264</v>
      </c>
      <c r="G21" s="88">
        <f>SUM(G16:G20)</f>
        <v>3135616107</v>
      </c>
      <c r="H21" s="89">
        <f>SUM(H16:H20)</f>
        <v>1213734291</v>
      </c>
      <c r="I21" s="90">
        <f t="shared" si="1"/>
        <v>4349350398</v>
      </c>
      <c r="J21" s="88">
        <f>SUM(J16:J20)</f>
        <v>735581499</v>
      </c>
      <c r="K21" s="89">
        <f>SUM(K16:K20)</f>
        <v>192895154</v>
      </c>
      <c r="L21" s="89">
        <f t="shared" si="2"/>
        <v>928476653</v>
      </c>
      <c r="M21" s="105">
        <f t="shared" si="3"/>
        <v>0.21308623353537087</v>
      </c>
      <c r="N21" s="88">
        <f>SUM(N16:N20)</f>
        <v>1040422267</v>
      </c>
      <c r="O21" s="89">
        <f>SUM(O16:O20)</f>
        <v>280419362</v>
      </c>
      <c r="P21" s="89">
        <f t="shared" si="4"/>
        <v>1320841629</v>
      </c>
      <c r="Q21" s="105">
        <f t="shared" si="5"/>
        <v>0.30313435120951143</v>
      </c>
      <c r="R21" s="88">
        <f>SUM(R16:R20)</f>
        <v>527804980</v>
      </c>
      <c r="S21" s="89">
        <f>SUM(S16:S20)</f>
        <v>113072622</v>
      </c>
      <c r="T21" s="89">
        <f t="shared" si="6"/>
        <v>640877602</v>
      </c>
      <c r="U21" s="105">
        <f t="shared" si="7"/>
        <v>0.14735018873041372</v>
      </c>
      <c r="V21" s="88">
        <f>SUM(V16:V20)</f>
        <v>0</v>
      </c>
      <c r="W21" s="89">
        <f>SUM(W16:W20)</f>
        <v>0</v>
      </c>
      <c r="X21" s="89">
        <f t="shared" si="8"/>
        <v>0</v>
      </c>
      <c r="Y21" s="105">
        <f t="shared" si="9"/>
        <v>0</v>
      </c>
      <c r="Z21" s="88">
        <f t="shared" si="10"/>
        <v>2303808746</v>
      </c>
      <c r="AA21" s="89">
        <f t="shared" si="11"/>
        <v>586387138</v>
      </c>
      <c r="AB21" s="89">
        <f t="shared" si="12"/>
        <v>2890195884</v>
      </c>
      <c r="AC21" s="105">
        <f t="shared" si="13"/>
        <v>0.6645120810061714</v>
      </c>
      <c r="AD21" s="88">
        <f>SUM(AD16:AD20)</f>
        <v>741508201</v>
      </c>
      <c r="AE21" s="89">
        <f>SUM(AE16:AE20)</f>
        <v>153969646</v>
      </c>
      <c r="AF21" s="89">
        <f t="shared" si="14"/>
        <v>895477847</v>
      </c>
      <c r="AG21" s="89">
        <f>SUM(AG16:AG20)</f>
        <v>3990466849</v>
      </c>
      <c r="AH21" s="89">
        <f>SUM(AH16:AH20)</f>
        <v>4113160729</v>
      </c>
      <c r="AI21" s="90">
        <f>SUM(AI16:AI20)</f>
        <v>2660968806</v>
      </c>
      <c r="AJ21" s="126">
        <f t="shared" si="15"/>
        <v>0.6469401468410256</v>
      </c>
      <c r="AK21" s="127">
        <f t="shared" si="16"/>
        <v>-0.2843177481754051</v>
      </c>
    </row>
    <row r="22" spans="1:37" ht="12.75">
      <c r="A22" s="62" t="s">
        <v>98</v>
      </c>
      <c r="B22" s="63" t="s">
        <v>378</v>
      </c>
      <c r="C22" s="64" t="s">
        <v>379</v>
      </c>
      <c r="D22" s="85">
        <v>269152996</v>
      </c>
      <c r="E22" s="86">
        <v>69568500</v>
      </c>
      <c r="F22" s="87">
        <f t="shared" si="0"/>
        <v>338721496</v>
      </c>
      <c r="G22" s="85">
        <v>269152996</v>
      </c>
      <c r="H22" s="86">
        <v>66041024</v>
      </c>
      <c r="I22" s="87">
        <f t="shared" si="1"/>
        <v>335194020</v>
      </c>
      <c r="J22" s="85">
        <v>98070851</v>
      </c>
      <c r="K22" s="86">
        <v>4216129</v>
      </c>
      <c r="L22" s="86">
        <f t="shared" si="2"/>
        <v>102286980</v>
      </c>
      <c r="M22" s="104">
        <f t="shared" si="3"/>
        <v>0.3019795944689616</v>
      </c>
      <c r="N22" s="85">
        <v>56947835</v>
      </c>
      <c r="O22" s="86">
        <v>24156180</v>
      </c>
      <c r="P22" s="86">
        <f t="shared" si="4"/>
        <v>81104015</v>
      </c>
      <c r="Q22" s="104">
        <f t="shared" si="5"/>
        <v>0.23944159422347377</v>
      </c>
      <c r="R22" s="85">
        <v>50467299</v>
      </c>
      <c r="S22" s="86">
        <v>8290758</v>
      </c>
      <c r="T22" s="86">
        <f t="shared" si="6"/>
        <v>58758057</v>
      </c>
      <c r="U22" s="104">
        <f t="shared" si="7"/>
        <v>0.1752956601075401</v>
      </c>
      <c r="V22" s="85">
        <v>0</v>
      </c>
      <c r="W22" s="86">
        <v>0</v>
      </c>
      <c r="X22" s="86">
        <f t="shared" si="8"/>
        <v>0</v>
      </c>
      <c r="Y22" s="104">
        <f t="shared" si="9"/>
        <v>0</v>
      </c>
      <c r="Z22" s="85">
        <f t="shared" si="10"/>
        <v>205485985</v>
      </c>
      <c r="AA22" s="86">
        <f t="shared" si="11"/>
        <v>36663067</v>
      </c>
      <c r="AB22" s="86">
        <f t="shared" si="12"/>
        <v>242149052</v>
      </c>
      <c r="AC22" s="104">
        <f t="shared" si="13"/>
        <v>0.7224145943892436</v>
      </c>
      <c r="AD22" s="85">
        <v>66058828</v>
      </c>
      <c r="AE22" s="86">
        <v>16346317</v>
      </c>
      <c r="AF22" s="86">
        <f t="shared" si="14"/>
        <v>82405145</v>
      </c>
      <c r="AG22" s="86">
        <v>287670293</v>
      </c>
      <c r="AH22" s="86">
        <v>347613243</v>
      </c>
      <c r="AI22" s="87">
        <v>272095341</v>
      </c>
      <c r="AJ22" s="124">
        <f t="shared" si="15"/>
        <v>0.7827530926374977</v>
      </c>
      <c r="AK22" s="125">
        <f t="shared" si="16"/>
        <v>-0.28696130563206945</v>
      </c>
    </row>
    <row r="23" spans="1:37" ht="12.75">
      <c r="A23" s="62" t="s">
        <v>98</v>
      </c>
      <c r="B23" s="63" t="s">
        <v>380</v>
      </c>
      <c r="C23" s="64" t="s">
        <v>381</v>
      </c>
      <c r="D23" s="85">
        <v>171964781</v>
      </c>
      <c r="E23" s="86">
        <v>47527108</v>
      </c>
      <c r="F23" s="87">
        <f t="shared" si="0"/>
        <v>219491889</v>
      </c>
      <c r="G23" s="85">
        <v>193845962</v>
      </c>
      <c r="H23" s="86">
        <v>63023414</v>
      </c>
      <c r="I23" s="87">
        <f t="shared" si="1"/>
        <v>256869376</v>
      </c>
      <c r="J23" s="85">
        <v>60124449</v>
      </c>
      <c r="K23" s="86">
        <v>279688</v>
      </c>
      <c r="L23" s="86">
        <f t="shared" si="2"/>
        <v>60404137</v>
      </c>
      <c r="M23" s="104">
        <f t="shared" si="3"/>
        <v>0.2751998594353525</v>
      </c>
      <c r="N23" s="85">
        <v>29651292</v>
      </c>
      <c r="O23" s="86">
        <v>15809175</v>
      </c>
      <c r="P23" s="86">
        <f t="shared" si="4"/>
        <v>45460467</v>
      </c>
      <c r="Q23" s="104">
        <f t="shared" si="5"/>
        <v>0.20711684248159165</v>
      </c>
      <c r="R23" s="85">
        <v>58338054</v>
      </c>
      <c r="S23" s="86">
        <v>16874602</v>
      </c>
      <c r="T23" s="86">
        <f t="shared" si="6"/>
        <v>75212656</v>
      </c>
      <c r="U23" s="104">
        <f t="shared" si="7"/>
        <v>0.2928050714772632</v>
      </c>
      <c r="V23" s="85">
        <v>0</v>
      </c>
      <c r="W23" s="86">
        <v>0</v>
      </c>
      <c r="X23" s="86">
        <f t="shared" si="8"/>
        <v>0</v>
      </c>
      <c r="Y23" s="104">
        <f t="shared" si="9"/>
        <v>0</v>
      </c>
      <c r="Z23" s="85">
        <f t="shared" si="10"/>
        <v>148113795</v>
      </c>
      <c r="AA23" s="86">
        <f t="shared" si="11"/>
        <v>32963465</v>
      </c>
      <c r="AB23" s="86">
        <f t="shared" si="12"/>
        <v>181077260</v>
      </c>
      <c r="AC23" s="104">
        <f t="shared" si="13"/>
        <v>0.7049390737804416</v>
      </c>
      <c r="AD23" s="85">
        <v>40182102</v>
      </c>
      <c r="AE23" s="86">
        <v>9337693</v>
      </c>
      <c r="AF23" s="86">
        <f t="shared" si="14"/>
        <v>49519795</v>
      </c>
      <c r="AG23" s="86">
        <v>253535347</v>
      </c>
      <c r="AH23" s="86">
        <v>295018507</v>
      </c>
      <c r="AI23" s="87">
        <v>198931867</v>
      </c>
      <c r="AJ23" s="124">
        <f t="shared" si="15"/>
        <v>0.6743030090651229</v>
      </c>
      <c r="AK23" s="125">
        <f t="shared" si="16"/>
        <v>0.5188402132924823</v>
      </c>
    </row>
    <row r="24" spans="1:37" ht="12.75">
      <c r="A24" s="62" t="s">
        <v>98</v>
      </c>
      <c r="B24" s="63" t="s">
        <v>84</v>
      </c>
      <c r="C24" s="64" t="s">
        <v>85</v>
      </c>
      <c r="D24" s="85">
        <v>3292262001</v>
      </c>
      <c r="E24" s="86">
        <v>1230118000</v>
      </c>
      <c r="F24" s="87">
        <f t="shared" si="0"/>
        <v>4522380001</v>
      </c>
      <c r="G24" s="85">
        <v>3351706672</v>
      </c>
      <c r="H24" s="86">
        <v>1231379000</v>
      </c>
      <c r="I24" s="87">
        <f t="shared" si="1"/>
        <v>4583085672</v>
      </c>
      <c r="J24" s="85">
        <v>729767170</v>
      </c>
      <c r="K24" s="86">
        <v>206746265</v>
      </c>
      <c r="L24" s="86">
        <f t="shared" si="2"/>
        <v>936513435</v>
      </c>
      <c r="M24" s="104">
        <f t="shared" si="3"/>
        <v>0.20708419787654195</v>
      </c>
      <c r="N24" s="85">
        <v>710399720</v>
      </c>
      <c r="O24" s="86">
        <v>224552477</v>
      </c>
      <c r="P24" s="86">
        <f t="shared" si="4"/>
        <v>934952197</v>
      </c>
      <c r="Q24" s="104">
        <f t="shared" si="5"/>
        <v>0.20673897301714164</v>
      </c>
      <c r="R24" s="85">
        <v>679090514</v>
      </c>
      <c r="S24" s="86">
        <v>236665658</v>
      </c>
      <c r="T24" s="86">
        <f t="shared" si="6"/>
        <v>915756172</v>
      </c>
      <c r="U24" s="104">
        <f t="shared" si="7"/>
        <v>0.19981214350731866</v>
      </c>
      <c r="V24" s="85">
        <v>0</v>
      </c>
      <c r="W24" s="86">
        <v>0</v>
      </c>
      <c r="X24" s="86">
        <f t="shared" si="8"/>
        <v>0</v>
      </c>
      <c r="Y24" s="104">
        <f t="shared" si="9"/>
        <v>0</v>
      </c>
      <c r="Z24" s="85">
        <f t="shared" si="10"/>
        <v>2119257404</v>
      </c>
      <c r="AA24" s="86">
        <f t="shared" si="11"/>
        <v>667964400</v>
      </c>
      <c r="AB24" s="86">
        <f t="shared" si="12"/>
        <v>2787221804</v>
      </c>
      <c r="AC24" s="104">
        <f t="shared" si="13"/>
        <v>0.6081539825948076</v>
      </c>
      <c r="AD24" s="85">
        <v>615751475</v>
      </c>
      <c r="AE24" s="86">
        <v>162912186</v>
      </c>
      <c r="AF24" s="86">
        <f t="shared" si="14"/>
        <v>778663661</v>
      </c>
      <c r="AG24" s="86">
        <v>3914791997</v>
      </c>
      <c r="AH24" s="86">
        <v>3931179102</v>
      </c>
      <c r="AI24" s="87">
        <v>2358875656</v>
      </c>
      <c r="AJ24" s="124">
        <f t="shared" si="15"/>
        <v>0.6000427848224759</v>
      </c>
      <c r="AK24" s="125">
        <f t="shared" si="16"/>
        <v>0.17606126735635597</v>
      </c>
    </row>
    <row r="25" spans="1:37" ht="12.75">
      <c r="A25" s="62" t="s">
        <v>98</v>
      </c>
      <c r="B25" s="63" t="s">
        <v>382</v>
      </c>
      <c r="C25" s="64" t="s">
        <v>383</v>
      </c>
      <c r="D25" s="85">
        <v>480490994</v>
      </c>
      <c r="E25" s="86">
        <v>219628474</v>
      </c>
      <c r="F25" s="87">
        <f t="shared" si="0"/>
        <v>700119468</v>
      </c>
      <c r="G25" s="85">
        <v>511045614</v>
      </c>
      <c r="H25" s="86">
        <v>201570735</v>
      </c>
      <c r="I25" s="87">
        <f t="shared" si="1"/>
        <v>712616349</v>
      </c>
      <c r="J25" s="85">
        <v>121390696</v>
      </c>
      <c r="K25" s="86">
        <v>2844357</v>
      </c>
      <c r="L25" s="86">
        <f t="shared" si="2"/>
        <v>124235053</v>
      </c>
      <c r="M25" s="104">
        <f t="shared" si="3"/>
        <v>0.17744836228436373</v>
      </c>
      <c r="N25" s="85">
        <v>82047931</v>
      </c>
      <c r="O25" s="86">
        <v>14671971</v>
      </c>
      <c r="P25" s="86">
        <f t="shared" si="4"/>
        <v>96719902</v>
      </c>
      <c r="Q25" s="104">
        <f t="shared" si="5"/>
        <v>0.13814771109892918</v>
      </c>
      <c r="R25" s="85">
        <v>12513264</v>
      </c>
      <c r="S25" s="86">
        <v>11294366</v>
      </c>
      <c r="T25" s="86">
        <f t="shared" si="6"/>
        <v>23807630</v>
      </c>
      <c r="U25" s="104">
        <f t="shared" si="7"/>
        <v>0.033408761998526645</v>
      </c>
      <c r="V25" s="85">
        <v>0</v>
      </c>
      <c r="W25" s="86">
        <v>0</v>
      </c>
      <c r="X25" s="86">
        <f t="shared" si="8"/>
        <v>0</v>
      </c>
      <c r="Y25" s="104">
        <f t="shared" si="9"/>
        <v>0</v>
      </c>
      <c r="Z25" s="85">
        <f t="shared" si="10"/>
        <v>215951891</v>
      </c>
      <c r="AA25" s="86">
        <f t="shared" si="11"/>
        <v>28810694</v>
      </c>
      <c r="AB25" s="86">
        <f t="shared" si="12"/>
        <v>244762585</v>
      </c>
      <c r="AC25" s="104">
        <f t="shared" si="13"/>
        <v>0.3434703474646215</v>
      </c>
      <c r="AD25" s="85">
        <v>100815139</v>
      </c>
      <c r="AE25" s="86">
        <v>24962114</v>
      </c>
      <c r="AF25" s="86">
        <f t="shared" si="14"/>
        <v>125777253</v>
      </c>
      <c r="AG25" s="86">
        <v>538928431</v>
      </c>
      <c r="AH25" s="86">
        <v>580110415</v>
      </c>
      <c r="AI25" s="87">
        <v>366546061</v>
      </c>
      <c r="AJ25" s="124">
        <f t="shared" si="15"/>
        <v>0.6318556804397315</v>
      </c>
      <c r="AK25" s="125">
        <f t="shared" si="16"/>
        <v>-0.8107159328722182</v>
      </c>
    </row>
    <row r="26" spans="1:37" ht="12.75">
      <c r="A26" s="62" t="s">
        <v>113</v>
      </c>
      <c r="B26" s="63" t="s">
        <v>384</v>
      </c>
      <c r="C26" s="64" t="s">
        <v>385</v>
      </c>
      <c r="D26" s="85">
        <v>704040000</v>
      </c>
      <c r="E26" s="86">
        <v>237974000</v>
      </c>
      <c r="F26" s="87">
        <f t="shared" si="0"/>
        <v>942014000</v>
      </c>
      <c r="G26" s="85">
        <v>739441000</v>
      </c>
      <c r="H26" s="86">
        <v>296529000</v>
      </c>
      <c r="I26" s="87">
        <f t="shared" si="1"/>
        <v>1035970000</v>
      </c>
      <c r="J26" s="85">
        <v>238223249</v>
      </c>
      <c r="K26" s="86">
        <v>16300900</v>
      </c>
      <c r="L26" s="86">
        <f t="shared" si="2"/>
        <v>254524149</v>
      </c>
      <c r="M26" s="104">
        <f t="shared" si="3"/>
        <v>0.27019147167664176</v>
      </c>
      <c r="N26" s="85">
        <v>204656746</v>
      </c>
      <c r="O26" s="86">
        <v>43458265</v>
      </c>
      <c r="P26" s="86">
        <f t="shared" si="4"/>
        <v>248115011</v>
      </c>
      <c r="Q26" s="104">
        <f t="shared" si="5"/>
        <v>0.26338781695388813</v>
      </c>
      <c r="R26" s="85">
        <v>187041372</v>
      </c>
      <c r="S26" s="86">
        <v>55617545</v>
      </c>
      <c r="T26" s="86">
        <f t="shared" si="6"/>
        <v>242658917</v>
      </c>
      <c r="U26" s="104">
        <f t="shared" si="7"/>
        <v>0.23423353668542526</v>
      </c>
      <c r="V26" s="85">
        <v>0</v>
      </c>
      <c r="W26" s="86">
        <v>0</v>
      </c>
      <c r="X26" s="86">
        <f t="shared" si="8"/>
        <v>0</v>
      </c>
      <c r="Y26" s="104">
        <f t="shared" si="9"/>
        <v>0</v>
      </c>
      <c r="Z26" s="85">
        <f t="shared" si="10"/>
        <v>629921367</v>
      </c>
      <c r="AA26" s="86">
        <f t="shared" si="11"/>
        <v>115376710</v>
      </c>
      <c r="AB26" s="86">
        <f t="shared" si="12"/>
        <v>745298077</v>
      </c>
      <c r="AC26" s="104">
        <f t="shared" si="13"/>
        <v>0.7194205208645038</v>
      </c>
      <c r="AD26" s="85">
        <v>147353749</v>
      </c>
      <c r="AE26" s="86">
        <v>67551697</v>
      </c>
      <c r="AF26" s="86">
        <f t="shared" si="14"/>
        <v>214905446</v>
      </c>
      <c r="AG26" s="86">
        <v>958139000</v>
      </c>
      <c r="AH26" s="86">
        <v>1020122535</v>
      </c>
      <c r="AI26" s="87">
        <v>712644690</v>
      </c>
      <c r="AJ26" s="124">
        <f t="shared" si="15"/>
        <v>0.6985873417647812</v>
      </c>
      <c r="AK26" s="125">
        <f t="shared" si="16"/>
        <v>0.12914270678836126</v>
      </c>
    </row>
    <row r="27" spans="1:37" ht="16.5">
      <c r="A27" s="65"/>
      <c r="B27" s="66" t="s">
        <v>386</v>
      </c>
      <c r="C27" s="67"/>
      <c r="D27" s="88">
        <f>SUM(D22:D26)</f>
        <v>4917910772</v>
      </c>
      <c r="E27" s="89">
        <f>SUM(E22:E26)</f>
        <v>1804816082</v>
      </c>
      <c r="F27" s="90">
        <f t="shared" si="0"/>
        <v>6722726854</v>
      </c>
      <c r="G27" s="88">
        <f>SUM(G22:G26)</f>
        <v>5065192244</v>
      </c>
      <c r="H27" s="89">
        <f>SUM(H22:H26)</f>
        <v>1858543173</v>
      </c>
      <c r="I27" s="90">
        <f t="shared" si="1"/>
        <v>6923735417</v>
      </c>
      <c r="J27" s="88">
        <f>SUM(J22:J26)</f>
        <v>1247576415</v>
      </c>
      <c r="K27" s="89">
        <f>SUM(K22:K26)</f>
        <v>230387339</v>
      </c>
      <c r="L27" s="89">
        <f t="shared" si="2"/>
        <v>1477963754</v>
      </c>
      <c r="M27" s="105">
        <f t="shared" si="3"/>
        <v>0.21984587297647182</v>
      </c>
      <c r="N27" s="88">
        <f>SUM(N22:N26)</f>
        <v>1083703524</v>
      </c>
      <c r="O27" s="89">
        <f>SUM(O22:O26)</f>
        <v>322648068</v>
      </c>
      <c r="P27" s="89">
        <f t="shared" si="4"/>
        <v>1406351592</v>
      </c>
      <c r="Q27" s="105">
        <f t="shared" si="5"/>
        <v>0.2091936237396326</v>
      </c>
      <c r="R27" s="88">
        <f>SUM(R22:R26)</f>
        <v>987450503</v>
      </c>
      <c r="S27" s="89">
        <f>SUM(S22:S26)</f>
        <v>328742929</v>
      </c>
      <c r="T27" s="89">
        <f t="shared" si="6"/>
        <v>1316193432</v>
      </c>
      <c r="U27" s="105">
        <f t="shared" si="7"/>
        <v>0.19009874767431484</v>
      </c>
      <c r="V27" s="88">
        <f>SUM(V22:V26)</f>
        <v>0</v>
      </c>
      <c r="W27" s="89">
        <f>SUM(W22:W26)</f>
        <v>0</v>
      </c>
      <c r="X27" s="89">
        <f t="shared" si="8"/>
        <v>0</v>
      </c>
      <c r="Y27" s="105">
        <f t="shared" si="9"/>
        <v>0</v>
      </c>
      <c r="Z27" s="88">
        <f t="shared" si="10"/>
        <v>3318730442</v>
      </c>
      <c r="AA27" s="89">
        <f t="shared" si="11"/>
        <v>881778336</v>
      </c>
      <c r="AB27" s="89">
        <f t="shared" si="12"/>
        <v>4200508778</v>
      </c>
      <c r="AC27" s="105">
        <f t="shared" si="13"/>
        <v>0.6066824517422197</v>
      </c>
      <c r="AD27" s="88">
        <f>SUM(AD22:AD26)</f>
        <v>970161293</v>
      </c>
      <c r="AE27" s="89">
        <f>SUM(AE22:AE26)</f>
        <v>281110007</v>
      </c>
      <c r="AF27" s="89">
        <f t="shared" si="14"/>
        <v>1251271300</v>
      </c>
      <c r="AG27" s="89">
        <f>SUM(AG22:AG26)</f>
        <v>5953065068</v>
      </c>
      <c r="AH27" s="89">
        <f>SUM(AH22:AH26)</f>
        <v>6174043802</v>
      </c>
      <c r="AI27" s="90">
        <f>SUM(AI22:AI26)</f>
        <v>3909093615</v>
      </c>
      <c r="AJ27" s="126">
        <f t="shared" si="15"/>
        <v>0.6331496407158143</v>
      </c>
      <c r="AK27" s="127">
        <f t="shared" si="16"/>
        <v>0.05188493654413717</v>
      </c>
    </row>
    <row r="28" spans="1:37" ht="12.75">
      <c r="A28" s="62" t="s">
        <v>98</v>
      </c>
      <c r="B28" s="63" t="s">
        <v>387</v>
      </c>
      <c r="C28" s="64" t="s">
        <v>388</v>
      </c>
      <c r="D28" s="85">
        <v>284086571</v>
      </c>
      <c r="E28" s="86">
        <v>114676972</v>
      </c>
      <c r="F28" s="87">
        <f t="shared" si="0"/>
        <v>398763543</v>
      </c>
      <c r="G28" s="85">
        <v>290611291</v>
      </c>
      <c r="H28" s="86">
        <v>45067986</v>
      </c>
      <c r="I28" s="87">
        <f t="shared" si="1"/>
        <v>335679277</v>
      </c>
      <c r="J28" s="85">
        <v>74546183</v>
      </c>
      <c r="K28" s="86">
        <v>0</v>
      </c>
      <c r="L28" s="86">
        <f t="shared" si="2"/>
        <v>74546183</v>
      </c>
      <c r="M28" s="104">
        <f t="shared" si="3"/>
        <v>0.1869433259599662</v>
      </c>
      <c r="N28" s="85">
        <v>58131180</v>
      </c>
      <c r="O28" s="86">
        <v>0</v>
      </c>
      <c r="P28" s="86">
        <f t="shared" si="4"/>
        <v>58131180</v>
      </c>
      <c r="Q28" s="104">
        <f t="shared" si="5"/>
        <v>0.1457785723405512</v>
      </c>
      <c r="R28" s="85">
        <v>53026197</v>
      </c>
      <c r="S28" s="86">
        <v>0</v>
      </c>
      <c r="T28" s="86">
        <f t="shared" si="6"/>
        <v>53026197</v>
      </c>
      <c r="U28" s="104">
        <f t="shared" si="7"/>
        <v>0.15796684702702096</v>
      </c>
      <c r="V28" s="85">
        <v>0</v>
      </c>
      <c r="W28" s="86">
        <v>0</v>
      </c>
      <c r="X28" s="86">
        <f t="shared" si="8"/>
        <v>0</v>
      </c>
      <c r="Y28" s="104">
        <f t="shared" si="9"/>
        <v>0</v>
      </c>
      <c r="Z28" s="85">
        <f t="shared" si="10"/>
        <v>185703560</v>
      </c>
      <c r="AA28" s="86">
        <f t="shared" si="11"/>
        <v>0</v>
      </c>
      <c r="AB28" s="86">
        <f t="shared" si="12"/>
        <v>185703560</v>
      </c>
      <c r="AC28" s="104">
        <f t="shared" si="13"/>
        <v>0.5532172306245762</v>
      </c>
      <c r="AD28" s="85">
        <v>54213676</v>
      </c>
      <c r="AE28" s="86">
        <v>0</v>
      </c>
      <c r="AF28" s="86">
        <f t="shared" si="14"/>
        <v>54213676</v>
      </c>
      <c r="AG28" s="86">
        <v>389135143</v>
      </c>
      <c r="AH28" s="86">
        <v>302582966</v>
      </c>
      <c r="AI28" s="87">
        <v>221121963</v>
      </c>
      <c r="AJ28" s="124">
        <f t="shared" si="15"/>
        <v>0.7307812661205787</v>
      </c>
      <c r="AK28" s="125">
        <f t="shared" si="16"/>
        <v>-0.021903679802122267</v>
      </c>
    </row>
    <row r="29" spans="1:37" ht="12.75">
      <c r="A29" s="62" t="s">
        <v>98</v>
      </c>
      <c r="B29" s="63" t="s">
        <v>389</v>
      </c>
      <c r="C29" s="64" t="s">
        <v>390</v>
      </c>
      <c r="D29" s="85">
        <v>461533002</v>
      </c>
      <c r="E29" s="86">
        <v>106452000</v>
      </c>
      <c r="F29" s="87">
        <f t="shared" si="0"/>
        <v>567985002</v>
      </c>
      <c r="G29" s="85">
        <v>453538000</v>
      </c>
      <c r="H29" s="86">
        <v>133958000</v>
      </c>
      <c r="I29" s="87">
        <f t="shared" si="1"/>
        <v>587496000</v>
      </c>
      <c r="J29" s="85">
        <v>116092328</v>
      </c>
      <c r="K29" s="86">
        <v>24425362</v>
      </c>
      <c r="L29" s="86">
        <f t="shared" si="2"/>
        <v>140517690</v>
      </c>
      <c r="M29" s="104">
        <f t="shared" si="3"/>
        <v>0.2473968317916958</v>
      </c>
      <c r="N29" s="85">
        <v>114975184</v>
      </c>
      <c r="O29" s="86">
        <v>41903251</v>
      </c>
      <c r="P29" s="86">
        <f t="shared" si="4"/>
        <v>156878435</v>
      </c>
      <c r="Q29" s="104">
        <f t="shared" si="5"/>
        <v>0.27620172090389106</v>
      </c>
      <c r="R29" s="85">
        <v>66290581</v>
      </c>
      <c r="S29" s="86">
        <v>12690311</v>
      </c>
      <c r="T29" s="86">
        <f t="shared" si="6"/>
        <v>78980892</v>
      </c>
      <c r="U29" s="104">
        <f t="shared" si="7"/>
        <v>0.13443647616324197</v>
      </c>
      <c r="V29" s="85">
        <v>0</v>
      </c>
      <c r="W29" s="86">
        <v>0</v>
      </c>
      <c r="X29" s="86">
        <f t="shared" si="8"/>
        <v>0</v>
      </c>
      <c r="Y29" s="104">
        <f t="shared" si="9"/>
        <v>0</v>
      </c>
      <c r="Z29" s="85">
        <f t="shared" si="10"/>
        <v>297358093</v>
      </c>
      <c r="AA29" s="86">
        <f t="shared" si="11"/>
        <v>79018924</v>
      </c>
      <c r="AB29" s="86">
        <f t="shared" si="12"/>
        <v>376377017</v>
      </c>
      <c r="AC29" s="104">
        <f t="shared" si="13"/>
        <v>0.6406460929095688</v>
      </c>
      <c r="AD29" s="85">
        <v>0</v>
      </c>
      <c r="AE29" s="86">
        <v>4332492</v>
      </c>
      <c r="AF29" s="86">
        <f t="shared" si="14"/>
        <v>4332492</v>
      </c>
      <c r="AG29" s="86">
        <v>478309906</v>
      </c>
      <c r="AH29" s="86">
        <v>587341522</v>
      </c>
      <c r="AI29" s="87">
        <v>117465861</v>
      </c>
      <c r="AJ29" s="124">
        <f t="shared" si="15"/>
        <v>0.19999583989909026</v>
      </c>
      <c r="AK29" s="125">
        <f t="shared" si="16"/>
        <v>17.229899097332435</v>
      </c>
    </row>
    <row r="30" spans="1:37" ht="12.75">
      <c r="A30" s="62" t="s">
        <v>98</v>
      </c>
      <c r="B30" s="63" t="s">
        <v>391</v>
      </c>
      <c r="C30" s="64" t="s">
        <v>392</v>
      </c>
      <c r="D30" s="85">
        <v>395349577</v>
      </c>
      <c r="E30" s="86">
        <v>85238800</v>
      </c>
      <c r="F30" s="87">
        <f t="shared" si="0"/>
        <v>480588377</v>
      </c>
      <c r="G30" s="85">
        <v>394276636</v>
      </c>
      <c r="H30" s="86">
        <v>84988799</v>
      </c>
      <c r="I30" s="87">
        <f t="shared" si="1"/>
        <v>479265435</v>
      </c>
      <c r="J30" s="85">
        <v>87713666</v>
      </c>
      <c r="K30" s="86">
        <v>3109391</v>
      </c>
      <c r="L30" s="86">
        <f t="shared" si="2"/>
        <v>90823057</v>
      </c>
      <c r="M30" s="104">
        <f t="shared" si="3"/>
        <v>0.18898304941736033</v>
      </c>
      <c r="N30" s="85">
        <v>55667292</v>
      </c>
      <c r="O30" s="86">
        <v>2843639</v>
      </c>
      <c r="P30" s="86">
        <f t="shared" si="4"/>
        <v>58510931</v>
      </c>
      <c r="Q30" s="104">
        <f t="shared" si="5"/>
        <v>0.12174853533754937</v>
      </c>
      <c r="R30" s="85">
        <v>32449407</v>
      </c>
      <c r="S30" s="86">
        <v>21799267</v>
      </c>
      <c r="T30" s="86">
        <f t="shared" si="6"/>
        <v>54248674</v>
      </c>
      <c r="U30" s="104">
        <f t="shared" si="7"/>
        <v>0.11319129242024308</v>
      </c>
      <c r="V30" s="85">
        <v>0</v>
      </c>
      <c r="W30" s="86">
        <v>0</v>
      </c>
      <c r="X30" s="86">
        <f t="shared" si="8"/>
        <v>0</v>
      </c>
      <c r="Y30" s="104">
        <f t="shared" si="9"/>
        <v>0</v>
      </c>
      <c r="Z30" s="85">
        <f t="shared" si="10"/>
        <v>175830365</v>
      </c>
      <c r="AA30" s="86">
        <f t="shared" si="11"/>
        <v>27752297</v>
      </c>
      <c r="AB30" s="86">
        <f t="shared" si="12"/>
        <v>203582662</v>
      </c>
      <c r="AC30" s="104">
        <f t="shared" si="13"/>
        <v>0.4247806061791208</v>
      </c>
      <c r="AD30" s="85">
        <v>40383451</v>
      </c>
      <c r="AE30" s="86">
        <v>9985274</v>
      </c>
      <c r="AF30" s="86">
        <f t="shared" si="14"/>
        <v>50368725</v>
      </c>
      <c r="AG30" s="86">
        <v>458786685</v>
      </c>
      <c r="AH30" s="86">
        <v>453887185</v>
      </c>
      <c r="AI30" s="87">
        <v>265497254</v>
      </c>
      <c r="AJ30" s="124">
        <f t="shared" si="15"/>
        <v>0.5849410663577118</v>
      </c>
      <c r="AK30" s="125">
        <f t="shared" si="16"/>
        <v>0.07703091551354535</v>
      </c>
    </row>
    <row r="31" spans="1:37" ht="12.75">
      <c r="A31" s="62" t="s">
        <v>98</v>
      </c>
      <c r="B31" s="63" t="s">
        <v>393</v>
      </c>
      <c r="C31" s="64" t="s">
        <v>394</v>
      </c>
      <c r="D31" s="85">
        <v>885064353</v>
      </c>
      <c r="E31" s="86">
        <v>486147170</v>
      </c>
      <c r="F31" s="87">
        <f t="shared" si="0"/>
        <v>1371211523</v>
      </c>
      <c r="G31" s="85">
        <v>885064353</v>
      </c>
      <c r="H31" s="86">
        <v>486147170</v>
      </c>
      <c r="I31" s="87">
        <f t="shared" si="1"/>
        <v>1371211523</v>
      </c>
      <c r="J31" s="85">
        <v>34328074</v>
      </c>
      <c r="K31" s="86">
        <v>69744930</v>
      </c>
      <c r="L31" s="86">
        <f t="shared" si="2"/>
        <v>104073004</v>
      </c>
      <c r="M31" s="104">
        <f t="shared" si="3"/>
        <v>0.07589857746549873</v>
      </c>
      <c r="N31" s="85">
        <v>187743067</v>
      </c>
      <c r="O31" s="86">
        <v>98172413</v>
      </c>
      <c r="P31" s="86">
        <f t="shared" si="4"/>
        <v>285915480</v>
      </c>
      <c r="Q31" s="104">
        <f t="shared" si="5"/>
        <v>0.20851303770731222</v>
      </c>
      <c r="R31" s="85">
        <v>296958282</v>
      </c>
      <c r="S31" s="86">
        <v>48971698</v>
      </c>
      <c r="T31" s="86">
        <f t="shared" si="6"/>
        <v>345929980</v>
      </c>
      <c r="U31" s="104">
        <f t="shared" si="7"/>
        <v>0.2522805374645324</v>
      </c>
      <c r="V31" s="85">
        <v>0</v>
      </c>
      <c r="W31" s="86">
        <v>0</v>
      </c>
      <c r="X31" s="86">
        <f t="shared" si="8"/>
        <v>0</v>
      </c>
      <c r="Y31" s="104">
        <f t="shared" si="9"/>
        <v>0</v>
      </c>
      <c r="Z31" s="85">
        <f t="shared" si="10"/>
        <v>519029423</v>
      </c>
      <c r="AA31" s="86">
        <f t="shared" si="11"/>
        <v>216889041</v>
      </c>
      <c r="AB31" s="86">
        <f t="shared" si="12"/>
        <v>735918464</v>
      </c>
      <c r="AC31" s="104">
        <f t="shared" si="13"/>
        <v>0.5366921526373433</v>
      </c>
      <c r="AD31" s="85">
        <v>193295454</v>
      </c>
      <c r="AE31" s="86">
        <v>72127206</v>
      </c>
      <c r="AF31" s="86">
        <f t="shared" si="14"/>
        <v>265422660</v>
      </c>
      <c r="AG31" s="86">
        <v>1258263107</v>
      </c>
      <c r="AH31" s="86">
        <v>1380699409</v>
      </c>
      <c r="AI31" s="87">
        <v>1154657162</v>
      </c>
      <c r="AJ31" s="124">
        <f t="shared" si="15"/>
        <v>0.836284244400658</v>
      </c>
      <c r="AK31" s="125">
        <f t="shared" si="16"/>
        <v>0.30331743340979256</v>
      </c>
    </row>
    <row r="32" spans="1:37" ht="12.75">
      <c r="A32" s="62" t="s">
        <v>98</v>
      </c>
      <c r="B32" s="63" t="s">
        <v>395</v>
      </c>
      <c r="C32" s="64" t="s">
        <v>396</v>
      </c>
      <c r="D32" s="85">
        <v>462036513</v>
      </c>
      <c r="E32" s="86">
        <v>125230500</v>
      </c>
      <c r="F32" s="87">
        <f t="shared" si="0"/>
        <v>587267013</v>
      </c>
      <c r="G32" s="85">
        <v>462036513</v>
      </c>
      <c r="H32" s="86">
        <v>125230500</v>
      </c>
      <c r="I32" s="87">
        <f t="shared" si="1"/>
        <v>587267013</v>
      </c>
      <c r="J32" s="85">
        <v>124721793</v>
      </c>
      <c r="K32" s="86">
        <v>7754106</v>
      </c>
      <c r="L32" s="86">
        <f t="shared" si="2"/>
        <v>132475899</v>
      </c>
      <c r="M32" s="104">
        <f t="shared" si="3"/>
        <v>0.22558035113067043</v>
      </c>
      <c r="N32" s="85">
        <v>100977897</v>
      </c>
      <c r="O32" s="86">
        <v>5982609</v>
      </c>
      <c r="P32" s="86">
        <f t="shared" si="4"/>
        <v>106960506</v>
      </c>
      <c r="Q32" s="104">
        <f t="shared" si="5"/>
        <v>0.1821326647543202</v>
      </c>
      <c r="R32" s="85">
        <v>102612723</v>
      </c>
      <c r="S32" s="86">
        <v>13014786</v>
      </c>
      <c r="T32" s="86">
        <f t="shared" si="6"/>
        <v>115627509</v>
      </c>
      <c r="U32" s="104">
        <f t="shared" si="7"/>
        <v>0.19689086299829342</v>
      </c>
      <c r="V32" s="85">
        <v>0</v>
      </c>
      <c r="W32" s="86">
        <v>0</v>
      </c>
      <c r="X32" s="86">
        <f t="shared" si="8"/>
        <v>0</v>
      </c>
      <c r="Y32" s="104">
        <f t="shared" si="9"/>
        <v>0</v>
      </c>
      <c r="Z32" s="85">
        <f t="shared" si="10"/>
        <v>328312413</v>
      </c>
      <c r="AA32" s="86">
        <f t="shared" si="11"/>
        <v>26751501</v>
      </c>
      <c r="AB32" s="86">
        <f t="shared" si="12"/>
        <v>355063914</v>
      </c>
      <c r="AC32" s="104">
        <f t="shared" si="13"/>
        <v>0.604603878883284</v>
      </c>
      <c r="AD32" s="85">
        <v>82513266</v>
      </c>
      <c r="AE32" s="86">
        <v>23361572</v>
      </c>
      <c r="AF32" s="86">
        <f t="shared" si="14"/>
        <v>105874838</v>
      </c>
      <c r="AG32" s="86">
        <v>550948315</v>
      </c>
      <c r="AH32" s="86">
        <v>505154732</v>
      </c>
      <c r="AI32" s="87">
        <v>314760008</v>
      </c>
      <c r="AJ32" s="124">
        <f t="shared" si="15"/>
        <v>0.623096227870236</v>
      </c>
      <c r="AK32" s="125">
        <f t="shared" si="16"/>
        <v>0.0921150972622975</v>
      </c>
    </row>
    <row r="33" spans="1:37" ht="12.75">
      <c r="A33" s="62" t="s">
        <v>113</v>
      </c>
      <c r="B33" s="63" t="s">
        <v>397</v>
      </c>
      <c r="C33" s="64" t="s">
        <v>398</v>
      </c>
      <c r="D33" s="85">
        <v>133180868</v>
      </c>
      <c r="E33" s="86">
        <v>300000</v>
      </c>
      <c r="F33" s="87">
        <f t="shared" si="0"/>
        <v>133480868</v>
      </c>
      <c r="G33" s="85">
        <v>135180805</v>
      </c>
      <c r="H33" s="86">
        <v>300000</v>
      </c>
      <c r="I33" s="87">
        <f t="shared" si="1"/>
        <v>135480805</v>
      </c>
      <c r="J33" s="85">
        <v>52099102</v>
      </c>
      <c r="K33" s="86">
        <v>0</v>
      </c>
      <c r="L33" s="86">
        <f t="shared" si="2"/>
        <v>52099102</v>
      </c>
      <c r="M33" s="104">
        <f t="shared" si="3"/>
        <v>0.39031138155319756</v>
      </c>
      <c r="N33" s="85">
        <v>38240417</v>
      </c>
      <c r="O33" s="86">
        <v>0</v>
      </c>
      <c r="P33" s="86">
        <f t="shared" si="4"/>
        <v>38240417</v>
      </c>
      <c r="Q33" s="104">
        <f t="shared" si="5"/>
        <v>0.28648612773480014</v>
      </c>
      <c r="R33" s="85">
        <v>32094642</v>
      </c>
      <c r="S33" s="86">
        <v>0</v>
      </c>
      <c r="T33" s="86">
        <f t="shared" si="6"/>
        <v>32094642</v>
      </c>
      <c r="U33" s="104">
        <f t="shared" si="7"/>
        <v>0.2368943851492468</v>
      </c>
      <c r="V33" s="85">
        <v>0</v>
      </c>
      <c r="W33" s="86">
        <v>0</v>
      </c>
      <c r="X33" s="86">
        <f t="shared" si="8"/>
        <v>0</v>
      </c>
      <c r="Y33" s="104">
        <f t="shared" si="9"/>
        <v>0</v>
      </c>
      <c r="Z33" s="85">
        <f t="shared" si="10"/>
        <v>122434161</v>
      </c>
      <c r="AA33" s="86">
        <f t="shared" si="11"/>
        <v>0</v>
      </c>
      <c r="AB33" s="86">
        <f t="shared" si="12"/>
        <v>122434161</v>
      </c>
      <c r="AC33" s="104">
        <f t="shared" si="13"/>
        <v>0.9037011626850018</v>
      </c>
      <c r="AD33" s="85">
        <v>31816648</v>
      </c>
      <c r="AE33" s="86">
        <v>0</v>
      </c>
      <c r="AF33" s="86">
        <f t="shared" si="14"/>
        <v>31816648</v>
      </c>
      <c r="AG33" s="86">
        <v>130320900</v>
      </c>
      <c r="AH33" s="86">
        <v>159034900</v>
      </c>
      <c r="AI33" s="87">
        <v>138687367</v>
      </c>
      <c r="AJ33" s="124">
        <f t="shared" si="15"/>
        <v>0.8720561776062989</v>
      </c>
      <c r="AK33" s="125">
        <f t="shared" si="16"/>
        <v>0.008737375477140041</v>
      </c>
    </row>
    <row r="34" spans="1:37" ht="16.5">
      <c r="A34" s="65"/>
      <c r="B34" s="66" t="s">
        <v>399</v>
      </c>
      <c r="C34" s="67"/>
      <c r="D34" s="88">
        <f>SUM(D28:D33)</f>
        <v>2621250884</v>
      </c>
      <c r="E34" s="89">
        <f>SUM(E28:E33)</f>
        <v>918045442</v>
      </c>
      <c r="F34" s="90">
        <f t="shared" si="0"/>
        <v>3539296326</v>
      </c>
      <c r="G34" s="88">
        <f>SUM(G28:G33)</f>
        <v>2620707598</v>
      </c>
      <c r="H34" s="89">
        <f>SUM(H28:H33)</f>
        <v>875692455</v>
      </c>
      <c r="I34" s="90">
        <f t="shared" si="1"/>
        <v>3496400053</v>
      </c>
      <c r="J34" s="88">
        <f>SUM(J28:J33)</f>
        <v>489501146</v>
      </c>
      <c r="K34" s="89">
        <f>SUM(K28:K33)</f>
        <v>105033789</v>
      </c>
      <c r="L34" s="89">
        <f t="shared" si="2"/>
        <v>594534935</v>
      </c>
      <c r="M34" s="105">
        <f t="shared" si="3"/>
        <v>0.1679811126953375</v>
      </c>
      <c r="N34" s="88">
        <f>SUM(N28:N33)</f>
        <v>555735037</v>
      </c>
      <c r="O34" s="89">
        <f>SUM(O28:O33)</f>
        <v>148901912</v>
      </c>
      <c r="P34" s="89">
        <f t="shared" si="4"/>
        <v>704636949</v>
      </c>
      <c r="Q34" s="105">
        <f t="shared" si="5"/>
        <v>0.1990895602110712</v>
      </c>
      <c r="R34" s="88">
        <f>SUM(R28:R33)</f>
        <v>583431832</v>
      </c>
      <c r="S34" s="89">
        <f>SUM(S28:S33)</f>
        <v>96476062</v>
      </c>
      <c r="T34" s="89">
        <f t="shared" si="6"/>
        <v>679907894</v>
      </c>
      <c r="U34" s="105">
        <f t="shared" si="7"/>
        <v>0.194459410734942</v>
      </c>
      <c r="V34" s="88">
        <f>SUM(V28:V33)</f>
        <v>0</v>
      </c>
      <c r="W34" s="89">
        <f>SUM(W28:W33)</f>
        <v>0</v>
      </c>
      <c r="X34" s="89">
        <f t="shared" si="8"/>
        <v>0</v>
      </c>
      <c r="Y34" s="105">
        <f t="shared" si="9"/>
        <v>0</v>
      </c>
      <c r="Z34" s="88">
        <f t="shared" si="10"/>
        <v>1628668015</v>
      </c>
      <c r="AA34" s="89">
        <f t="shared" si="11"/>
        <v>350411763</v>
      </c>
      <c r="AB34" s="89">
        <f t="shared" si="12"/>
        <v>1979079778</v>
      </c>
      <c r="AC34" s="105">
        <f t="shared" si="13"/>
        <v>0.5660335625215139</v>
      </c>
      <c r="AD34" s="88">
        <f>SUM(AD28:AD33)</f>
        <v>402222495</v>
      </c>
      <c r="AE34" s="89">
        <f>SUM(AE28:AE33)</f>
        <v>109806544</v>
      </c>
      <c r="AF34" s="89">
        <f t="shared" si="14"/>
        <v>512029039</v>
      </c>
      <c r="AG34" s="89">
        <f>SUM(AG28:AG33)</f>
        <v>3265764056</v>
      </c>
      <c r="AH34" s="89">
        <f>SUM(AH28:AH33)</f>
        <v>3388700714</v>
      </c>
      <c r="AI34" s="90">
        <f>SUM(AI28:AI33)</f>
        <v>2212189615</v>
      </c>
      <c r="AJ34" s="126">
        <f t="shared" si="15"/>
        <v>0.6528135122292184</v>
      </c>
      <c r="AK34" s="127">
        <f t="shared" si="16"/>
        <v>0.327869792947427</v>
      </c>
    </row>
    <row r="35" spans="1:37" ht="12.75">
      <c r="A35" s="62" t="s">
        <v>98</v>
      </c>
      <c r="B35" s="63" t="s">
        <v>400</v>
      </c>
      <c r="C35" s="64" t="s">
        <v>401</v>
      </c>
      <c r="D35" s="85">
        <v>241628544</v>
      </c>
      <c r="E35" s="86">
        <v>61285000</v>
      </c>
      <c r="F35" s="87">
        <f t="shared" si="0"/>
        <v>302913544</v>
      </c>
      <c r="G35" s="85">
        <v>241628544</v>
      </c>
      <c r="H35" s="86">
        <v>9424167</v>
      </c>
      <c r="I35" s="87">
        <f t="shared" si="1"/>
        <v>251052711</v>
      </c>
      <c r="J35" s="85">
        <v>80820334</v>
      </c>
      <c r="K35" s="86">
        <v>4649218</v>
      </c>
      <c r="L35" s="86">
        <f t="shared" si="2"/>
        <v>85469552</v>
      </c>
      <c r="M35" s="104">
        <f t="shared" si="3"/>
        <v>0.28215823852366273</v>
      </c>
      <c r="N35" s="85">
        <v>27493358</v>
      </c>
      <c r="O35" s="86">
        <v>29548481</v>
      </c>
      <c r="P35" s="86">
        <f t="shared" si="4"/>
        <v>57041839</v>
      </c>
      <c r="Q35" s="104">
        <f t="shared" si="5"/>
        <v>0.18831062568796858</v>
      </c>
      <c r="R35" s="85">
        <v>61902701</v>
      </c>
      <c r="S35" s="86">
        <v>16395591</v>
      </c>
      <c r="T35" s="86">
        <f t="shared" si="6"/>
        <v>78298292</v>
      </c>
      <c r="U35" s="104">
        <f t="shared" si="7"/>
        <v>0.31187989043464265</v>
      </c>
      <c r="V35" s="85">
        <v>0</v>
      </c>
      <c r="W35" s="86">
        <v>0</v>
      </c>
      <c r="X35" s="86">
        <f t="shared" si="8"/>
        <v>0</v>
      </c>
      <c r="Y35" s="104">
        <f t="shared" si="9"/>
        <v>0</v>
      </c>
      <c r="Z35" s="85">
        <f t="shared" si="10"/>
        <v>170216393</v>
      </c>
      <c r="AA35" s="86">
        <f t="shared" si="11"/>
        <v>50593290</v>
      </c>
      <c r="AB35" s="86">
        <f t="shared" si="12"/>
        <v>220809683</v>
      </c>
      <c r="AC35" s="104">
        <f t="shared" si="13"/>
        <v>0.8795351467047093</v>
      </c>
      <c r="AD35" s="85">
        <v>59131252</v>
      </c>
      <c r="AE35" s="86">
        <v>6726874</v>
      </c>
      <c r="AF35" s="86">
        <f t="shared" si="14"/>
        <v>65858126</v>
      </c>
      <c r="AG35" s="86">
        <v>295096805</v>
      </c>
      <c r="AH35" s="86">
        <v>297974469</v>
      </c>
      <c r="AI35" s="87">
        <v>217174329</v>
      </c>
      <c r="AJ35" s="124">
        <f t="shared" si="15"/>
        <v>0.7288353587098766</v>
      </c>
      <c r="AK35" s="125">
        <f t="shared" si="16"/>
        <v>0.18889341005542737</v>
      </c>
    </row>
    <row r="36" spans="1:37" ht="12.75">
      <c r="A36" s="62" t="s">
        <v>98</v>
      </c>
      <c r="B36" s="63" t="s">
        <v>402</v>
      </c>
      <c r="C36" s="64" t="s">
        <v>403</v>
      </c>
      <c r="D36" s="85">
        <v>392022752</v>
      </c>
      <c r="E36" s="86">
        <v>77301754</v>
      </c>
      <c r="F36" s="87">
        <f t="shared" si="0"/>
        <v>469324506</v>
      </c>
      <c r="G36" s="85">
        <v>444743924</v>
      </c>
      <c r="H36" s="86">
        <v>104559899</v>
      </c>
      <c r="I36" s="87">
        <f t="shared" si="1"/>
        <v>549303823</v>
      </c>
      <c r="J36" s="85">
        <v>137793695</v>
      </c>
      <c r="K36" s="86">
        <v>18578290</v>
      </c>
      <c r="L36" s="86">
        <f t="shared" si="2"/>
        <v>156371985</v>
      </c>
      <c r="M36" s="104">
        <f t="shared" si="3"/>
        <v>0.33318521193947626</v>
      </c>
      <c r="N36" s="85">
        <v>100258256</v>
      </c>
      <c r="O36" s="86">
        <v>27486066</v>
      </c>
      <c r="P36" s="86">
        <f t="shared" si="4"/>
        <v>127744322</v>
      </c>
      <c r="Q36" s="104">
        <f t="shared" si="5"/>
        <v>0.27218762363114274</v>
      </c>
      <c r="R36" s="85">
        <v>92330199</v>
      </c>
      <c r="S36" s="86">
        <v>19695045</v>
      </c>
      <c r="T36" s="86">
        <f t="shared" si="6"/>
        <v>112025244</v>
      </c>
      <c r="U36" s="104">
        <f t="shared" si="7"/>
        <v>0.20394040476212014</v>
      </c>
      <c r="V36" s="85">
        <v>0</v>
      </c>
      <c r="W36" s="86">
        <v>0</v>
      </c>
      <c r="X36" s="86">
        <f t="shared" si="8"/>
        <v>0</v>
      </c>
      <c r="Y36" s="104">
        <f t="shared" si="9"/>
        <v>0</v>
      </c>
      <c r="Z36" s="85">
        <f t="shared" si="10"/>
        <v>330382150</v>
      </c>
      <c r="AA36" s="86">
        <f t="shared" si="11"/>
        <v>65759401</v>
      </c>
      <c r="AB36" s="86">
        <f t="shared" si="12"/>
        <v>396141551</v>
      </c>
      <c r="AC36" s="104">
        <f t="shared" si="13"/>
        <v>0.7211702056550223</v>
      </c>
      <c r="AD36" s="85">
        <v>44622393</v>
      </c>
      <c r="AE36" s="86">
        <v>5857979</v>
      </c>
      <c r="AF36" s="86">
        <f t="shared" si="14"/>
        <v>50480372</v>
      </c>
      <c r="AG36" s="86">
        <v>432054510</v>
      </c>
      <c r="AH36" s="86">
        <v>427176352</v>
      </c>
      <c r="AI36" s="87">
        <v>316543945</v>
      </c>
      <c r="AJ36" s="124">
        <f t="shared" si="15"/>
        <v>0.7410146734901655</v>
      </c>
      <c r="AK36" s="125">
        <f t="shared" si="16"/>
        <v>1.219184200940516</v>
      </c>
    </row>
    <row r="37" spans="1:37" ht="12.75">
      <c r="A37" s="62" t="s">
        <v>98</v>
      </c>
      <c r="B37" s="63" t="s">
        <v>404</v>
      </c>
      <c r="C37" s="64" t="s">
        <v>405</v>
      </c>
      <c r="D37" s="85">
        <v>315337804</v>
      </c>
      <c r="E37" s="86">
        <v>144961811</v>
      </c>
      <c r="F37" s="87">
        <f t="shared" si="0"/>
        <v>460299615</v>
      </c>
      <c r="G37" s="85">
        <v>322853412</v>
      </c>
      <c r="H37" s="86">
        <v>149319897</v>
      </c>
      <c r="I37" s="87">
        <f t="shared" si="1"/>
        <v>472173309</v>
      </c>
      <c r="J37" s="85">
        <v>125773587</v>
      </c>
      <c r="K37" s="86">
        <v>63357637</v>
      </c>
      <c r="L37" s="86">
        <f t="shared" si="2"/>
        <v>189131224</v>
      </c>
      <c r="M37" s="104">
        <f t="shared" si="3"/>
        <v>0.41088720875858215</v>
      </c>
      <c r="N37" s="85">
        <v>100440491</v>
      </c>
      <c r="O37" s="86">
        <v>40239889</v>
      </c>
      <c r="P37" s="86">
        <f t="shared" si="4"/>
        <v>140680380</v>
      </c>
      <c r="Q37" s="104">
        <f t="shared" si="5"/>
        <v>0.30562784633221995</v>
      </c>
      <c r="R37" s="85">
        <v>157703321</v>
      </c>
      <c r="S37" s="86">
        <v>27451943</v>
      </c>
      <c r="T37" s="86">
        <f t="shared" si="6"/>
        <v>185155264</v>
      </c>
      <c r="U37" s="104">
        <f t="shared" si="7"/>
        <v>0.3921341178562891</v>
      </c>
      <c r="V37" s="85">
        <v>0</v>
      </c>
      <c r="W37" s="86">
        <v>0</v>
      </c>
      <c r="X37" s="86">
        <f t="shared" si="8"/>
        <v>0</v>
      </c>
      <c r="Y37" s="104">
        <f t="shared" si="9"/>
        <v>0</v>
      </c>
      <c r="Z37" s="85">
        <f t="shared" si="10"/>
        <v>383917399</v>
      </c>
      <c r="AA37" s="86">
        <f t="shared" si="11"/>
        <v>131049469</v>
      </c>
      <c r="AB37" s="86">
        <f t="shared" si="12"/>
        <v>514966868</v>
      </c>
      <c r="AC37" s="104">
        <f t="shared" si="13"/>
        <v>1.0906310420015715</v>
      </c>
      <c r="AD37" s="85">
        <v>79843135</v>
      </c>
      <c r="AE37" s="86">
        <v>31973638</v>
      </c>
      <c r="AF37" s="86">
        <f t="shared" si="14"/>
        <v>111816773</v>
      </c>
      <c r="AG37" s="86">
        <v>456744727</v>
      </c>
      <c r="AH37" s="86">
        <v>474557539</v>
      </c>
      <c r="AI37" s="87">
        <v>379743039</v>
      </c>
      <c r="AJ37" s="124">
        <f t="shared" si="15"/>
        <v>0.8002044173614952</v>
      </c>
      <c r="AK37" s="125">
        <f t="shared" si="16"/>
        <v>0.655880947306537</v>
      </c>
    </row>
    <row r="38" spans="1:37" ht="12.75">
      <c r="A38" s="62" t="s">
        <v>98</v>
      </c>
      <c r="B38" s="63" t="s">
        <v>406</v>
      </c>
      <c r="C38" s="64" t="s">
        <v>407</v>
      </c>
      <c r="D38" s="85">
        <v>547938915</v>
      </c>
      <c r="E38" s="86">
        <v>140438401</v>
      </c>
      <c r="F38" s="87">
        <f t="shared" si="0"/>
        <v>688377316</v>
      </c>
      <c r="G38" s="85">
        <v>547938915</v>
      </c>
      <c r="H38" s="86">
        <v>164371772</v>
      </c>
      <c r="I38" s="87">
        <f t="shared" si="1"/>
        <v>712310687</v>
      </c>
      <c r="J38" s="85">
        <v>205379408</v>
      </c>
      <c r="K38" s="86">
        <v>19545639</v>
      </c>
      <c r="L38" s="86">
        <f t="shared" si="2"/>
        <v>224925047</v>
      </c>
      <c r="M38" s="104">
        <f t="shared" si="3"/>
        <v>0.32674674451358593</v>
      </c>
      <c r="N38" s="85">
        <v>290081777</v>
      </c>
      <c r="O38" s="86">
        <v>37290893</v>
      </c>
      <c r="P38" s="86">
        <f t="shared" si="4"/>
        <v>327372670</v>
      </c>
      <c r="Q38" s="104">
        <f t="shared" si="5"/>
        <v>0.47557155413296626</v>
      </c>
      <c r="R38" s="85">
        <v>39899894</v>
      </c>
      <c r="S38" s="86">
        <v>9513601</v>
      </c>
      <c r="T38" s="86">
        <f t="shared" si="6"/>
        <v>49413495</v>
      </c>
      <c r="U38" s="104">
        <f t="shared" si="7"/>
        <v>0.0693707056510862</v>
      </c>
      <c r="V38" s="85">
        <v>0</v>
      </c>
      <c r="W38" s="86">
        <v>0</v>
      </c>
      <c r="X38" s="86">
        <f t="shared" si="8"/>
        <v>0</v>
      </c>
      <c r="Y38" s="104">
        <f t="shared" si="9"/>
        <v>0</v>
      </c>
      <c r="Z38" s="85">
        <f t="shared" si="10"/>
        <v>535361079</v>
      </c>
      <c r="AA38" s="86">
        <f t="shared" si="11"/>
        <v>66350133</v>
      </c>
      <c r="AB38" s="86">
        <f t="shared" si="12"/>
        <v>601711212</v>
      </c>
      <c r="AC38" s="104">
        <f t="shared" si="13"/>
        <v>0.8447314114213199</v>
      </c>
      <c r="AD38" s="85">
        <v>181900841</v>
      </c>
      <c r="AE38" s="86">
        <v>89239901</v>
      </c>
      <c r="AF38" s="86">
        <f t="shared" si="14"/>
        <v>271140742</v>
      </c>
      <c r="AG38" s="86">
        <v>705868031</v>
      </c>
      <c r="AH38" s="86">
        <v>755182459</v>
      </c>
      <c r="AI38" s="87">
        <v>682856297</v>
      </c>
      <c r="AJ38" s="124">
        <f t="shared" si="15"/>
        <v>0.904226904189786</v>
      </c>
      <c r="AK38" s="125">
        <f t="shared" si="16"/>
        <v>-0.8177570267178806</v>
      </c>
    </row>
    <row r="39" spans="1:37" ht="12.75">
      <c r="A39" s="62" t="s">
        <v>113</v>
      </c>
      <c r="B39" s="63" t="s">
        <v>408</v>
      </c>
      <c r="C39" s="64" t="s">
        <v>409</v>
      </c>
      <c r="D39" s="85">
        <v>884424000</v>
      </c>
      <c r="E39" s="86">
        <v>689845000</v>
      </c>
      <c r="F39" s="87">
        <f t="shared" si="0"/>
        <v>1574269000</v>
      </c>
      <c r="G39" s="85">
        <v>884424000</v>
      </c>
      <c r="H39" s="86">
        <v>689845000</v>
      </c>
      <c r="I39" s="87">
        <f t="shared" si="1"/>
        <v>1574269000</v>
      </c>
      <c r="J39" s="85">
        <v>287563541</v>
      </c>
      <c r="K39" s="86">
        <v>100187524</v>
      </c>
      <c r="L39" s="86">
        <f t="shared" si="2"/>
        <v>387751065</v>
      </c>
      <c r="M39" s="104">
        <f t="shared" si="3"/>
        <v>0.24630546939563697</v>
      </c>
      <c r="N39" s="85">
        <v>106729081</v>
      </c>
      <c r="O39" s="86">
        <v>134752501</v>
      </c>
      <c r="P39" s="86">
        <f t="shared" si="4"/>
        <v>241481582</v>
      </c>
      <c r="Q39" s="104">
        <f t="shared" si="5"/>
        <v>0.15339283311810117</v>
      </c>
      <c r="R39" s="85">
        <v>102330022</v>
      </c>
      <c r="S39" s="86">
        <v>91024385</v>
      </c>
      <c r="T39" s="86">
        <f t="shared" si="6"/>
        <v>193354407</v>
      </c>
      <c r="U39" s="104">
        <f t="shared" si="7"/>
        <v>0.12282170772593502</v>
      </c>
      <c r="V39" s="85">
        <v>0</v>
      </c>
      <c r="W39" s="86">
        <v>0</v>
      </c>
      <c r="X39" s="86">
        <f t="shared" si="8"/>
        <v>0</v>
      </c>
      <c r="Y39" s="104">
        <f t="shared" si="9"/>
        <v>0</v>
      </c>
      <c r="Z39" s="85">
        <f t="shared" si="10"/>
        <v>496622644</v>
      </c>
      <c r="AA39" s="86">
        <f t="shared" si="11"/>
        <v>325964410</v>
      </c>
      <c r="AB39" s="86">
        <f t="shared" si="12"/>
        <v>822587054</v>
      </c>
      <c r="AC39" s="104">
        <f t="shared" si="13"/>
        <v>0.5225200102396731</v>
      </c>
      <c r="AD39" s="85">
        <v>379177703</v>
      </c>
      <c r="AE39" s="86">
        <v>82517625</v>
      </c>
      <c r="AF39" s="86">
        <f t="shared" si="14"/>
        <v>461695328</v>
      </c>
      <c r="AG39" s="86">
        <v>1573002220</v>
      </c>
      <c r="AH39" s="86">
        <v>1601780000</v>
      </c>
      <c r="AI39" s="87">
        <v>1039562769</v>
      </c>
      <c r="AJ39" s="124">
        <f t="shared" si="15"/>
        <v>0.6490047128819189</v>
      </c>
      <c r="AK39" s="125">
        <f t="shared" si="16"/>
        <v>-0.5812077894797324</v>
      </c>
    </row>
    <row r="40" spans="1:37" ht="16.5">
      <c r="A40" s="65"/>
      <c r="B40" s="66" t="s">
        <v>410</v>
      </c>
      <c r="C40" s="67"/>
      <c r="D40" s="88">
        <f>SUM(D35:D39)</f>
        <v>2381352015</v>
      </c>
      <c r="E40" s="89">
        <f>SUM(E35:E39)</f>
        <v>1113831966</v>
      </c>
      <c r="F40" s="90">
        <f t="shared" si="0"/>
        <v>3495183981</v>
      </c>
      <c r="G40" s="88">
        <f>SUM(G35:G39)</f>
        <v>2441588795</v>
      </c>
      <c r="H40" s="89">
        <f>SUM(H35:H39)</f>
        <v>1117520735</v>
      </c>
      <c r="I40" s="90">
        <f t="shared" si="1"/>
        <v>3559109530</v>
      </c>
      <c r="J40" s="88">
        <f>SUM(J35:J39)</f>
        <v>837330565</v>
      </c>
      <c r="K40" s="89">
        <f>SUM(K35:K39)</f>
        <v>206318308</v>
      </c>
      <c r="L40" s="89">
        <f t="shared" si="2"/>
        <v>1043648873</v>
      </c>
      <c r="M40" s="105">
        <f t="shared" si="3"/>
        <v>0.29859626236367787</v>
      </c>
      <c r="N40" s="88">
        <f>SUM(N35:N39)</f>
        <v>625002963</v>
      </c>
      <c r="O40" s="89">
        <f>SUM(O35:O39)</f>
        <v>269317830</v>
      </c>
      <c r="P40" s="89">
        <f t="shared" si="4"/>
        <v>894320793</v>
      </c>
      <c r="Q40" s="105">
        <f t="shared" si="5"/>
        <v>0.2558723082566108</v>
      </c>
      <c r="R40" s="88">
        <f>SUM(R35:R39)</f>
        <v>454166137</v>
      </c>
      <c r="S40" s="89">
        <f>SUM(S35:S39)</f>
        <v>164080565</v>
      </c>
      <c r="T40" s="89">
        <f t="shared" si="6"/>
        <v>618246702</v>
      </c>
      <c r="U40" s="105">
        <f t="shared" si="7"/>
        <v>0.1737082539294597</v>
      </c>
      <c r="V40" s="88">
        <f>SUM(V35:V39)</f>
        <v>0</v>
      </c>
      <c r="W40" s="89">
        <f>SUM(W35:W39)</f>
        <v>0</v>
      </c>
      <c r="X40" s="89">
        <f t="shared" si="8"/>
        <v>0</v>
      </c>
      <c r="Y40" s="105">
        <f t="shared" si="9"/>
        <v>0</v>
      </c>
      <c r="Z40" s="88">
        <f t="shared" si="10"/>
        <v>1916499665</v>
      </c>
      <c r="AA40" s="89">
        <f t="shared" si="11"/>
        <v>639716703</v>
      </c>
      <c r="AB40" s="89">
        <f t="shared" si="12"/>
        <v>2556216368</v>
      </c>
      <c r="AC40" s="105">
        <f t="shared" si="13"/>
        <v>0.7182179549276192</v>
      </c>
      <c r="AD40" s="88">
        <f>SUM(AD35:AD39)</f>
        <v>744675324</v>
      </c>
      <c r="AE40" s="89">
        <f>SUM(AE35:AE39)</f>
        <v>216316017</v>
      </c>
      <c r="AF40" s="89">
        <f t="shared" si="14"/>
        <v>960991341</v>
      </c>
      <c r="AG40" s="89">
        <f>SUM(AG35:AG39)</f>
        <v>3462766293</v>
      </c>
      <c r="AH40" s="89">
        <f>SUM(AH35:AH39)</f>
        <v>3556670819</v>
      </c>
      <c r="AI40" s="90">
        <f>SUM(AI35:AI39)</f>
        <v>2635880379</v>
      </c>
      <c r="AJ40" s="126">
        <f t="shared" si="15"/>
        <v>0.7411088945648079</v>
      </c>
      <c r="AK40" s="127">
        <f t="shared" si="16"/>
        <v>-0.35665736451209085</v>
      </c>
    </row>
    <row r="41" spans="1:37" ht="16.5">
      <c r="A41" s="68"/>
      <c r="B41" s="69" t="s">
        <v>411</v>
      </c>
      <c r="C41" s="70"/>
      <c r="D41" s="91">
        <f>SUM(D9:D14,D16:D20,D22:D26,D28:D33,D35:D39)</f>
        <v>16386863231</v>
      </c>
      <c r="E41" s="92">
        <f>SUM(E9:E14,E16:E20,E22:E26,E28:E33,E35:E39)</f>
        <v>6261794858</v>
      </c>
      <c r="F41" s="93">
        <f t="shared" si="0"/>
        <v>22648658089</v>
      </c>
      <c r="G41" s="91">
        <f>SUM(G9:G14,G16:G20,G22:G26,G28:G33,G35:G39)</f>
        <v>15845956610</v>
      </c>
      <c r="H41" s="92">
        <f>SUM(H9:H14,H16:H20,H22:H26,H28:H33,H35:H39)</f>
        <v>6278555697</v>
      </c>
      <c r="I41" s="93">
        <f t="shared" si="1"/>
        <v>22124512307</v>
      </c>
      <c r="J41" s="91">
        <f>SUM(J9:J14,J16:J20,J22:J26,J28:J33,J35:J39)</f>
        <v>4351859312</v>
      </c>
      <c r="K41" s="92">
        <f>SUM(K9:K14,K16:K20,K22:K26,K28:K33,K35:K39)</f>
        <v>867802547</v>
      </c>
      <c r="L41" s="92">
        <f t="shared" si="2"/>
        <v>5219661859</v>
      </c>
      <c r="M41" s="106">
        <f t="shared" si="3"/>
        <v>0.2304623010550495</v>
      </c>
      <c r="N41" s="91">
        <f>SUM(N9:N14,N16:N20,N22:N26,N28:N33,N35:N39)</f>
        <v>4249440543</v>
      </c>
      <c r="O41" s="92">
        <f>SUM(O9:O14,O16:O20,O22:O26,O28:O33,O35:O39)</f>
        <v>1362994399</v>
      </c>
      <c r="P41" s="92">
        <f t="shared" si="4"/>
        <v>5612434942</v>
      </c>
      <c r="Q41" s="106">
        <f t="shared" si="5"/>
        <v>0.24780430345786567</v>
      </c>
      <c r="R41" s="91">
        <f>SUM(R9:R14,R16:R20,R22:R26,R28:R33,R35:R39)</f>
        <v>3450269978</v>
      </c>
      <c r="S41" s="92">
        <f>SUM(S9:S14,S16:S20,S22:S26,S28:S33,S35:S39)</f>
        <v>921159304</v>
      </c>
      <c r="T41" s="92">
        <f t="shared" si="6"/>
        <v>4371429282</v>
      </c>
      <c r="U41" s="106">
        <f t="shared" si="7"/>
        <v>0.1975830798592075</v>
      </c>
      <c r="V41" s="91">
        <f>SUM(V9:V14,V16:V20,V22:V26,V28:V33,V35:V39)</f>
        <v>0</v>
      </c>
      <c r="W41" s="92">
        <f>SUM(W9:W14,W16:W20,W22:W26,W28:W33,W35:W39)</f>
        <v>0</v>
      </c>
      <c r="X41" s="92">
        <f t="shared" si="8"/>
        <v>0</v>
      </c>
      <c r="Y41" s="106">
        <f t="shared" si="9"/>
        <v>0</v>
      </c>
      <c r="Z41" s="91">
        <f t="shared" si="10"/>
        <v>12051569833</v>
      </c>
      <c r="AA41" s="92">
        <f t="shared" si="11"/>
        <v>3151956250</v>
      </c>
      <c r="AB41" s="92">
        <f t="shared" si="12"/>
        <v>15203526083</v>
      </c>
      <c r="AC41" s="106">
        <f t="shared" si="13"/>
        <v>0.6871801679528882</v>
      </c>
      <c r="AD41" s="91">
        <f>SUM(AD9:AD14,AD16:AD20,AD22:AD26,AD28:AD33,AD35:AD39)</f>
        <v>3523384575</v>
      </c>
      <c r="AE41" s="92">
        <f>SUM(AE9:AE14,AE16:AE20,AE22:AE26,AE28:AE33,AE35:AE39)</f>
        <v>878203456</v>
      </c>
      <c r="AF41" s="92">
        <f t="shared" si="14"/>
        <v>4401588031</v>
      </c>
      <c r="AG41" s="92">
        <f>SUM(AG9:AG14,AG16:AG20,AG22:AG26,AG28:AG33,AG35:AG39)</f>
        <v>20775017918</v>
      </c>
      <c r="AH41" s="92">
        <f>SUM(AH9:AH14,AH16:AH20,AH22:AH26,AH28:AH33,AH35:AH39)</f>
        <v>21531607321</v>
      </c>
      <c r="AI41" s="93">
        <f>SUM(AI9:AI14,AI16:AI20,AI22:AI26,AI28:AI33,AI35:AI39)</f>
        <v>13973327623</v>
      </c>
      <c r="AJ41" s="128">
        <f t="shared" si="15"/>
        <v>0.6489681617670813</v>
      </c>
      <c r="AK41" s="129">
        <f t="shared" si="16"/>
        <v>-0.006851788215433752</v>
      </c>
    </row>
    <row r="42" spans="1:37" ht="12.75">
      <c r="A42" s="71"/>
      <c r="B42" s="71"/>
      <c r="C42" s="71"/>
      <c r="D42" s="94"/>
      <c r="E42" s="94"/>
      <c r="F42" s="94"/>
      <c r="G42" s="94"/>
      <c r="H42" s="94"/>
      <c r="I42" s="94"/>
      <c r="J42" s="94"/>
      <c r="K42" s="94"/>
      <c r="L42" s="94"/>
      <c r="M42" s="107"/>
      <c r="N42" s="94"/>
      <c r="O42" s="94"/>
      <c r="P42" s="94"/>
      <c r="Q42" s="107"/>
      <c r="R42" s="94"/>
      <c r="S42" s="94"/>
      <c r="T42" s="94"/>
      <c r="U42" s="107"/>
      <c r="V42" s="94"/>
      <c r="W42" s="94"/>
      <c r="X42" s="94"/>
      <c r="Y42" s="107"/>
      <c r="Z42" s="94"/>
      <c r="AA42" s="94"/>
      <c r="AB42" s="94"/>
      <c r="AC42" s="107"/>
      <c r="AD42" s="94"/>
      <c r="AE42" s="94"/>
      <c r="AF42" s="94"/>
      <c r="AG42" s="94"/>
      <c r="AH42" s="94"/>
      <c r="AI42" s="94"/>
      <c r="AJ42" s="107"/>
      <c r="AK42" s="107"/>
    </row>
    <row r="43" spans="1:37" ht="12.75">
      <c r="A43" s="71"/>
      <c r="B43" s="71"/>
      <c r="C43" s="71"/>
      <c r="D43" s="94"/>
      <c r="E43" s="94"/>
      <c r="F43" s="94"/>
      <c r="G43" s="94"/>
      <c r="H43" s="94"/>
      <c r="I43" s="94"/>
      <c r="J43" s="94"/>
      <c r="K43" s="94"/>
      <c r="L43" s="94"/>
      <c r="M43" s="107"/>
      <c r="N43" s="94"/>
      <c r="O43" s="94"/>
      <c r="P43" s="94"/>
      <c r="Q43" s="107"/>
      <c r="R43" s="94"/>
      <c r="S43" s="94"/>
      <c r="T43" s="94"/>
      <c r="U43" s="107"/>
      <c r="V43" s="94"/>
      <c r="W43" s="94"/>
      <c r="X43" s="94"/>
      <c r="Y43" s="107"/>
      <c r="Z43" s="94"/>
      <c r="AA43" s="94"/>
      <c r="AB43" s="94"/>
      <c r="AC43" s="107"/>
      <c r="AD43" s="94"/>
      <c r="AE43" s="94"/>
      <c r="AF43" s="94"/>
      <c r="AG43" s="94"/>
      <c r="AH43" s="94"/>
      <c r="AI43" s="94"/>
      <c r="AJ43" s="107"/>
      <c r="AK43" s="107"/>
    </row>
    <row r="44" spans="1:37" ht="12.75">
      <c r="A44" s="71"/>
      <c r="B44" s="71"/>
      <c r="C44" s="71"/>
      <c r="D44" s="94"/>
      <c r="E44" s="94"/>
      <c r="F44" s="94"/>
      <c r="G44" s="94"/>
      <c r="H44" s="94"/>
      <c r="I44" s="94"/>
      <c r="J44" s="94"/>
      <c r="K44" s="94"/>
      <c r="L44" s="94"/>
      <c r="M44" s="107"/>
      <c r="N44" s="94"/>
      <c r="O44" s="94"/>
      <c r="P44" s="94"/>
      <c r="Q44" s="107"/>
      <c r="R44" s="94"/>
      <c r="S44" s="94"/>
      <c r="T44" s="94"/>
      <c r="U44" s="107"/>
      <c r="V44" s="94"/>
      <c r="W44" s="94"/>
      <c r="X44" s="94"/>
      <c r="Y44" s="107"/>
      <c r="Z44" s="94"/>
      <c r="AA44" s="94"/>
      <c r="AB44" s="94"/>
      <c r="AC44" s="107"/>
      <c r="AD44" s="94"/>
      <c r="AE44" s="94"/>
      <c r="AF44" s="94"/>
      <c r="AG44" s="94"/>
      <c r="AH44" s="94"/>
      <c r="AI44" s="94"/>
      <c r="AJ44" s="107"/>
      <c r="AK44" s="107"/>
    </row>
    <row r="45" spans="1:37" ht="12.75">
      <c r="A45" s="71"/>
      <c r="B45" s="71"/>
      <c r="C45" s="71"/>
      <c r="D45" s="94"/>
      <c r="E45" s="94"/>
      <c r="F45" s="94"/>
      <c r="G45" s="94"/>
      <c r="H45" s="94"/>
      <c r="I45" s="94"/>
      <c r="J45" s="94"/>
      <c r="K45" s="94"/>
      <c r="L45" s="94"/>
      <c r="M45" s="107"/>
      <c r="N45" s="94"/>
      <c r="O45" s="94"/>
      <c r="P45" s="94"/>
      <c r="Q45" s="107"/>
      <c r="R45" s="94"/>
      <c r="S45" s="94"/>
      <c r="T45" s="94"/>
      <c r="U45" s="107"/>
      <c r="V45" s="94"/>
      <c r="W45" s="94"/>
      <c r="X45" s="94"/>
      <c r="Y45" s="107"/>
      <c r="Z45" s="94"/>
      <c r="AA45" s="94"/>
      <c r="AB45" s="94"/>
      <c r="AC45" s="107"/>
      <c r="AD45" s="94"/>
      <c r="AE45" s="94"/>
      <c r="AF45" s="94"/>
      <c r="AG45" s="94"/>
      <c r="AH45" s="94"/>
      <c r="AI45" s="94"/>
      <c r="AJ45" s="107"/>
      <c r="AK45" s="107"/>
    </row>
    <row r="46" spans="1:37" ht="12.75">
      <c r="A46" s="71"/>
      <c r="B46" s="71"/>
      <c r="C46" s="71"/>
      <c r="D46" s="94"/>
      <c r="E46" s="94"/>
      <c r="F46" s="94"/>
      <c r="G46" s="94"/>
      <c r="H46" s="94"/>
      <c r="I46" s="94"/>
      <c r="J46" s="94"/>
      <c r="K46" s="94"/>
      <c r="L46" s="94"/>
      <c r="M46" s="107"/>
      <c r="N46" s="94"/>
      <c r="O46" s="94"/>
      <c r="P46" s="94"/>
      <c r="Q46" s="107"/>
      <c r="R46" s="94"/>
      <c r="S46" s="94"/>
      <c r="T46" s="94"/>
      <c r="U46" s="107"/>
      <c r="V46" s="94"/>
      <c r="W46" s="94"/>
      <c r="X46" s="94"/>
      <c r="Y46" s="107"/>
      <c r="Z46" s="94"/>
      <c r="AA46" s="94"/>
      <c r="AB46" s="94"/>
      <c r="AC46" s="107"/>
      <c r="AD46" s="94"/>
      <c r="AE46" s="94"/>
      <c r="AF46" s="94"/>
      <c r="AG46" s="94"/>
      <c r="AH46" s="94"/>
      <c r="AI46" s="94"/>
      <c r="AJ46" s="107"/>
      <c r="AK46" s="107"/>
    </row>
    <row r="47" spans="1:37" ht="12.75">
      <c r="A47" s="71"/>
      <c r="B47" s="71"/>
      <c r="C47" s="71"/>
      <c r="D47" s="94"/>
      <c r="E47" s="94"/>
      <c r="F47" s="94"/>
      <c r="G47" s="94"/>
      <c r="H47" s="94"/>
      <c r="I47" s="94"/>
      <c r="J47" s="94"/>
      <c r="K47" s="94"/>
      <c r="L47" s="94"/>
      <c r="M47" s="107"/>
      <c r="N47" s="94"/>
      <c r="O47" s="94"/>
      <c r="P47" s="94"/>
      <c r="Q47" s="107"/>
      <c r="R47" s="94"/>
      <c r="S47" s="94"/>
      <c r="T47" s="94"/>
      <c r="U47" s="107"/>
      <c r="V47" s="94"/>
      <c r="W47" s="94"/>
      <c r="X47" s="94"/>
      <c r="Y47" s="107"/>
      <c r="Z47" s="94"/>
      <c r="AA47" s="94"/>
      <c r="AB47" s="94"/>
      <c r="AC47" s="107"/>
      <c r="AD47" s="94"/>
      <c r="AE47" s="94"/>
      <c r="AF47" s="94"/>
      <c r="AG47" s="94"/>
      <c r="AH47" s="94"/>
      <c r="AI47" s="94"/>
      <c r="AJ47" s="107"/>
      <c r="AK47" s="107"/>
    </row>
    <row r="48" spans="1:37" ht="12.75">
      <c r="A48" s="71"/>
      <c r="B48" s="71"/>
      <c r="C48" s="71"/>
      <c r="D48" s="94"/>
      <c r="E48" s="94"/>
      <c r="F48" s="94"/>
      <c r="G48" s="94"/>
      <c r="H48" s="94"/>
      <c r="I48" s="94"/>
      <c r="J48" s="94"/>
      <c r="K48" s="94"/>
      <c r="L48" s="94"/>
      <c r="M48" s="107"/>
      <c r="N48" s="94"/>
      <c r="O48" s="94"/>
      <c r="P48" s="94"/>
      <c r="Q48" s="107"/>
      <c r="R48" s="94"/>
      <c r="S48" s="94"/>
      <c r="T48" s="94"/>
      <c r="U48" s="107"/>
      <c r="V48" s="94"/>
      <c r="W48" s="94"/>
      <c r="X48" s="94"/>
      <c r="Y48" s="107"/>
      <c r="Z48" s="94"/>
      <c r="AA48" s="94"/>
      <c r="AB48" s="94"/>
      <c r="AC48" s="107"/>
      <c r="AD48" s="94"/>
      <c r="AE48" s="94"/>
      <c r="AF48" s="94"/>
      <c r="AG48" s="94"/>
      <c r="AH48" s="94"/>
      <c r="AI48" s="94"/>
      <c r="AJ48" s="107"/>
      <c r="AK48" s="107"/>
    </row>
    <row r="49" spans="1:37" ht="12.75">
      <c r="A49" s="71"/>
      <c r="B49" s="71"/>
      <c r="C49" s="71"/>
      <c r="D49" s="94"/>
      <c r="E49" s="94"/>
      <c r="F49" s="94"/>
      <c r="G49" s="94"/>
      <c r="H49" s="94"/>
      <c r="I49" s="94"/>
      <c r="J49" s="94"/>
      <c r="K49" s="94"/>
      <c r="L49" s="94"/>
      <c r="M49" s="107"/>
      <c r="N49" s="94"/>
      <c r="O49" s="94"/>
      <c r="P49" s="94"/>
      <c r="Q49" s="107"/>
      <c r="R49" s="94"/>
      <c r="S49" s="94"/>
      <c r="T49" s="94"/>
      <c r="U49" s="107"/>
      <c r="V49" s="94"/>
      <c r="W49" s="94"/>
      <c r="X49" s="94"/>
      <c r="Y49" s="107"/>
      <c r="Z49" s="94"/>
      <c r="AA49" s="94"/>
      <c r="AB49" s="94"/>
      <c r="AC49" s="107"/>
      <c r="AD49" s="94"/>
      <c r="AE49" s="94"/>
      <c r="AF49" s="94"/>
      <c r="AG49" s="94"/>
      <c r="AH49" s="94"/>
      <c r="AI49" s="94"/>
      <c r="AJ49" s="107"/>
      <c r="AK49" s="107"/>
    </row>
    <row r="50" spans="1:37" ht="12.75">
      <c r="A50" s="71"/>
      <c r="B50" s="71"/>
      <c r="C50" s="71"/>
      <c r="D50" s="94"/>
      <c r="E50" s="94"/>
      <c r="F50" s="94"/>
      <c r="G50" s="94"/>
      <c r="H50" s="94"/>
      <c r="I50" s="94"/>
      <c r="J50" s="94"/>
      <c r="K50" s="94"/>
      <c r="L50" s="94"/>
      <c r="M50" s="107"/>
      <c r="N50" s="94"/>
      <c r="O50" s="94"/>
      <c r="P50" s="94"/>
      <c r="Q50" s="107"/>
      <c r="R50" s="94"/>
      <c r="S50" s="94"/>
      <c r="T50" s="94"/>
      <c r="U50" s="107"/>
      <c r="V50" s="94"/>
      <c r="W50" s="94"/>
      <c r="X50" s="94"/>
      <c r="Y50" s="107"/>
      <c r="Z50" s="94"/>
      <c r="AA50" s="94"/>
      <c r="AB50" s="94"/>
      <c r="AC50" s="107"/>
      <c r="AD50" s="94"/>
      <c r="AE50" s="94"/>
      <c r="AF50" s="94"/>
      <c r="AG50" s="94"/>
      <c r="AH50" s="94"/>
      <c r="AI50" s="94"/>
      <c r="AJ50" s="107"/>
      <c r="AK50" s="107"/>
    </row>
    <row r="51" spans="1:37" ht="12.75">
      <c r="A51" s="71"/>
      <c r="B51" s="71"/>
      <c r="C51" s="71"/>
      <c r="D51" s="94"/>
      <c r="E51" s="94"/>
      <c r="F51" s="94"/>
      <c r="G51" s="94"/>
      <c r="H51" s="94"/>
      <c r="I51" s="94"/>
      <c r="J51" s="94"/>
      <c r="K51" s="94"/>
      <c r="L51" s="94"/>
      <c r="M51" s="107"/>
      <c r="N51" s="94"/>
      <c r="O51" s="94"/>
      <c r="P51" s="94"/>
      <c r="Q51" s="107"/>
      <c r="R51" s="94"/>
      <c r="S51" s="94"/>
      <c r="T51" s="94"/>
      <c r="U51" s="107"/>
      <c r="V51" s="94"/>
      <c r="W51" s="94"/>
      <c r="X51" s="94"/>
      <c r="Y51" s="107"/>
      <c r="Z51" s="94"/>
      <c r="AA51" s="94"/>
      <c r="AB51" s="94"/>
      <c r="AC51" s="107"/>
      <c r="AD51" s="94"/>
      <c r="AE51" s="94"/>
      <c r="AF51" s="94"/>
      <c r="AG51" s="94"/>
      <c r="AH51" s="94"/>
      <c r="AI51" s="94"/>
      <c r="AJ51" s="107"/>
      <c r="AK51" s="107"/>
    </row>
    <row r="52" spans="1:37" ht="12.75">
      <c r="A52" s="71"/>
      <c r="B52" s="71"/>
      <c r="C52" s="71"/>
      <c r="D52" s="94"/>
      <c r="E52" s="94"/>
      <c r="F52" s="94"/>
      <c r="G52" s="94"/>
      <c r="H52" s="94"/>
      <c r="I52" s="94"/>
      <c r="J52" s="94"/>
      <c r="K52" s="94"/>
      <c r="L52" s="94"/>
      <c r="M52" s="107"/>
      <c r="N52" s="94"/>
      <c r="O52" s="94"/>
      <c r="P52" s="94"/>
      <c r="Q52" s="107"/>
      <c r="R52" s="94"/>
      <c r="S52" s="94"/>
      <c r="T52" s="94"/>
      <c r="U52" s="107"/>
      <c r="V52" s="94"/>
      <c r="W52" s="94"/>
      <c r="X52" s="94"/>
      <c r="Y52" s="107"/>
      <c r="Z52" s="94"/>
      <c r="AA52" s="94"/>
      <c r="AB52" s="94"/>
      <c r="AC52" s="107"/>
      <c r="AD52" s="94"/>
      <c r="AE52" s="94"/>
      <c r="AF52" s="94"/>
      <c r="AG52" s="94"/>
      <c r="AH52" s="94"/>
      <c r="AI52" s="94"/>
      <c r="AJ52" s="107"/>
      <c r="AK52" s="107"/>
    </row>
    <row r="53" spans="1:37" ht="12.75">
      <c r="A53" s="71"/>
      <c r="B53" s="71"/>
      <c r="C53" s="71"/>
      <c r="D53" s="94"/>
      <c r="E53" s="94"/>
      <c r="F53" s="94"/>
      <c r="G53" s="94"/>
      <c r="H53" s="94"/>
      <c r="I53" s="94"/>
      <c r="J53" s="94"/>
      <c r="K53" s="94"/>
      <c r="L53" s="94"/>
      <c r="M53" s="107"/>
      <c r="N53" s="94"/>
      <c r="O53" s="94"/>
      <c r="P53" s="94"/>
      <c r="Q53" s="107"/>
      <c r="R53" s="94"/>
      <c r="S53" s="94"/>
      <c r="T53" s="94"/>
      <c r="U53" s="107"/>
      <c r="V53" s="94"/>
      <c r="W53" s="94"/>
      <c r="X53" s="94"/>
      <c r="Y53" s="107"/>
      <c r="Z53" s="94"/>
      <c r="AA53" s="94"/>
      <c r="AB53" s="94"/>
      <c r="AC53" s="107"/>
      <c r="AD53" s="94"/>
      <c r="AE53" s="94"/>
      <c r="AF53" s="94"/>
      <c r="AG53" s="94"/>
      <c r="AH53" s="94"/>
      <c r="AI53" s="94"/>
      <c r="AJ53" s="107"/>
      <c r="AK53" s="107"/>
    </row>
    <row r="54" spans="1:37" ht="12.75">
      <c r="A54" s="71"/>
      <c r="B54" s="71"/>
      <c r="C54" s="71"/>
      <c r="D54" s="94"/>
      <c r="E54" s="94"/>
      <c r="F54" s="94"/>
      <c r="G54" s="94"/>
      <c r="H54" s="94"/>
      <c r="I54" s="94"/>
      <c r="J54" s="94"/>
      <c r="K54" s="94"/>
      <c r="L54" s="94"/>
      <c r="M54" s="107"/>
      <c r="N54" s="94"/>
      <c r="O54" s="94"/>
      <c r="P54" s="94"/>
      <c r="Q54" s="107"/>
      <c r="R54" s="94"/>
      <c r="S54" s="94"/>
      <c r="T54" s="94"/>
      <c r="U54" s="107"/>
      <c r="V54" s="94"/>
      <c r="W54" s="94"/>
      <c r="X54" s="94"/>
      <c r="Y54" s="107"/>
      <c r="Z54" s="94"/>
      <c r="AA54" s="94"/>
      <c r="AB54" s="94"/>
      <c r="AC54" s="107"/>
      <c r="AD54" s="94"/>
      <c r="AE54" s="94"/>
      <c r="AF54" s="94"/>
      <c r="AG54" s="94"/>
      <c r="AH54" s="94"/>
      <c r="AI54" s="94"/>
      <c r="AJ54" s="107"/>
      <c r="AK54" s="107"/>
    </row>
    <row r="55" spans="1:37" ht="12.75">
      <c r="A55" s="71"/>
      <c r="B55" s="71"/>
      <c r="C55" s="71"/>
      <c r="D55" s="94"/>
      <c r="E55" s="94"/>
      <c r="F55" s="94"/>
      <c r="G55" s="94"/>
      <c r="H55" s="94"/>
      <c r="I55" s="94"/>
      <c r="J55" s="94"/>
      <c r="K55" s="94"/>
      <c r="L55" s="94"/>
      <c r="M55" s="107"/>
      <c r="N55" s="94"/>
      <c r="O55" s="94"/>
      <c r="P55" s="94"/>
      <c r="Q55" s="107"/>
      <c r="R55" s="94"/>
      <c r="S55" s="94"/>
      <c r="T55" s="94"/>
      <c r="U55" s="107"/>
      <c r="V55" s="94"/>
      <c r="W55" s="94"/>
      <c r="X55" s="94"/>
      <c r="Y55" s="107"/>
      <c r="Z55" s="94"/>
      <c r="AA55" s="94"/>
      <c r="AB55" s="94"/>
      <c r="AC55" s="107"/>
      <c r="AD55" s="94"/>
      <c r="AE55" s="94"/>
      <c r="AF55" s="94"/>
      <c r="AG55" s="94"/>
      <c r="AH55" s="94"/>
      <c r="AI55" s="94"/>
      <c r="AJ55" s="107"/>
      <c r="AK55" s="107"/>
    </row>
    <row r="56" spans="1:37" ht="12.75">
      <c r="A56" s="71"/>
      <c r="B56" s="71"/>
      <c r="C56" s="71"/>
      <c r="D56" s="94"/>
      <c r="E56" s="94"/>
      <c r="F56" s="94"/>
      <c r="G56" s="94"/>
      <c r="H56" s="94"/>
      <c r="I56" s="94"/>
      <c r="J56" s="94"/>
      <c r="K56" s="94"/>
      <c r="L56" s="94"/>
      <c r="M56" s="107"/>
      <c r="N56" s="94"/>
      <c r="O56" s="94"/>
      <c r="P56" s="94"/>
      <c r="Q56" s="107"/>
      <c r="R56" s="94"/>
      <c r="S56" s="94"/>
      <c r="T56" s="94"/>
      <c r="U56" s="107"/>
      <c r="V56" s="94"/>
      <c r="W56" s="94"/>
      <c r="X56" s="94"/>
      <c r="Y56" s="107"/>
      <c r="Z56" s="94"/>
      <c r="AA56" s="94"/>
      <c r="AB56" s="94"/>
      <c r="AC56" s="107"/>
      <c r="AD56" s="94"/>
      <c r="AE56" s="94"/>
      <c r="AF56" s="94"/>
      <c r="AG56" s="94"/>
      <c r="AH56" s="94"/>
      <c r="AI56" s="94"/>
      <c r="AJ56" s="107"/>
      <c r="AK56" s="107"/>
    </row>
    <row r="57" spans="1:37" ht="12.75">
      <c r="A57" s="71"/>
      <c r="B57" s="71"/>
      <c r="C57" s="71"/>
      <c r="D57" s="94"/>
      <c r="E57" s="94"/>
      <c r="F57" s="94"/>
      <c r="G57" s="94"/>
      <c r="H57" s="94"/>
      <c r="I57" s="94"/>
      <c r="J57" s="94"/>
      <c r="K57" s="94"/>
      <c r="L57" s="94"/>
      <c r="M57" s="107"/>
      <c r="N57" s="94"/>
      <c r="O57" s="94"/>
      <c r="P57" s="94"/>
      <c r="Q57" s="107"/>
      <c r="R57" s="94"/>
      <c r="S57" s="94"/>
      <c r="T57" s="94"/>
      <c r="U57" s="107"/>
      <c r="V57" s="94"/>
      <c r="W57" s="94"/>
      <c r="X57" s="94"/>
      <c r="Y57" s="107"/>
      <c r="Z57" s="94"/>
      <c r="AA57" s="94"/>
      <c r="AB57" s="94"/>
      <c r="AC57" s="107"/>
      <c r="AD57" s="94"/>
      <c r="AE57" s="94"/>
      <c r="AF57" s="94"/>
      <c r="AG57" s="94"/>
      <c r="AH57" s="94"/>
      <c r="AI57" s="94"/>
      <c r="AJ57" s="107"/>
      <c r="AK57" s="107"/>
    </row>
    <row r="58" spans="1:37" ht="12.75">
      <c r="A58" s="71"/>
      <c r="B58" s="71"/>
      <c r="C58" s="71"/>
      <c r="D58" s="94"/>
      <c r="E58" s="94"/>
      <c r="F58" s="94"/>
      <c r="G58" s="94"/>
      <c r="H58" s="94"/>
      <c r="I58" s="94"/>
      <c r="J58" s="94"/>
      <c r="K58" s="94"/>
      <c r="L58" s="94"/>
      <c r="M58" s="107"/>
      <c r="N58" s="94"/>
      <c r="O58" s="94"/>
      <c r="P58" s="94"/>
      <c r="Q58" s="107"/>
      <c r="R58" s="94"/>
      <c r="S58" s="94"/>
      <c r="T58" s="94"/>
      <c r="U58" s="107"/>
      <c r="V58" s="94"/>
      <c r="W58" s="94"/>
      <c r="X58" s="94"/>
      <c r="Y58" s="107"/>
      <c r="Z58" s="94"/>
      <c r="AA58" s="94"/>
      <c r="AB58" s="94"/>
      <c r="AC58" s="107"/>
      <c r="AD58" s="94"/>
      <c r="AE58" s="94"/>
      <c r="AF58" s="94"/>
      <c r="AG58" s="94"/>
      <c r="AH58" s="94"/>
      <c r="AI58" s="94"/>
      <c r="AJ58" s="107"/>
      <c r="AK58" s="107"/>
    </row>
    <row r="59" spans="1:37" ht="12.75">
      <c r="A59" s="71"/>
      <c r="B59" s="71"/>
      <c r="C59" s="71"/>
      <c r="D59" s="94"/>
      <c r="E59" s="94"/>
      <c r="F59" s="94"/>
      <c r="G59" s="94"/>
      <c r="H59" s="94"/>
      <c r="I59" s="94"/>
      <c r="J59" s="94"/>
      <c r="K59" s="94"/>
      <c r="L59" s="94"/>
      <c r="M59" s="107"/>
      <c r="N59" s="94"/>
      <c r="O59" s="94"/>
      <c r="P59" s="94"/>
      <c r="Q59" s="107"/>
      <c r="R59" s="94"/>
      <c r="S59" s="94"/>
      <c r="T59" s="94"/>
      <c r="U59" s="107"/>
      <c r="V59" s="94"/>
      <c r="W59" s="94"/>
      <c r="X59" s="94"/>
      <c r="Y59" s="107"/>
      <c r="Z59" s="94"/>
      <c r="AA59" s="94"/>
      <c r="AB59" s="94"/>
      <c r="AC59" s="107"/>
      <c r="AD59" s="94"/>
      <c r="AE59" s="94"/>
      <c r="AF59" s="94"/>
      <c r="AG59" s="94"/>
      <c r="AH59" s="94"/>
      <c r="AI59" s="94"/>
      <c r="AJ59" s="107"/>
      <c r="AK59" s="107"/>
    </row>
    <row r="60" spans="1:37" ht="12.75">
      <c r="A60" s="71"/>
      <c r="B60" s="71"/>
      <c r="C60" s="71"/>
      <c r="D60" s="94"/>
      <c r="E60" s="94"/>
      <c r="F60" s="94"/>
      <c r="G60" s="94"/>
      <c r="H60" s="94"/>
      <c r="I60" s="94"/>
      <c r="J60" s="94"/>
      <c r="K60" s="94"/>
      <c r="L60" s="94"/>
      <c r="M60" s="107"/>
      <c r="N60" s="94"/>
      <c r="O60" s="94"/>
      <c r="P60" s="94"/>
      <c r="Q60" s="107"/>
      <c r="R60" s="94"/>
      <c r="S60" s="94"/>
      <c r="T60" s="94"/>
      <c r="U60" s="107"/>
      <c r="V60" s="94"/>
      <c r="W60" s="94"/>
      <c r="X60" s="94"/>
      <c r="Y60" s="107"/>
      <c r="Z60" s="94"/>
      <c r="AA60" s="94"/>
      <c r="AB60" s="94"/>
      <c r="AC60" s="107"/>
      <c r="AD60" s="94"/>
      <c r="AE60" s="94"/>
      <c r="AF60" s="94"/>
      <c r="AG60" s="94"/>
      <c r="AH60" s="94"/>
      <c r="AI60" s="94"/>
      <c r="AJ60" s="107"/>
      <c r="AK60" s="107"/>
    </row>
    <row r="61" spans="1:37" ht="12.75">
      <c r="A61" s="71"/>
      <c r="B61" s="71"/>
      <c r="C61" s="71"/>
      <c r="D61" s="94"/>
      <c r="E61" s="94"/>
      <c r="F61" s="94"/>
      <c r="G61" s="94"/>
      <c r="H61" s="94"/>
      <c r="I61" s="94"/>
      <c r="J61" s="94"/>
      <c r="K61" s="94"/>
      <c r="L61" s="94"/>
      <c r="M61" s="107"/>
      <c r="N61" s="94"/>
      <c r="O61" s="94"/>
      <c r="P61" s="94"/>
      <c r="Q61" s="107"/>
      <c r="R61" s="94"/>
      <c r="S61" s="94"/>
      <c r="T61" s="94"/>
      <c r="U61" s="107"/>
      <c r="V61" s="94"/>
      <c r="W61" s="94"/>
      <c r="X61" s="94"/>
      <c r="Y61" s="107"/>
      <c r="Z61" s="94"/>
      <c r="AA61" s="94"/>
      <c r="AB61" s="94"/>
      <c r="AC61" s="107"/>
      <c r="AD61" s="94"/>
      <c r="AE61" s="94"/>
      <c r="AF61" s="94"/>
      <c r="AG61" s="94"/>
      <c r="AH61" s="94"/>
      <c r="AI61" s="94"/>
      <c r="AJ61" s="107"/>
      <c r="AK61" s="107"/>
    </row>
    <row r="62" spans="1:37" ht="12.75">
      <c r="A62" s="71"/>
      <c r="B62" s="71"/>
      <c r="C62" s="71"/>
      <c r="D62" s="94"/>
      <c r="E62" s="94"/>
      <c r="F62" s="94"/>
      <c r="G62" s="94"/>
      <c r="H62" s="94"/>
      <c r="I62" s="94"/>
      <c r="J62" s="94"/>
      <c r="K62" s="94"/>
      <c r="L62" s="94"/>
      <c r="M62" s="107"/>
      <c r="N62" s="94"/>
      <c r="O62" s="94"/>
      <c r="P62" s="94"/>
      <c r="Q62" s="107"/>
      <c r="R62" s="94"/>
      <c r="S62" s="94"/>
      <c r="T62" s="94"/>
      <c r="U62" s="107"/>
      <c r="V62" s="94"/>
      <c r="W62" s="94"/>
      <c r="X62" s="94"/>
      <c r="Y62" s="107"/>
      <c r="Z62" s="94"/>
      <c r="AA62" s="94"/>
      <c r="AB62" s="94"/>
      <c r="AC62" s="107"/>
      <c r="AD62" s="94"/>
      <c r="AE62" s="94"/>
      <c r="AF62" s="94"/>
      <c r="AG62" s="94"/>
      <c r="AH62" s="94"/>
      <c r="AI62" s="94"/>
      <c r="AJ62" s="107"/>
      <c r="AK62" s="107"/>
    </row>
    <row r="63" spans="1:37" ht="12.75">
      <c r="A63" s="71"/>
      <c r="B63" s="71"/>
      <c r="C63" s="71"/>
      <c r="D63" s="94"/>
      <c r="E63" s="94"/>
      <c r="F63" s="94"/>
      <c r="G63" s="94"/>
      <c r="H63" s="94"/>
      <c r="I63" s="94"/>
      <c r="J63" s="94"/>
      <c r="K63" s="94"/>
      <c r="L63" s="94"/>
      <c r="M63" s="107"/>
      <c r="N63" s="94"/>
      <c r="O63" s="94"/>
      <c r="P63" s="94"/>
      <c r="Q63" s="107"/>
      <c r="R63" s="94"/>
      <c r="S63" s="94"/>
      <c r="T63" s="94"/>
      <c r="U63" s="107"/>
      <c r="V63" s="94"/>
      <c r="W63" s="94"/>
      <c r="X63" s="94"/>
      <c r="Y63" s="107"/>
      <c r="Z63" s="94"/>
      <c r="AA63" s="94"/>
      <c r="AB63" s="94"/>
      <c r="AC63" s="107"/>
      <c r="AD63" s="94"/>
      <c r="AE63" s="94"/>
      <c r="AF63" s="94"/>
      <c r="AG63" s="94"/>
      <c r="AH63" s="94"/>
      <c r="AI63" s="94"/>
      <c r="AJ63" s="107"/>
      <c r="AK63" s="107"/>
    </row>
    <row r="64" spans="1:37" ht="12.75">
      <c r="A64" s="71"/>
      <c r="B64" s="71"/>
      <c r="C64" s="71"/>
      <c r="D64" s="94"/>
      <c r="E64" s="94"/>
      <c r="F64" s="94"/>
      <c r="G64" s="94"/>
      <c r="H64" s="94"/>
      <c r="I64" s="94"/>
      <c r="J64" s="94"/>
      <c r="K64" s="94"/>
      <c r="L64" s="94"/>
      <c r="M64" s="107"/>
      <c r="N64" s="94"/>
      <c r="O64" s="94"/>
      <c r="P64" s="94"/>
      <c r="Q64" s="107"/>
      <c r="R64" s="94"/>
      <c r="S64" s="94"/>
      <c r="T64" s="94"/>
      <c r="U64" s="107"/>
      <c r="V64" s="94"/>
      <c r="W64" s="94"/>
      <c r="X64" s="94"/>
      <c r="Y64" s="107"/>
      <c r="Z64" s="94"/>
      <c r="AA64" s="94"/>
      <c r="AB64" s="94"/>
      <c r="AC64" s="107"/>
      <c r="AD64" s="94"/>
      <c r="AE64" s="94"/>
      <c r="AF64" s="94"/>
      <c r="AG64" s="94"/>
      <c r="AH64" s="94"/>
      <c r="AI64" s="94"/>
      <c r="AJ64" s="107"/>
      <c r="AK64" s="107"/>
    </row>
    <row r="65" spans="1:37" ht="12.75">
      <c r="A65" s="71"/>
      <c r="B65" s="71"/>
      <c r="C65" s="71"/>
      <c r="D65" s="94"/>
      <c r="E65" s="94"/>
      <c r="F65" s="94"/>
      <c r="G65" s="94"/>
      <c r="H65" s="94"/>
      <c r="I65" s="94"/>
      <c r="J65" s="94"/>
      <c r="K65" s="94"/>
      <c r="L65" s="94"/>
      <c r="M65" s="107"/>
      <c r="N65" s="94"/>
      <c r="O65" s="94"/>
      <c r="P65" s="94"/>
      <c r="Q65" s="107"/>
      <c r="R65" s="94"/>
      <c r="S65" s="94"/>
      <c r="T65" s="94"/>
      <c r="U65" s="107"/>
      <c r="V65" s="94"/>
      <c r="W65" s="94"/>
      <c r="X65" s="94"/>
      <c r="Y65" s="107"/>
      <c r="Z65" s="94"/>
      <c r="AA65" s="94"/>
      <c r="AB65" s="94"/>
      <c r="AC65" s="107"/>
      <c r="AD65" s="94"/>
      <c r="AE65" s="94"/>
      <c r="AF65" s="94"/>
      <c r="AG65" s="94"/>
      <c r="AH65" s="94"/>
      <c r="AI65" s="94"/>
      <c r="AJ65" s="107"/>
      <c r="AK65" s="107"/>
    </row>
    <row r="66" spans="1:37" ht="12.75">
      <c r="A66" s="71"/>
      <c r="B66" s="71"/>
      <c r="C66" s="71"/>
      <c r="D66" s="94"/>
      <c r="E66" s="94"/>
      <c r="F66" s="94"/>
      <c r="G66" s="94"/>
      <c r="H66" s="94"/>
      <c r="I66" s="94"/>
      <c r="J66" s="94"/>
      <c r="K66" s="94"/>
      <c r="L66" s="94"/>
      <c r="M66" s="107"/>
      <c r="N66" s="94"/>
      <c r="O66" s="94"/>
      <c r="P66" s="94"/>
      <c r="Q66" s="107"/>
      <c r="R66" s="94"/>
      <c r="S66" s="94"/>
      <c r="T66" s="94"/>
      <c r="U66" s="107"/>
      <c r="V66" s="94"/>
      <c r="W66" s="94"/>
      <c r="X66" s="94"/>
      <c r="Y66" s="107"/>
      <c r="Z66" s="94"/>
      <c r="AA66" s="94"/>
      <c r="AB66" s="94"/>
      <c r="AC66" s="107"/>
      <c r="AD66" s="94"/>
      <c r="AE66" s="94"/>
      <c r="AF66" s="94"/>
      <c r="AG66" s="94"/>
      <c r="AH66" s="94"/>
      <c r="AI66" s="94"/>
      <c r="AJ66" s="107"/>
      <c r="AK66" s="107"/>
    </row>
    <row r="67" spans="1:37" ht="12.75">
      <c r="A67" s="71"/>
      <c r="B67" s="71"/>
      <c r="C67" s="71"/>
      <c r="D67" s="94"/>
      <c r="E67" s="94"/>
      <c r="F67" s="94"/>
      <c r="G67" s="94"/>
      <c r="H67" s="94"/>
      <c r="I67" s="94"/>
      <c r="J67" s="94"/>
      <c r="K67" s="94"/>
      <c r="L67" s="94"/>
      <c r="M67" s="107"/>
      <c r="N67" s="94"/>
      <c r="O67" s="94"/>
      <c r="P67" s="94"/>
      <c r="Q67" s="107"/>
      <c r="R67" s="94"/>
      <c r="S67" s="94"/>
      <c r="T67" s="94"/>
      <c r="U67" s="107"/>
      <c r="V67" s="94"/>
      <c r="W67" s="94"/>
      <c r="X67" s="94"/>
      <c r="Y67" s="107"/>
      <c r="Z67" s="94"/>
      <c r="AA67" s="94"/>
      <c r="AB67" s="94"/>
      <c r="AC67" s="107"/>
      <c r="AD67" s="94"/>
      <c r="AE67" s="94"/>
      <c r="AF67" s="94"/>
      <c r="AG67" s="94"/>
      <c r="AH67" s="94"/>
      <c r="AI67" s="94"/>
      <c r="AJ67" s="107"/>
      <c r="AK67" s="107"/>
    </row>
    <row r="68" spans="1:37" ht="12.75">
      <c r="A68" s="71"/>
      <c r="B68" s="71"/>
      <c r="C68" s="71"/>
      <c r="D68" s="94"/>
      <c r="E68" s="94"/>
      <c r="F68" s="94"/>
      <c r="G68" s="94"/>
      <c r="H68" s="94"/>
      <c r="I68" s="94"/>
      <c r="J68" s="94"/>
      <c r="K68" s="94"/>
      <c r="L68" s="94"/>
      <c r="M68" s="107"/>
      <c r="N68" s="94"/>
      <c r="O68" s="94"/>
      <c r="P68" s="94"/>
      <c r="Q68" s="107"/>
      <c r="R68" s="94"/>
      <c r="S68" s="94"/>
      <c r="T68" s="94"/>
      <c r="U68" s="107"/>
      <c r="V68" s="94"/>
      <c r="W68" s="94"/>
      <c r="X68" s="94"/>
      <c r="Y68" s="107"/>
      <c r="Z68" s="94"/>
      <c r="AA68" s="94"/>
      <c r="AB68" s="94"/>
      <c r="AC68" s="107"/>
      <c r="AD68" s="94"/>
      <c r="AE68" s="94"/>
      <c r="AF68" s="94"/>
      <c r="AG68" s="94"/>
      <c r="AH68" s="94"/>
      <c r="AI68" s="94"/>
      <c r="AJ68" s="107"/>
      <c r="AK68" s="107"/>
    </row>
    <row r="69" spans="1:37" ht="12.75">
      <c r="A69" s="71"/>
      <c r="B69" s="71"/>
      <c r="C69" s="71"/>
      <c r="D69" s="94"/>
      <c r="E69" s="94"/>
      <c r="F69" s="94"/>
      <c r="G69" s="94"/>
      <c r="H69" s="94"/>
      <c r="I69" s="94"/>
      <c r="J69" s="94"/>
      <c r="K69" s="94"/>
      <c r="L69" s="94"/>
      <c r="M69" s="107"/>
      <c r="N69" s="94"/>
      <c r="O69" s="94"/>
      <c r="P69" s="94"/>
      <c r="Q69" s="107"/>
      <c r="R69" s="94"/>
      <c r="S69" s="94"/>
      <c r="T69" s="94"/>
      <c r="U69" s="107"/>
      <c r="V69" s="94"/>
      <c r="W69" s="94"/>
      <c r="X69" s="94"/>
      <c r="Y69" s="107"/>
      <c r="Z69" s="94"/>
      <c r="AA69" s="94"/>
      <c r="AB69" s="94"/>
      <c r="AC69" s="107"/>
      <c r="AD69" s="94"/>
      <c r="AE69" s="94"/>
      <c r="AF69" s="94"/>
      <c r="AG69" s="94"/>
      <c r="AH69" s="94"/>
      <c r="AI69" s="94"/>
      <c r="AJ69" s="107"/>
      <c r="AK69" s="107"/>
    </row>
    <row r="70" spans="1:37" ht="12.75">
      <c r="A70" s="71"/>
      <c r="B70" s="71"/>
      <c r="C70" s="71"/>
      <c r="D70" s="94"/>
      <c r="E70" s="94"/>
      <c r="F70" s="94"/>
      <c r="G70" s="94"/>
      <c r="H70" s="94"/>
      <c r="I70" s="94"/>
      <c r="J70" s="94"/>
      <c r="K70" s="94"/>
      <c r="L70" s="94"/>
      <c r="M70" s="107"/>
      <c r="N70" s="94"/>
      <c r="O70" s="94"/>
      <c r="P70" s="94"/>
      <c r="Q70" s="107"/>
      <c r="R70" s="94"/>
      <c r="S70" s="94"/>
      <c r="T70" s="94"/>
      <c r="U70" s="107"/>
      <c r="V70" s="94"/>
      <c r="W70" s="94"/>
      <c r="X70" s="94"/>
      <c r="Y70" s="107"/>
      <c r="Z70" s="94"/>
      <c r="AA70" s="94"/>
      <c r="AB70" s="94"/>
      <c r="AC70" s="107"/>
      <c r="AD70" s="94"/>
      <c r="AE70" s="94"/>
      <c r="AF70" s="94"/>
      <c r="AG70" s="94"/>
      <c r="AH70" s="94"/>
      <c r="AI70" s="94"/>
      <c r="AJ70" s="107"/>
      <c r="AK70" s="107"/>
    </row>
    <row r="71" spans="1:37" ht="12.75">
      <c r="A71" s="71"/>
      <c r="B71" s="71"/>
      <c r="C71" s="71"/>
      <c r="D71" s="94"/>
      <c r="E71" s="94"/>
      <c r="F71" s="94"/>
      <c r="G71" s="94"/>
      <c r="H71" s="94"/>
      <c r="I71" s="94"/>
      <c r="J71" s="94"/>
      <c r="K71" s="94"/>
      <c r="L71" s="94"/>
      <c r="M71" s="107"/>
      <c r="N71" s="94"/>
      <c r="O71" s="94"/>
      <c r="P71" s="94"/>
      <c r="Q71" s="107"/>
      <c r="R71" s="94"/>
      <c r="S71" s="94"/>
      <c r="T71" s="94"/>
      <c r="U71" s="107"/>
      <c r="V71" s="94"/>
      <c r="W71" s="94"/>
      <c r="X71" s="94"/>
      <c r="Y71" s="107"/>
      <c r="Z71" s="94"/>
      <c r="AA71" s="94"/>
      <c r="AB71" s="94"/>
      <c r="AC71" s="107"/>
      <c r="AD71" s="94"/>
      <c r="AE71" s="94"/>
      <c r="AF71" s="94"/>
      <c r="AG71" s="94"/>
      <c r="AH71" s="94"/>
      <c r="AI71" s="94"/>
      <c r="AJ71" s="107"/>
      <c r="AK71" s="107"/>
    </row>
    <row r="72" spans="1:37" ht="12.75">
      <c r="A72" s="71"/>
      <c r="B72" s="71"/>
      <c r="C72" s="71"/>
      <c r="D72" s="94"/>
      <c r="E72" s="94"/>
      <c r="F72" s="94"/>
      <c r="G72" s="94"/>
      <c r="H72" s="94"/>
      <c r="I72" s="94"/>
      <c r="J72" s="94"/>
      <c r="K72" s="94"/>
      <c r="L72" s="94"/>
      <c r="M72" s="107"/>
      <c r="N72" s="94"/>
      <c r="O72" s="94"/>
      <c r="P72" s="94"/>
      <c r="Q72" s="107"/>
      <c r="R72" s="94"/>
      <c r="S72" s="94"/>
      <c r="T72" s="94"/>
      <c r="U72" s="107"/>
      <c r="V72" s="94"/>
      <c r="W72" s="94"/>
      <c r="X72" s="94"/>
      <c r="Y72" s="107"/>
      <c r="Z72" s="94"/>
      <c r="AA72" s="94"/>
      <c r="AB72" s="94"/>
      <c r="AC72" s="107"/>
      <c r="AD72" s="94"/>
      <c r="AE72" s="94"/>
      <c r="AF72" s="94"/>
      <c r="AG72" s="94"/>
      <c r="AH72" s="94"/>
      <c r="AI72" s="94"/>
      <c r="AJ72" s="107"/>
      <c r="AK72" s="107"/>
    </row>
    <row r="73" spans="1:37" ht="12.75">
      <c r="A73" s="71"/>
      <c r="B73" s="71"/>
      <c r="C73" s="71"/>
      <c r="D73" s="94"/>
      <c r="E73" s="94"/>
      <c r="F73" s="94"/>
      <c r="G73" s="94"/>
      <c r="H73" s="94"/>
      <c r="I73" s="94"/>
      <c r="J73" s="94"/>
      <c r="K73" s="94"/>
      <c r="L73" s="94"/>
      <c r="M73" s="107"/>
      <c r="N73" s="94"/>
      <c r="O73" s="94"/>
      <c r="P73" s="94"/>
      <c r="Q73" s="107"/>
      <c r="R73" s="94"/>
      <c r="S73" s="94"/>
      <c r="T73" s="94"/>
      <c r="U73" s="107"/>
      <c r="V73" s="94"/>
      <c r="W73" s="94"/>
      <c r="X73" s="94"/>
      <c r="Y73" s="107"/>
      <c r="Z73" s="94"/>
      <c r="AA73" s="94"/>
      <c r="AB73" s="94"/>
      <c r="AC73" s="107"/>
      <c r="AD73" s="94"/>
      <c r="AE73" s="94"/>
      <c r="AF73" s="94"/>
      <c r="AG73" s="94"/>
      <c r="AH73" s="94"/>
      <c r="AI73" s="94"/>
      <c r="AJ73" s="107"/>
      <c r="AK73" s="107"/>
    </row>
    <row r="74" spans="1:37" ht="12.75">
      <c r="A74" s="71"/>
      <c r="B74" s="71"/>
      <c r="C74" s="71"/>
      <c r="D74" s="94"/>
      <c r="E74" s="94"/>
      <c r="F74" s="94"/>
      <c r="G74" s="94"/>
      <c r="H74" s="94"/>
      <c r="I74" s="94"/>
      <c r="J74" s="94"/>
      <c r="K74" s="94"/>
      <c r="L74" s="94"/>
      <c r="M74" s="107"/>
      <c r="N74" s="94"/>
      <c r="O74" s="94"/>
      <c r="P74" s="94"/>
      <c r="Q74" s="107"/>
      <c r="R74" s="94"/>
      <c r="S74" s="94"/>
      <c r="T74" s="94"/>
      <c r="U74" s="107"/>
      <c r="V74" s="94"/>
      <c r="W74" s="94"/>
      <c r="X74" s="94"/>
      <c r="Y74" s="107"/>
      <c r="Z74" s="94"/>
      <c r="AA74" s="94"/>
      <c r="AB74" s="94"/>
      <c r="AC74" s="107"/>
      <c r="AD74" s="94"/>
      <c r="AE74" s="94"/>
      <c r="AF74" s="94"/>
      <c r="AG74" s="94"/>
      <c r="AH74" s="94"/>
      <c r="AI74" s="94"/>
      <c r="AJ74" s="107"/>
      <c r="AK74" s="107"/>
    </row>
    <row r="75" spans="1:37" ht="12.75">
      <c r="A75" s="71"/>
      <c r="B75" s="71"/>
      <c r="C75" s="71"/>
      <c r="D75" s="94"/>
      <c r="E75" s="94"/>
      <c r="F75" s="94"/>
      <c r="G75" s="94"/>
      <c r="H75" s="94"/>
      <c r="I75" s="94"/>
      <c r="J75" s="94"/>
      <c r="K75" s="94"/>
      <c r="L75" s="94"/>
      <c r="M75" s="107"/>
      <c r="N75" s="94"/>
      <c r="O75" s="94"/>
      <c r="P75" s="94"/>
      <c r="Q75" s="107"/>
      <c r="R75" s="94"/>
      <c r="S75" s="94"/>
      <c r="T75" s="94"/>
      <c r="U75" s="107"/>
      <c r="V75" s="94"/>
      <c r="W75" s="94"/>
      <c r="X75" s="94"/>
      <c r="Y75" s="107"/>
      <c r="Z75" s="94"/>
      <c r="AA75" s="94"/>
      <c r="AB75" s="94"/>
      <c r="AC75" s="107"/>
      <c r="AD75" s="94"/>
      <c r="AE75" s="94"/>
      <c r="AF75" s="94"/>
      <c r="AG75" s="94"/>
      <c r="AH75" s="94"/>
      <c r="AI75" s="94"/>
      <c r="AJ75" s="107"/>
      <c r="AK75" s="107"/>
    </row>
    <row r="76" spans="1:37" ht="12.75">
      <c r="A76" s="71"/>
      <c r="B76" s="71"/>
      <c r="C76" s="71"/>
      <c r="D76" s="94"/>
      <c r="E76" s="94"/>
      <c r="F76" s="94"/>
      <c r="G76" s="94"/>
      <c r="H76" s="94"/>
      <c r="I76" s="94"/>
      <c r="J76" s="94"/>
      <c r="K76" s="94"/>
      <c r="L76" s="94"/>
      <c r="M76" s="107"/>
      <c r="N76" s="94"/>
      <c r="O76" s="94"/>
      <c r="P76" s="94"/>
      <c r="Q76" s="107"/>
      <c r="R76" s="94"/>
      <c r="S76" s="94"/>
      <c r="T76" s="94"/>
      <c r="U76" s="107"/>
      <c r="V76" s="94"/>
      <c r="W76" s="94"/>
      <c r="X76" s="94"/>
      <c r="Y76" s="107"/>
      <c r="Z76" s="94"/>
      <c r="AA76" s="94"/>
      <c r="AB76" s="94"/>
      <c r="AC76" s="107"/>
      <c r="AD76" s="94"/>
      <c r="AE76" s="94"/>
      <c r="AF76" s="94"/>
      <c r="AG76" s="94"/>
      <c r="AH76" s="94"/>
      <c r="AI76" s="94"/>
      <c r="AJ76" s="107"/>
      <c r="AK76" s="107"/>
    </row>
    <row r="77" spans="1:37" ht="12.75">
      <c r="A77" s="71"/>
      <c r="B77" s="71"/>
      <c r="C77" s="71"/>
      <c r="D77" s="94"/>
      <c r="E77" s="94"/>
      <c r="F77" s="94"/>
      <c r="G77" s="94"/>
      <c r="H77" s="94"/>
      <c r="I77" s="94"/>
      <c r="J77" s="94"/>
      <c r="K77" s="94"/>
      <c r="L77" s="94"/>
      <c r="M77" s="107"/>
      <c r="N77" s="94"/>
      <c r="O77" s="94"/>
      <c r="P77" s="94"/>
      <c r="Q77" s="107"/>
      <c r="R77" s="94"/>
      <c r="S77" s="94"/>
      <c r="T77" s="94"/>
      <c r="U77" s="107"/>
      <c r="V77" s="94"/>
      <c r="W77" s="94"/>
      <c r="X77" s="94"/>
      <c r="Y77" s="107"/>
      <c r="Z77" s="94"/>
      <c r="AA77" s="94"/>
      <c r="AB77" s="94"/>
      <c r="AC77" s="107"/>
      <c r="AD77" s="94"/>
      <c r="AE77" s="94"/>
      <c r="AF77" s="94"/>
      <c r="AG77" s="94"/>
      <c r="AH77" s="94"/>
      <c r="AI77" s="94"/>
      <c r="AJ77" s="107"/>
      <c r="AK77" s="107"/>
    </row>
    <row r="78" spans="1:37" ht="12.75">
      <c r="A78" s="71"/>
      <c r="B78" s="71"/>
      <c r="C78" s="71"/>
      <c r="D78" s="94"/>
      <c r="E78" s="94"/>
      <c r="F78" s="94"/>
      <c r="G78" s="94"/>
      <c r="H78" s="94"/>
      <c r="I78" s="94"/>
      <c r="J78" s="94"/>
      <c r="K78" s="94"/>
      <c r="L78" s="94"/>
      <c r="M78" s="107"/>
      <c r="N78" s="94"/>
      <c r="O78" s="94"/>
      <c r="P78" s="94"/>
      <c r="Q78" s="107"/>
      <c r="R78" s="94"/>
      <c r="S78" s="94"/>
      <c r="T78" s="94"/>
      <c r="U78" s="107"/>
      <c r="V78" s="94"/>
      <c r="W78" s="94"/>
      <c r="X78" s="94"/>
      <c r="Y78" s="107"/>
      <c r="Z78" s="94"/>
      <c r="AA78" s="94"/>
      <c r="AB78" s="94"/>
      <c r="AC78" s="107"/>
      <c r="AD78" s="94"/>
      <c r="AE78" s="94"/>
      <c r="AF78" s="94"/>
      <c r="AG78" s="94"/>
      <c r="AH78" s="94"/>
      <c r="AI78" s="94"/>
      <c r="AJ78" s="107"/>
      <c r="AK78" s="107"/>
    </row>
    <row r="79" spans="1:37" ht="12.75">
      <c r="A79" s="71"/>
      <c r="B79" s="71"/>
      <c r="C79" s="71"/>
      <c r="D79" s="94"/>
      <c r="E79" s="94"/>
      <c r="F79" s="94"/>
      <c r="G79" s="94"/>
      <c r="H79" s="94"/>
      <c r="I79" s="94"/>
      <c r="J79" s="94"/>
      <c r="K79" s="94"/>
      <c r="L79" s="94"/>
      <c r="M79" s="107"/>
      <c r="N79" s="94"/>
      <c r="O79" s="94"/>
      <c r="P79" s="94"/>
      <c r="Q79" s="107"/>
      <c r="R79" s="94"/>
      <c r="S79" s="94"/>
      <c r="T79" s="94"/>
      <c r="U79" s="107"/>
      <c r="V79" s="94"/>
      <c r="W79" s="94"/>
      <c r="X79" s="94"/>
      <c r="Y79" s="107"/>
      <c r="Z79" s="94"/>
      <c r="AA79" s="94"/>
      <c r="AB79" s="94"/>
      <c r="AC79" s="107"/>
      <c r="AD79" s="94"/>
      <c r="AE79" s="94"/>
      <c r="AF79" s="94"/>
      <c r="AG79" s="94"/>
      <c r="AH79" s="94"/>
      <c r="AI79" s="94"/>
      <c r="AJ79" s="107"/>
      <c r="AK79" s="107"/>
    </row>
    <row r="80" spans="1:37" ht="12.75">
      <c r="A80" s="71"/>
      <c r="B80" s="71"/>
      <c r="C80" s="71"/>
      <c r="D80" s="94"/>
      <c r="E80" s="94"/>
      <c r="F80" s="94"/>
      <c r="G80" s="94"/>
      <c r="H80" s="94"/>
      <c r="I80" s="94"/>
      <c r="J80" s="94"/>
      <c r="K80" s="94"/>
      <c r="L80" s="94"/>
      <c r="M80" s="107"/>
      <c r="N80" s="94"/>
      <c r="O80" s="94"/>
      <c r="P80" s="94"/>
      <c r="Q80" s="107"/>
      <c r="R80" s="94"/>
      <c r="S80" s="94"/>
      <c r="T80" s="94"/>
      <c r="U80" s="107"/>
      <c r="V80" s="94"/>
      <c r="W80" s="94"/>
      <c r="X80" s="94"/>
      <c r="Y80" s="107"/>
      <c r="Z80" s="94"/>
      <c r="AA80" s="94"/>
      <c r="AB80" s="94"/>
      <c r="AC80" s="107"/>
      <c r="AD80" s="94"/>
      <c r="AE80" s="94"/>
      <c r="AF80" s="94"/>
      <c r="AG80" s="94"/>
      <c r="AH80" s="94"/>
      <c r="AI80" s="94"/>
      <c r="AJ80" s="107"/>
      <c r="AK80" s="107"/>
    </row>
    <row r="81" spans="1:37" ht="12.75">
      <c r="A81" s="71"/>
      <c r="B81" s="71"/>
      <c r="C81" s="71"/>
      <c r="D81" s="94"/>
      <c r="E81" s="94"/>
      <c r="F81" s="94"/>
      <c r="G81" s="94"/>
      <c r="H81" s="94"/>
      <c r="I81" s="94"/>
      <c r="J81" s="94"/>
      <c r="K81" s="94"/>
      <c r="L81" s="94"/>
      <c r="M81" s="107"/>
      <c r="N81" s="94"/>
      <c r="O81" s="94"/>
      <c r="P81" s="94"/>
      <c r="Q81" s="107"/>
      <c r="R81" s="94"/>
      <c r="S81" s="94"/>
      <c r="T81" s="94"/>
      <c r="U81" s="107"/>
      <c r="V81" s="94"/>
      <c r="W81" s="94"/>
      <c r="X81" s="94"/>
      <c r="Y81" s="107"/>
      <c r="Z81" s="94"/>
      <c r="AA81" s="94"/>
      <c r="AB81" s="94"/>
      <c r="AC81" s="107"/>
      <c r="AD81" s="94"/>
      <c r="AE81" s="94"/>
      <c r="AF81" s="94"/>
      <c r="AG81" s="94"/>
      <c r="AH81" s="94"/>
      <c r="AI81" s="94"/>
      <c r="AJ81" s="107"/>
      <c r="AK81" s="107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A1">
      <selection activeCell="AJ9" sqref="AJ9:AK8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2" width="12.140625" style="0" customWidth="1"/>
    <col min="13" max="13" width="13.7109375" style="0" customWidth="1"/>
    <col min="14" max="16" width="12.140625" style="0" customWidth="1"/>
    <col min="17" max="17" width="13.7109375" style="0" customWidth="1"/>
    <col min="18" max="21" width="12.140625" style="0" customWidth="1"/>
    <col min="22" max="25" width="12.140625" style="0" hidden="1" customWidth="1"/>
    <col min="26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40" t="s">
        <v>0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</row>
    <row r="3" spans="1:37" ht="16.5">
      <c r="A3" s="5"/>
      <c r="B3" s="130" t="s">
        <v>1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</row>
    <row r="4" spans="1:37" ht="15" customHeight="1">
      <c r="A4" s="8"/>
      <c r="B4" s="9"/>
      <c r="C4" s="10"/>
      <c r="D4" s="132" t="s">
        <v>2</v>
      </c>
      <c r="E4" s="132"/>
      <c r="F4" s="132"/>
      <c r="G4" s="132" t="s">
        <v>3</v>
      </c>
      <c r="H4" s="132"/>
      <c r="I4" s="132"/>
      <c r="J4" s="133" t="s">
        <v>4</v>
      </c>
      <c r="K4" s="134"/>
      <c r="L4" s="134"/>
      <c r="M4" s="135"/>
      <c r="N4" s="133" t="s">
        <v>5</v>
      </c>
      <c r="O4" s="136"/>
      <c r="P4" s="136"/>
      <c r="Q4" s="137"/>
      <c r="R4" s="133" t="s">
        <v>6</v>
      </c>
      <c r="S4" s="136"/>
      <c r="T4" s="136"/>
      <c r="U4" s="137"/>
      <c r="V4" s="133" t="s">
        <v>7</v>
      </c>
      <c r="W4" s="138"/>
      <c r="X4" s="138"/>
      <c r="Y4" s="139"/>
      <c r="Z4" s="133" t="s">
        <v>8</v>
      </c>
      <c r="AA4" s="134"/>
      <c r="AB4" s="134"/>
      <c r="AC4" s="135"/>
      <c r="AD4" s="133" t="s">
        <v>9</v>
      </c>
      <c r="AE4" s="134"/>
      <c r="AF4" s="134"/>
      <c r="AG4" s="134"/>
      <c r="AH4" s="134"/>
      <c r="AI4" s="134"/>
      <c r="AJ4" s="135"/>
      <c r="AK4" s="11"/>
    </row>
    <row r="5" spans="1:37" ht="38.25">
      <c r="A5" s="14"/>
      <c r="B5" s="15" t="s">
        <v>10</v>
      </c>
      <c r="C5" s="16" t="s">
        <v>11</v>
      </c>
      <c r="D5" s="17" t="s">
        <v>12</v>
      </c>
      <c r="E5" s="18" t="s">
        <v>13</v>
      </c>
      <c r="F5" s="19" t="s">
        <v>14</v>
      </c>
      <c r="G5" s="17" t="s">
        <v>12</v>
      </c>
      <c r="H5" s="18" t="s">
        <v>13</v>
      </c>
      <c r="I5" s="19" t="s">
        <v>14</v>
      </c>
      <c r="J5" s="17" t="s">
        <v>12</v>
      </c>
      <c r="K5" s="18" t="s">
        <v>13</v>
      </c>
      <c r="L5" s="18" t="s">
        <v>14</v>
      </c>
      <c r="M5" s="19" t="s">
        <v>15</v>
      </c>
      <c r="N5" s="17" t="s">
        <v>12</v>
      </c>
      <c r="O5" s="18" t="s">
        <v>13</v>
      </c>
      <c r="P5" s="20" t="s">
        <v>14</v>
      </c>
      <c r="Q5" s="21" t="s">
        <v>16</v>
      </c>
      <c r="R5" s="18" t="s">
        <v>12</v>
      </c>
      <c r="S5" s="18" t="s">
        <v>13</v>
      </c>
      <c r="T5" s="20" t="s">
        <v>14</v>
      </c>
      <c r="U5" s="21" t="s">
        <v>17</v>
      </c>
      <c r="V5" s="18" t="s">
        <v>12</v>
      </c>
      <c r="W5" s="18" t="s">
        <v>13</v>
      </c>
      <c r="X5" s="20" t="s">
        <v>14</v>
      </c>
      <c r="Y5" s="21" t="s">
        <v>18</v>
      </c>
      <c r="Z5" s="17" t="s">
        <v>12</v>
      </c>
      <c r="AA5" s="18" t="s">
        <v>13</v>
      </c>
      <c r="AB5" s="18" t="s">
        <v>14</v>
      </c>
      <c r="AC5" s="19" t="s">
        <v>19</v>
      </c>
      <c r="AD5" s="17" t="s">
        <v>12</v>
      </c>
      <c r="AE5" s="18" t="s">
        <v>13</v>
      </c>
      <c r="AF5" s="18" t="s">
        <v>14</v>
      </c>
      <c r="AG5" s="18"/>
      <c r="AH5" s="18"/>
      <c r="AI5" s="18"/>
      <c r="AJ5" s="22" t="s">
        <v>19</v>
      </c>
      <c r="AK5" s="23" t="s">
        <v>20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6.5">
      <c r="A7" s="60"/>
      <c r="B7" s="61" t="s">
        <v>32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2.75">
      <c r="A9" s="62" t="s">
        <v>98</v>
      </c>
      <c r="B9" s="63" t="s">
        <v>412</v>
      </c>
      <c r="C9" s="64" t="s">
        <v>413</v>
      </c>
      <c r="D9" s="85">
        <v>425035005</v>
      </c>
      <c r="E9" s="86">
        <v>133185000</v>
      </c>
      <c r="F9" s="87">
        <f>$D9+$E9</f>
        <v>558220005</v>
      </c>
      <c r="G9" s="85">
        <v>425035005</v>
      </c>
      <c r="H9" s="86">
        <v>133185000</v>
      </c>
      <c r="I9" s="87">
        <f>$G9+$H9</f>
        <v>558220005</v>
      </c>
      <c r="J9" s="85">
        <v>27804243</v>
      </c>
      <c r="K9" s="86">
        <v>60908462</v>
      </c>
      <c r="L9" s="86">
        <f>$J9+$K9</f>
        <v>88712705</v>
      </c>
      <c r="M9" s="104">
        <f>IF($F9=0,0,$L9/$F9)</f>
        <v>0.15892068396939663</v>
      </c>
      <c r="N9" s="85">
        <v>149938687</v>
      </c>
      <c r="O9" s="86">
        <v>33853677</v>
      </c>
      <c r="P9" s="86">
        <f>$N9+$O9</f>
        <v>183792364</v>
      </c>
      <c r="Q9" s="104">
        <f>IF($F9=0,0,$P9/$F9)</f>
        <v>0.32924718274831444</v>
      </c>
      <c r="R9" s="85">
        <v>88135144</v>
      </c>
      <c r="S9" s="86">
        <v>35266749</v>
      </c>
      <c r="T9" s="86">
        <f>$R9+$S9</f>
        <v>123401893</v>
      </c>
      <c r="U9" s="104">
        <f>IF($I9=0,0,$T9/$I9)</f>
        <v>0.22106318636860747</v>
      </c>
      <c r="V9" s="85">
        <v>0</v>
      </c>
      <c r="W9" s="86">
        <v>0</v>
      </c>
      <c r="X9" s="86">
        <f>$V9+$W9</f>
        <v>0</v>
      </c>
      <c r="Y9" s="104">
        <f>IF($I9=0,0,$X9/$I9)</f>
        <v>0</v>
      </c>
      <c r="Z9" s="85">
        <f>$J9+$N9+$R9</f>
        <v>265878074</v>
      </c>
      <c r="AA9" s="86">
        <f>$K9+$O9+$S9</f>
        <v>130028888</v>
      </c>
      <c r="AB9" s="86">
        <f>$Z9+$AA9</f>
        <v>395906962</v>
      </c>
      <c r="AC9" s="104">
        <f>IF($I9=0,0,$AB9/$I9)</f>
        <v>0.7092310530863185</v>
      </c>
      <c r="AD9" s="85">
        <v>14623195</v>
      </c>
      <c r="AE9" s="86">
        <v>35345939</v>
      </c>
      <c r="AF9" s="86">
        <f>$AD9+$AE9</f>
        <v>49969134</v>
      </c>
      <c r="AG9" s="86">
        <v>487936360</v>
      </c>
      <c r="AH9" s="86">
        <v>500107478</v>
      </c>
      <c r="AI9" s="87">
        <v>383472863</v>
      </c>
      <c r="AJ9" s="124">
        <f>IF($AH9=0,0,$AI9/$AH9)</f>
        <v>0.7667809018444631</v>
      </c>
      <c r="AK9" s="125">
        <f>IF($AF9=0,0,(($T9/$AF9)-1))</f>
        <v>1.4695623702423979</v>
      </c>
    </row>
    <row r="10" spans="1:37" ht="12.75">
      <c r="A10" s="62" t="s">
        <v>98</v>
      </c>
      <c r="B10" s="63" t="s">
        <v>414</v>
      </c>
      <c r="C10" s="64" t="s">
        <v>415</v>
      </c>
      <c r="D10" s="85">
        <v>651737556</v>
      </c>
      <c r="E10" s="86">
        <v>79055238</v>
      </c>
      <c r="F10" s="87">
        <f aca="true" t="shared" si="0" ref="F10:F32">$D10+$E10</f>
        <v>730792794</v>
      </c>
      <c r="G10" s="85">
        <v>616022234</v>
      </c>
      <c r="H10" s="86">
        <v>73339376</v>
      </c>
      <c r="I10" s="87">
        <f aca="true" t="shared" si="1" ref="I10:I32">$G10+$H10</f>
        <v>689361610</v>
      </c>
      <c r="J10" s="85">
        <v>173230234</v>
      </c>
      <c r="K10" s="86">
        <v>19391657</v>
      </c>
      <c r="L10" s="86">
        <f aca="true" t="shared" si="2" ref="L10:L32">$J10+$K10</f>
        <v>192621891</v>
      </c>
      <c r="M10" s="104">
        <f aca="true" t="shared" si="3" ref="M10:M32">IF($F10=0,0,$L10/$F10)</f>
        <v>0.2635793518785025</v>
      </c>
      <c r="N10" s="85">
        <v>161423415</v>
      </c>
      <c r="O10" s="86">
        <v>12939412</v>
      </c>
      <c r="P10" s="86">
        <f aca="true" t="shared" si="4" ref="P10:P32">$N10+$O10</f>
        <v>174362827</v>
      </c>
      <c r="Q10" s="104">
        <f aca="true" t="shared" si="5" ref="Q10:Q32">IF($F10=0,0,$P10/$F10)</f>
        <v>0.23859406993550622</v>
      </c>
      <c r="R10" s="85">
        <v>146707583</v>
      </c>
      <c r="S10" s="86">
        <v>15116645</v>
      </c>
      <c r="T10" s="86">
        <f aca="true" t="shared" si="6" ref="T10:T32">$R10+$S10</f>
        <v>161824228</v>
      </c>
      <c r="U10" s="104">
        <f aca="true" t="shared" si="7" ref="U10:U32">IF($I10=0,0,$T10/$I10)</f>
        <v>0.23474505347055807</v>
      </c>
      <c r="V10" s="85">
        <v>0</v>
      </c>
      <c r="W10" s="86">
        <v>0</v>
      </c>
      <c r="X10" s="86">
        <f aca="true" t="shared" si="8" ref="X10:X32">$V10+$W10</f>
        <v>0</v>
      </c>
      <c r="Y10" s="104">
        <f aca="true" t="shared" si="9" ref="Y10:Y32">IF($I10=0,0,$X10/$I10)</f>
        <v>0</v>
      </c>
      <c r="Z10" s="85">
        <f aca="true" t="shared" si="10" ref="Z10:Z32">$J10+$N10+$R10</f>
        <v>481361232</v>
      </c>
      <c r="AA10" s="86">
        <f aca="true" t="shared" si="11" ref="AA10:AA32">$K10+$O10+$S10</f>
        <v>47447714</v>
      </c>
      <c r="AB10" s="86">
        <f aca="true" t="shared" si="12" ref="AB10:AB32">$Z10+$AA10</f>
        <v>528808946</v>
      </c>
      <c r="AC10" s="104">
        <f aca="true" t="shared" si="13" ref="AC10:AC32">IF($I10=0,0,$AB10/$I10)</f>
        <v>0.767099499492001</v>
      </c>
      <c r="AD10" s="85">
        <v>140642702</v>
      </c>
      <c r="AE10" s="86">
        <v>20361445</v>
      </c>
      <c r="AF10" s="86">
        <f aca="true" t="shared" si="14" ref="AF10:AF32">$AD10+$AE10</f>
        <v>161004147</v>
      </c>
      <c r="AG10" s="86">
        <v>663564049</v>
      </c>
      <c r="AH10" s="86">
        <v>676472485</v>
      </c>
      <c r="AI10" s="87">
        <v>478580985</v>
      </c>
      <c r="AJ10" s="124">
        <f aca="true" t="shared" si="15" ref="AJ10:AJ32">IF($AH10=0,0,$AI10/$AH10)</f>
        <v>0.7074655593715685</v>
      </c>
      <c r="AK10" s="125">
        <f aca="true" t="shared" si="16" ref="AK10:AK32">IF($AF10=0,0,(($T10/$AF10)-1))</f>
        <v>0.005093539609262399</v>
      </c>
    </row>
    <row r="11" spans="1:37" ht="12.75">
      <c r="A11" s="62" t="s">
        <v>98</v>
      </c>
      <c r="B11" s="63" t="s">
        <v>416</v>
      </c>
      <c r="C11" s="64" t="s">
        <v>417</v>
      </c>
      <c r="D11" s="85">
        <v>431499104</v>
      </c>
      <c r="E11" s="86">
        <v>125604250</v>
      </c>
      <c r="F11" s="87">
        <f t="shared" si="0"/>
        <v>557103354</v>
      </c>
      <c r="G11" s="85">
        <v>444479739</v>
      </c>
      <c r="H11" s="86">
        <v>130042044</v>
      </c>
      <c r="I11" s="87">
        <f t="shared" si="1"/>
        <v>574521783</v>
      </c>
      <c r="J11" s="85">
        <v>143370796</v>
      </c>
      <c r="K11" s="86">
        <v>16147024</v>
      </c>
      <c r="L11" s="86">
        <f t="shared" si="2"/>
        <v>159517820</v>
      </c>
      <c r="M11" s="104">
        <f t="shared" si="3"/>
        <v>0.28633433788302054</v>
      </c>
      <c r="N11" s="85">
        <v>124629645</v>
      </c>
      <c r="O11" s="86">
        <v>54435848</v>
      </c>
      <c r="P11" s="86">
        <f t="shared" si="4"/>
        <v>179065493</v>
      </c>
      <c r="Q11" s="104">
        <f t="shared" si="5"/>
        <v>0.3214223926571442</v>
      </c>
      <c r="R11" s="85">
        <v>104617928</v>
      </c>
      <c r="S11" s="86">
        <v>32374025</v>
      </c>
      <c r="T11" s="86">
        <f t="shared" si="6"/>
        <v>136991953</v>
      </c>
      <c r="U11" s="104">
        <f t="shared" si="7"/>
        <v>0.23844518528899714</v>
      </c>
      <c r="V11" s="85">
        <v>0</v>
      </c>
      <c r="W11" s="86">
        <v>0</v>
      </c>
      <c r="X11" s="86">
        <f t="shared" si="8"/>
        <v>0</v>
      </c>
      <c r="Y11" s="104">
        <f t="shared" si="9"/>
        <v>0</v>
      </c>
      <c r="Z11" s="85">
        <f t="shared" si="10"/>
        <v>372618369</v>
      </c>
      <c r="AA11" s="86">
        <f t="shared" si="11"/>
        <v>102956897</v>
      </c>
      <c r="AB11" s="86">
        <f t="shared" si="12"/>
        <v>475575266</v>
      </c>
      <c r="AC11" s="104">
        <f t="shared" si="13"/>
        <v>0.8277758652016158</v>
      </c>
      <c r="AD11" s="85">
        <v>103559033</v>
      </c>
      <c r="AE11" s="86">
        <v>11793614</v>
      </c>
      <c r="AF11" s="86">
        <f t="shared" si="14"/>
        <v>115352647</v>
      </c>
      <c r="AG11" s="86">
        <v>473136778</v>
      </c>
      <c r="AH11" s="86">
        <v>513860540</v>
      </c>
      <c r="AI11" s="87">
        <v>413601839</v>
      </c>
      <c r="AJ11" s="124">
        <f t="shared" si="15"/>
        <v>0.8048912239885164</v>
      </c>
      <c r="AK11" s="125">
        <f t="shared" si="16"/>
        <v>0.18759262628797768</v>
      </c>
    </row>
    <row r="12" spans="1:37" ht="12.75">
      <c r="A12" s="62" t="s">
        <v>98</v>
      </c>
      <c r="B12" s="63" t="s">
        <v>418</v>
      </c>
      <c r="C12" s="64" t="s">
        <v>419</v>
      </c>
      <c r="D12" s="85">
        <v>296750181</v>
      </c>
      <c r="E12" s="86">
        <v>48930000</v>
      </c>
      <c r="F12" s="87">
        <f t="shared" si="0"/>
        <v>345680181</v>
      </c>
      <c r="G12" s="85">
        <v>296750181</v>
      </c>
      <c r="H12" s="86">
        <v>53337812</v>
      </c>
      <c r="I12" s="87">
        <f t="shared" si="1"/>
        <v>350087993</v>
      </c>
      <c r="J12" s="85">
        <v>98462011</v>
      </c>
      <c r="K12" s="86">
        <v>1945283</v>
      </c>
      <c r="L12" s="86">
        <f t="shared" si="2"/>
        <v>100407294</v>
      </c>
      <c r="M12" s="104">
        <f t="shared" si="3"/>
        <v>0.29046297566015217</v>
      </c>
      <c r="N12" s="85">
        <v>69846807</v>
      </c>
      <c r="O12" s="86">
        <v>18042238</v>
      </c>
      <c r="P12" s="86">
        <f t="shared" si="4"/>
        <v>87889045</v>
      </c>
      <c r="Q12" s="104">
        <f t="shared" si="5"/>
        <v>0.25424959205283454</v>
      </c>
      <c r="R12" s="85">
        <v>64887612</v>
      </c>
      <c r="S12" s="86">
        <v>998605</v>
      </c>
      <c r="T12" s="86">
        <f t="shared" si="6"/>
        <v>65886217</v>
      </c>
      <c r="U12" s="104">
        <f t="shared" si="7"/>
        <v>0.18819901943909284</v>
      </c>
      <c r="V12" s="85">
        <v>0</v>
      </c>
      <c r="W12" s="86">
        <v>0</v>
      </c>
      <c r="X12" s="86">
        <f t="shared" si="8"/>
        <v>0</v>
      </c>
      <c r="Y12" s="104">
        <f t="shared" si="9"/>
        <v>0</v>
      </c>
      <c r="Z12" s="85">
        <f t="shared" si="10"/>
        <v>233196430</v>
      </c>
      <c r="AA12" s="86">
        <f t="shared" si="11"/>
        <v>20986126</v>
      </c>
      <c r="AB12" s="86">
        <f t="shared" si="12"/>
        <v>254182556</v>
      </c>
      <c r="AC12" s="104">
        <f t="shared" si="13"/>
        <v>0.7260533382531631</v>
      </c>
      <c r="AD12" s="85">
        <v>68533386</v>
      </c>
      <c r="AE12" s="86">
        <v>6781375</v>
      </c>
      <c r="AF12" s="86">
        <f t="shared" si="14"/>
        <v>75314761</v>
      </c>
      <c r="AG12" s="86">
        <v>315363351</v>
      </c>
      <c r="AH12" s="86">
        <v>317102351</v>
      </c>
      <c r="AI12" s="87">
        <v>248092120</v>
      </c>
      <c r="AJ12" s="124">
        <f t="shared" si="15"/>
        <v>0.7823723766715309</v>
      </c>
      <c r="AK12" s="125">
        <f t="shared" si="16"/>
        <v>-0.12518852712020156</v>
      </c>
    </row>
    <row r="13" spans="1:37" ht="12.75">
      <c r="A13" s="62" t="s">
        <v>98</v>
      </c>
      <c r="B13" s="63" t="s">
        <v>420</v>
      </c>
      <c r="C13" s="64" t="s">
        <v>421</v>
      </c>
      <c r="D13" s="85">
        <v>679949445</v>
      </c>
      <c r="E13" s="86">
        <v>68341350</v>
      </c>
      <c r="F13" s="87">
        <f t="shared" si="0"/>
        <v>748290795</v>
      </c>
      <c r="G13" s="85">
        <v>679949445</v>
      </c>
      <c r="H13" s="86">
        <v>68341350</v>
      </c>
      <c r="I13" s="87">
        <f t="shared" si="1"/>
        <v>748290795</v>
      </c>
      <c r="J13" s="85">
        <v>166387395</v>
      </c>
      <c r="K13" s="86">
        <v>5299399</v>
      </c>
      <c r="L13" s="86">
        <f t="shared" si="2"/>
        <v>171686794</v>
      </c>
      <c r="M13" s="104">
        <f t="shared" si="3"/>
        <v>0.22943860214129722</v>
      </c>
      <c r="N13" s="85">
        <v>114324234</v>
      </c>
      <c r="O13" s="86">
        <v>7318513</v>
      </c>
      <c r="P13" s="86">
        <f t="shared" si="4"/>
        <v>121642747</v>
      </c>
      <c r="Q13" s="104">
        <f t="shared" si="5"/>
        <v>0.16256079563293305</v>
      </c>
      <c r="R13" s="85">
        <v>99834270</v>
      </c>
      <c r="S13" s="86">
        <v>8712313</v>
      </c>
      <c r="T13" s="86">
        <f t="shared" si="6"/>
        <v>108546583</v>
      </c>
      <c r="U13" s="104">
        <f t="shared" si="7"/>
        <v>0.1450593589087248</v>
      </c>
      <c r="V13" s="85">
        <v>0</v>
      </c>
      <c r="W13" s="86">
        <v>0</v>
      </c>
      <c r="X13" s="86">
        <f t="shared" si="8"/>
        <v>0</v>
      </c>
      <c r="Y13" s="104">
        <f t="shared" si="9"/>
        <v>0</v>
      </c>
      <c r="Z13" s="85">
        <f t="shared" si="10"/>
        <v>380545899</v>
      </c>
      <c r="AA13" s="86">
        <f t="shared" si="11"/>
        <v>21330225</v>
      </c>
      <c r="AB13" s="86">
        <f t="shared" si="12"/>
        <v>401876124</v>
      </c>
      <c r="AC13" s="104">
        <f t="shared" si="13"/>
        <v>0.5370587566829551</v>
      </c>
      <c r="AD13" s="85">
        <v>138189665</v>
      </c>
      <c r="AE13" s="86">
        <v>9684875</v>
      </c>
      <c r="AF13" s="86">
        <f t="shared" si="14"/>
        <v>147874540</v>
      </c>
      <c r="AG13" s="86">
        <v>640455526</v>
      </c>
      <c r="AH13" s="86">
        <v>621603442</v>
      </c>
      <c r="AI13" s="87">
        <v>426711405</v>
      </c>
      <c r="AJ13" s="124">
        <f t="shared" si="15"/>
        <v>0.6864688580665871</v>
      </c>
      <c r="AK13" s="125">
        <f t="shared" si="16"/>
        <v>-0.26595488986812743</v>
      </c>
    </row>
    <row r="14" spans="1:37" ht="12.75">
      <c r="A14" s="62" t="s">
        <v>98</v>
      </c>
      <c r="B14" s="63" t="s">
        <v>422</v>
      </c>
      <c r="C14" s="64" t="s">
        <v>423</v>
      </c>
      <c r="D14" s="85">
        <v>199925834</v>
      </c>
      <c r="E14" s="86">
        <v>40122200</v>
      </c>
      <c r="F14" s="87">
        <f t="shared" si="0"/>
        <v>240048034</v>
      </c>
      <c r="G14" s="85">
        <v>199925834</v>
      </c>
      <c r="H14" s="86">
        <v>40122200</v>
      </c>
      <c r="I14" s="87">
        <f t="shared" si="1"/>
        <v>240048034</v>
      </c>
      <c r="J14" s="85">
        <v>57449448</v>
      </c>
      <c r="K14" s="86">
        <v>15381483</v>
      </c>
      <c r="L14" s="86">
        <f t="shared" si="2"/>
        <v>72830931</v>
      </c>
      <c r="M14" s="104">
        <f t="shared" si="3"/>
        <v>0.3034014892202783</v>
      </c>
      <c r="N14" s="85">
        <v>43133112</v>
      </c>
      <c r="O14" s="86">
        <v>4124000</v>
      </c>
      <c r="P14" s="86">
        <f t="shared" si="4"/>
        <v>47257112</v>
      </c>
      <c r="Q14" s="104">
        <f t="shared" si="5"/>
        <v>0.19686523239761256</v>
      </c>
      <c r="R14" s="85">
        <v>49357011</v>
      </c>
      <c r="S14" s="86">
        <v>1622242</v>
      </c>
      <c r="T14" s="86">
        <f t="shared" si="6"/>
        <v>50979253</v>
      </c>
      <c r="U14" s="104">
        <f t="shared" si="7"/>
        <v>0.21237104987079378</v>
      </c>
      <c r="V14" s="85">
        <v>0</v>
      </c>
      <c r="W14" s="86">
        <v>0</v>
      </c>
      <c r="X14" s="86">
        <f t="shared" si="8"/>
        <v>0</v>
      </c>
      <c r="Y14" s="104">
        <f t="shared" si="9"/>
        <v>0</v>
      </c>
      <c r="Z14" s="85">
        <f t="shared" si="10"/>
        <v>149939571</v>
      </c>
      <c r="AA14" s="86">
        <f t="shared" si="11"/>
        <v>21127725</v>
      </c>
      <c r="AB14" s="86">
        <f t="shared" si="12"/>
        <v>171067296</v>
      </c>
      <c r="AC14" s="104">
        <f t="shared" si="13"/>
        <v>0.7126377714886847</v>
      </c>
      <c r="AD14" s="85">
        <v>20154528</v>
      </c>
      <c r="AE14" s="86">
        <v>7279368</v>
      </c>
      <c r="AF14" s="86">
        <f t="shared" si="14"/>
        <v>27433896</v>
      </c>
      <c r="AG14" s="86">
        <v>203928151</v>
      </c>
      <c r="AH14" s="86">
        <v>209253598</v>
      </c>
      <c r="AI14" s="87">
        <v>90245158</v>
      </c>
      <c r="AJ14" s="124">
        <f t="shared" si="15"/>
        <v>0.43127171462064895</v>
      </c>
      <c r="AK14" s="125">
        <f t="shared" si="16"/>
        <v>0.858257864650358</v>
      </c>
    </row>
    <row r="15" spans="1:37" ht="12.75">
      <c r="A15" s="62" t="s">
        <v>98</v>
      </c>
      <c r="B15" s="63" t="s">
        <v>70</v>
      </c>
      <c r="C15" s="64" t="s">
        <v>71</v>
      </c>
      <c r="D15" s="85">
        <v>1687471796</v>
      </c>
      <c r="E15" s="86">
        <v>104396000</v>
      </c>
      <c r="F15" s="87">
        <f t="shared" si="0"/>
        <v>1791867796</v>
      </c>
      <c r="G15" s="85">
        <v>1687471796</v>
      </c>
      <c r="H15" s="86">
        <v>104396000</v>
      </c>
      <c r="I15" s="87">
        <f t="shared" si="1"/>
        <v>1791867796</v>
      </c>
      <c r="J15" s="85">
        <v>346328740</v>
      </c>
      <c r="K15" s="86">
        <v>3262540</v>
      </c>
      <c r="L15" s="86">
        <f t="shared" si="2"/>
        <v>349591280</v>
      </c>
      <c r="M15" s="104">
        <f t="shared" si="3"/>
        <v>0.19509881297068637</v>
      </c>
      <c r="N15" s="85">
        <v>1</v>
      </c>
      <c r="O15" s="86">
        <v>3590958</v>
      </c>
      <c r="P15" s="86">
        <f t="shared" si="4"/>
        <v>3590959</v>
      </c>
      <c r="Q15" s="104">
        <f t="shared" si="5"/>
        <v>0.002004031217044095</v>
      </c>
      <c r="R15" s="85">
        <v>0</v>
      </c>
      <c r="S15" s="86">
        <v>10993755</v>
      </c>
      <c r="T15" s="86">
        <f t="shared" si="6"/>
        <v>10993755</v>
      </c>
      <c r="U15" s="104">
        <f t="shared" si="7"/>
        <v>0.006135360557593279</v>
      </c>
      <c r="V15" s="85">
        <v>0</v>
      </c>
      <c r="W15" s="86">
        <v>0</v>
      </c>
      <c r="X15" s="86">
        <f t="shared" si="8"/>
        <v>0</v>
      </c>
      <c r="Y15" s="104">
        <f t="shared" si="9"/>
        <v>0</v>
      </c>
      <c r="Z15" s="85">
        <f t="shared" si="10"/>
        <v>346328741</v>
      </c>
      <c r="AA15" s="86">
        <f t="shared" si="11"/>
        <v>17847253</v>
      </c>
      <c r="AB15" s="86">
        <f t="shared" si="12"/>
        <v>364175994</v>
      </c>
      <c r="AC15" s="104">
        <f t="shared" si="13"/>
        <v>0.20323820474532375</v>
      </c>
      <c r="AD15" s="85">
        <v>266588716</v>
      </c>
      <c r="AE15" s="86">
        <v>12238136</v>
      </c>
      <c r="AF15" s="86">
        <f t="shared" si="14"/>
        <v>278826852</v>
      </c>
      <c r="AG15" s="86">
        <v>1832905564</v>
      </c>
      <c r="AH15" s="86">
        <v>1831170798</v>
      </c>
      <c r="AI15" s="87">
        <v>1193798971</v>
      </c>
      <c r="AJ15" s="124">
        <f t="shared" si="15"/>
        <v>0.6519320711666351</v>
      </c>
      <c r="AK15" s="125">
        <f t="shared" si="16"/>
        <v>-0.9605713907353515</v>
      </c>
    </row>
    <row r="16" spans="1:37" ht="12.75">
      <c r="A16" s="62" t="s">
        <v>113</v>
      </c>
      <c r="B16" s="63" t="s">
        <v>424</v>
      </c>
      <c r="C16" s="64" t="s">
        <v>425</v>
      </c>
      <c r="D16" s="85">
        <v>420884640</v>
      </c>
      <c r="E16" s="86">
        <v>28050000</v>
      </c>
      <c r="F16" s="87">
        <f t="shared" si="0"/>
        <v>448934640</v>
      </c>
      <c r="G16" s="85">
        <v>453035990</v>
      </c>
      <c r="H16" s="86">
        <v>28505020</v>
      </c>
      <c r="I16" s="87">
        <f t="shared" si="1"/>
        <v>481541010</v>
      </c>
      <c r="J16" s="85">
        <v>119682940</v>
      </c>
      <c r="K16" s="86">
        <v>4500495</v>
      </c>
      <c r="L16" s="86">
        <f t="shared" si="2"/>
        <v>124183435</v>
      </c>
      <c r="M16" s="104">
        <f t="shared" si="3"/>
        <v>0.2766180729560098</v>
      </c>
      <c r="N16" s="85">
        <v>137634609</v>
      </c>
      <c r="O16" s="86">
        <v>3847243</v>
      </c>
      <c r="P16" s="86">
        <f t="shared" si="4"/>
        <v>141481852</v>
      </c>
      <c r="Q16" s="104">
        <f t="shared" si="5"/>
        <v>0.31515022320398356</v>
      </c>
      <c r="R16" s="85">
        <v>64259363</v>
      </c>
      <c r="S16" s="86">
        <v>5835900</v>
      </c>
      <c r="T16" s="86">
        <f t="shared" si="6"/>
        <v>70095263</v>
      </c>
      <c r="U16" s="104">
        <f t="shared" si="7"/>
        <v>0.14556447227620342</v>
      </c>
      <c r="V16" s="85">
        <v>0</v>
      </c>
      <c r="W16" s="86">
        <v>0</v>
      </c>
      <c r="X16" s="86">
        <f t="shared" si="8"/>
        <v>0</v>
      </c>
      <c r="Y16" s="104">
        <f t="shared" si="9"/>
        <v>0</v>
      </c>
      <c r="Z16" s="85">
        <f t="shared" si="10"/>
        <v>321576912</v>
      </c>
      <c r="AA16" s="86">
        <f t="shared" si="11"/>
        <v>14183638</v>
      </c>
      <c r="AB16" s="86">
        <f t="shared" si="12"/>
        <v>335760550</v>
      </c>
      <c r="AC16" s="104">
        <f t="shared" si="13"/>
        <v>0.6972626277458694</v>
      </c>
      <c r="AD16" s="85">
        <v>82107875</v>
      </c>
      <c r="AE16" s="86">
        <v>1892177</v>
      </c>
      <c r="AF16" s="86">
        <f t="shared" si="14"/>
        <v>84000052</v>
      </c>
      <c r="AG16" s="86">
        <v>409827300</v>
      </c>
      <c r="AH16" s="86">
        <v>408551949</v>
      </c>
      <c r="AI16" s="87">
        <v>314286166</v>
      </c>
      <c r="AJ16" s="124">
        <f t="shared" si="15"/>
        <v>0.7692685514517029</v>
      </c>
      <c r="AK16" s="125">
        <f t="shared" si="16"/>
        <v>-0.16553309990808096</v>
      </c>
    </row>
    <row r="17" spans="1:37" ht="16.5">
      <c r="A17" s="65"/>
      <c r="B17" s="66" t="s">
        <v>426</v>
      </c>
      <c r="C17" s="67"/>
      <c r="D17" s="88">
        <f>SUM(D9:D16)</f>
        <v>4793253561</v>
      </c>
      <c r="E17" s="89">
        <f>SUM(E9:E16)</f>
        <v>627684038</v>
      </c>
      <c r="F17" s="90">
        <f t="shared" si="0"/>
        <v>5420937599</v>
      </c>
      <c r="G17" s="88">
        <f>SUM(G9:G16)</f>
        <v>4802670224</v>
      </c>
      <c r="H17" s="89">
        <f>SUM(H9:H16)</f>
        <v>631268802</v>
      </c>
      <c r="I17" s="90">
        <f t="shared" si="1"/>
        <v>5433939026</v>
      </c>
      <c r="J17" s="88">
        <f>SUM(J9:J16)</f>
        <v>1132715807</v>
      </c>
      <c r="K17" s="89">
        <f>SUM(K9:K16)</f>
        <v>126836343</v>
      </c>
      <c r="L17" s="89">
        <f t="shared" si="2"/>
        <v>1259552150</v>
      </c>
      <c r="M17" s="105">
        <f t="shared" si="3"/>
        <v>0.23234950172316124</v>
      </c>
      <c r="N17" s="88">
        <f>SUM(N9:N16)</f>
        <v>800930510</v>
      </c>
      <c r="O17" s="89">
        <f>SUM(O9:O16)</f>
        <v>138151889</v>
      </c>
      <c r="P17" s="89">
        <f t="shared" si="4"/>
        <v>939082399</v>
      </c>
      <c r="Q17" s="105">
        <f t="shared" si="5"/>
        <v>0.17323246797255745</v>
      </c>
      <c r="R17" s="88">
        <f>SUM(R9:R16)</f>
        <v>617798911</v>
      </c>
      <c r="S17" s="89">
        <f>SUM(S9:S16)</f>
        <v>110920234</v>
      </c>
      <c r="T17" s="89">
        <f t="shared" si="6"/>
        <v>728719145</v>
      </c>
      <c r="U17" s="105">
        <f t="shared" si="7"/>
        <v>0.13410513837444005</v>
      </c>
      <c r="V17" s="88">
        <f>SUM(V9:V16)</f>
        <v>0</v>
      </c>
      <c r="W17" s="89">
        <f>SUM(W9:W16)</f>
        <v>0</v>
      </c>
      <c r="X17" s="89">
        <f t="shared" si="8"/>
        <v>0</v>
      </c>
      <c r="Y17" s="105">
        <f t="shared" si="9"/>
        <v>0</v>
      </c>
      <c r="Z17" s="88">
        <f t="shared" si="10"/>
        <v>2551445228</v>
      </c>
      <c r="AA17" s="89">
        <f t="shared" si="11"/>
        <v>375908466</v>
      </c>
      <c r="AB17" s="89">
        <f t="shared" si="12"/>
        <v>2927353694</v>
      </c>
      <c r="AC17" s="105">
        <f t="shared" si="13"/>
        <v>0.5387166988796462</v>
      </c>
      <c r="AD17" s="88">
        <f>SUM(AD9:AD16)</f>
        <v>834399100</v>
      </c>
      <c r="AE17" s="89">
        <f>SUM(AE9:AE16)</f>
        <v>105376929</v>
      </c>
      <c r="AF17" s="89">
        <f t="shared" si="14"/>
        <v>939776029</v>
      </c>
      <c r="AG17" s="89">
        <f>SUM(AG9:AG16)</f>
        <v>5027117079</v>
      </c>
      <c r="AH17" s="89">
        <f>SUM(AH9:AH16)</f>
        <v>5078122641</v>
      </c>
      <c r="AI17" s="90">
        <f>SUM(AI9:AI16)</f>
        <v>3548789507</v>
      </c>
      <c r="AJ17" s="126">
        <f t="shared" si="15"/>
        <v>0.6988388737104547</v>
      </c>
      <c r="AK17" s="127">
        <f t="shared" si="16"/>
        <v>-0.22458211051050336</v>
      </c>
    </row>
    <row r="18" spans="1:37" ht="12.75">
      <c r="A18" s="62" t="s">
        <v>98</v>
      </c>
      <c r="B18" s="63" t="s">
        <v>427</v>
      </c>
      <c r="C18" s="64" t="s">
        <v>428</v>
      </c>
      <c r="D18" s="85">
        <v>469710052</v>
      </c>
      <c r="E18" s="86">
        <v>35000964</v>
      </c>
      <c r="F18" s="87">
        <f t="shared" si="0"/>
        <v>504711016</v>
      </c>
      <c r="G18" s="85">
        <v>469710052</v>
      </c>
      <c r="H18" s="86">
        <v>35000964</v>
      </c>
      <c r="I18" s="87">
        <f t="shared" si="1"/>
        <v>504711016</v>
      </c>
      <c r="J18" s="85">
        <v>87526537</v>
      </c>
      <c r="K18" s="86">
        <v>3</v>
      </c>
      <c r="L18" s="86">
        <f t="shared" si="2"/>
        <v>87526540</v>
      </c>
      <c r="M18" s="104">
        <f t="shared" si="3"/>
        <v>0.17341911950659702</v>
      </c>
      <c r="N18" s="85">
        <v>87036339</v>
      </c>
      <c r="O18" s="86">
        <v>12402761</v>
      </c>
      <c r="P18" s="86">
        <f t="shared" si="4"/>
        <v>99439100</v>
      </c>
      <c r="Q18" s="104">
        <f t="shared" si="5"/>
        <v>0.19702185378890164</v>
      </c>
      <c r="R18" s="85">
        <v>5663</v>
      </c>
      <c r="S18" s="86">
        <v>12402761</v>
      </c>
      <c r="T18" s="86">
        <f t="shared" si="6"/>
        <v>12408424</v>
      </c>
      <c r="U18" s="104">
        <f t="shared" si="7"/>
        <v>0.024585205407920006</v>
      </c>
      <c r="V18" s="85">
        <v>0</v>
      </c>
      <c r="W18" s="86">
        <v>0</v>
      </c>
      <c r="X18" s="86">
        <f t="shared" si="8"/>
        <v>0</v>
      </c>
      <c r="Y18" s="104">
        <f t="shared" si="9"/>
        <v>0</v>
      </c>
      <c r="Z18" s="85">
        <f t="shared" si="10"/>
        <v>174568539</v>
      </c>
      <c r="AA18" s="86">
        <f t="shared" si="11"/>
        <v>24805525</v>
      </c>
      <c r="AB18" s="86">
        <f t="shared" si="12"/>
        <v>199374064</v>
      </c>
      <c r="AC18" s="104">
        <f t="shared" si="13"/>
        <v>0.39502617870341866</v>
      </c>
      <c r="AD18" s="85">
        <v>80605477</v>
      </c>
      <c r="AE18" s="86">
        <v>858041</v>
      </c>
      <c r="AF18" s="86">
        <f t="shared" si="14"/>
        <v>81463518</v>
      </c>
      <c r="AG18" s="86">
        <v>549570900</v>
      </c>
      <c r="AH18" s="86">
        <v>549569900</v>
      </c>
      <c r="AI18" s="87">
        <v>448006429</v>
      </c>
      <c r="AJ18" s="124">
        <f t="shared" si="15"/>
        <v>0.8151946258337657</v>
      </c>
      <c r="AK18" s="125">
        <f t="shared" si="16"/>
        <v>-0.8476812160260498</v>
      </c>
    </row>
    <row r="19" spans="1:37" ht="12.75">
      <c r="A19" s="62" t="s">
        <v>98</v>
      </c>
      <c r="B19" s="63" t="s">
        <v>64</v>
      </c>
      <c r="C19" s="64" t="s">
        <v>65</v>
      </c>
      <c r="D19" s="85">
        <v>2917168579</v>
      </c>
      <c r="E19" s="86">
        <v>245502811</v>
      </c>
      <c r="F19" s="87">
        <f t="shared" si="0"/>
        <v>3162671390</v>
      </c>
      <c r="G19" s="85">
        <v>2909279614</v>
      </c>
      <c r="H19" s="86">
        <v>250437726</v>
      </c>
      <c r="I19" s="87">
        <f t="shared" si="1"/>
        <v>3159717340</v>
      </c>
      <c r="J19" s="85">
        <v>251312650</v>
      </c>
      <c r="K19" s="86">
        <v>0</v>
      </c>
      <c r="L19" s="86">
        <f t="shared" si="2"/>
        <v>251312650</v>
      </c>
      <c r="M19" s="104">
        <f t="shared" si="3"/>
        <v>0.07946214418438205</v>
      </c>
      <c r="N19" s="85">
        <v>6632351</v>
      </c>
      <c r="O19" s="86">
        <v>26017887</v>
      </c>
      <c r="P19" s="86">
        <f t="shared" si="4"/>
        <v>32650238</v>
      </c>
      <c r="Q19" s="104">
        <f t="shared" si="5"/>
        <v>0.0103236264454272</v>
      </c>
      <c r="R19" s="85">
        <v>388437349</v>
      </c>
      <c r="S19" s="86">
        <v>11791848</v>
      </c>
      <c r="T19" s="86">
        <f t="shared" si="6"/>
        <v>400229197</v>
      </c>
      <c r="U19" s="104">
        <f t="shared" si="7"/>
        <v>0.12666613938321458</v>
      </c>
      <c r="V19" s="85">
        <v>0</v>
      </c>
      <c r="W19" s="86">
        <v>0</v>
      </c>
      <c r="X19" s="86">
        <f t="shared" si="8"/>
        <v>0</v>
      </c>
      <c r="Y19" s="104">
        <f t="shared" si="9"/>
        <v>0</v>
      </c>
      <c r="Z19" s="85">
        <f t="shared" si="10"/>
        <v>646382350</v>
      </c>
      <c r="AA19" s="86">
        <f t="shared" si="11"/>
        <v>37809735</v>
      </c>
      <c r="AB19" s="86">
        <f t="shared" si="12"/>
        <v>684192085</v>
      </c>
      <c r="AC19" s="104">
        <f t="shared" si="13"/>
        <v>0.21653585158981342</v>
      </c>
      <c r="AD19" s="85">
        <v>535268614</v>
      </c>
      <c r="AE19" s="86">
        <v>21159348</v>
      </c>
      <c r="AF19" s="86">
        <f t="shared" si="14"/>
        <v>556427962</v>
      </c>
      <c r="AG19" s="86">
        <v>2907006125</v>
      </c>
      <c r="AH19" s="86">
        <v>2965071418</v>
      </c>
      <c r="AI19" s="87">
        <v>1723668013</v>
      </c>
      <c r="AJ19" s="124">
        <f t="shared" si="15"/>
        <v>0.5813242819502299</v>
      </c>
      <c r="AK19" s="125">
        <f t="shared" si="16"/>
        <v>-0.28071695828974175</v>
      </c>
    </row>
    <row r="20" spans="1:37" ht="12.75">
      <c r="A20" s="62" t="s">
        <v>98</v>
      </c>
      <c r="B20" s="63" t="s">
        <v>92</v>
      </c>
      <c r="C20" s="64" t="s">
        <v>93</v>
      </c>
      <c r="D20" s="85">
        <v>1357202345</v>
      </c>
      <c r="E20" s="86">
        <v>282174770</v>
      </c>
      <c r="F20" s="87">
        <f t="shared" si="0"/>
        <v>1639377115</v>
      </c>
      <c r="G20" s="85">
        <v>1407050176</v>
      </c>
      <c r="H20" s="86">
        <v>316639100</v>
      </c>
      <c r="I20" s="87">
        <f t="shared" si="1"/>
        <v>1723689276</v>
      </c>
      <c r="J20" s="85">
        <v>451047614</v>
      </c>
      <c r="K20" s="86">
        <v>26135859</v>
      </c>
      <c r="L20" s="86">
        <f t="shared" si="2"/>
        <v>477183473</v>
      </c>
      <c r="M20" s="104">
        <f t="shared" si="3"/>
        <v>0.29107608532158874</v>
      </c>
      <c r="N20" s="85">
        <v>348331173</v>
      </c>
      <c r="O20" s="86">
        <v>67774285</v>
      </c>
      <c r="P20" s="86">
        <f t="shared" si="4"/>
        <v>416105458</v>
      </c>
      <c r="Q20" s="104">
        <f t="shared" si="5"/>
        <v>0.2538192428043013</v>
      </c>
      <c r="R20" s="85">
        <v>329142426</v>
      </c>
      <c r="S20" s="86">
        <v>62872499</v>
      </c>
      <c r="T20" s="86">
        <f t="shared" si="6"/>
        <v>392014925</v>
      </c>
      <c r="U20" s="104">
        <f t="shared" si="7"/>
        <v>0.22742783775374606</v>
      </c>
      <c r="V20" s="85">
        <v>0</v>
      </c>
      <c r="W20" s="86">
        <v>0</v>
      </c>
      <c r="X20" s="86">
        <f t="shared" si="8"/>
        <v>0</v>
      </c>
      <c r="Y20" s="104">
        <f t="shared" si="9"/>
        <v>0</v>
      </c>
      <c r="Z20" s="85">
        <f t="shared" si="10"/>
        <v>1128521213</v>
      </c>
      <c r="AA20" s="86">
        <f t="shared" si="11"/>
        <v>156782643</v>
      </c>
      <c r="AB20" s="86">
        <f t="shared" si="12"/>
        <v>1285303856</v>
      </c>
      <c r="AC20" s="104">
        <f t="shared" si="13"/>
        <v>0.745670274739239</v>
      </c>
      <c r="AD20" s="85">
        <v>312025598</v>
      </c>
      <c r="AE20" s="86">
        <v>52179412</v>
      </c>
      <c r="AF20" s="86">
        <f t="shared" si="14"/>
        <v>364205010</v>
      </c>
      <c r="AG20" s="86">
        <v>1627315523</v>
      </c>
      <c r="AH20" s="86">
        <v>1647496492</v>
      </c>
      <c r="AI20" s="87">
        <v>1129467392</v>
      </c>
      <c r="AJ20" s="124">
        <f t="shared" si="15"/>
        <v>0.6855658858665418</v>
      </c>
      <c r="AK20" s="125">
        <f t="shared" si="16"/>
        <v>0.0763578595472918</v>
      </c>
    </row>
    <row r="21" spans="1:37" ht="12.75">
      <c r="A21" s="62" t="s">
        <v>98</v>
      </c>
      <c r="B21" s="63" t="s">
        <v>429</v>
      </c>
      <c r="C21" s="64" t="s">
        <v>430</v>
      </c>
      <c r="D21" s="85">
        <v>233419552</v>
      </c>
      <c r="E21" s="86">
        <v>81869138</v>
      </c>
      <c r="F21" s="87">
        <f t="shared" si="0"/>
        <v>315288690</v>
      </c>
      <c r="G21" s="85">
        <v>240807434</v>
      </c>
      <c r="H21" s="86">
        <v>56259138</v>
      </c>
      <c r="I21" s="87">
        <f t="shared" si="1"/>
        <v>297066572</v>
      </c>
      <c r="J21" s="85">
        <v>82827506</v>
      </c>
      <c r="K21" s="86">
        <v>124707</v>
      </c>
      <c r="L21" s="86">
        <f t="shared" si="2"/>
        <v>82952213</v>
      </c>
      <c r="M21" s="104">
        <f t="shared" si="3"/>
        <v>0.26309923454596484</v>
      </c>
      <c r="N21" s="85">
        <v>56672563</v>
      </c>
      <c r="O21" s="86">
        <v>138036</v>
      </c>
      <c r="P21" s="86">
        <f t="shared" si="4"/>
        <v>56810599</v>
      </c>
      <c r="Q21" s="104">
        <f t="shared" si="5"/>
        <v>0.18018597178351053</v>
      </c>
      <c r="R21" s="85">
        <v>24658522</v>
      </c>
      <c r="S21" s="86">
        <v>3532575</v>
      </c>
      <c r="T21" s="86">
        <f t="shared" si="6"/>
        <v>28191097</v>
      </c>
      <c r="U21" s="104">
        <f t="shared" si="7"/>
        <v>0.09489824725213444</v>
      </c>
      <c r="V21" s="85">
        <v>0</v>
      </c>
      <c r="W21" s="86">
        <v>0</v>
      </c>
      <c r="X21" s="86">
        <f t="shared" si="8"/>
        <v>0</v>
      </c>
      <c r="Y21" s="104">
        <f t="shared" si="9"/>
        <v>0</v>
      </c>
      <c r="Z21" s="85">
        <f t="shared" si="10"/>
        <v>164158591</v>
      </c>
      <c r="AA21" s="86">
        <f t="shared" si="11"/>
        <v>3795318</v>
      </c>
      <c r="AB21" s="86">
        <f t="shared" si="12"/>
        <v>167953909</v>
      </c>
      <c r="AC21" s="104">
        <f t="shared" si="13"/>
        <v>0.5653746494236989</v>
      </c>
      <c r="AD21" s="85">
        <v>63142168</v>
      </c>
      <c r="AE21" s="86">
        <v>1930085</v>
      </c>
      <c r="AF21" s="86">
        <f t="shared" si="14"/>
        <v>65072253</v>
      </c>
      <c r="AG21" s="86">
        <v>302795981</v>
      </c>
      <c r="AH21" s="86">
        <v>300915541</v>
      </c>
      <c r="AI21" s="87">
        <v>199859356</v>
      </c>
      <c r="AJ21" s="124">
        <f t="shared" si="15"/>
        <v>0.6641709342622487</v>
      </c>
      <c r="AK21" s="125">
        <f t="shared" si="16"/>
        <v>-0.5667723845369239</v>
      </c>
    </row>
    <row r="22" spans="1:37" ht="12.75">
      <c r="A22" s="62" t="s">
        <v>98</v>
      </c>
      <c r="B22" s="63" t="s">
        <v>431</v>
      </c>
      <c r="C22" s="64" t="s">
        <v>432</v>
      </c>
      <c r="D22" s="85">
        <v>610092508</v>
      </c>
      <c r="E22" s="86">
        <v>153363891</v>
      </c>
      <c r="F22" s="87">
        <f t="shared" si="0"/>
        <v>763456399</v>
      </c>
      <c r="G22" s="85">
        <v>609876919</v>
      </c>
      <c r="H22" s="86">
        <v>156325325</v>
      </c>
      <c r="I22" s="87">
        <f t="shared" si="1"/>
        <v>766202244</v>
      </c>
      <c r="J22" s="85">
        <v>251516936</v>
      </c>
      <c r="K22" s="86">
        <v>9240514</v>
      </c>
      <c r="L22" s="86">
        <f t="shared" si="2"/>
        <v>260757450</v>
      </c>
      <c r="M22" s="104">
        <f t="shared" si="3"/>
        <v>0.34154858134865146</v>
      </c>
      <c r="N22" s="85">
        <v>165260163</v>
      </c>
      <c r="O22" s="86">
        <v>50598312</v>
      </c>
      <c r="P22" s="86">
        <f t="shared" si="4"/>
        <v>215858475</v>
      </c>
      <c r="Q22" s="104">
        <f t="shared" si="5"/>
        <v>0.28273844489710015</v>
      </c>
      <c r="R22" s="85">
        <v>165544214</v>
      </c>
      <c r="S22" s="86">
        <v>35810575</v>
      </c>
      <c r="T22" s="86">
        <f t="shared" si="6"/>
        <v>201354789</v>
      </c>
      <c r="U22" s="104">
        <f t="shared" si="7"/>
        <v>0.2627958748186595</v>
      </c>
      <c r="V22" s="85">
        <v>0</v>
      </c>
      <c r="W22" s="86">
        <v>0</v>
      </c>
      <c r="X22" s="86">
        <f t="shared" si="8"/>
        <v>0</v>
      </c>
      <c r="Y22" s="104">
        <f t="shared" si="9"/>
        <v>0</v>
      </c>
      <c r="Z22" s="85">
        <f t="shared" si="10"/>
        <v>582321313</v>
      </c>
      <c r="AA22" s="86">
        <f t="shared" si="11"/>
        <v>95649401</v>
      </c>
      <c r="AB22" s="86">
        <f t="shared" si="12"/>
        <v>677970714</v>
      </c>
      <c r="AC22" s="104">
        <f t="shared" si="13"/>
        <v>0.8848456387449578</v>
      </c>
      <c r="AD22" s="85">
        <v>150720206</v>
      </c>
      <c r="AE22" s="86">
        <v>8626168</v>
      </c>
      <c r="AF22" s="86">
        <f t="shared" si="14"/>
        <v>159346374</v>
      </c>
      <c r="AG22" s="86">
        <v>648894629</v>
      </c>
      <c r="AH22" s="86">
        <v>716260493</v>
      </c>
      <c r="AI22" s="87">
        <v>449683806</v>
      </c>
      <c r="AJ22" s="124">
        <f t="shared" si="15"/>
        <v>0.6278215961856771</v>
      </c>
      <c r="AK22" s="125">
        <f t="shared" si="16"/>
        <v>0.26362956335611387</v>
      </c>
    </row>
    <row r="23" spans="1:37" ht="12.75">
      <c r="A23" s="62" t="s">
        <v>98</v>
      </c>
      <c r="B23" s="63" t="s">
        <v>433</v>
      </c>
      <c r="C23" s="64" t="s">
        <v>434</v>
      </c>
      <c r="D23" s="85">
        <v>550345000</v>
      </c>
      <c r="E23" s="86">
        <v>121003000</v>
      </c>
      <c r="F23" s="87">
        <f t="shared" si="0"/>
        <v>671348000</v>
      </c>
      <c r="G23" s="85">
        <v>433733754</v>
      </c>
      <c r="H23" s="86">
        <v>121002450</v>
      </c>
      <c r="I23" s="87">
        <f t="shared" si="1"/>
        <v>554736204</v>
      </c>
      <c r="J23" s="85">
        <v>179767842</v>
      </c>
      <c r="K23" s="86">
        <v>50689759</v>
      </c>
      <c r="L23" s="86">
        <f t="shared" si="2"/>
        <v>230457601</v>
      </c>
      <c r="M23" s="104">
        <f t="shared" si="3"/>
        <v>0.3432759180037775</v>
      </c>
      <c r="N23" s="85">
        <v>160423671</v>
      </c>
      <c r="O23" s="86">
        <v>22438000</v>
      </c>
      <c r="P23" s="86">
        <f t="shared" si="4"/>
        <v>182861671</v>
      </c>
      <c r="Q23" s="104">
        <f t="shared" si="5"/>
        <v>0.27237985515708696</v>
      </c>
      <c r="R23" s="85">
        <v>46140837</v>
      </c>
      <c r="S23" s="86">
        <v>12860335</v>
      </c>
      <c r="T23" s="86">
        <f t="shared" si="6"/>
        <v>59001172</v>
      </c>
      <c r="U23" s="104">
        <f t="shared" si="7"/>
        <v>0.10635897129944669</v>
      </c>
      <c r="V23" s="85">
        <v>0</v>
      </c>
      <c r="W23" s="86">
        <v>0</v>
      </c>
      <c r="X23" s="86">
        <f t="shared" si="8"/>
        <v>0</v>
      </c>
      <c r="Y23" s="104">
        <f t="shared" si="9"/>
        <v>0</v>
      </c>
      <c r="Z23" s="85">
        <f t="shared" si="10"/>
        <v>386332350</v>
      </c>
      <c r="AA23" s="86">
        <f t="shared" si="11"/>
        <v>85988094</v>
      </c>
      <c r="AB23" s="86">
        <f t="shared" si="12"/>
        <v>472320444</v>
      </c>
      <c r="AC23" s="104">
        <f t="shared" si="13"/>
        <v>0.8514325198071983</v>
      </c>
      <c r="AD23" s="85">
        <v>20598826</v>
      </c>
      <c r="AE23" s="86">
        <v>16981664</v>
      </c>
      <c r="AF23" s="86">
        <f t="shared" si="14"/>
        <v>37580490</v>
      </c>
      <c r="AG23" s="86">
        <v>560792000</v>
      </c>
      <c r="AH23" s="86">
        <v>541295803</v>
      </c>
      <c r="AI23" s="87">
        <v>409517122</v>
      </c>
      <c r="AJ23" s="124">
        <f t="shared" si="15"/>
        <v>0.7565495977067459</v>
      </c>
      <c r="AK23" s="125">
        <f t="shared" si="16"/>
        <v>0.5699947499354052</v>
      </c>
    </row>
    <row r="24" spans="1:37" ht="12.75">
      <c r="A24" s="62" t="s">
        <v>113</v>
      </c>
      <c r="B24" s="63" t="s">
        <v>435</v>
      </c>
      <c r="C24" s="64" t="s">
        <v>436</v>
      </c>
      <c r="D24" s="85">
        <v>371108000</v>
      </c>
      <c r="E24" s="86">
        <v>29384500</v>
      </c>
      <c r="F24" s="87">
        <f t="shared" si="0"/>
        <v>400492500</v>
      </c>
      <c r="G24" s="85">
        <v>372349600</v>
      </c>
      <c r="H24" s="86">
        <v>25498452</v>
      </c>
      <c r="I24" s="87">
        <f t="shared" si="1"/>
        <v>397848052</v>
      </c>
      <c r="J24" s="85">
        <v>148044669</v>
      </c>
      <c r="K24" s="86">
        <v>7804535</v>
      </c>
      <c r="L24" s="86">
        <f t="shared" si="2"/>
        <v>155849204</v>
      </c>
      <c r="M24" s="104">
        <f t="shared" si="3"/>
        <v>0.3891438766019339</v>
      </c>
      <c r="N24" s="85">
        <v>120091762</v>
      </c>
      <c r="O24" s="86">
        <v>608242</v>
      </c>
      <c r="P24" s="86">
        <f t="shared" si="4"/>
        <v>120700004</v>
      </c>
      <c r="Q24" s="104">
        <f t="shared" si="5"/>
        <v>0.3013789371835927</v>
      </c>
      <c r="R24" s="85">
        <v>89526390</v>
      </c>
      <c r="S24" s="86">
        <v>3892696</v>
      </c>
      <c r="T24" s="86">
        <f t="shared" si="6"/>
        <v>93419086</v>
      </c>
      <c r="U24" s="104">
        <f t="shared" si="7"/>
        <v>0.23481096747961455</v>
      </c>
      <c r="V24" s="85">
        <v>0</v>
      </c>
      <c r="W24" s="86">
        <v>0</v>
      </c>
      <c r="X24" s="86">
        <f t="shared" si="8"/>
        <v>0</v>
      </c>
      <c r="Y24" s="104">
        <f t="shared" si="9"/>
        <v>0</v>
      </c>
      <c r="Z24" s="85">
        <f t="shared" si="10"/>
        <v>357662821</v>
      </c>
      <c r="AA24" s="86">
        <f t="shared" si="11"/>
        <v>12305473</v>
      </c>
      <c r="AB24" s="86">
        <f t="shared" si="12"/>
        <v>369968294</v>
      </c>
      <c r="AC24" s="104">
        <f t="shared" si="13"/>
        <v>0.9299236030945804</v>
      </c>
      <c r="AD24" s="85">
        <v>89819186</v>
      </c>
      <c r="AE24" s="86">
        <v>5514258</v>
      </c>
      <c r="AF24" s="86">
        <f t="shared" si="14"/>
        <v>95333444</v>
      </c>
      <c r="AG24" s="86">
        <v>363856118</v>
      </c>
      <c r="AH24" s="86">
        <v>405938315</v>
      </c>
      <c r="AI24" s="87">
        <v>381227375</v>
      </c>
      <c r="AJ24" s="124">
        <f t="shared" si="15"/>
        <v>0.9391263670195803</v>
      </c>
      <c r="AK24" s="125">
        <f t="shared" si="16"/>
        <v>-0.020080655011267656</v>
      </c>
    </row>
    <row r="25" spans="1:37" ht="16.5">
      <c r="A25" s="65"/>
      <c r="B25" s="66" t="s">
        <v>437</v>
      </c>
      <c r="C25" s="67"/>
      <c r="D25" s="88">
        <f>SUM(D18:D24)</f>
        <v>6509046036</v>
      </c>
      <c r="E25" s="89">
        <f>SUM(E18:E24)</f>
        <v>948299074</v>
      </c>
      <c r="F25" s="90">
        <f t="shared" si="0"/>
        <v>7457345110</v>
      </c>
      <c r="G25" s="88">
        <f>SUM(G18:G24)</f>
        <v>6442807549</v>
      </c>
      <c r="H25" s="89">
        <f>SUM(H18:H24)</f>
        <v>961163155</v>
      </c>
      <c r="I25" s="90">
        <f t="shared" si="1"/>
        <v>7403970704</v>
      </c>
      <c r="J25" s="88">
        <f>SUM(J18:J24)</f>
        <v>1452043754</v>
      </c>
      <c r="K25" s="89">
        <f>SUM(K18:K24)</f>
        <v>93995377</v>
      </c>
      <c r="L25" s="89">
        <f t="shared" si="2"/>
        <v>1546039131</v>
      </c>
      <c r="M25" s="105">
        <f t="shared" si="3"/>
        <v>0.20731763223976635</v>
      </c>
      <c r="N25" s="88">
        <f>SUM(N18:N24)</f>
        <v>944448022</v>
      </c>
      <c r="O25" s="89">
        <f>SUM(O18:O24)</f>
        <v>179977523</v>
      </c>
      <c r="P25" s="89">
        <f t="shared" si="4"/>
        <v>1124425545</v>
      </c>
      <c r="Q25" s="105">
        <f t="shared" si="5"/>
        <v>0.1507809452846953</v>
      </c>
      <c r="R25" s="88">
        <f>SUM(R18:R24)</f>
        <v>1043455401</v>
      </c>
      <c r="S25" s="89">
        <f>SUM(S18:S24)</f>
        <v>143163289</v>
      </c>
      <c r="T25" s="89">
        <f t="shared" si="6"/>
        <v>1186618690</v>
      </c>
      <c r="U25" s="105">
        <f t="shared" si="7"/>
        <v>0.16026788022796046</v>
      </c>
      <c r="V25" s="88">
        <f>SUM(V18:V24)</f>
        <v>0</v>
      </c>
      <c r="W25" s="89">
        <f>SUM(W18:W24)</f>
        <v>0</v>
      </c>
      <c r="X25" s="89">
        <f t="shared" si="8"/>
        <v>0</v>
      </c>
      <c r="Y25" s="105">
        <f t="shared" si="9"/>
        <v>0</v>
      </c>
      <c r="Z25" s="88">
        <f t="shared" si="10"/>
        <v>3439947177</v>
      </c>
      <c r="AA25" s="89">
        <f t="shared" si="11"/>
        <v>417136189</v>
      </c>
      <c r="AB25" s="89">
        <f t="shared" si="12"/>
        <v>3857083366</v>
      </c>
      <c r="AC25" s="105">
        <f t="shared" si="13"/>
        <v>0.5209479507956735</v>
      </c>
      <c r="AD25" s="88">
        <f>SUM(AD18:AD24)</f>
        <v>1252180075</v>
      </c>
      <c r="AE25" s="89">
        <f>SUM(AE18:AE24)</f>
        <v>107248976</v>
      </c>
      <c r="AF25" s="89">
        <f t="shared" si="14"/>
        <v>1359429051</v>
      </c>
      <c r="AG25" s="89">
        <f>SUM(AG18:AG24)</f>
        <v>6960231276</v>
      </c>
      <c r="AH25" s="89">
        <f>SUM(AH18:AH24)</f>
        <v>7126547962</v>
      </c>
      <c r="AI25" s="90">
        <f>SUM(AI18:AI24)</f>
        <v>4741429493</v>
      </c>
      <c r="AJ25" s="126">
        <f t="shared" si="15"/>
        <v>0.6653192426799246</v>
      </c>
      <c r="AK25" s="127">
        <f t="shared" si="16"/>
        <v>-0.12711980877036588</v>
      </c>
    </row>
    <row r="26" spans="1:37" ht="12.75">
      <c r="A26" s="62" t="s">
        <v>98</v>
      </c>
      <c r="B26" s="63" t="s">
        <v>438</v>
      </c>
      <c r="C26" s="64" t="s">
        <v>439</v>
      </c>
      <c r="D26" s="85">
        <v>543632851</v>
      </c>
      <c r="E26" s="86">
        <v>112170049</v>
      </c>
      <c r="F26" s="87">
        <f t="shared" si="0"/>
        <v>655802900</v>
      </c>
      <c r="G26" s="85">
        <v>552774038</v>
      </c>
      <c r="H26" s="86">
        <v>116769049</v>
      </c>
      <c r="I26" s="87">
        <f t="shared" si="1"/>
        <v>669543087</v>
      </c>
      <c r="J26" s="85">
        <v>207985737</v>
      </c>
      <c r="K26" s="86">
        <v>13462145</v>
      </c>
      <c r="L26" s="86">
        <f t="shared" si="2"/>
        <v>221447882</v>
      </c>
      <c r="M26" s="104">
        <f t="shared" si="3"/>
        <v>0.33767444761223225</v>
      </c>
      <c r="N26" s="85">
        <v>143305585</v>
      </c>
      <c r="O26" s="86">
        <v>5383946</v>
      </c>
      <c r="P26" s="86">
        <f t="shared" si="4"/>
        <v>148689531</v>
      </c>
      <c r="Q26" s="104">
        <f t="shared" si="5"/>
        <v>0.2267289928117122</v>
      </c>
      <c r="R26" s="85">
        <v>97127299</v>
      </c>
      <c r="S26" s="86">
        <v>42424651</v>
      </c>
      <c r="T26" s="86">
        <f t="shared" si="6"/>
        <v>139551950</v>
      </c>
      <c r="U26" s="104">
        <f t="shared" si="7"/>
        <v>0.20842863246529197</v>
      </c>
      <c r="V26" s="85">
        <v>0</v>
      </c>
      <c r="W26" s="86">
        <v>0</v>
      </c>
      <c r="X26" s="86">
        <f t="shared" si="8"/>
        <v>0</v>
      </c>
      <c r="Y26" s="104">
        <f t="shared" si="9"/>
        <v>0</v>
      </c>
      <c r="Z26" s="85">
        <f t="shared" si="10"/>
        <v>448418621</v>
      </c>
      <c r="AA26" s="86">
        <f t="shared" si="11"/>
        <v>61270742</v>
      </c>
      <c r="AB26" s="86">
        <f t="shared" si="12"/>
        <v>509689363</v>
      </c>
      <c r="AC26" s="104">
        <f t="shared" si="13"/>
        <v>0.7612495340423102</v>
      </c>
      <c r="AD26" s="85">
        <v>84369076</v>
      </c>
      <c r="AE26" s="86">
        <v>11655825</v>
      </c>
      <c r="AF26" s="86">
        <f t="shared" si="14"/>
        <v>96024901</v>
      </c>
      <c r="AG26" s="86">
        <v>557676685</v>
      </c>
      <c r="AH26" s="86">
        <v>570643246</v>
      </c>
      <c r="AI26" s="87">
        <v>431335032</v>
      </c>
      <c r="AJ26" s="124">
        <f t="shared" si="15"/>
        <v>0.7558751199168666</v>
      </c>
      <c r="AK26" s="125">
        <f t="shared" si="16"/>
        <v>0.45328918381285277</v>
      </c>
    </row>
    <row r="27" spans="1:37" ht="12.75">
      <c r="A27" s="62" t="s">
        <v>98</v>
      </c>
      <c r="B27" s="63" t="s">
        <v>440</v>
      </c>
      <c r="C27" s="64" t="s">
        <v>441</v>
      </c>
      <c r="D27" s="85">
        <v>831197831</v>
      </c>
      <c r="E27" s="86">
        <v>259173883</v>
      </c>
      <c r="F27" s="87">
        <f t="shared" si="0"/>
        <v>1090371714</v>
      </c>
      <c r="G27" s="85">
        <v>831197831</v>
      </c>
      <c r="H27" s="86">
        <v>259173883</v>
      </c>
      <c r="I27" s="87">
        <f t="shared" si="1"/>
        <v>1090371714</v>
      </c>
      <c r="J27" s="85">
        <v>261912943</v>
      </c>
      <c r="K27" s="86">
        <v>30829794</v>
      </c>
      <c r="L27" s="86">
        <f t="shared" si="2"/>
        <v>292742737</v>
      </c>
      <c r="M27" s="104">
        <f t="shared" si="3"/>
        <v>0.2684797608386969</v>
      </c>
      <c r="N27" s="85">
        <v>137206846</v>
      </c>
      <c r="O27" s="86">
        <v>36043565</v>
      </c>
      <c r="P27" s="86">
        <f t="shared" si="4"/>
        <v>173250411</v>
      </c>
      <c r="Q27" s="104">
        <f t="shared" si="5"/>
        <v>0.15889114581341754</v>
      </c>
      <c r="R27" s="85">
        <v>152437068</v>
      </c>
      <c r="S27" s="86">
        <v>30743324</v>
      </c>
      <c r="T27" s="86">
        <f t="shared" si="6"/>
        <v>183180392</v>
      </c>
      <c r="U27" s="104">
        <f t="shared" si="7"/>
        <v>0.16799811444851917</v>
      </c>
      <c r="V27" s="85">
        <v>0</v>
      </c>
      <c r="W27" s="86">
        <v>0</v>
      </c>
      <c r="X27" s="86">
        <f t="shared" si="8"/>
        <v>0</v>
      </c>
      <c r="Y27" s="104">
        <f t="shared" si="9"/>
        <v>0</v>
      </c>
      <c r="Z27" s="85">
        <f t="shared" si="10"/>
        <v>551556857</v>
      </c>
      <c r="AA27" s="86">
        <f t="shared" si="11"/>
        <v>97616683</v>
      </c>
      <c r="AB27" s="86">
        <f t="shared" si="12"/>
        <v>649173540</v>
      </c>
      <c r="AC27" s="104">
        <f t="shared" si="13"/>
        <v>0.5953690211006336</v>
      </c>
      <c r="AD27" s="85">
        <v>50499142</v>
      </c>
      <c r="AE27" s="86">
        <v>52611210</v>
      </c>
      <c r="AF27" s="86">
        <f t="shared" si="14"/>
        <v>103110352</v>
      </c>
      <c r="AG27" s="86">
        <v>1097534676</v>
      </c>
      <c r="AH27" s="86">
        <v>1113340492</v>
      </c>
      <c r="AI27" s="87">
        <v>699589086</v>
      </c>
      <c r="AJ27" s="124">
        <f t="shared" si="15"/>
        <v>0.6283693901613703</v>
      </c>
      <c r="AK27" s="125">
        <f t="shared" si="16"/>
        <v>0.7765470531998573</v>
      </c>
    </row>
    <row r="28" spans="1:37" ht="12.75">
      <c r="A28" s="62" t="s">
        <v>98</v>
      </c>
      <c r="B28" s="63" t="s">
        <v>442</v>
      </c>
      <c r="C28" s="64" t="s">
        <v>443</v>
      </c>
      <c r="D28" s="85">
        <v>1059346196</v>
      </c>
      <c r="E28" s="86">
        <v>553040515</v>
      </c>
      <c r="F28" s="87">
        <f t="shared" si="0"/>
        <v>1612386711</v>
      </c>
      <c r="G28" s="85">
        <v>1129099689</v>
      </c>
      <c r="H28" s="86">
        <v>540283743</v>
      </c>
      <c r="I28" s="87">
        <f t="shared" si="1"/>
        <v>1669383432</v>
      </c>
      <c r="J28" s="85">
        <v>438159852</v>
      </c>
      <c r="K28" s="86">
        <v>181821627</v>
      </c>
      <c r="L28" s="86">
        <f t="shared" si="2"/>
        <v>619981479</v>
      </c>
      <c r="M28" s="104">
        <f t="shared" si="3"/>
        <v>0.3845116526763535</v>
      </c>
      <c r="N28" s="85">
        <v>274640630</v>
      </c>
      <c r="O28" s="86">
        <v>83672167</v>
      </c>
      <c r="P28" s="86">
        <f t="shared" si="4"/>
        <v>358312797</v>
      </c>
      <c r="Q28" s="104">
        <f t="shared" si="5"/>
        <v>0.2222250993235828</v>
      </c>
      <c r="R28" s="85">
        <v>215558358</v>
      </c>
      <c r="S28" s="86">
        <v>186205858</v>
      </c>
      <c r="T28" s="86">
        <f t="shared" si="6"/>
        <v>401764216</v>
      </c>
      <c r="U28" s="104">
        <f t="shared" si="7"/>
        <v>0.24066622939863944</v>
      </c>
      <c r="V28" s="85">
        <v>0</v>
      </c>
      <c r="W28" s="86">
        <v>0</v>
      </c>
      <c r="X28" s="86">
        <f t="shared" si="8"/>
        <v>0</v>
      </c>
      <c r="Y28" s="104">
        <f t="shared" si="9"/>
        <v>0</v>
      </c>
      <c r="Z28" s="85">
        <f t="shared" si="10"/>
        <v>928358840</v>
      </c>
      <c r="AA28" s="86">
        <f t="shared" si="11"/>
        <v>451699652</v>
      </c>
      <c r="AB28" s="86">
        <f t="shared" si="12"/>
        <v>1380058492</v>
      </c>
      <c r="AC28" s="104">
        <f t="shared" si="13"/>
        <v>0.8266875455608331</v>
      </c>
      <c r="AD28" s="85">
        <v>237664171</v>
      </c>
      <c r="AE28" s="86">
        <v>55745843</v>
      </c>
      <c r="AF28" s="86">
        <f t="shared" si="14"/>
        <v>293410014</v>
      </c>
      <c r="AG28" s="86">
        <v>1666238540</v>
      </c>
      <c r="AH28" s="86">
        <v>1604107860</v>
      </c>
      <c r="AI28" s="87">
        <v>1291327164</v>
      </c>
      <c r="AJ28" s="124">
        <f t="shared" si="15"/>
        <v>0.8050126778881316</v>
      </c>
      <c r="AK28" s="125">
        <f t="shared" si="16"/>
        <v>0.36929278766879436</v>
      </c>
    </row>
    <row r="29" spans="1:37" ht="12.75">
      <c r="A29" s="62" t="s">
        <v>98</v>
      </c>
      <c r="B29" s="63" t="s">
        <v>60</v>
      </c>
      <c r="C29" s="64" t="s">
        <v>61</v>
      </c>
      <c r="D29" s="85">
        <v>2734077115</v>
      </c>
      <c r="E29" s="86">
        <v>607133896</v>
      </c>
      <c r="F29" s="87">
        <f t="shared" si="0"/>
        <v>3341211011</v>
      </c>
      <c r="G29" s="85">
        <v>2705736479</v>
      </c>
      <c r="H29" s="86">
        <v>612978591</v>
      </c>
      <c r="I29" s="87">
        <f t="shared" si="1"/>
        <v>3318715070</v>
      </c>
      <c r="J29" s="85">
        <v>714152433</v>
      </c>
      <c r="K29" s="86">
        <v>13093122</v>
      </c>
      <c r="L29" s="86">
        <f t="shared" si="2"/>
        <v>727245555</v>
      </c>
      <c r="M29" s="104">
        <f t="shared" si="3"/>
        <v>0.21765927162509283</v>
      </c>
      <c r="N29" s="85">
        <v>687972506</v>
      </c>
      <c r="O29" s="86">
        <v>168519763</v>
      </c>
      <c r="P29" s="86">
        <f t="shared" si="4"/>
        <v>856492269</v>
      </c>
      <c r="Q29" s="104">
        <f t="shared" si="5"/>
        <v>0.2563418671195083</v>
      </c>
      <c r="R29" s="85">
        <v>606122789</v>
      </c>
      <c r="S29" s="86">
        <v>107804485</v>
      </c>
      <c r="T29" s="86">
        <f t="shared" si="6"/>
        <v>713927274</v>
      </c>
      <c r="U29" s="104">
        <f t="shared" si="7"/>
        <v>0.21512159343043571</v>
      </c>
      <c r="V29" s="85">
        <v>0</v>
      </c>
      <c r="W29" s="86">
        <v>0</v>
      </c>
      <c r="X29" s="86">
        <f t="shared" si="8"/>
        <v>0</v>
      </c>
      <c r="Y29" s="104">
        <f t="shared" si="9"/>
        <v>0</v>
      </c>
      <c r="Z29" s="85">
        <f t="shared" si="10"/>
        <v>2008247728</v>
      </c>
      <c r="AA29" s="86">
        <f t="shared" si="11"/>
        <v>289417370</v>
      </c>
      <c r="AB29" s="86">
        <f t="shared" si="12"/>
        <v>2297665098</v>
      </c>
      <c r="AC29" s="104">
        <f t="shared" si="13"/>
        <v>0.6923357533070774</v>
      </c>
      <c r="AD29" s="85">
        <v>624119335</v>
      </c>
      <c r="AE29" s="86">
        <v>84429489</v>
      </c>
      <c r="AF29" s="86">
        <f t="shared" si="14"/>
        <v>708548824</v>
      </c>
      <c r="AG29" s="86">
        <v>3377147219</v>
      </c>
      <c r="AH29" s="86">
        <v>2951535649</v>
      </c>
      <c r="AI29" s="87">
        <v>1947775482</v>
      </c>
      <c r="AJ29" s="124">
        <f t="shared" si="15"/>
        <v>0.6599193483093858</v>
      </c>
      <c r="AK29" s="125">
        <f t="shared" si="16"/>
        <v>0.007590796594138416</v>
      </c>
    </row>
    <row r="30" spans="1:37" ht="12.75">
      <c r="A30" s="62" t="s">
        <v>113</v>
      </c>
      <c r="B30" s="63" t="s">
        <v>444</v>
      </c>
      <c r="C30" s="64" t="s">
        <v>445</v>
      </c>
      <c r="D30" s="85">
        <v>247017000</v>
      </c>
      <c r="E30" s="86">
        <v>44547000</v>
      </c>
      <c r="F30" s="87">
        <f t="shared" si="0"/>
        <v>291564000</v>
      </c>
      <c r="G30" s="85">
        <v>245165000</v>
      </c>
      <c r="H30" s="86">
        <v>39267000</v>
      </c>
      <c r="I30" s="87">
        <f t="shared" si="1"/>
        <v>284432000</v>
      </c>
      <c r="J30" s="85">
        <v>98765019</v>
      </c>
      <c r="K30" s="86">
        <v>364951</v>
      </c>
      <c r="L30" s="86">
        <f t="shared" si="2"/>
        <v>99129970</v>
      </c>
      <c r="M30" s="104">
        <f t="shared" si="3"/>
        <v>0.3399938606961079</v>
      </c>
      <c r="N30" s="85">
        <v>82560206</v>
      </c>
      <c r="O30" s="86">
        <v>2527251</v>
      </c>
      <c r="P30" s="86">
        <f t="shared" si="4"/>
        <v>85087457</v>
      </c>
      <c r="Q30" s="104">
        <f t="shared" si="5"/>
        <v>0.29183114856429465</v>
      </c>
      <c r="R30" s="85">
        <v>59438281</v>
      </c>
      <c r="S30" s="86">
        <v>2328236</v>
      </c>
      <c r="T30" s="86">
        <f t="shared" si="6"/>
        <v>61766517</v>
      </c>
      <c r="U30" s="104">
        <f t="shared" si="7"/>
        <v>0.21715741196489846</v>
      </c>
      <c r="V30" s="85">
        <v>0</v>
      </c>
      <c r="W30" s="86">
        <v>0</v>
      </c>
      <c r="X30" s="86">
        <f t="shared" si="8"/>
        <v>0</v>
      </c>
      <c r="Y30" s="104">
        <f t="shared" si="9"/>
        <v>0</v>
      </c>
      <c r="Z30" s="85">
        <f t="shared" si="10"/>
        <v>240763506</v>
      </c>
      <c r="AA30" s="86">
        <f t="shared" si="11"/>
        <v>5220438</v>
      </c>
      <c r="AB30" s="86">
        <f t="shared" si="12"/>
        <v>245983944</v>
      </c>
      <c r="AC30" s="104">
        <f t="shared" si="13"/>
        <v>0.864825139224841</v>
      </c>
      <c r="AD30" s="85">
        <v>56196319</v>
      </c>
      <c r="AE30" s="86">
        <v>8911103</v>
      </c>
      <c r="AF30" s="86">
        <f t="shared" si="14"/>
        <v>65107422</v>
      </c>
      <c r="AG30" s="86">
        <v>271490880</v>
      </c>
      <c r="AH30" s="86">
        <v>273732188</v>
      </c>
      <c r="AI30" s="87">
        <v>246869683</v>
      </c>
      <c r="AJ30" s="124">
        <f t="shared" si="15"/>
        <v>0.9018657425848655</v>
      </c>
      <c r="AK30" s="125">
        <f t="shared" si="16"/>
        <v>-0.05131373501472691</v>
      </c>
    </row>
    <row r="31" spans="1:37" ht="16.5">
      <c r="A31" s="65"/>
      <c r="B31" s="66" t="s">
        <v>446</v>
      </c>
      <c r="C31" s="67"/>
      <c r="D31" s="88">
        <f>SUM(D26:D30)</f>
        <v>5415270993</v>
      </c>
      <c r="E31" s="89">
        <f>SUM(E26:E30)</f>
        <v>1576065343</v>
      </c>
      <c r="F31" s="90">
        <f t="shared" si="0"/>
        <v>6991336336</v>
      </c>
      <c r="G31" s="88">
        <f>SUM(G26:G30)</f>
        <v>5463973037</v>
      </c>
      <c r="H31" s="89">
        <f>SUM(H26:H30)</f>
        <v>1568472266</v>
      </c>
      <c r="I31" s="90">
        <f t="shared" si="1"/>
        <v>7032445303</v>
      </c>
      <c r="J31" s="88">
        <f>SUM(J26:J30)</f>
        <v>1720975984</v>
      </c>
      <c r="K31" s="89">
        <f>SUM(K26:K30)</f>
        <v>239571639</v>
      </c>
      <c r="L31" s="89">
        <f t="shared" si="2"/>
        <v>1960547623</v>
      </c>
      <c r="M31" s="105">
        <f t="shared" si="3"/>
        <v>0.2804253048025581</v>
      </c>
      <c r="N31" s="88">
        <f>SUM(N26:N30)</f>
        <v>1325685773</v>
      </c>
      <c r="O31" s="89">
        <f>SUM(O26:O30)</f>
        <v>296146692</v>
      </c>
      <c r="P31" s="89">
        <f t="shared" si="4"/>
        <v>1621832465</v>
      </c>
      <c r="Q31" s="105">
        <f t="shared" si="5"/>
        <v>0.23197746282764445</v>
      </c>
      <c r="R31" s="88">
        <f>SUM(R26:R30)</f>
        <v>1130683795</v>
      </c>
      <c r="S31" s="89">
        <f>SUM(S26:S30)</f>
        <v>369506554</v>
      </c>
      <c r="T31" s="89">
        <f t="shared" si="6"/>
        <v>1500190349</v>
      </c>
      <c r="U31" s="105">
        <f t="shared" si="7"/>
        <v>0.2133241403754719</v>
      </c>
      <c r="V31" s="88">
        <f>SUM(V26:V30)</f>
        <v>0</v>
      </c>
      <c r="W31" s="89">
        <f>SUM(W26:W30)</f>
        <v>0</v>
      </c>
      <c r="X31" s="89">
        <f t="shared" si="8"/>
        <v>0</v>
      </c>
      <c r="Y31" s="105">
        <f t="shared" si="9"/>
        <v>0</v>
      </c>
      <c r="Z31" s="88">
        <f t="shared" si="10"/>
        <v>4177345552</v>
      </c>
      <c r="AA31" s="89">
        <f t="shared" si="11"/>
        <v>905224885</v>
      </c>
      <c r="AB31" s="89">
        <f t="shared" si="12"/>
        <v>5082570437</v>
      </c>
      <c r="AC31" s="105">
        <f t="shared" si="13"/>
        <v>0.7227315987558133</v>
      </c>
      <c r="AD31" s="88">
        <f>SUM(AD26:AD30)</f>
        <v>1052848043</v>
      </c>
      <c r="AE31" s="89">
        <f>SUM(AE26:AE30)</f>
        <v>213353470</v>
      </c>
      <c r="AF31" s="89">
        <f t="shared" si="14"/>
        <v>1266201513</v>
      </c>
      <c r="AG31" s="89">
        <f>SUM(AG26:AG30)</f>
        <v>6970088000</v>
      </c>
      <c r="AH31" s="89">
        <f>SUM(AH26:AH30)</f>
        <v>6513359435</v>
      </c>
      <c r="AI31" s="90">
        <f>SUM(AI26:AI30)</f>
        <v>4616896447</v>
      </c>
      <c r="AJ31" s="126">
        <f t="shared" si="15"/>
        <v>0.7088348943543294</v>
      </c>
      <c r="AK31" s="127">
        <f t="shared" si="16"/>
        <v>0.18479589038368172</v>
      </c>
    </row>
    <row r="32" spans="1:37" ht="16.5">
      <c r="A32" s="68"/>
      <c r="B32" s="69" t="s">
        <v>447</v>
      </c>
      <c r="C32" s="70"/>
      <c r="D32" s="91">
        <f>SUM(D9:D16,D18:D24,D26:D30)</f>
        <v>16717570590</v>
      </c>
      <c r="E32" s="92">
        <f>SUM(E9:E16,E18:E24,E26:E30)</f>
        <v>3152048455</v>
      </c>
      <c r="F32" s="93">
        <f t="shared" si="0"/>
        <v>19869619045</v>
      </c>
      <c r="G32" s="91">
        <f>SUM(G9:G16,G18:G24,G26:G30)</f>
        <v>16709450810</v>
      </c>
      <c r="H32" s="92">
        <f>SUM(H9:H16,H18:H24,H26:H30)</f>
        <v>3160904223</v>
      </c>
      <c r="I32" s="93">
        <f t="shared" si="1"/>
        <v>19870355033</v>
      </c>
      <c r="J32" s="91">
        <f>SUM(J9:J16,J18:J24,J26:J30)</f>
        <v>4305735545</v>
      </c>
      <c r="K32" s="92">
        <f>SUM(K9:K16,K18:K24,K26:K30)</f>
        <v>460403359</v>
      </c>
      <c r="L32" s="92">
        <f t="shared" si="2"/>
        <v>4766138904</v>
      </c>
      <c r="M32" s="106">
        <f t="shared" si="3"/>
        <v>0.23987067357485917</v>
      </c>
      <c r="N32" s="91">
        <f>SUM(N9:N16,N18:N24,N26:N30)</f>
        <v>3071064305</v>
      </c>
      <c r="O32" s="92">
        <f>SUM(O9:O16,O18:O24,O26:O30)</f>
        <v>614276104</v>
      </c>
      <c r="P32" s="92">
        <f t="shared" si="4"/>
        <v>3685340409</v>
      </c>
      <c r="Q32" s="106">
        <f t="shared" si="5"/>
        <v>0.185476148317367</v>
      </c>
      <c r="R32" s="91">
        <f>SUM(R9:R16,R18:R24,R26:R30)</f>
        <v>2791938107</v>
      </c>
      <c r="S32" s="92">
        <f>SUM(S9:S16,S18:S24,S26:S30)</f>
        <v>623590077</v>
      </c>
      <c r="T32" s="92">
        <f t="shared" si="6"/>
        <v>3415528184</v>
      </c>
      <c r="U32" s="106">
        <f t="shared" si="7"/>
        <v>0.17189064706330656</v>
      </c>
      <c r="V32" s="91">
        <f>SUM(V9:V16,V18:V24,V26:V30)</f>
        <v>0</v>
      </c>
      <c r="W32" s="92">
        <f>SUM(W9:W16,W18:W24,W26:W30)</f>
        <v>0</v>
      </c>
      <c r="X32" s="92">
        <f t="shared" si="8"/>
        <v>0</v>
      </c>
      <c r="Y32" s="106">
        <f t="shared" si="9"/>
        <v>0</v>
      </c>
      <c r="Z32" s="91">
        <f t="shared" si="10"/>
        <v>10168737957</v>
      </c>
      <c r="AA32" s="92">
        <f t="shared" si="11"/>
        <v>1698269540</v>
      </c>
      <c r="AB32" s="92">
        <f t="shared" si="12"/>
        <v>11867007497</v>
      </c>
      <c r="AC32" s="106">
        <f t="shared" si="13"/>
        <v>0.5972217143222496</v>
      </c>
      <c r="AD32" s="91">
        <f>SUM(AD9:AD16,AD18:AD24,AD26:AD30)</f>
        <v>3139427218</v>
      </c>
      <c r="AE32" s="92">
        <f>SUM(AE9:AE16,AE18:AE24,AE26:AE30)</f>
        <v>425979375</v>
      </c>
      <c r="AF32" s="92">
        <f t="shared" si="14"/>
        <v>3565406593</v>
      </c>
      <c r="AG32" s="92">
        <f>SUM(AG9:AG16,AG18:AG24,AG26:AG30)</f>
        <v>18957436355</v>
      </c>
      <c r="AH32" s="92">
        <f>SUM(AH9:AH16,AH18:AH24,AH26:AH30)</f>
        <v>18718030038</v>
      </c>
      <c r="AI32" s="93">
        <f>SUM(AI9:AI16,AI18:AI24,AI26:AI30)</f>
        <v>12907115447</v>
      </c>
      <c r="AJ32" s="128">
        <f t="shared" si="15"/>
        <v>0.6895552267411101</v>
      </c>
      <c r="AK32" s="129">
        <f t="shared" si="16"/>
        <v>-0.0420368350959629</v>
      </c>
    </row>
    <row r="33" spans="1:37" ht="12.75">
      <c r="A33" s="71"/>
      <c r="B33" s="71"/>
      <c r="C33" s="71"/>
      <c r="D33" s="94"/>
      <c r="E33" s="94"/>
      <c r="F33" s="94"/>
      <c r="G33" s="94"/>
      <c r="H33" s="94"/>
      <c r="I33" s="94"/>
      <c r="J33" s="94"/>
      <c r="K33" s="94"/>
      <c r="L33" s="94"/>
      <c r="M33" s="107"/>
      <c r="N33" s="94"/>
      <c r="O33" s="94"/>
      <c r="P33" s="94"/>
      <c r="Q33" s="107"/>
      <c r="R33" s="94"/>
      <c r="S33" s="94"/>
      <c r="T33" s="94"/>
      <c r="U33" s="107"/>
      <c r="V33" s="94"/>
      <c r="W33" s="94"/>
      <c r="X33" s="94"/>
      <c r="Y33" s="107"/>
      <c r="Z33" s="94"/>
      <c r="AA33" s="94"/>
      <c r="AB33" s="94"/>
      <c r="AC33" s="107"/>
      <c r="AD33" s="94"/>
      <c r="AE33" s="94"/>
      <c r="AF33" s="94"/>
      <c r="AG33" s="94"/>
      <c r="AH33" s="94"/>
      <c r="AI33" s="94"/>
      <c r="AJ33" s="107"/>
      <c r="AK33" s="107"/>
    </row>
    <row r="34" spans="1:37" ht="12.75">
      <c r="A34" s="71"/>
      <c r="B34" s="71"/>
      <c r="C34" s="71"/>
      <c r="D34" s="94"/>
      <c r="E34" s="94"/>
      <c r="F34" s="94"/>
      <c r="G34" s="94"/>
      <c r="H34" s="94"/>
      <c r="I34" s="94"/>
      <c r="J34" s="94"/>
      <c r="K34" s="94"/>
      <c r="L34" s="94"/>
      <c r="M34" s="107"/>
      <c r="N34" s="94"/>
      <c r="O34" s="94"/>
      <c r="P34" s="94"/>
      <c r="Q34" s="107"/>
      <c r="R34" s="94"/>
      <c r="S34" s="94"/>
      <c r="T34" s="94"/>
      <c r="U34" s="107"/>
      <c r="V34" s="94"/>
      <c r="W34" s="94"/>
      <c r="X34" s="94"/>
      <c r="Y34" s="107"/>
      <c r="Z34" s="94"/>
      <c r="AA34" s="94"/>
      <c r="AB34" s="94"/>
      <c r="AC34" s="107"/>
      <c r="AD34" s="94"/>
      <c r="AE34" s="94"/>
      <c r="AF34" s="94"/>
      <c r="AG34" s="94"/>
      <c r="AH34" s="94"/>
      <c r="AI34" s="94"/>
      <c r="AJ34" s="107"/>
      <c r="AK34" s="107"/>
    </row>
    <row r="35" spans="1:37" ht="12.75">
      <c r="A35" s="71"/>
      <c r="B35" s="71"/>
      <c r="C35" s="71"/>
      <c r="D35" s="94"/>
      <c r="E35" s="94"/>
      <c r="F35" s="94"/>
      <c r="G35" s="94"/>
      <c r="H35" s="94"/>
      <c r="I35" s="94"/>
      <c r="J35" s="94"/>
      <c r="K35" s="94"/>
      <c r="L35" s="94"/>
      <c r="M35" s="107"/>
      <c r="N35" s="94"/>
      <c r="O35" s="94"/>
      <c r="P35" s="94"/>
      <c r="Q35" s="107"/>
      <c r="R35" s="94"/>
      <c r="S35" s="94"/>
      <c r="T35" s="94"/>
      <c r="U35" s="107"/>
      <c r="V35" s="94"/>
      <c r="W35" s="94"/>
      <c r="X35" s="94"/>
      <c r="Y35" s="107"/>
      <c r="Z35" s="94"/>
      <c r="AA35" s="94"/>
      <c r="AB35" s="94"/>
      <c r="AC35" s="107"/>
      <c r="AD35" s="94"/>
      <c r="AE35" s="94"/>
      <c r="AF35" s="94"/>
      <c r="AG35" s="94"/>
      <c r="AH35" s="94"/>
      <c r="AI35" s="94"/>
      <c r="AJ35" s="107"/>
      <c r="AK35" s="107"/>
    </row>
    <row r="36" spans="1:37" ht="12.75">
      <c r="A36" s="71"/>
      <c r="B36" s="71"/>
      <c r="C36" s="71"/>
      <c r="D36" s="94"/>
      <c r="E36" s="94"/>
      <c r="F36" s="94"/>
      <c r="G36" s="94"/>
      <c r="H36" s="94"/>
      <c r="I36" s="94"/>
      <c r="J36" s="94"/>
      <c r="K36" s="94"/>
      <c r="L36" s="94"/>
      <c r="M36" s="107"/>
      <c r="N36" s="94"/>
      <c r="O36" s="94"/>
      <c r="P36" s="94"/>
      <c r="Q36" s="107"/>
      <c r="R36" s="94"/>
      <c r="S36" s="94"/>
      <c r="T36" s="94"/>
      <c r="U36" s="107"/>
      <c r="V36" s="94"/>
      <c r="W36" s="94"/>
      <c r="X36" s="94"/>
      <c r="Y36" s="107"/>
      <c r="Z36" s="94"/>
      <c r="AA36" s="94"/>
      <c r="AB36" s="94"/>
      <c r="AC36" s="107"/>
      <c r="AD36" s="94"/>
      <c r="AE36" s="94"/>
      <c r="AF36" s="94"/>
      <c r="AG36" s="94"/>
      <c r="AH36" s="94"/>
      <c r="AI36" s="94"/>
      <c r="AJ36" s="107"/>
      <c r="AK36" s="107"/>
    </row>
    <row r="37" spans="1:37" ht="12.75">
      <c r="A37" s="71"/>
      <c r="B37" s="71"/>
      <c r="C37" s="71"/>
      <c r="D37" s="94"/>
      <c r="E37" s="94"/>
      <c r="F37" s="94"/>
      <c r="G37" s="94"/>
      <c r="H37" s="94"/>
      <c r="I37" s="94"/>
      <c r="J37" s="94"/>
      <c r="K37" s="94"/>
      <c r="L37" s="94"/>
      <c r="M37" s="107"/>
      <c r="N37" s="94"/>
      <c r="O37" s="94"/>
      <c r="P37" s="94"/>
      <c r="Q37" s="107"/>
      <c r="R37" s="94"/>
      <c r="S37" s="94"/>
      <c r="T37" s="94"/>
      <c r="U37" s="107"/>
      <c r="V37" s="94"/>
      <c r="W37" s="94"/>
      <c r="X37" s="94"/>
      <c r="Y37" s="107"/>
      <c r="Z37" s="94"/>
      <c r="AA37" s="94"/>
      <c r="AB37" s="94"/>
      <c r="AC37" s="107"/>
      <c r="AD37" s="94"/>
      <c r="AE37" s="94"/>
      <c r="AF37" s="94"/>
      <c r="AG37" s="94"/>
      <c r="AH37" s="94"/>
      <c r="AI37" s="94"/>
      <c r="AJ37" s="107"/>
      <c r="AK37" s="107"/>
    </row>
    <row r="38" spans="1:37" ht="12.75">
      <c r="A38" s="71"/>
      <c r="B38" s="71"/>
      <c r="C38" s="71"/>
      <c r="D38" s="94"/>
      <c r="E38" s="94"/>
      <c r="F38" s="94"/>
      <c r="G38" s="94"/>
      <c r="H38" s="94"/>
      <c r="I38" s="94"/>
      <c r="J38" s="94"/>
      <c r="K38" s="94"/>
      <c r="L38" s="94"/>
      <c r="M38" s="107"/>
      <c r="N38" s="94"/>
      <c r="O38" s="94"/>
      <c r="P38" s="94"/>
      <c r="Q38" s="107"/>
      <c r="R38" s="94"/>
      <c r="S38" s="94"/>
      <c r="T38" s="94"/>
      <c r="U38" s="107"/>
      <c r="V38" s="94"/>
      <c r="W38" s="94"/>
      <c r="X38" s="94"/>
      <c r="Y38" s="107"/>
      <c r="Z38" s="94"/>
      <c r="AA38" s="94"/>
      <c r="AB38" s="94"/>
      <c r="AC38" s="107"/>
      <c r="AD38" s="94"/>
      <c r="AE38" s="94"/>
      <c r="AF38" s="94"/>
      <c r="AG38" s="94"/>
      <c r="AH38" s="94"/>
      <c r="AI38" s="94"/>
      <c r="AJ38" s="107"/>
      <c r="AK38" s="107"/>
    </row>
    <row r="39" spans="1:37" ht="12.75">
      <c r="A39" s="71"/>
      <c r="B39" s="71"/>
      <c r="C39" s="71"/>
      <c r="D39" s="94"/>
      <c r="E39" s="94"/>
      <c r="F39" s="94"/>
      <c r="G39" s="94"/>
      <c r="H39" s="94"/>
      <c r="I39" s="94"/>
      <c r="J39" s="94"/>
      <c r="K39" s="94"/>
      <c r="L39" s="94"/>
      <c r="M39" s="107"/>
      <c r="N39" s="94"/>
      <c r="O39" s="94"/>
      <c r="P39" s="94"/>
      <c r="Q39" s="107"/>
      <c r="R39" s="94"/>
      <c r="S39" s="94"/>
      <c r="T39" s="94"/>
      <c r="U39" s="107"/>
      <c r="V39" s="94"/>
      <c r="W39" s="94"/>
      <c r="X39" s="94"/>
      <c r="Y39" s="107"/>
      <c r="Z39" s="94"/>
      <c r="AA39" s="94"/>
      <c r="AB39" s="94"/>
      <c r="AC39" s="107"/>
      <c r="AD39" s="94"/>
      <c r="AE39" s="94"/>
      <c r="AF39" s="94"/>
      <c r="AG39" s="94"/>
      <c r="AH39" s="94"/>
      <c r="AI39" s="94"/>
      <c r="AJ39" s="107"/>
      <c r="AK39" s="107"/>
    </row>
    <row r="40" spans="1:37" ht="12.75">
      <c r="A40" s="71"/>
      <c r="B40" s="71"/>
      <c r="C40" s="71"/>
      <c r="D40" s="94"/>
      <c r="E40" s="94"/>
      <c r="F40" s="94"/>
      <c r="G40" s="94"/>
      <c r="H40" s="94"/>
      <c r="I40" s="94"/>
      <c r="J40" s="94"/>
      <c r="K40" s="94"/>
      <c r="L40" s="94"/>
      <c r="M40" s="107"/>
      <c r="N40" s="94"/>
      <c r="O40" s="94"/>
      <c r="P40" s="94"/>
      <c r="Q40" s="107"/>
      <c r="R40" s="94"/>
      <c r="S40" s="94"/>
      <c r="T40" s="94"/>
      <c r="U40" s="107"/>
      <c r="V40" s="94"/>
      <c r="W40" s="94"/>
      <c r="X40" s="94"/>
      <c r="Y40" s="107"/>
      <c r="Z40" s="94"/>
      <c r="AA40" s="94"/>
      <c r="AB40" s="94"/>
      <c r="AC40" s="107"/>
      <c r="AD40" s="94"/>
      <c r="AE40" s="94"/>
      <c r="AF40" s="94"/>
      <c r="AG40" s="94"/>
      <c r="AH40" s="94"/>
      <c r="AI40" s="94"/>
      <c r="AJ40" s="107"/>
      <c r="AK40" s="107"/>
    </row>
    <row r="41" spans="1:37" ht="12.75">
      <c r="A41" s="71"/>
      <c r="B41" s="71"/>
      <c r="C41" s="71"/>
      <c r="D41" s="94"/>
      <c r="E41" s="94"/>
      <c r="F41" s="94"/>
      <c r="G41" s="94"/>
      <c r="H41" s="94"/>
      <c r="I41" s="94"/>
      <c r="J41" s="94"/>
      <c r="K41" s="94"/>
      <c r="L41" s="94"/>
      <c r="M41" s="107"/>
      <c r="N41" s="94"/>
      <c r="O41" s="94"/>
      <c r="P41" s="94"/>
      <c r="Q41" s="107"/>
      <c r="R41" s="94"/>
      <c r="S41" s="94"/>
      <c r="T41" s="94"/>
      <c r="U41" s="107"/>
      <c r="V41" s="94"/>
      <c r="W41" s="94"/>
      <c r="X41" s="94"/>
      <c r="Y41" s="107"/>
      <c r="Z41" s="94"/>
      <c r="AA41" s="94"/>
      <c r="AB41" s="94"/>
      <c r="AC41" s="107"/>
      <c r="AD41" s="94"/>
      <c r="AE41" s="94"/>
      <c r="AF41" s="94"/>
      <c r="AG41" s="94"/>
      <c r="AH41" s="94"/>
      <c r="AI41" s="94"/>
      <c r="AJ41" s="107"/>
      <c r="AK41" s="107"/>
    </row>
    <row r="42" spans="1:37" ht="12.75">
      <c r="A42" s="71"/>
      <c r="B42" s="71"/>
      <c r="C42" s="71"/>
      <c r="D42" s="94"/>
      <c r="E42" s="94"/>
      <c r="F42" s="94"/>
      <c r="G42" s="94"/>
      <c r="H42" s="94"/>
      <c r="I42" s="94"/>
      <c r="J42" s="94"/>
      <c r="K42" s="94"/>
      <c r="L42" s="94"/>
      <c r="M42" s="107"/>
      <c r="N42" s="94"/>
      <c r="O42" s="94"/>
      <c r="P42" s="94"/>
      <c r="Q42" s="107"/>
      <c r="R42" s="94"/>
      <c r="S42" s="94"/>
      <c r="T42" s="94"/>
      <c r="U42" s="107"/>
      <c r="V42" s="94"/>
      <c r="W42" s="94"/>
      <c r="X42" s="94"/>
      <c r="Y42" s="107"/>
      <c r="Z42" s="94"/>
      <c r="AA42" s="94"/>
      <c r="AB42" s="94"/>
      <c r="AC42" s="107"/>
      <c r="AD42" s="94"/>
      <c r="AE42" s="94"/>
      <c r="AF42" s="94"/>
      <c r="AG42" s="94"/>
      <c r="AH42" s="94"/>
      <c r="AI42" s="94"/>
      <c r="AJ42" s="107"/>
      <c r="AK42" s="107"/>
    </row>
    <row r="43" spans="1:37" ht="12.75">
      <c r="A43" s="71"/>
      <c r="B43" s="71"/>
      <c r="C43" s="71"/>
      <c r="D43" s="94"/>
      <c r="E43" s="94"/>
      <c r="F43" s="94"/>
      <c r="G43" s="94"/>
      <c r="H43" s="94"/>
      <c r="I43" s="94"/>
      <c r="J43" s="94"/>
      <c r="K43" s="94"/>
      <c r="L43" s="94"/>
      <c r="M43" s="107"/>
      <c r="N43" s="94"/>
      <c r="O43" s="94"/>
      <c r="P43" s="94"/>
      <c r="Q43" s="107"/>
      <c r="R43" s="94"/>
      <c r="S43" s="94"/>
      <c r="T43" s="94"/>
      <c r="U43" s="107"/>
      <c r="V43" s="94"/>
      <c r="W43" s="94"/>
      <c r="X43" s="94"/>
      <c r="Y43" s="107"/>
      <c r="Z43" s="94"/>
      <c r="AA43" s="94"/>
      <c r="AB43" s="94"/>
      <c r="AC43" s="107"/>
      <c r="AD43" s="94"/>
      <c r="AE43" s="94"/>
      <c r="AF43" s="94"/>
      <c r="AG43" s="94"/>
      <c r="AH43" s="94"/>
      <c r="AI43" s="94"/>
      <c r="AJ43" s="107"/>
      <c r="AK43" s="107"/>
    </row>
    <row r="44" spans="1:37" ht="12.75">
      <c r="A44" s="71"/>
      <c r="B44" s="71"/>
      <c r="C44" s="71"/>
      <c r="D44" s="94"/>
      <c r="E44" s="94"/>
      <c r="F44" s="94"/>
      <c r="G44" s="94"/>
      <c r="H44" s="94"/>
      <c r="I44" s="94"/>
      <c r="J44" s="94"/>
      <c r="K44" s="94"/>
      <c r="L44" s="94"/>
      <c r="M44" s="107"/>
      <c r="N44" s="94"/>
      <c r="O44" s="94"/>
      <c r="P44" s="94"/>
      <c r="Q44" s="107"/>
      <c r="R44" s="94"/>
      <c r="S44" s="94"/>
      <c r="T44" s="94"/>
      <c r="U44" s="107"/>
      <c r="V44" s="94"/>
      <c r="W44" s="94"/>
      <c r="X44" s="94"/>
      <c r="Y44" s="107"/>
      <c r="Z44" s="94"/>
      <c r="AA44" s="94"/>
      <c r="AB44" s="94"/>
      <c r="AC44" s="107"/>
      <c r="AD44" s="94"/>
      <c r="AE44" s="94"/>
      <c r="AF44" s="94"/>
      <c r="AG44" s="94"/>
      <c r="AH44" s="94"/>
      <c r="AI44" s="94"/>
      <c r="AJ44" s="107"/>
      <c r="AK44" s="107"/>
    </row>
    <row r="45" spans="1:37" ht="12.75">
      <c r="A45" s="71"/>
      <c r="B45" s="71"/>
      <c r="C45" s="71"/>
      <c r="D45" s="94"/>
      <c r="E45" s="94"/>
      <c r="F45" s="94"/>
      <c r="G45" s="94"/>
      <c r="H45" s="94"/>
      <c r="I45" s="94"/>
      <c r="J45" s="94"/>
      <c r="K45" s="94"/>
      <c r="L45" s="94"/>
      <c r="M45" s="107"/>
      <c r="N45" s="94"/>
      <c r="O45" s="94"/>
      <c r="P45" s="94"/>
      <c r="Q45" s="107"/>
      <c r="R45" s="94"/>
      <c r="S45" s="94"/>
      <c r="T45" s="94"/>
      <c r="U45" s="107"/>
      <c r="V45" s="94"/>
      <c r="W45" s="94"/>
      <c r="X45" s="94"/>
      <c r="Y45" s="107"/>
      <c r="Z45" s="94"/>
      <c r="AA45" s="94"/>
      <c r="AB45" s="94"/>
      <c r="AC45" s="107"/>
      <c r="AD45" s="94"/>
      <c r="AE45" s="94"/>
      <c r="AF45" s="94"/>
      <c r="AG45" s="94"/>
      <c r="AH45" s="94"/>
      <c r="AI45" s="94"/>
      <c r="AJ45" s="107"/>
      <c r="AK45" s="107"/>
    </row>
    <row r="46" spans="1:37" ht="12.75">
      <c r="A46" s="71"/>
      <c r="B46" s="71"/>
      <c r="C46" s="71"/>
      <c r="D46" s="94"/>
      <c r="E46" s="94"/>
      <c r="F46" s="94"/>
      <c r="G46" s="94"/>
      <c r="H46" s="94"/>
      <c r="I46" s="94"/>
      <c r="J46" s="94"/>
      <c r="K46" s="94"/>
      <c r="L46" s="94"/>
      <c r="M46" s="107"/>
      <c r="N46" s="94"/>
      <c r="O46" s="94"/>
      <c r="P46" s="94"/>
      <c r="Q46" s="107"/>
      <c r="R46" s="94"/>
      <c r="S46" s="94"/>
      <c r="T46" s="94"/>
      <c r="U46" s="107"/>
      <c r="V46" s="94"/>
      <c r="W46" s="94"/>
      <c r="X46" s="94"/>
      <c r="Y46" s="107"/>
      <c r="Z46" s="94"/>
      <c r="AA46" s="94"/>
      <c r="AB46" s="94"/>
      <c r="AC46" s="107"/>
      <c r="AD46" s="94"/>
      <c r="AE46" s="94"/>
      <c r="AF46" s="94"/>
      <c r="AG46" s="94"/>
      <c r="AH46" s="94"/>
      <c r="AI46" s="94"/>
      <c r="AJ46" s="107"/>
      <c r="AK46" s="107"/>
    </row>
    <row r="47" spans="1:37" ht="12.75">
      <c r="A47" s="71"/>
      <c r="B47" s="71"/>
      <c r="C47" s="71"/>
      <c r="D47" s="94"/>
      <c r="E47" s="94"/>
      <c r="F47" s="94"/>
      <c r="G47" s="94"/>
      <c r="H47" s="94"/>
      <c r="I47" s="94"/>
      <c r="J47" s="94"/>
      <c r="K47" s="94"/>
      <c r="L47" s="94"/>
      <c r="M47" s="107"/>
      <c r="N47" s="94"/>
      <c r="O47" s="94"/>
      <c r="P47" s="94"/>
      <c r="Q47" s="107"/>
      <c r="R47" s="94"/>
      <c r="S47" s="94"/>
      <c r="T47" s="94"/>
      <c r="U47" s="107"/>
      <c r="V47" s="94"/>
      <c r="W47" s="94"/>
      <c r="X47" s="94"/>
      <c r="Y47" s="107"/>
      <c r="Z47" s="94"/>
      <c r="AA47" s="94"/>
      <c r="AB47" s="94"/>
      <c r="AC47" s="107"/>
      <c r="AD47" s="94"/>
      <c r="AE47" s="94"/>
      <c r="AF47" s="94"/>
      <c r="AG47" s="94"/>
      <c r="AH47" s="94"/>
      <c r="AI47" s="94"/>
      <c r="AJ47" s="107"/>
      <c r="AK47" s="107"/>
    </row>
    <row r="48" spans="1:37" ht="12.75">
      <c r="A48" s="71"/>
      <c r="B48" s="71"/>
      <c r="C48" s="71"/>
      <c r="D48" s="94"/>
      <c r="E48" s="94"/>
      <c r="F48" s="94"/>
      <c r="G48" s="94"/>
      <c r="H48" s="94"/>
      <c r="I48" s="94"/>
      <c r="J48" s="94"/>
      <c r="K48" s="94"/>
      <c r="L48" s="94"/>
      <c r="M48" s="107"/>
      <c r="N48" s="94"/>
      <c r="O48" s="94"/>
      <c r="P48" s="94"/>
      <c r="Q48" s="107"/>
      <c r="R48" s="94"/>
      <c r="S48" s="94"/>
      <c r="T48" s="94"/>
      <c r="U48" s="107"/>
      <c r="V48" s="94"/>
      <c r="W48" s="94"/>
      <c r="X48" s="94"/>
      <c r="Y48" s="107"/>
      <c r="Z48" s="94"/>
      <c r="AA48" s="94"/>
      <c r="AB48" s="94"/>
      <c r="AC48" s="107"/>
      <c r="AD48" s="94"/>
      <c r="AE48" s="94"/>
      <c r="AF48" s="94"/>
      <c r="AG48" s="94"/>
      <c r="AH48" s="94"/>
      <c r="AI48" s="94"/>
      <c r="AJ48" s="107"/>
      <c r="AK48" s="107"/>
    </row>
    <row r="49" spans="1:37" ht="12.75">
      <c r="A49" s="71"/>
      <c r="B49" s="71"/>
      <c r="C49" s="71"/>
      <c r="D49" s="94"/>
      <c r="E49" s="94"/>
      <c r="F49" s="94"/>
      <c r="G49" s="94"/>
      <c r="H49" s="94"/>
      <c r="I49" s="94"/>
      <c r="J49" s="94"/>
      <c r="K49" s="94"/>
      <c r="L49" s="94"/>
      <c r="M49" s="107"/>
      <c r="N49" s="94"/>
      <c r="O49" s="94"/>
      <c r="P49" s="94"/>
      <c r="Q49" s="107"/>
      <c r="R49" s="94"/>
      <c r="S49" s="94"/>
      <c r="T49" s="94"/>
      <c r="U49" s="107"/>
      <c r="V49" s="94"/>
      <c r="W49" s="94"/>
      <c r="X49" s="94"/>
      <c r="Y49" s="107"/>
      <c r="Z49" s="94"/>
      <c r="AA49" s="94"/>
      <c r="AB49" s="94"/>
      <c r="AC49" s="107"/>
      <c r="AD49" s="94"/>
      <c r="AE49" s="94"/>
      <c r="AF49" s="94"/>
      <c r="AG49" s="94"/>
      <c r="AH49" s="94"/>
      <c r="AI49" s="94"/>
      <c r="AJ49" s="107"/>
      <c r="AK49" s="107"/>
    </row>
    <row r="50" spans="1:37" ht="12.75">
      <c r="A50" s="71"/>
      <c r="B50" s="71"/>
      <c r="C50" s="71"/>
      <c r="D50" s="94"/>
      <c r="E50" s="94"/>
      <c r="F50" s="94"/>
      <c r="G50" s="94"/>
      <c r="H50" s="94"/>
      <c r="I50" s="94"/>
      <c r="J50" s="94"/>
      <c r="K50" s="94"/>
      <c r="L50" s="94"/>
      <c r="M50" s="107"/>
      <c r="N50" s="94"/>
      <c r="O50" s="94"/>
      <c r="P50" s="94"/>
      <c r="Q50" s="107"/>
      <c r="R50" s="94"/>
      <c r="S50" s="94"/>
      <c r="T50" s="94"/>
      <c r="U50" s="107"/>
      <c r="V50" s="94"/>
      <c r="W50" s="94"/>
      <c r="X50" s="94"/>
      <c r="Y50" s="107"/>
      <c r="Z50" s="94"/>
      <c r="AA50" s="94"/>
      <c r="AB50" s="94"/>
      <c r="AC50" s="107"/>
      <c r="AD50" s="94"/>
      <c r="AE50" s="94"/>
      <c r="AF50" s="94"/>
      <c r="AG50" s="94"/>
      <c r="AH50" s="94"/>
      <c r="AI50" s="94"/>
      <c r="AJ50" s="107"/>
      <c r="AK50" s="107"/>
    </row>
    <row r="51" spans="1:37" ht="12.75">
      <c r="A51" s="71"/>
      <c r="B51" s="71"/>
      <c r="C51" s="71"/>
      <c r="D51" s="94"/>
      <c r="E51" s="94"/>
      <c r="F51" s="94"/>
      <c r="G51" s="94"/>
      <c r="H51" s="94"/>
      <c r="I51" s="94"/>
      <c r="J51" s="94"/>
      <c r="K51" s="94"/>
      <c r="L51" s="94"/>
      <c r="M51" s="107"/>
      <c r="N51" s="94"/>
      <c r="O51" s="94"/>
      <c r="P51" s="94"/>
      <c r="Q51" s="107"/>
      <c r="R51" s="94"/>
      <c r="S51" s="94"/>
      <c r="T51" s="94"/>
      <c r="U51" s="107"/>
      <c r="V51" s="94"/>
      <c r="W51" s="94"/>
      <c r="X51" s="94"/>
      <c r="Y51" s="107"/>
      <c r="Z51" s="94"/>
      <c r="AA51" s="94"/>
      <c r="AB51" s="94"/>
      <c r="AC51" s="107"/>
      <c r="AD51" s="94"/>
      <c r="AE51" s="94"/>
      <c r="AF51" s="94"/>
      <c r="AG51" s="94"/>
      <c r="AH51" s="94"/>
      <c r="AI51" s="94"/>
      <c r="AJ51" s="107"/>
      <c r="AK51" s="107"/>
    </row>
    <row r="52" spans="1:37" ht="12.75">
      <c r="A52" s="71"/>
      <c r="B52" s="71"/>
      <c r="C52" s="71"/>
      <c r="D52" s="94"/>
      <c r="E52" s="94"/>
      <c r="F52" s="94"/>
      <c r="G52" s="94"/>
      <c r="H52" s="94"/>
      <c r="I52" s="94"/>
      <c r="J52" s="94"/>
      <c r="K52" s="94"/>
      <c r="L52" s="94"/>
      <c r="M52" s="107"/>
      <c r="N52" s="94"/>
      <c r="O52" s="94"/>
      <c r="P52" s="94"/>
      <c r="Q52" s="107"/>
      <c r="R52" s="94"/>
      <c r="S52" s="94"/>
      <c r="T52" s="94"/>
      <c r="U52" s="107"/>
      <c r="V52" s="94"/>
      <c r="W52" s="94"/>
      <c r="X52" s="94"/>
      <c r="Y52" s="107"/>
      <c r="Z52" s="94"/>
      <c r="AA52" s="94"/>
      <c r="AB52" s="94"/>
      <c r="AC52" s="107"/>
      <c r="AD52" s="94"/>
      <c r="AE52" s="94"/>
      <c r="AF52" s="94"/>
      <c r="AG52" s="94"/>
      <c r="AH52" s="94"/>
      <c r="AI52" s="94"/>
      <c r="AJ52" s="107"/>
      <c r="AK52" s="107"/>
    </row>
    <row r="53" spans="1:37" ht="12.75">
      <c r="A53" s="71"/>
      <c r="B53" s="71"/>
      <c r="C53" s="71"/>
      <c r="D53" s="94"/>
      <c r="E53" s="94"/>
      <c r="F53" s="94"/>
      <c r="G53" s="94"/>
      <c r="H53" s="94"/>
      <c r="I53" s="94"/>
      <c r="J53" s="94"/>
      <c r="K53" s="94"/>
      <c r="L53" s="94"/>
      <c r="M53" s="107"/>
      <c r="N53" s="94"/>
      <c r="O53" s="94"/>
      <c r="P53" s="94"/>
      <c r="Q53" s="107"/>
      <c r="R53" s="94"/>
      <c r="S53" s="94"/>
      <c r="T53" s="94"/>
      <c r="U53" s="107"/>
      <c r="V53" s="94"/>
      <c r="W53" s="94"/>
      <c r="X53" s="94"/>
      <c r="Y53" s="107"/>
      <c r="Z53" s="94"/>
      <c r="AA53" s="94"/>
      <c r="AB53" s="94"/>
      <c r="AC53" s="107"/>
      <c r="AD53" s="94"/>
      <c r="AE53" s="94"/>
      <c r="AF53" s="94"/>
      <c r="AG53" s="94"/>
      <c r="AH53" s="94"/>
      <c r="AI53" s="94"/>
      <c r="AJ53" s="107"/>
      <c r="AK53" s="107"/>
    </row>
    <row r="54" spans="1:37" ht="12.75">
      <c r="A54" s="71"/>
      <c r="B54" s="71"/>
      <c r="C54" s="71"/>
      <c r="D54" s="94"/>
      <c r="E54" s="94"/>
      <c r="F54" s="94"/>
      <c r="G54" s="94"/>
      <c r="H54" s="94"/>
      <c r="I54" s="94"/>
      <c r="J54" s="94"/>
      <c r="K54" s="94"/>
      <c r="L54" s="94"/>
      <c r="M54" s="107"/>
      <c r="N54" s="94"/>
      <c r="O54" s="94"/>
      <c r="P54" s="94"/>
      <c r="Q54" s="107"/>
      <c r="R54" s="94"/>
      <c r="S54" s="94"/>
      <c r="T54" s="94"/>
      <c r="U54" s="107"/>
      <c r="V54" s="94"/>
      <c r="W54" s="94"/>
      <c r="X54" s="94"/>
      <c r="Y54" s="107"/>
      <c r="Z54" s="94"/>
      <c r="AA54" s="94"/>
      <c r="AB54" s="94"/>
      <c r="AC54" s="107"/>
      <c r="AD54" s="94"/>
      <c r="AE54" s="94"/>
      <c r="AF54" s="94"/>
      <c r="AG54" s="94"/>
      <c r="AH54" s="94"/>
      <c r="AI54" s="94"/>
      <c r="AJ54" s="107"/>
      <c r="AK54" s="107"/>
    </row>
    <row r="55" spans="1:37" ht="12.75">
      <c r="A55" s="71"/>
      <c r="B55" s="71"/>
      <c r="C55" s="71"/>
      <c r="D55" s="94"/>
      <c r="E55" s="94"/>
      <c r="F55" s="94"/>
      <c r="G55" s="94"/>
      <c r="H55" s="94"/>
      <c r="I55" s="94"/>
      <c r="J55" s="94"/>
      <c r="K55" s="94"/>
      <c r="L55" s="94"/>
      <c r="M55" s="107"/>
      <c r="N55" s="94"/>
      <c r="O55" s="94"/>
      <c r="P55" s="94"/>
      <c r="Q55" s="107"/>
      <c r="R55" s="94"/>
      <c r="S55" s="94"/>
      <c r="T55" s="94"/>
      <c r="U55" s="107"/>
      <c r="V55" s="94"/>
      <c r="W55" s="94"/>
      <c r="X55" s="94"/>
      <c r="Y55" s="107"/>
      <c r="Z55" s="94"/>
      <c r="AA55" s="94"/>
      <c r="AB55" s="94"/>
      <c r="AC55" s="107"/>
      <c r="AD55" s="94"/>
      <c r="AE55" s="94"/>
      <c r="AF55" s="94"/>
      <c r="AG55" s="94"/>
      <c r="AH55" s="94"/>
      <c r="AI55" s="94"/>
      <c r="AJ55" s="107"/>
      <c r="AK55" s="107"/>
    </row>
    <row r="56" spans="1:37" ht="12.75">
      <c r="A56" s="71"/>
      <c r="B56" s="71"/>
      <c r="C56" s="71"/>
      <c r="D56" s="94"/>
      <c r="E56" s="94"/>
      <c r="F56" s="94"/>
      <c r="G56" s="94"/>
      <c r="H56" s="94"/>
      <c r="I56" s="94"/>
      <c r="J56" s="94"/>
      <c r="K56" s="94"/>
      <c r="L56" s="94"/>
      <c r="M56" s="107"/>
      <c r="N56" s="94"/>
      <c r="O56" s="94"/>
      <c r="P56" s="94"/>
      <c r="Q56" s="107"/>
      <c r="R56" s="94"/>
      <c r="S56" s="94"/>
      <c r="T56" s="94"/>
      <c r="U56" s="107"/>
      <c r="V56" s="94"/>
      <c r="W56" s="94"/>
      <c r="X56" s="94"/>
      <c r="Y56" s="107"/>
      <c r="Z56" s="94"/>
      <c r="AA56" s="94"/>
      <c r="AB56" s="94"/>
      <c r="AC56" s="107"/>
      <c r="AD56" s="94"/>
      <c r="AE56" s="94"/>
      <c r="AF56" s="94"/>
      <c r="AG56" s="94"/>
      <c r="AH56" s="94"/>
      <c r="AI56" s="94"/>
      <c r="AJ56" s="107"/>
      <c r="AK56" s="107"/>
    </row>
    <row r="57" spans="1:37" ht="12.75">
      <c r="A57" s="71"/>
      <c r="B57" s="71"/>
      <c r="C57" s="71"/>
      <c r="D57" s="94"/>
      <c r="E57" s="94"/>
      <c r="F57" s="94"/>
      <c r="G57" s="94"/>
      <c r="H57" s="94"/>
      <c r="I57" s="94"/>
      <c r="J57" s="94"/>
      <c r="K57" s="94"/>
      <c r="L57" s="94"/>
      <c r="M57" s="107"/>
      <c r="N57" s="94"/>
      <c r="O57" s="94"/>
      <c r="P57" s="94"/>
      <c r="Q57" s="107"/>
      <c r="R57" s="94"/>
      <c r="S57" s="94"/>
      <c r="T57" s="94"/>
      <c r="U57" s="107"/>
      <c r="V57" s="94"/>
      <c r="W57" s="94"/>
      <c r="X57" s="94"/>
      <c r="Y57" s="107"/>
      <c r="Z57" s="94"/>
      <c r="AA57" s="94"/>
      <c r="AB57" s="94"/>
      <c r="AC57" s="107"/>
      <c r="AD57" s="94"/>
      <c r="AE57" s="94"/>
      <c r="AF57" s="94"/>
      <c r="AG57" s="94"/>
      <c r="AH57" s="94"/>
      <c r="AI57" s="94"/>
      <c r="AJ57" s="107"/>
      <c r="AK57" s="107"/>
    </row>
    <row r="58" spans="1:37" ht="12.75">
      <c r="A58" s="71"/>
      <c r="B58" s="71"/>
      <c r="C58" s="71"/>
      <c r="D58" s="94"/>
      <c r="E58" s="94"/>
      <c r="F58" s="94"/>
      <c r="G58" s="94"/>
      <c r="H58" s="94"/>
      <c r="I58" s="94"/>
      <c r="J58" s="94"/>
      <c r="K58" s="94"/>
      <c r="L58" s="94"/>
      <c r="M58" s="107"/>
      <c r="N58" s="94"/>
      <c r="O58" s="94"/>
      <c r="P58" s="94"/>
      <c r="Q58" s="107"/>
      <c r="R58" s="94"/>
      <c r="S58" s="94"/>
      <c r="T58" s="94"/>
      <c r="U58" s="107"/>
      <c r="V58" s="94"/>
      <c r="W58" s="94"/>
      <c r="X58" s="94"/>
      <c r="Y58" s="107"/>
      <c r="Z58" s="94"/>
      <c r="AA58" s="94"/>
      <c r="AB58" s="94"/>
      <c r="AC58" s="107"/>
      <c r="AD58" s="94"/>
      <c r="AE58" s="94"/>
      <c r="AF58" s="94"/>
      <c r="AG58" s="94"/>
      <c r="AH58" s="94"/>
      <c r="AI58" s="94"/>
      <c r="AJ58" s="107"/>
      <c r="AK58" s="107"/>
    </row>
    <row r="59" spans="1:37" ht="12.75">
      <c r="A59" s="71"/>
      <c r="B59" s="71"/>
      <c r="C59" s="71"/>
      <c r="D59" s="94"/>
      <c r="E59" s="94"/>
      <c r="F59" s="94"/>
      <c r="G59" s="94"/>
      <c r="H59" s="94"/>
      <c r="I59" s="94"/>
      <c r="J59" s="94"/>
      <c r="K59" s="94"/>
      <c r="L59" s="94"/>
      <c r="M59" s="107"/>
      <c r="N59" s="94"/>
      <c r="O59" s="94"/>
      <c r="P59" s="94"/>
      <c r="Q59" s="107"/>
      <c r="R59" s="94"/>
      <c r="S59" s="94"/>
      <c r="T59" s="94"/>
      <c r="U59" s="107"/>
      <c r="V59" s="94"/>
      <c r="W59" s="94"/>
      <c r="X59" s="94"/>
      <c r="Y59" s="107"/>
      <c r="Z59" s="94"/>
      <c r="AA59" s="94"/>
      <c r="AB59" s="94"/>
      <c r="AC59" s="107"/>
      <c r="AD59" s="94"/>
      <c r="AE59" s="94"/>
      <c r="AF59" s="94"/>
      <c r="AG59" s="94"/>
      <c r="AH59" s="94"/>
      <c r="AI59" s="94"/>
      <c r="AJ59" s="107"/>
      <c r="AK59" s="107"/>
    </row>
    <row r="60" spans="1:37" ht="12.75">
      <c r="A60" s="71"/>
      <c r="B60" s="71"/>
      <c r="C60" s="71"/>
      <c r="D60" s="94"/>
      <c r="E60" s="94"/>
      <c r="F60" s="94"/>
      <c r="G60" s="94"/>
      <c r="H60" s="94"/>
      <c r="I60" s="94"/>
      <c r="J60" s="94"/>
      <c r="K60" s="94"/>
      <c r="L60" s="94"/>
      <c r="M60" s="107"/>
      <c r="N60" s="94"/>
      <c r="O60" s="94"/>
      <c r="P60" s="94"/>
      <c r="Q60" s="107"/>
      <c r="R60" s="94"/>
      <c r="S60" s="94"/>
      <c r="T60" s="94"/>
      <c r="U60" s="107"/>
      <c r="V60" s="94"/>
      <c r="W60" s="94"/>
      <c r="X60" s="94"/>
      <c r="Y60" s="107"/>
      <c r="Z60" s="94"/>
      <c r="AA60" s="94"/>
      <c r="AB60" s="94"/>
      <c r="AC60" s="107"/>
      <c r="AD60" s="94"/>
      <c r="AE60" s="94"/>
      <c r="AF60" s="94"/>
      <c r="AG60" s="94"/>
      <c r="AH60" s="94"/>
      <c r="AI60" s="94"/>
      <c r="AJ60" s="107"/>
      <c r="AK60" s="107"/>
    </row>
    <row r="61" spans="1:37" ht="12.75">
      <c r="A61" s="71"/>
      <c r="B61" s="71"/>
      <c r="C61" s="71"/>
      <c r="D61" s="94"/>
      <c r="E61" s="94"/>
      <c r="F61" s="94"/>
      <c r="G61" s="94"/>
      <c r="H61" s="94"/>
      <c r="I61" s="94"/>
      <c r="J61" s="94"/>
      <c r="K61" s="94"/>
      <c r="L61" s="94"/>
      <c r="M61" s="107"/>
      <c r="N61" s="94"/>
      <c r="O61" s="94"/>
      <c r="P61" s="94"/>
      <c r="Q61" s="107"/>
      <c r="R61" s="94"/>
      <c r="S61" s="94"/>
      <c r="T61" s="94"/>
      <c r="U61" s="107"/>
      <c r="V61" s="94"/>
      <c r="W61" s="94"/>
      <c r="X61" s="94"/>
      <c r="Y61" s="107"/>
      <c r="Z61" s="94"/>
      <c r="AA61" s="94"/>
      <c r="AB61" s="94"/>
      <c r="AC61" s="107"/>
      <c r="AD61" s="94"/>
      <c r="AE61" s="94"/>
      <c r="AF61" s="94"/>
      <c r="AG61" s="94"/>
      <c r="AH61" s="94"/>
      <c r="AI61" s="94"/>
      <c r="AJ61" s="107"/>
      <c r="AK61" s="107"/>
    </row>
    <row r="62" spans="1:37" ht="12.75">
      <c r="A62" s="71"/>
      <c r="B62" s="71"/>
      <c r="C62" s="71"/>
      <c r="D62" s="94"/>
      <c r="E62" s="94"/>
      <c r="F62" s="94"/>
      <c r="G62" s="94"/>
      <c r="H62" s="94"/>
      <c r="I62" s="94"/>
      <c r="J62" s="94"/>
      <c r="K62" s="94"/>
      <c r="L62" s="94"/>
      <c r="M62" s="107"/>
      <c r="N62" s="94"/>
      <c r="O62" s="94"/>
      <c r="P62" s="94"/>
      <c r="Q62" s="107"/>
      <c r="R62" s="94"/>
      <c r="S62" s="94"/>
      <c r="T62" s="94"/>
      <c r="U62" s="107"/>
      <c r="V62" s="94"/>
      <c r="W62" s="94"/>
      <c r="X62" s="94"/>
      <c r="Y62" s="107"/>
      <c r="Z62" s="94"/>
      <c r="AA62" s="94"/>
      <c r="AB62" s="94"/>
      <c r="AC62" s="107"/>
      <c r="AD62" s="94"/>
      <c r="AE62" s="94"/>
      <c r="AF62" s="94"/>
      <c r="AG62" s="94"/>
      <c r="AH62" s="94"/>
      <c r="AI62" s="94"/>
      <c r="AJ62" s="107"/>
      <c r="AK62" s="107"/>
    </row>
    <row r="63" spans="1:37" ht="12.75">
      <c r="A63" s="71"/>
      <c r="B63" s="71"/>
      <c r="C63" s="71"/>
      <c r="D63" s="94"/>
      <c r="E63" s="94"/>
      <c r="F63" s="94"/>
      <c r="G63" s="94"/>
      <c r="H63" s="94"/>
      <c r="I63" s="94"/>
      <c r="J63" s="94"/>
      <c r="K63" s="94"/>
      <c r="L63" s="94"/>
      <c r="M63" s="107"/>
      <c r="N63" s="94"/>
      <c r="O63" s="94"/>
      <c r="P63" s="94"/>
      <c r="Q63" s="107"/>
      <c r="R63" s="94"/>
      <c r="S63" s="94"/>
      <c r="T63" s="94"/>
      <c r="U63" s="107"/>
      <c r="V63" s="94"/>
      <c r="W63" s="94"/>
      <c r="X63" s="94"/>
      <c r="Y63" s="107"/>
      <c r="Z63" s="94"/>
      <c r="AA63" s="94"/>
      <c r="AB63" s="94"/>
      <c r="AC63" s="107"/>
      <c r="AD63" s="94"/>
      <c r="AE63" s="94"/>
      <c r="AF63" s="94"/>
      <c r="AG63" s="94"/>
      <c r="AH63" s="94"/>
      <c r="AI63" s="94"/>
      <c r="AJ63" s="107"/>
      <c r="AK63" s="107"/>
    </row>
    <row r="64" spans="1:37" ht="12.75">
      <c r="A64" s="71"/>
      <c r="B64" s="71"/>
      <c r="C64" s="71"/>
      <c r="D64" s="94"/>
      <c r="E64" s="94"/>
      <c r="F64" s="94"/>
      <c r="G64" s="94"/>
      <c r="H64" s="94"/>
      <c r="I64" s="94"/>
      <c r="J64" s="94"/>
      <c r="K64" s="94"/>
      <c r="L64" s="94"/>
      <c r="M64" s="107"/>
      <c r="N64" s="94"/>
      <c r="O64" s="94"/>
      <c r="P64" s="94"/>
      <c r="Q64" s="107"/>
      <c r="R64" s="94"/>
      <c r="S64" s="94"/>
      <c r="T64" s="94"/>
      <c r="U64" s="107"/>
      <c r="V64" s="94"/>
      <c r="W64" s="94"/>
      <c r="X64" s="94"/>
      <c r="Y64" s="107"/>
      <c r="Z64" s="94"/>
      <c r="AA64" s="94"/>
      <c r="AB64" s="94"/>
      <c r="AC64" s="107"/>
      <c r="AD64" s="94"/>
      <c r="AE64" s="94"/>
      <c r="AF64" s="94"/>
      <c r="AG64" s="94"/>
      <c r="AH64" s="94"/>
      <c r="AI64" s="94"/>
      <c r="AJ64" s="107"/>
      <c r="AK64" s="107"/>
    </row>
    <row r="65" spans="1:37" ht="12.75">
      <c r="A65" s="71"/>
      <c r="B65" s="71"/>
      <c r="C65" s="71"/>
      <c r="D65" s="94"/>
      <c r="E65" s="94"/>
      <c r="F65" s="94"/>
      <c r="G65" s="94"/>
      <c r="H65" s="94"/>
      <c r="I65" s="94"/>
      <c r="J65" s="94"/>
      <c r="K65" s="94"/>
      <c r="L65" s="94"/>
      <c r="M65" s="107"/>
      <c r="N65" s="94"/>
      <c r="O65" s="94"/>
      <c r="P65" s="94"/>
      <c r="Q65" s="107"/>
      <c r="R65" s="94"/>
      <c r="S65" s="94"/>
      <c r="T65" s="94"/>
      <c r="U65" s="107"/>
      <c r="V65" s="94"/>
      <c r="W65" s="94"/>
      <c r="X65" s="94"/>
      <c r="Y65" s="107"/>
      <c r="Z65" s="94"/>
      <c r="AA65" s="94"/>
      <c r="AB65" s="94"/>
      <c r="AC65" s="107"/>
      <c r="AD65" s="94"/>
      <c r="AE65" s="94"/>
      <c r="AF65" s="94"/>
      <c r="AG65" s="94"/>
      <c r="AH65" s="94"/>
      <c r="AI65" s="94"/>
      <c r="AJ65" s="107"/>
      <c r="AK65" s="107"/>
    </row>
    <row r="66" spans="1:37" ht="12.75">
      <c r="A66" s="71"/>
      <c r="B66" s="71"/>
      <c r="C66" s="71"/>
      <c r="D66" s="94"/>
      <c r="E66" s="94"/>
      <c r="F66" s="94"/>
      <c r="G66" s="94"/>
      <c r="H66" s="94"/>
      <c r="I66" s="94"/>
      <c r="J66" s="94"/>
      <c r="K66" s="94"/>
      <c r="L66" s="94"/>
      <c r="M66" s="107"/>
      <c r="N66" s="94"/>
      <c r="O66" s="94"/>
      <c r="P66" s="94"/>
      <c r="Q66" s="107"/>
      <c r="R66" s="94"/>
      <c r="S66" s="94"/>
      <c r="T66" s="94"/>
      <c r="U66" s="107"/>
      <c r="V66" s="94"/>
      <c r="W66" s="94"/>
      <c r="X66" s="94"/>
      <c r="Y66" s="107"/>
      <c r="Z66" s="94"/>
      <c r="AA66" s="94"/>
      <c r="AB66" s="94"/>
      <c r="AC66" s="107"/>
      <c r="AD66" s="94"/>
      <c r="AE66" s="94"/>
      <c r="AF66" s="94"/>
      <c r="AG66" s="94"/>
      <c r="AH66" s="94"/>
      <c r="AI66" s="94"/>
      <c r="AJ66" s="107"/>
      <c r="AK66" s="107"/>
    </row>
    <row r="67" spans="1:37" ht="12.75">
      <c r="A67" s="71"/>
      <c r="B67" s="71"/>
      <c r="C67" s="71"/>
      <c r="D67" s="94"/>
      <c r="E67" s="94"/>
      <c r="F67" s="94"/>
      <c r="G67" s="94"/>
      <c r="H67" s="94"/>
      <c r="I67" s="94"/>
      <c r="J67" s="94"/>
      <c r="K67" s="94"/>
      <c r="L67" s="94"/>
      <c r="M67" s="107"/>
      <c r="N67" s="94"/>
      <c r="O67" s="94"/>
      <c r="P67" s="94"/>
      <c r="Q67" s="107"/>
      <c r="R67" s="94"/>
      <c r="S67" s="94"/>
      <c r="T67" s="94"/>
      <c r="U67" s="107"/>
      <c r="V67" s="94"/>
      <c r="W67" s="94"/>
      <c r="X67" s="94"/>
      <c r="Y67" s="107"/>
      <c r="Z67" s="94"/>
      <c r="AA67" s="94"/>
      <c r="AB67" s="94"/>
      <c r="AC67" s="107"/>
      <c r="AD67" s="94"/>
      <c r="AE67" s="94"/>
      <c r="AF67" s="94"/>
      <c r="AG67" s="94"/>
      <c r="AH67" s="94"/>
      <c r="AI67" s="94"/>
      <c r="AJ67" s="107"/>
      <c r="AK67" s="107"/>
    </row>
    <row r="68" spans="1:37" ht="12.75">
      <c r="A68" s="71"/>
      <c r="B68" s="71"/>
      <c r="C68" s="71"/>
      <c r="D68" s="94"/>
      <c r="E68" s="94"/>
      <c r="F68" s="94"/>
      <c r="G68" s="94"/>
      <c r="H68" s="94"/>
      <c r="I68" s="94"/>
      <c r="J68" s="94"/>
      <c r="K68" s="94"/>
      <c r="L68" s="94"/>
      <c r="M68" s="107"/>
      <c r="N68" s="94"/>
      <c r="O68" s="94"/>
      <c r="P68" s="94"/>
      <c r="Q68" s="107"/>
      <c r="R68" s="94"/>
      <c r="S68" s="94"/>
      <c r="T68" s="94"/>
      <c r="U68" s="107"/>
      <c r="V68" s="94"/>
      <c r="W68" s="94"/>
      <c r="X68" s="94"/>
      <c r="Y68" s="107"/>
      <c r="Z68" s="94"/>
      <c r="AA68" s="94"/>
      <c r="AB68" s="94"/>
      <c r="AC68" s="107"/>
      <c r="AD68" s="94"/>
      <c r="AE68" s="94"/>
      <c r="AF68" s="94"/>
      <c r="AG68" s="94"/>
      <c r="AH68" s="94"/>
      <c r="AI68" s="94"/>
      <c r="AJ68" s="107"/>
      <c r="AK68" s="107"/>
    </row>
    <row r="69" spans="1:37" ht="12.75">
      <c r="A69" s="71"/>
      <c r="B69" s="71"/>
      <c r="C69" s="71"/>
      <c r="D69" s="94"/>
      <c r="E69" s="94"/>
      <c r="F69" s="94"/>
      <c r="G69" s="94"/>
      <c r="H69" s="94"/>
      <c r="I69" s="94"/>
      <c r="J69" s="94"/>
      <c r="K69" s="94"/>
      <c r="L69" s="94"/>
      <c r="M69" s="107"/>
      <c r="N69" s="94"/>
      <c r="O69" s="94"/>
      <c r="P69" s="94"/>
      <c r="Q69" s="107"/>
      <c r="R69" s="94"/>
      <c r="S69" s="94"/>
      <c r="T69" s="94"/>
      <c r="U69" s="107"/>
      <c r="V69" s="94"/>
      <c r="W69" s="94"/>
      <c r="X69" s="94"/>
      <c r="Y69" s="107"/>
      <c r="Z69" s="94"/>
      <c r="AA69" s="94"/>
      <c r="AB69" s="94"/>
      <c r="AC69" s="107"/>
      <c r="AD69" s="94"/>
      <c r="AE69" s="94"/>
      <c r="AF69" s="94"/>
      <c r="AG69" s="94"/>
      <c r="AH69" s="94"/>
      <c r="AI69" s="94"/>
      <c r="AJ69" s="107"/>
      <c r="AK69" s="107"/>
    </row>
    <row r="70" spans="1:37" ht="12.75">
      <c r="A70" s="71"/>
      <c r="B70" s="71"/>
      <c r="C70" s="71"/>
      <c r="D70" s="94"/>
      <c r="E70" s="94"/>
      <c r="F70" s="94"/>
      <c r="G70" s="94"/>
      <c r="H70" s="94"/>
      <c r="I70" s="94"/>
      <c r="J70" s="94"/>
      <c r="K70" s="94"/>
      <c r="L70" s="94"/>
      <c r="M70" s="107"/>
      <c r="N70" s="94"/>
      <c r="O70" s="94"/>
      <c r="P70" s="94"/>
      <c r="Q70" s="107"/>
      <c r="R70" s="94"/>
      <c r="S70" s="94"/>
      <c r="T70" s="94"/>
      <c r="U70" s="107"/>
      <c r="V70" s="94"/>
      <c r="W70" s="94"/>
      <c r="X70" s="94"/>
      <c r="Y70" s="107"/>
      <c r="Z70" s="94"/>
      <c r="AA70" s="94"/>
      <c r="AB70" s="94"/>
      <c r="AC70" s="107"/>
      <c r="AD70" s="94"/>
      <c r="AE70" s="94"/>
      <c r="AF70" s="94"/>
      <c r="AG70" s="94"/>
      <c r="AH70" s="94"/>
      <c r="AI70" s="94"/>
      <c r="AJ70" s="107"/>
      <c r="AK70" s="107"/>
    </row>
    <row r="71" spans="1:37" ht="12.75">
      <c r="A71" s="71"/>
      <c r="B71" s="71"/>
      <c r="C71" s="71"/>
      <c r="D71" s="94"/>
      <c r="E71" s="94"/>
      <c r="F71" s="94"/>
      <c r="G71" s="94"/>
      <c r="H71" s="94"/>
      <c r="I71" s="94"/>
      <c r="J71" s="94"/>
      <c r="K71" s="94"/>
      <c r="L71" s="94"/>
      <c r="M71" s="107"/>
      <c r="N71" s="94"/>
      <c r="O71" s="94"/>
      <c r="P71" s="94"/>
      <c r="Q71" s="107"/>
      <c r="R71" s="94"/>
      <c r="S71" s="94"/>
      <c r="T71" s="94"/>
      <c r="U71" s="107"/>
      <c r="V71" s="94"/>
      <c r="W71" s="94"/>
      <c r="X71" s="94"/>
      <c r="Y71" s="107"/>
      <c r="Z71" s="94"/>
      <c r="AA71" s="94"/>
      <c r="AB71" s="94"/>
      <c r="AC71" s="107"/>
      <c r="AD71" s="94"/>
      <c r="AE71" s="94"/>
      <c r="AF71" s="94"/>
      <c r="AG71" s="94"/>
      <c r="AH71" s="94"/>
      <c r="AI71" s="94"/>
      <c r="AJ71" s="107"/>
      <c r="AK71" s="107"/>
    </row>
    <row r="72" spans="1:37" ht="12.75">
      <c r="A72" s="71"/>
      <c r="B72" s="71"/>
      <c r="C72" s="71"/>
      <c r="D72" s="94"/>
      <c r="E72" s="94"/>
      <c r="F72" s="94"/>
      <c r="G72" s="94"/>
      <c r="H72" s="94"/>
      <c r="I72" s="94"/>
      <c r="J72" s="94"/>
      <c r="K72" s="94"/>
      <c r="L72" s="94"/>
      <c r="M72" s="107"/>
      <c r="N72" s="94"/>
      <c r="O72" s="94"/>
      <c r="P72" s="94"/>
      <c r="Q72" s="107"/>
      <c r="R72" s="94"/>
      <c r="S72" s="94"/>
      <c r="T72" s="94"/>
      <c r="U72" s="107"/>
      <c r="V72" s="94"/>
      <c r="W72" s="94"/>
      <c r="X72" s="94"/>
      <c r="Y72" s="107"/>
      <c r="Z72" s="94"/>
      <c r="AA72" s="94"/>
      <c r="AB72" s="94"/>
      <c r="AC72" s="107"/>
      <c r="AD72" s="94"/>
      <c r="AE72" s="94"/>
      <c r="AF72" s="94"/>
      <c r="AG72" s="94"/>
      <c r="AH72" s="94"/>
      <c r="AI72" s="94"/>
      <c r="AJ72" s="107"/>
      <c r="AK72" s="107"/>
    </row>
    <row r="73" spans="1:37" ht="12.75">
      <c r="A73" s="71"/>
      <c r="B73" s="71"/>
      <c r="C73" s="71"/>
      <c r="D73" s="94"/>
      <c r="E73" s="94"/>
      <c r="F73" s="94"/>
      <c r="G73" s="94"/>
      <c r="H73" s="94"/>
      <c r="I73" s="94"/>
      <c r="J73" s="94"/>
      <c r="K73" s="94"/>
      <c r="L73" s="94"/>
      <c r="M73" s="107"/>
      <c r="N73" s="94"/>
      <c r="O73" s="94"/>
      <c r="P73" s="94"/>
      <c r="Q73" s="107"/>
      <c r="R73" s="94"/>
      <c r="S73" s="94"/>
      <c r="T73" s="94"/>
      <c r="U73" s="107"/>
      <c r="V73" s="94"/>
      <c r="W73" s="94"/>
      <c r="X73" s="94"/>
      <c r="Y73" s="107"/>
      <c r="Z73" s="94"/>
      <c r="AA73" s="94"/>
      <c r="AB73" s="94"/>
      <c r="AC73" s="107"/>
      <c r="AD73" s="94"/>
      <c r="AE73" s="94"/>
      <c r="AF73" s="94"/>
      <c r="AG73" s="94"/>
      <c r="AH73" s="94"/>
      <c r="AI73" s="94"/>
      <c r="AJ73" s="107"/>
      <c r="AK73" s="107"/>
    </row>
    <row r="74" spans="1:37" ht="12.75">
      <c r="A74" s="71"/>
      <c r="B74" s="71"/>
      <c r="C74" s="71"/>
      <c r="D74" s="94"/>
      <c r="E74" s="94"/>
      <c r="F74" s="94"/>
      <c r="G74" s="94"/>
      <c r="H74" s="94"/>
      <c r="I74" s="94"/>
      <c r="J74" s="94"/>
      <c r="K74" s="94"/>
      <c r="L74" s="94"/>
      <c r="M74" s="107"/>
      <c r="N74" s="94"/>
      <c r="O74" s="94"/>
      <c r="P74" s="94"/>
      <c r="Q74" s="107"/>
      <c r="R74" s="94"/>
      <c r="S74" s="94"/>
      <c r="T74" s="94"/>
      <c r="U74" s="107"/>
      <c r="V74" s="94"/>
      <c r="W74" s="94"/>
      <c r="X74" s="94"/>
      <c r="Y74" s="107"/>
      <c r="Z74" s="94"/>
      <c r="AA74" s="94"/>
      <c r="AB74" s="94"/>
      <c r="AC74" s="107"/>
      <c r="AD74" s="94"/>
      <c r="AE74" s="94"/>
      <c r="AF74" s="94"/>
      <c r="AG74" s="94"/>
      <c r="AH74" s="94"/>
      <c r="AI74" s="94"/>
      <c r="AJ74" s="107"/>
      <c r="AK74" s="107"/>
    </row>
    <row r="75" spans="1:37" ht="12.75">
      <c r="A75" s="71"/>
      <c r="B75" s="71"/>
      <c r="C75" s="71"/>
      <c r="D75" s="94"/>
      <c r="E75" s="94"/>
      <c r="F75" s="94"/>
      <c r="G75" s="94"/>
      <c r="H75" s="94"/>
      <c r="I75" s="94"/>
      <c r="J75" s="94"/>
      <c r="K75" s="94"/>
      <c r="L75" s="94"/>
      <c r="M75" s="107"/>
      <c r="N75" s="94"/>
      <c r="O75" s="94"/>
      <c r="P75" s="94"/>
      <c r="Q75" s="107"/>
      <c r="R75" s="94"/>
      <c r="S75" s="94"/>
      <c r="T75" s="94"/>
      <c r="U75" s="107"/>
      <c r="V75" s="94"/>
      <c r="W75" s="94"/>
      <c r="X75" s="94"/>
      <c r="Y75" s="107"/>
      <c r="Z75" s="94"/>
      <c r="AA75" s="94"/>
      <c r="AB75" s="94"/>
      <c r="AC75" s="107"/>
      <c r="AD75" s="94"/>
      <c r="AE75" s="94"/>
      <c r="AF75" s="94"/>
      <c r="AG75" s="94"/>
      <c r="AH75" s="94"/>
      <c r="AI75" s="94"/>
      <c r="AJ75" s="107"/>
      <c r="AK75" s="107"/>
    </row>
    <row r="76" spans="1:37" ht="12.75">
      <c r="A76" s="71"/>
      <c r="B76" s="71"/>
      <c r="C76" s="71"/>
      <c r="D76" s="94"/>
      <c r="E76" s="94"/>
      <c r="F76" s="94"/>
      <c r="G76" s="94"/>
      <c r="H76" s="94"/>
      <c r="I76" s="94"/>
      <c r="J76" s="94"/>
      <c r="K76" s="94"/>
      <c r="L76" s="94"/>
      <c r="M76" s="107"/>
      <c r="N76" s="94"/>
      <c r="O76" s="94"/>
      <c r="P76" s="94"/>
      <c r="Q76" s="107"/>
      <c r="R76" s="94"/>
      <c r="S76" s="94"/>
      <c r="T76" s="94"/>
      <c r="U76" s="107"/>
      <c r="V76" s="94"/>
      <c r="W76" s="94"/>
      <c r="X76" s="94"/>
      <c r="Y76" s="107"/>
      <c r="Z76" s="94"/>
      <c r="AA76" s="94"/>
      <c r="AB76" s="94"/>
      <c r="AC76" s="107"/>
      <c r="AD76" s="94"/>
      <c r="AE76" s="94"/>
      <c r="AF76" s="94"/>
      <c r="AG76" s="94"/>
      <c r="AH76" s="94"/>
      <c r="AI76" s="94"/>
      <c r="AJ76" s="107"/>
      <c r="AK76" s="107"/>
    </row>
    <row r="77" spans="1:37" ht="12.75">
      <c r="A77" s="71"/>
      <c r="B77" s="71"/>
      <c r="C77" s="71"/>
      <c r="D77" s="94"/>
      <c r="E77" s="94"/>
      <c r="F77" s="94"/>
      <c r="G77" s="94"/>
      <c r="H77" s="94"/>
      <c r="I77" s="94"/>
      <c r="J77" s="94"/>
      <c r="K77" s="94"/>
      <c r="L77" s="94"/>
      <c r="M77" s="107"/>
      <c r="N77" s="94"/>
      <c r="O77" s="94"/>
      <c r="P77" s="94"/>
      <c r="Q77" s="107"/>
      <c r="R77" s="94"/>
      <c r="S77" s="94"/>
      <c r="T77" s="94"/>
      <c r="U77" s="107"/>
      <c r="V77" s="94"/>
      <c r="W77" s="94"/>
      <c r="X77" s="94"/>
      <c r="Y77" s="107"/>
      <c r="Z77" s="94"/>
      <c r="AA77" s="94"/>
      <c r="AB77" s="94"/>
      <c r="AC77" s="107"/>
      <c r="AD77" s="94"/>
      <c r="AE77" s="94"/>
      <c r="AF77" s="94"/>
      <c r="AG77" s="94"/>
      <c r="AH77" s="94"/>
      <c r="AI77" s="94"/>
      <c r="AJ77" s="107"/>
      <c r="AK77" s="107"/>
    </row>
    <row r="78" spans="1:37" ht="12.75">
      <c r="A78" s="71"/>
      <c r="B78" s="71"/>
      <c r="C78" s="71"/>
      <c r="D78" s="94"/>
      <c r="E78" s="94"/>
      <c r="F78" s="94"/>
      <c r="G78" s="94"/>
      <c r="H78" s="94"/>
      <c r="I78" s="94"/>
      <c r="J78" s="94"/>
      <c r="K78" s="94"/>
      <c r="L78" s="94"/>
      <c r="M78" s="107"/>
      <c r="N78" s="94"/>
      <c r="O78" s="94"/>
      <c r="P78" s="94"/>
      <c r="Q78" s="107"/>
      <c r="R78" s="94"/>
      <c r="S78" s="94"/>
      <c r="T78" s="94"/>
      <c r="U78" s="107"/>
      <c r="V78" s="94"/>
      <c r="W78" s="94"/>
      <c r="X78" s="94"/>
      <c r="Y78" s="107"/>
      <c r="Z78" s="94"/>
      <c r="AA78" s="94"/>
      <c r="AB78" s="94"/>
      <c r="AC78" s="107"/>
      <c r="AD78" s="94"/>
      <c r="AE78" s="94"/>
      <c r="AF78" s="94"/>
      <c r="AG78" s="94"/>
      <c r="AH78" s="94"/>
      <c r="AI78" s="94"/>
      <c r="AJ78" s="107"/>
      <c r="AK78" s="107"/>
    </row>
    <row r="79" spans="1:37" ht="12.75">
      <c r="A79" s="71"/>
      <c r="B79" s="71"/>
      <c r="C79" s="71"/>
      <c r="D79" s="94"/>
      <c r="E79" s="94"/>
      <c r="F79" s="94"/>
      <c r="G79" s="94"/>
      <c r="H79" s="94"/>
      <c r="I79" s="94"/>
      <c r="J79" s="94"/>
      <c r="K79" s="94"/>
      <c r="L79" s="94"/>
      <c r="M79" s="107"/>
      <c r="N79" s="94"/>
      <c r="O79" s="94"/>
      <c r="P79" s="94"/>
      <c r="Q79" s="107"/>
      <c r="R79" s="94"/>
      <c r="S79" s="94"/>
      <c r="T79" s="94"/>
      <c r="U79" s="107"/>
      <c r="V79" s="94"/>
      <c r="W79" s="94"/>
      <c r="X79" s="94"/>
      <c r="Y79" s="107"/>
      <c r="Z79" s="94"/>
      <c r="AA79" s="94"/>
      <c r="AB79" s="94"/>
      <c r="AC79" s="107"/>
      <c r="AD79" s="94"/>
      <c r="AE79" s="94"/>
      <c r="AF79" s="94"/>
      <c r="AG79" s="94"/>
      <c r="AH79" s="94"/>
      <c r="AI79" s="94"/>
      <c r="AJ79" s="107"/>
      <c r="AK79" s="107"/>
    </row>
    <row r="80" spans="1:37" ht="12.75">
      <c r="A80" s="71"/>
      <c r="B80" s="71"/>
      <c r="C80" s="71"/>
      <c r="D80" s="94"/>
      <c r="E80" s="94"/>
      <c r="F80" s="94"/>
      <c r="G80" s="94"/>
      <c r="H80" s="94"/>
      <c r="I80" s="94"/>
      <c r="J80" s="94"/>
      <c r="K80" s="94"/>
      <c r="L80" s="94"/>
      <c r="M80" s="107"/>
      <c r="N80" s="94"/>
      <c r="O80" s="94"/>
      <c r="P80" s="94"/>
      <c r="Q80" s="107"/>
      <c r="R80" s="94"/>
      <c r="S80" s="94"/>
      <c r="T80" s="94"/>
      <c r="U80" s="107"/>
      <c r="V80" s="94"/>
      <c r="W80" s="94"/>
      <c r="X80" s="94"/>
      <c r="Y80" s="107"/>
      <c r="Z80" s="94"/>
      <c r="AA80" s="94"/>
      <c r="AB80" s="94"/>
      <c r="AC80" s="107"/>
      <c r="AD80" s="94"/>
      <c r="AE80" s="94"/>
      <c r="AF80" s="94"/>
      <c r="AG80" s="94"/>
      <c r="AH80" s="94"/>
      <c r="AI80" s="94"/>
      <c r="AJ80" s="107"/>
      <c r="AK80" s="107"/>
    </row>
    <row r="81" spans="1:37" ht="12.75">
      <c r="A81" s="71"/>
      <c r="B81" s="71"/>
      <c r="C81" s="71"/>
      <c r="D81" s="94"/>
      <c r="E81" s="94"/>
      <c r="F81" s="94"/>
      <c r="G81" s="94"/>
      <c r="H81" s="94"/>
      <c r="I81" s="94"/>
      <c r="J81" s="94"/>
      <c r="K81" s="94"/>
      <c r="L81" s="94"/>
      <c r="M81" s="107"/>
      <c r="N81" s="94"/>
      <c r="O81" s="94"/>
      <c r="P81" s="94"/>
      <c r="Q81" s="107"/>
      <c r="R81" s="94"/>
      <c r="S81" s="94"/>
      <c r="T81" s="94"/>
      <c r="U81" s="107"/>
      <c r="V81" s="94"/>
      <c r="W81" s="94"/>
      <c r="X81" s="94"/>
      <c r="Y81" s="107"/>
      <c r="Z81" s="94"/>
      <c r="AA81" s="94"/>
      <c r="AB81" s="94"/>
      <c r="AC81" s="107"/>
      <c r="AD81" s="94"/>
      <c r="AE81" s="94"/>
      <c r="AF81" s="94"/>
      <c r="AG81" s="94"/>
      <c r="AH81" s="94"/>
      <c r="AI81" s="94"/>
      <c r="AJ81" s="107"/>
      <c r="AK81" s="107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2018-05-10T08:03:13Z</dcterms:created>
  <dcterms:modified xsi:type="dcterms:W3CDTF">2018-05-10T08:06:09Z</dcterms:modified>
  <cp:category/>
  <cp:version/>
  <cp:contentType/>
  <cp:contentStatus/>
</cp:coreProperties>
</file>