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90" windowHeight="5670" activeTab="0"/>
  </bookViews>
  <sheets>
    <sheet name="Capital" sheetId="1" r:id="rId1"/>
  </sheets>
  <definedNames>
    <definedName name="_xlnm.Print_Titles" localSheetId="0">'Capital'!$1:$3</definedName>
  </definedNames>
  <calcPr fullCalcOnLoad="1"/>
</workbook>
</file>

<file path=xl/sharedStrings.xml><?xml version="1.0" encoding="utf-8"?>
<sst xmlns="http://schemas.openxmlformats.org/spreadsheetml/2006/main" count="871" uniqueCount="605">
  <si>
    <t>Total National</t>
  </si>
  <si>
    <t>Total Western Cape</t>
  </si>
  <si>
    <t>Total Central Karoo</t>
  </si>
  <si>
    <t>DC5</t>
  </si>
  <si>
    <t>Central Karoo</t>
  </si>
  <si>
    <t>C</t>
  </si>
  <si>
    <t>WC053</t>
  </si>
  <si>
    <t>Beaufort West</t>
  </si>
  <si>
    <t>B</t>
  </si>
  <si>
    <t>WC052</t>
  </si>
  <si>
    <t>Prince Albert</t>
  </si>
  <si>
    <t>WC051</t>
  </si>
  <si>
    <t>Laingsburg</t>
  </si>
  <si>
    <t>Total Eden</t>
  </si>
  <si>
    <t>DC4</t>
  </si>
  <si>
    <t>Eden</t>
  </si>
  <si>
    <t>WC048</t>
  </si>
  <si>
    <t>Knysna</t>
  </si>
  <si>
    <t>WC047</t>
  </si>
  <si>
    <t>Bitou</t>
  </si>
  <si>
    <t>WC045</t>
  </si>
  <si>
    <t>Oudtshoorn</t>
  </si>
  <si>
    <t>WC044</t>
  </si>
  <si>
    <t>George</t>
  </si>
  <si>
    <t>WC043</t>
  </si>
  <si>
    <t>Mossel Bay</t>
  </si>
  <si>
    <t>WC042</t>
  </si>
  <si>
    <t>Hessequa</t>
  </si>
  <si>
    <t>WC041</t>
  </si>
  <si>
    <t>Kannaland</t>
  </si>
  <si>
    <t>Total Overberg</t>
  </si>
  <si>
    <t>DC3</t>
  </si>
  <si>
    <t>Overberg</t>
  </si>
  <si>
    <t>WC034</t>
  </si>
  <si>
    <t>Swellendam</t>
  </si>
  <si>
    <t>WC033</t>
  </si>
  <si>
    <t>Cape Agulhas</t>
  </si>
  <si>
    <t>WC032</t>
  </si>
  <si>
    <t>Overstrand</t>
  </si>
  <si>
    <t>WC031</t>
  </si>
  <si>
    <t>Theewaterskloof</t>
  </si>
  <si>
    <t>Total Cape Winelands</t>
  </si>
  <si>
    <t>DC2</t>
  </si>
  <si>
    <t>Cape Winelands DM</t>
  </si>
  <si>
    <t>WC026</t>
  </si>
  <si>
    <t>Langeberg</t>
  </si>
  <si>
    <t>WC025</t>
  </si>
  <si>
    <t>Breede Valley</t>
  </si>
  <si>
    <t>WC024</t>
  </si>
  <si>
    <t>Stellenbosch</t>
  </si>
  <si>
    <t>WC023</t>
  </si>
  <si>
    <t>Drakenstein</t>
  </si>
  <si>
    <t>WC022</t>
  </si>
  <si>
    <t>Witzenberg</t>
  </si>
  <si>
    <t>Total West Coast</t>
  </si>
  <si>
    <t>DC1</t>
  </si>
  <si>
    <t>West Coast</t>
  </si>
  <si>
    <t>WC015</t>
  </si>
  <si>
    <t>Swartland</t>
  </si>
  <si>
    <t>WC014</t>
  </si>
  <si>
    <t>Saldanha Bay</t>
  </si>
  <si>
    <t>WC013</t>
  </si>
  <si>
    <t>Bergrivier</t>
  </si>
  <si>
    <t>WC012</t>
  </si>
  <si>
    <t>Cederberg</t>
  </si>
  <si>
    <t>WC011</t>
  </si>
  <si>
    <t>Matzikama</t>
  </si>
  <si>
    <t>Total Metros</t>
  </si>
  <si>
    <t>CPT</t>
  </si>
  <si>
    <t>Cape Town</t>
  </si>
  <si>
    <t>A</t>
  </si>
  <si>
    <t>WESTERN CAPE</t>
  </si>
  <si>
    <t xml:space="preserve"> </t>
  </si>
  <si>
    <t>Total Northern Cape</t>
  </si>
  <si>
    <t>Total Frances Baard</t>
  </si>
  <si>
    <t>DC9</t>
  </si>
  <si>
    <t>Frances Baard</t>
  </si>
  <si>
    <t>NC094</t>
  </si>
  <si>
    <t>Phokwane</t>
  </si>
  <si>
    <t>NC093</t>
  </si>
  <si>
    <t>Magareng</t>
  </si>
  <si>
    <t>NC092</t>
  </si>
  <si>
    <t>Dikgatlong</t>
  </si>
  <si>
    <t>NC091</t>
  </si>
  <si>
    <t>Sol Plaatje</t>
  </si>
  <si>
    <t>Total Z F Mgcawu</t>
  </si>
  <si>
    <t>DC8</t>
  </si>
  <si>
    <t>Z F Mgcawu</t>
  </si>
  <si>
    <t>NC087</t>
  </si>
  <si>
    <t>Dawid Kruiper</t>
  </si>
  <si>
    <t>NC086</t>
  </si>
  <si>
    <t>Kgatelopele</t>
  </si>
  <si>
    <t>NC085</t>
  </si>
  <si>
    <t>Tsantsabane</t>
  </si>
  <si>
    <t>NC084</t>
  </si>
  <si>
    <t>!Kheis</t>
  </si>
  <si>
    <t>NC082</t>
  </si>
  <si>
    <t>!Kai! Garib</t>
  </si>
  <si>
    <t>Total Pixley ka Seme (NC)</t>
  </si>
  <si>
    <t>DC7</t>
  </si>
  <si>
    <t>Pixley Ka Seme (Nc)</t>
  </si>
  <si>
    <t>NC078</t>
  </si>
  <si>
    <t>Siyancuma</t>
  </si>
  <si>
    <t>NC077</t>
  </si>
  <si>
    <t>Siyathemba</t>
  </si>
  <si>
    <t>NC076</t>
  </si>
  <si>
    <t>Thembelihle</t>
  </si>
  <si>
    <t>NC075</t>
  </si>
  <si>
    <t>Renosterberg</t>
  </si>
  <si>
    <t>NC074</t>
  </si>
  <si>
    <t>Kareeberg</t>
  </si>
  <si>
    <t>NC073</t>
  </si>
  <si>
    <t>Emthanjeni</t>
  </si>
  <si>
    <t>NC072</t>
  </si>
  <si>
    <t>Umsobomvu</t>
  </si>
  <si>
    <t>NC071</t>
  </si>
  <si>
    <t>Ubuntu</t>
  </si>
  <si>
    <t>Total Namakwa</t>
  </si>
  <si>
    <t>DC6</t>
  </si>
  <si>
    <t>Namakwa</t>
  </si>
  <si>
    <t>NC067</t>
  </si>
  <si>
    <t>Khai-Ma</t>
  </si>
  <si>
    <t>NC066</t>
  </si>
  <si>
    <t>Karoo Hoogland</t>
  </si>
  <si>
    <t>NC065</t>
  </si>
  <si>
    <t>Hantam</t>
  </si>
  <si>
    <t>NC064</t>
  </si>
  <si>
    <t>Kamiesberg</t>
  </si>
  <si>
    <t>NC062</t>
  </si>
  <si>
    <t>Nama Khoi</t>
  </si>
  <si>
    <t>NC061</t>
  </si>
  <si>
    <t>Richtersveld</t>
  </si>
  <si>
    <t>Total John Taolo Gaetsewe</t>
  </si>
  <si>
    <t>DC45</t>
  </si>
  <si>
    <t>John Taolo Gaetsewe</t>
  </si>
  <si>
    <t>NC453</t>
  </si>
  <si>
    <t>Gamagara</t>
  </si>
  <si>
    <t>NC452</t>
  </si>
  <si>
    <t>Ga-Segonyana</t>
  </si>
  <si>
    <t>NC451</t>
  </si>
  <si>
    <t>Joe Morolong</t>
  </si>
  <si>
    <t>NORTHERN CAPE</t>
  </si>
  <si>
    <t>Total North West</t>
  </si>
  <si>
    <t>Total Dr Kenneth Kaunda</t>
  </si>
  <si>
    <t>DC40</t>
  </si>
  <si>
    <t>Dr Kenneth Kaunda</t>
  </si>
  <si>
    <t>NW405</t>
  </si>
  <si>
    <t>J B Marks</t>
  </si>
  <si>
    <t>NW404</t>
  </si>
  <si>
    <t>Maquassi Hills</t>
  </si>
  <si>
    <t>NW403</t>
  </si>
  <si>
    <t>City Of Matlosana</t>
  </si>
  <si>
    <t>Total Dr Ruth Segomotsi Mompati</t>
  </si>
  <si>
    <t>DC39</t>
  </si>
  <si>
    <t>Dr Ruth Segomotsi Mompati</t>
  </si>
  <si>
    <t>NW397</t>
  </si>
  <si>
    <t>Kagisano-Molopo</t>
  </si>
  <si>
    <t>NW396</t>
  </si>
  <si>
    <t>Lekwa-Teemane</t>
  </si>
  <si>
    <t>NW394</t>
  </si>
  <si>
    <t>Greater Taung</t>
  </si>
  <si>
    <t>NW393</t>
  </si>
  <si>
    <t>Mamusa</t>
  </si>
  <si>
    <t>NW392</t>
  </si>
  <si>
    <t>Naledi (Nw)</t>
  </si>
  <si>
    <t>Total Ngaka Modiri Molema</t>
  </si>
  <si>
    <t>DC38</t>
  </si>
  <si>
    <t>Ngaka Modiri Molema</t>
  </si>
  <si>
    <t>NW385</t>
  </si>
  <si>
    <t>Ramotshere Moiloa</t>
  </si>
  <si>
    <t>NW384</t>
  </si>
  <si>
    <t>Ditsobotla</t>
  </si>
  <si>
    <t>NW383</t>
  </si>
  <si>
    <t>Mafikeng</t>
  </si>
  <si>
    <t>NW382</t>
  </si>
  <si>
    <t>Tswaing</t>
  </si>
  <si>
    <t>NW381</t>
  </si>
  <si>
    <t>Ratlou</t>
  </si>
  <si>
    <t>Total Bojanala Platinum</t>
  </si>
  <si>
    <t>DC37</t>
  </si>
  <si>
    <t>Bojanala Platinum</t>
  </si>
  <si>
    <t>NW375</t>
  </si>
  <si>
    <t>Moses Kotane</t>
  </si>
  <si>
    <t>NW374</t>
  </si>
  <si>
    <t>Kgetlengrivier</t>
  </si>
  <si>
    <t>NW373</t>
  </si>
  <si>
    <t>Rustenburg</t>
  </si>
  <si>
    <t>NW372</t>
  </si>
  <si>
    <t>Madibeng</t>
  </si>
  <si>
    <t>NW371</t>
  </si>
  <si>
    <t>Moretele</t>
  </si>
  <si>
    <t>NORTH WEST</t>
  </si>
  <si>
    <t>Total Mpumalanga</t>
  </si>
  <si>
    <t>Total Ehlanzeni</t>
  </si>
  <si>
    <t>DC32</t>
  </si>
  <si>
    <t>Ehlanzeni</t>
  </si>
  <si>
    <t>MP326</t>
  </si>
  <si>
    <t>City of Mbombela</t>
  </si>
  <si>
    <t>MP325</t>
  </si>
  <si>
    <t>Bushbuckridge</t>
  </si>
  <si>
    <t>MP324</t>
  </si>
  <si>
    <t>Nkomazi</t>
  </si>
  <si>
    <t>MP321</t>
  </si>
  <si>
    <t>Thaba Chweu</t>
  </si>
  <si>
    <t>Total Nkangala</t>
  </si>
  <si>
    <t>DC31</t>
  </si>
  <si>
    <t>Nkangala</t>
  </si>
  <si>
    <t>MP316</t>
  </si>
  <si>
    <t>Dr J.S. Moroka</t>
  </si>
  <si>
    <t>MP315</t>
  </si>
  <si>
    <t>Thembisile Hani</t>
  </si>
  <si>
    <t>MP314</t>
  </si>
  <si>
    <t>Emakhazeni</t>
  </si>
  <si>
    <t>MP313</t>
  </si>
  <si>
    <t>Steve Tshwete</t>
  </si>
  <si>
    <t>MP312</t>
  </si>
  <si>
    <t>Emalahleni (Mp)</t>
  </si>
  <si>
    <t>MP311</t>
  </si>
  <si>
    <t>Victor Khanye</t>
  </si>
  <si>
    <t>Total Gert Sibande</t>
  </si>
  <si>
    <t>DC30</t>
  </si>
  <si>
    <t>Gert Sibande</t>
  </si>
  <si>
    <t>MP307</t>
  </si>
  <si>
    <t>Govan Mbeki</t>
  </si>
  <si>
    <t>MP306</t>
  </si>
  <si>
    <t>Dipaleseng</t>
  </si>
  <si>
    <t>MP305</t>
  </si>
  <si>
    <t>Lekwa</t>
  </si>
  <si>
    <t>MP304</t>
  </si>
  <si>
    <t>Pixley Ka Seme (MP)</t>
  </si>
  <si>
    <t>MP303</t>
  </si>
  <si>
    <t>Mkhondo</t>
  </si>
  <si>
    <t>MP302</t>
  </si>
  <si>
    <t>Msukaligwa</t>
  </si>
  <si>
    <t>MP301</t>
  </si>
  <si>
    <t>Albert Luthuli</t>
  </si>
  <si>
    <t>MPUMALANGA</t>
  </si>
  <si>
    <t>Total Limpopo</t>
  </si>
  <si>
    <t>Total Sekhukhune</t>
  </si>
  <si>
    <t>DC47</t>
  </si>
  <si>
    <t>Sekhukhune</t>
  </si>
  <si>
    <t>LIM476</t>
  </si>
  <si>
    <t>Tubatse Fetakgomo</t>
  </si>
  <si>
    <t>LIM473</t>
  </si>
  <si>
    <t>Makhuduthamaga</t>
  </si>
  <si>
    <t>LIM472</t>
  </si>
  <si>
    <t>Elias Motsoaledi</t>
  </si>
  <si>
    <t>LIM471</t>
  </si>
  <si>
    <t>Ephraim Mogale</t>
  </si>
  <si>
    <t>Total Waterberg</t>
  </si>
  <si>
    <t>DC36</t>
  </si>
  <si>
    <t>Waterberg</t>
  </si>
  <si>
    <t>LIM368</t>
  </si>
  <si>
    <t>Modimolle-Mookgopong</t>
  </si>
  <si>
    <t>LIM367</t>
  </si>
  <si>
    <t>Mogalakwena</t>
  </si>
  <si>
    <t>LIM366</t>
  </si>
  <si>
    <t>Bela Bela</t>
  </si>
  <si>
    <t>LIM362</t>
  </si>
  <si>
    <t>Lephalale</t>
  </si>
  <si>
    <t>LIM361</t>
  </si>
  <si>
    <t>Thabazimbi</t>
  </si>
  <si>
    <t>Total Capricorn</t>
  </si>
  <si>
    <t>DC35</t>
  </si>
  <si>
    <t>Capricorn</t>
  </si>
  <si>
    <t>LIM355</t>
  </si>
  <si>
    <t>Lepelle-Nkumpi</t>
  </si>
  <si>
    <t>LIM354</t>
  </si>
  <si>
    <t>Polokwane</t>
  </si>
  <si>
    <t>LIM353</t>
  </si>
  <si>
    <t>Molemole</t>
  </si>
  <si>
    <t>LIM351</t>
  </si>
  <si>
    <t>Blouberg</t>
  </si>
  <si>
    <t>Total Vhembe</t>
  </si>
  <si>
    <t>DC34</t>
  </si>
  <si>
    <t>Vhembe</t>
  </si>
  <si>
    <t>LIM345</t>
  </si>
  <si>
    <t>Collins Chabane</t>
  </si>
  <si>
    <t>LIM344</t>
  </si>
  <si>
    <t>Makhado</t>
  </si>
  <si>
    <t>LIM343</t>
  </si>
  <si>
    <t>Thulamela</t>
  </si>
  <si>
    <t>LIM341</t>
  </si>
  <si>
    <t>Musina</t>
  </si>
  <si>
    <t>Total Mopani</t>
  </si>
  <si>
    <t>DC33</t>
  </si>
  <si>
    <t>Mopani</t>
  </si>
  <si>
    <t>LIM335</t>
  </si>
  <si>
    <t>Maruleng</t>
  </si>
  <si>
    <t>LIM334</t>
  </si>
  <si>
    <t>Ba-Phalaborwa</t>
  </si>
  <si>
    <t>LIM333</t>
  </si>
  <si>
    <t>Greater Tzaneen</t>
  </si>
  <si>
    <t>LIM332</t>
  </si>
  <si>
    <t>Greater Letaba</t>
  </si>
  <si>
    <t>LIM331</t>
  </si>
  <si>
    <t>Greater Giyani</t>
  </si>
  <si>
    <t>LIMPOPO</t>
  </si>
  <si>
    <t>Total Kwazulu-Natal</t>
  </si>
  <si>
    <t>Total Harry Gwala</t>
  </si>
  <si>
    <t>DC43</t>
  </si>
  <si>
    <t>Harry Gwala</t>
  </si>
  <si>
    <t>KZN436</t>
  </si>
  <si>
    <t>Dr Nkosazana Dlamini Zuma</t>
  </si>
  <si>
    <t>KZN435</t>
  </si>
  <si>
    <t>Umzimkhulu</t>
  </si>
  <si>
    <t>KZN434</t>
  </si>
  <si>
    <t>Ubuhlebezwe</t>
  </si>
  <si>
    <t>KZN433</t>
  </si>
  <si>
    <t>Greater Kokstad</t>
  </si>
  <si>
    <t>Total iLembe</t>
  </si>
  <si>
    <t>DC29</t>
  </si>
  <si>
    <t>iLembe</t>
  </si>
  <si>
    <t>KZN294</t>
  </si>
  <si>
    <t>Maphumulo</t>
  </si>
  <si>
    <t>KZN293</t>
  </si>
  <si>
    <t>Ndwedwe</t>
  </si>
  <si>
    <t>KZN292</t>
  </si>
  <si>
    <t>KwaDukuza</t>
  </si>
  <si>
    <t>KZN291</t>
  </si>
  <si>
    <t>Mandeni</t>
  </si>
  <si>
    <t>Total uThungulu</t>
  </si>
  <si>
    <t>DC28</t>
  </si>
  <si>
    <t>King Cetshwayo</t>
  </si>
  <si>
    <t>KZN286</t>
  </si>
  <si>
    <t>Nkandla</t>
  </si>
  <si>
    <t>KZN285</t>
  </si>
  <si>
    <t>Mthonjaneni</t>
  </si>
  <si>
    <t>KZN284</t>
  </si>
  <si>
    <t>uMlalazi</t>
  </si>
  <si>
    <t>KZN282</t>
  </si>
  <si>
    <t>uMhlathuze</t>
  </si>
  <si>
    <t>KZN281</t>
  </si>
  <si>
    <t>Mfolozi</t>
  </si>
  <si>
    <t>Total Umkhanyakude</t>
  </si>
  <si>
    <t>DC27</t>
  </si>
  <si>
    <t>Umkhanyakude</t>
  </si>
  <si>
    <t>KZN276</t>
  </si>
  <si>
    <t>Hlabisa Big Five</t>
  </si>
  <si>
    <t>KZN275</t>
  </si>
  <si>
    <t>Mtubatuba</t>
  </si>
  <si>
    <t>KZN272</t>
  </si>
  <si>
    <t>Jozini</t>
  </si>
  <si>
    <t>KZN271</t>
  </si>
  <si>
    <t>Umhlabuyalingana</t>
  </si>
  <si>
    <t>Total Zululand</t>
  </si>
  <si>
    <t>DC26</t>
  </si>
  <si>
    <t>Zululand</t>
  </si>
  <si>
    <t>KZN266</t>
  </si>
  <si>
    <t>Ulundi</t>
  </si>
  <si>
    <t>KZN265</t>
  </si>
  <si>
    <t>Nongoma</t>
  </si>
  <si>
    <t>KZN263</t>
  </si>
  <si>
    <t>Abaqulusi</t>
  </si>
  <si>
    <t>KZN262</t>
  </si>
  <si>
    <t>uPhongolo</t>
  </si>
  <si>
    <t>KZN261</t>
  </si>
  <si>
    <t>eDumbe</t>
  </si>
  <si>
    <t>Total Amajuba</t>
  </si>
  <si>
    <t>DC25</t>
  </si>
  <si>
    <t>Amajuba</t>
  </si>
  <si>
    <t>KZN254</t>
  </si>
  <si>
    <t>Dannhauser</t>
  </si>
  <si>
    <t>KZN253</t>
  </si>
  <si>
    <t>Emadlangeni</t>
  </si>
  <si>
    <t>KZN252</t>
  </si>
  <si>
    <t>Newcastle</t>
  </si>
  <si>
    <t>Total Umzinyathi</t>
  </si>
  <si>
    <t>DC24</t>
  </si>
  <si>
    <t>Umzinyathi</t>
  </si>
  <si>
    <t>KZN245</t>
  </si>
  <si>
    <t>Umvoti</t>
  </si>
  <si>
    <t>KZN244</t>
  </si>
  <si>
    <t>Msinga</t>
  </si>
  <si>
    <t>KZN242</t>
  </si>
  <si>
    <t>Nquthu</t>
  </si>
  <si>
    <t>KZN241</t>
  </si>
  <si>
    <t>Endumeni</t>
  </si>
  <si>
    <t>Total Uthukela</t>
  </si>
  <si>
    <t>DC23</t>
  </si>
  <si>
    <t>Uthukela</t>
  </si>
  <si>
    <t>KZN238</t>
  </si>
  <si>
    <t>Alfred Duma</t>
  </si>
  <si>
    <t>KZN237</t>
  </si>
  <si>
    <t>Inkosi Langalibalele</t>
  </si>
  <si>
    <t>KZN235</t>
  </si>
  <si>
    <t>Okhahlamba</t>
  </si>
  <si>
    <t>Total uMgungundlovu</t>
  </si>
  <si>
    <t>DC22</t>
  </si>
  <si>
    <t>uMgungundlovu</t>
  </si>
  <si>
    <t>KZN227</t>
  </si>
  <si>
    <t>Richmond</t>
  </si>
  <si>
    <t>KZN226</t>
  </si>
  <si>
    <t>Mkhambathini</t>
  </si>
  <si>
    <t>KZN225</t>
  </si>
  <si>
    <t>Msunduzi</t>
  </si>
  <si>
    <t>KZN224</t>
  </si>
  <si>
    <t>Impendle</t>
  </si>
  <si>
    <t>KZN223</t>
  </si>
  <si>
    <t>Mpofana</t>
  </si>
  <si>
    <t>KZN222</t>
  </si>
  <si>
    <t>uMngeni</t>
  </si>
  <si>
    <t>KZN221</t>
  </si>
  <si>
    <t>uMshwathi</t>
  </si>
  <si>
    <t>Total Ugu</t>
  </si>
  <si>
    <t>DC21</t>
  </si>
  <si>
    <t>Ugu</t>
  </si>
  <si>
    <t>KZN216</t>
  </si>
  <si>
    <t>Ray Nkonyeni</t>
  </si>
  <si>
    <t>KZN214</t>
  </si>
  <si>
    <t>uMuziwabantu</t>
  </si>
  <si>
    <t>KZN213</t>
  </si>
  <si>
    <t>Umzumbe</t>
  </si>
  <si>
    <t>KZN212</t>
  </si>
  <si>
    <t>Umdoni</t>
  </si>
  <si>
    <t>ETH</t>
  </si>
  <si>
    <t>eThekwini</t>
  </si>
  <si>
    <t>KWAZULU-NATAL</t>
  </si>
  <si>
    <t>Total Gauteng</t>
  </si>
  <si>
    <t>Total West Rand</t>
  </si>
  <si>
    <t>DC48</t>
  </si>
  <si>
    <t>West Rand</t>
  </si>
  <si>
    <t>GT485</t>
  </si>
  <si>
    <t>Rand West City</t>
  </si>
  <si>
    <t>GT484</t>
  </si>
  <si>
    <t>Merafong City</t>
  </si>
  <si>
    <t>GT481</t>
  </si>
  <si>
    <t>Mogale City</t>
  </si>
  <si>
    <t>Total Sedibeng</t>
  </si>
  <si>
    <t>DC42</t>
  </si>
  <si>
    <t>Sedibeng</t>
  </si>
  <si>
    <t>GT423</t>
  </si>
  <si>
    <t>Lesedi</t>
  </si>
  <si>
    <t>GT422</t>
  </si>
  <si>
    <t>Midvaal</t>
  </si>
  <si>
    <t>GT421</t>
  </si>
  <si>
    <t>Emfuleni</t>
  </si>
  <si>
    <t>TSH</t>
  </si>
  <si>
    <t>City Of Tshwane</t>
  </si>
  <si>
    <t>JHB</t>
  </si>
  <si>
    <t>City Of Johannesburg</t>
  </si>
  <si>
    <t>EKU</t>
  </si>
  <si>
    <t>City of Ekurhuleni</t>
  </si>
  <si>
    <t>GAUTENG</t>
  </si>
  <si>
    <t>Total Free State</t>
  </si>
  <si>
    <t>Total Fezile Dabi</t>
  </si>
  <si>
    <t>DC20</t>
  </si>
  <si>
    <t>Fezile Dabi</t>
  </si>
  <si>
    <t>FS205</t>
  </si>
  <si>
    <t>Mafube</t>
  </si>
  <si>
    <t>FS204</t>
  </si>
  <si>
    <t>Metsimaholo</t>
  </si>
  <si>
    <t>FS203</t>
  </si>
  <si>
    <t>Ngwathe</t>
  </si>
  <si>
    <t>FS201</t>
  </si>
  <si>
    <t>Moqhaka</t>
  </si>
  <si>
    <t>Total Thabo Mofutsanyana</t>
  </si>
  <si>
    <t>DC19</t>
  </si>
  <si>
    <t>Thabo Mofutsanyana</t>
  </si>
  <si>
    <t>FS196</t>
  </si>
  <si>
    <t>Mantsopa</t>
  </si>
  <si>
    <t>FS195</t>
  </si>
  <si>
    <t>Phumelela</t>
  </si>
  <si>
    <t>FS194</t>
  </si>
  <si>
    <t>Maluti-a-Phofung</t>
  </si>
  <si>
    <t>FS193</t>
  </si>
  <si>
    <t>Nketoana</t>
  </si>
  <si>
    <t>FS192</t>
  </si>
  <si>
    <t>Dihlabeng</t>
  </si>
  <si>
    <t>FS191</t>
  </si>
  <si>
    <t>Setsoto</t>
  </si>
  <si>
    <t>Total Lejweleputswa</t>
  </si>
  <si>
    <t>DC18</t>
  </si>
  <si>
    <t>Lejweleputswa</t>
  </si>
  <si>
    <t>FS185</t>
  </si>
  <si>
    <t>Nala</t>
  </si>
  <si>
    <t>FS184</t>
  </si>
  <si>
    <t>Matjhabeng</t>
  </si>
  <si>
    <t>FS183</t>
  </si>
  <si>
    <t>Tswelopele</t>
  </si>
  <si>
    <t>FS182</t>
  </si>
  <si>
    <t>Tokologo</t>
  </si>
  <si>
    <t>FS181</t>
  </si>
  <si>
    <t>Masilonyana</t>
  </si>
  <si>
    <t>Total Xhariep</t>
  </si>
  <si>
    <t>DC16</t>
  </si>
  <si>
    <t>Xhariep</t>
  </si>
  <si>
    <t>FS163</t>
  </si>
  <si>
    <t>Mohokare</t>
  </si>
  <si>
    <t>FS162</t>
  </si>
  <si>
    <t>Kopanong</t>
  </si>
  <si>
    <t>FS161</t>
  </si>
  <si>
    <t>Letsemeng</t>
  </si>
  <si>
    <t>MAN</t>
  </si>
  <si>
    <t>Mangaung</t>
  </si>
  <si>
    <t>FREE STATE</t>
  </si>
  <si>
    <t>Total Eastern Cape</t>
  </si>
  <si>
    <t>Total Alfred Nzo</t>
  </si>
  <si>
    <t>DC44</t>
  </si>
  <si>
    <t>Alfred Nzo</t>
  </si>
  <si>
    <t>EC444</t>
  </si>
  <si>
    <t>Ntabankulu</t>
  </si>
  <si>
    <t>EC443</t>
  </si>
  <si>
    <t>Mbizana</t>
  </si>
  <si>
    <t>EC442</t>
  </si>
  <si>
    <t>Umzimvubu</t>
  </si>
  <si>
    <t>EC441</t>
  </si>
  <si>
    <t>Matatiele</t>
  </si>
  <si>
    <t>Total O .R. Tambo</t>
  </si>
  <si>
    <t>DC15</t>
  </si>
  <si>
    <t>O .R. Tambo</t>
  </si>
  <si>
    <t>EC157</t>
  </si>
  <si>
    <t>King Sabata Dalindyebo</t>
  </si>
  <si>
    <t>EC156</t>
  </si>
  <si>
    <t>Mhlontlo</t>
  </si>
  <si>
    <t>EC155</t>
  </si>
  <si>
    <t>Nyandeni</t>
  </si>
  <si>
    <t>EC154</t>
  </si>
  <si>
    <t>Port St Johns</t>
  </si>
  <si>
    <t>EC153</t>
  </si>
  <si>
    <t>Ngquza Hills</t>
  </si>
  <si>
    <t>Total Joe Gqabi</t>
  </si>
  <si>
    <t>DC14</t>
  </si>
  <si>
    <t>Joe Gqabi</t>
  </si>
  <si>
    <t>EC145</t>
  </si>
  <si>
    <t>Walter Sisulu</t>
  </si>
  <si>
    <t>EC142</t>
  </si>
  <si>
    <t>Senqu</t>
  </si>
  <si>
    <t>EC141</t>
  </si>
  <si>
    <t>Elundini</t>
  </si>
  <si>
    <t>Total Chris Hani</t>
  </si>
  <si>
    <t>DC13</t>
  </si>
  <si>
    <t>Chris Hani</t>
  </si>
  <si>
    <t>EC139</t>
  </si>
  <si>
    <t>Enoch Mgijima</t>
  </si>
  <si>
    <t>EC138</t>
  </si>
  <si>
    <t>Sakhisizwe</t>
  </si>
  <si>
    <t>EC137</t>
  </si>
  <si>
    <t>Engcobo</t>
  </si>
  <si>
    <t>EC136</t>
  </si>
  <si>
    <t>Emalahleni (Ec)</t>
  </si>
  <si>
    <t>EC135</t>
  </si>
  <si>
    <t>Intsika Yethu</t>
  </si>
  <si>
    <t>EC131</t>
  </si>
  <si>
    <t>Inxuba Yethemba</t>
  </si>
  <si>
    <t>Total Amathole</t>
  </si>
  <si>
    <t>DC12</t>
  </si>
  <si>
    <t>Amathole</t>
  </si>
  <si>
    <t>EC129</t>
  </si>
  <si>
    <t>Raymond Mhlaba</t>
  </si>
  <si>
    <t>EC126</t>
  </si>
  <si>
    <t>Ngqushwa</t>
  </si>
  <si>
    <t>EC124</t>
  </si>
  <si>
    <t>Amahlathi</t>
  </si>
  <si>
    <t>EC123</t>
  </si>
  <si>
    <t>Great Kei</t>
  </si>
  <si>
    <t>EC122</t>
  </si>
  <si>
    <t>Mnquma</t>
  </si>
  <si>
    <t>EC121</t>
  </si>
  <si>
    <t>Mbhashe</t>
  </si>
  <si>
    <t>Total Sarah Baartman</t>
  </si>
  <si>
    <t>DC10</t>
  </si>
  <si>
    <t>Sarah Baartman</t>
  </si>
  <si>
    <t>EC109</t>
  </si>
  <si>
    <t>Kou-Kamma</t>
  </si>
  <si>
    <t>EC108</t>
  </si>
  <si>
    <t>Kouga</t>
  </si>
  <si>
    <t>EC106</t>
  </si>
  <si>
    <t>Sundays River Valley</t>
  </si>
  <si>
    <t>EC105</t>
  </si>
  <si>
    <t>Ndlambe</t>
  </si>
  <si>
    <t>EC104</t>
  </si>
  <si>
    <t>Makana</t>
  </si>
  <si>
    <t>EC102</t>
  </si>
  <si>
    <t>Blue Crane Route</t>
  </si>
  <si>
    <t>EC101</t>
  </si>
  <si>
    <t>Dr Beyers Naude</t>
  </si>
  <si>
    <t>NMA</t>
  </si>
  <si>
    <t>Nelson Mandela Bay</t>
  </si>
  <si>
    <t>BUF</t>
  </si>
  <si>
    <t>Buffalo City</t>
  </si>
  <si>
    <t>EASTERN CAPE</t>
  </si>
  <si>
    <t>Quarter 4 April - June Actual</t>
  </si>
  <si>
    <t>Month 12 June Actual</t>
  </si>
  <si>
    <t>Month 11 May   Actual</t>
  </si>
  <si>
    <t>Month 10 April Actual</t>
  </si>
  <si>
    <t>Quarter 3 Jan - March Actual</t>
  </si>
  <si>
    <t>Month 9 March Actual</t>
  </si>
  <si>
    <t>Month 8 February Actual</t>
  </si>
  <si>
    <t>Month 7 January Actual</t>
  </si>
  <si>
    <t>Quarter 2 Oct - Dec Actual</t>
  </si>
  <si>
    <t>Month 6 December Actual</t>
  </si>
  <si>
    <t>Month 5 November Actual</t>
  </si>
  <si>
    <t>Month 4 October Actual</t>
  </si>
  <si>
    <t>Quarter 1 July - Sept Actual</t>
  </si>
  <si>
    <t>Month 3 September Actual</t>
  </si>
  <si>
    <t>Month 2 August Actual</t>
  </si>
  <si>
    <t>Month 1   July    Actual</t>
  </si>
  <si>
    <t>%</t>
  </si>
  <si>
    <t>YTD      Actual</t>
  </si>
  <si>
    <t>Adjusted Budget</t>
  </si>
  <si>
    <t>Original Budget</t>
  </si>
  <si>
    <t>Code</t>
  </si>
  <si>
    <t>R thousands</t>
  </si>
  <si>
    <t>MONTHLY CAPITAL REVENUE AS AT 31 MARCH 2018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</si>
</sst>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,_);_(* \(#,##0,\);_(* &quot;- &quot;?_);_(@_)"/>
    <numFmt numFmtId="173" formatCode="0.0%;\(0.0%\);_(* &quot; - 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39" fillId="0" borderId="13" xfId="0" applyFont="1" applyBorder="1" applyAlignment="1" applyProtection="1">
      <alignment wrapText="1"/>
      <protection/>
    </xf>
    <xf numFmtId="0" fontId="40" fillId="0" borderId="13" xfId="0" applyFont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wrapText="1" indent="1"/>
      <protection/>
    </xf>
    <xf numFmtId="0" fontId="40" fillId="0" borderId="0" xfId="0" applyFont="1" applyBorder="1" applyAlignment="1" applyProtection="1">
      <alignment wrapText="1"/>
      <protection/>
    </xf>
    <xf numFmtId="172" fontId="40" fillId="0" borderId="13" xfId="0" applyNumberFormat="1" applyFont="1" applyBorder="1" applyAlignment="1" applyProtection="1">
      <alignment horizontal="right"/>
      <protection/>
    </xf>
    <xf numFmtId="172" fontId="40" fillId="0" borderId="0" xfId="0" applyNumberFormat="1" applyFont="1" applyBorder="1" applyAlignment="1" applyProtection="1">
      <alignment horizontal="right"/>
      <protection/>
    </xf>
    <xf numFmtId="173" fontId="40" fillId="0" borderId="0" xfId="0" applyNumberFormat="1" applyFont="1" applyBorder="1" applyAlignment="1" applyProtection="1">
      <alignment horizontal="right" wrapText="1"/>
      <protection/>
    </xf>
    <xf numFmtId="172" fontId="40" fillId="0" borderId="14" xfId="0" applyNumberFormat="1" applyFont="1" applyBorder="1" applyAlignment="1" applyProtection="1">
      <alignment horizontal="right"/>
      <protection/>
    </xf>
    <xf numFmtId="0" fontId="39" fillId="0" borderId="13" xfId="0" applyFont="1" applyBorder="1" applyAlignment="1" applyProtection="1">
      <alignment horizontal="right"/>
      <protection/>
    </xf>
    <xf numFmtId="0" fontId="39" fillId="0" borderId="0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 horizontal="right"/>
      <protection/>
    </xf>
    <xf numFmtId="172" fontId="39" fillId="0" borderId="13" xfId="0" applyNumberFormat="1" applyFont="1" applyBorder="1" applyAlignment="1" applyProtection="1">
      <alignment horizontal="right"/>
      <protection/>
    </xf>
    <xf numFmtId="172" fontId="39" fillId="0" borderId="0" xfId="0" applyNumberFormat="1" applyFont="1" applyBorder="1" applyAlignment="1" applyProtection="1">
      <alignment horizontal="right"/>
      <protection/>
    </xf>
    <xf numFmtId="173" fontId="39" fillId="0" borderId="0" xfId="0" applyNumberFormat="1" applyFont="1" applyBorder="1" applyAlignment="1" applyProtection="1">
      <alignment horizontal="right"/>
      <protection/>
    </xf>
    <xf numFmtId="172" fontId="39" fillId="0" borderId="14" xfId="0" applyNumberFormat="1" applyFont="1" applyBorder="1" applyAlignment="1" applyProtection="1">
      <alignment horizontal="right"/>
      <protection/>
    </xf>
    <xf numFmtId="172" fontId="2" fillId="0" borderId="13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173" fontId="2" fillId="0" borderId="0" xfId="0" applyNumberFormat="1" applyFont="1" applyBorder="1" applyAlignment="1" applyProtection="1">
      <alignment/>
      <protection/>
    </xf>
    <xf numFmtId="172" fontId="2" fillId="0" borderId="14" xfId="0" applyNumberFormat="1" applyFont="1" applyBorder="1" applyAlignment="1" applyProtection="1">
      <alignment/>
      <protection/>
    </xf>
    <xf numFmtId="0" fontId="39" fillId="0" borderId="15" xfId="0" applyFont="1" applyBorder="1" applyAlignment="1" applyProtection="1">
      <alignment horizontal="right"/>
      <protection/>
    </xf>
    <xf numFmtId="0" fontId="39" fillId="0" borderId="16" xfId="0" applyFont="1" applyBorder="1" applyAlignment="1" applyProtection="1">
      <alignment horizontal="left"/>
      <protection/>
    </xf>
    <xf numFmtId="0" fontId="39" fillId="0" borderId="16" xfId="0" applyFont="1" applyBorder="1" applyAlignment="1" applyProtection="1">
      <alignment horizontal="right"/>
      <protection/>
    </xf>
    <xf numFmtId="172" fontId="39" fillId="0" borderId="15" xfId="0" applyNumberFormat="1" applyFont="1" applyBorder="1" applyAlignment="1" applyProtection="1">
      <alignment horizontal="right"/>
      <protection/>
    </xf>
    <xf numFmtId="172" fontId="39" fillId="0" borderId="16" xfId="0" applyNumberFormat="1" applyFont="1" applyBorder="1" applyAlignment="1" applyProtection="1">
      <alignment horizontal="right"/>
      <protection/>
    </xf>
    <xf numFmtId="173" fontId="39" fillId="0" borderId="16" xfId="0" applyNumberFormat="1" applyFont="1" applyBorder="1" applyAlignment="1" applyProtection="1">
      <alignment horizontal="right"/>
      <protection/>
    </xf>
    <xf numFmtId="172" fontId="39" fillId="0" borderId="17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1" fillId="0" borderId="1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6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39" fillId="0" borderId="20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/>
      <protection/>
    </xf>
    <xf numFmtId="172" fontId="2" fillId="0" borderId="19" xfId="0" applyNumberFormat="1" applyFon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3" fontId="2" fillId="0" borderId="20" xfId="0" applyNumberFormat="1" applyFont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0" fontId="39" fillId="0" borderId="19" xfId="0" applyFont="1" applyBorder="1" applyAlignment="1" applyProtection="1">
      <alignment horizontal="right"/>
      <protection/>
    </xf>
    <xf numFmtId="0" fontId="39" fillId="0" borderId="20" xfId="0" applyFont="1" applyBorder="1" applyAlignment="1" applyProtection="1">
      <alignment horizontal="left"/>
      <protection/>
    </xf>
    <xf numFmtId="0" fontId="39" fillId="0" borderId="20" xfId="0" applyFont="1" applyBorder="1" applyAlignment="1" applyProtection="1">
      <alignment horizontal="right"/>
      <protection/>
    </xf>
    <xf numFmtId="172" fontId="39" fillId="0" borderId="19" xfId="0" applyNumberFormat="1" applyFont="1" applyBorder="1" applyAlignment="1" applyProtection="1">
      <alignment horizontal="right"/>
      <protection/>
    </xf>
    <xf numFmtId="172" fontId="39" fillId="0" borderId="20" xfId="0" applyNumberFormat="1" applyFont="1" applyBorder="1" applyAlignment="1" applyProtection="1">
      <alignment horizontal="right"/>
      <protection/>
    </xf>
    <xf numFmtId="173" fontId="39" fillId="0" borderId="20" xfId="0" applyNumberFormat="1" applyFont="1" applyBorder="1" applyAlignment="1" applyProtection="1">
      <alignment horizontal="right"/>
      <protection/>
    </xf>
    <xf numFmtId="172" fontId="39" fillId="0" borderId="21" xfId="0" applyNumberFormat="1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19" width="10.7109375" style="1" customWidth="1"/>
    <col min="20" max="23" width="10.7109375" style="1" hidden="1" customWidth="1"/>
    <col min="24" max="16384" width="9.140625" style="1" customWidth="1"/>
  </cols>
  <sheetData>
    <row r="1" spans="1:23" s="46" customFormat="1" ht="12.75">
      <c r="A1" s="45" t="s">
        <v>604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48" customHeight="1">
      <c r="A2" s="2"/>
      <c r="B2" s="3" t="s">
        <v>603</v>
      </c>
      <c r="C2" s="4" t="s">
        <v>602</v>
      </c>
      <c r="D2" s="5" t="s">
        <v>601</v>
      </c>
      <c r="E2" s="6" t="s">
        <v>600</v>
      </c>
      <c r="F2" s="6" t="s">
        <v>599</v>
      </c>
      <c r="G2" s="7" t="s">
        <v>598</v>
      </c>
      <c r="H2" s="5" t="s">
        <v>597</v>
      </c>
      <c r="I2" s="6" t="s">
        <v>596</v>
      </c>
      <c r="J2" s="7" t="s">
        <v>595</v>
      </c>
      <c r="K2" s="7" t="s">
        <v>594</v>
      </c>
      <c r="L2" s="5" t="s">
        <v>593</v>
      </c>
      <c r="M2" s="6" t="s">
        <v>592</v>
      </c>
      <c r="N2" s="7" t="s">
        <v>591</v>
      </c>
      <c r="O2" s="7" t="s">
        <v>590</v>
      </c>
      <c r="P2" s="5" t="s">
        <v>589</v>
      </c>
      <c r="Q2" s="6" t="s">
        <v>588</v>
      </c>
      <c r="R2" s="7" t="s">
        <v>587</v>
      </c>
      <c r="S2" s="7" t="s">
        <v>586</v>
      </c>
      <c r="T2" s="5" t="s">
        <v>585</v>
      </c>
      <c r="U2" s="6" t="s">
        <v>584</v>
      </c>
      <c r="V2" s="7" t="s">
        <v>583</v>
      </c>
      <c r="W2" s="7" t="s">
        <v>582</v>
      </c>
    </row>
    <row r="3" spans="1:23" ht="12.75">
      <c r="A3" s="8"/>
      <c r="B3" s="9" t="s">
        <v>72</v>
      </c>
      <c r="C3" s="10"/>
      <c r="D3" s="8"/>
      <c r="E3" s="10"/>
      <c r="F3" s="10"/>
      <c r="G3" s="10"/>
      <c r="H3" s="8"/>
      <c r="I3" s="10"/>
      <c r="J3" s="10"/>
      <c r="K3" s="8"/>
      <c r="L3" s="8"/>
      <c r="M3" s="10"/>
      <c r="N3" s="10"/>
      <c r="O3" s="8"/>
      <c r="P3" s="8"/>
      <c r="Q3" s="10"/>
      <c r="R3" s="10"/>
      <c r="S3" s="48"/>
      <c r="T3" s="8"/>
      <c r="U3" s="10"/>
      <c r="V3" s="10"/>
      <c r="W3" s="11"/>
    </row>
    <row r="4" spans="1:23" ht="12.75">
      <c r="A4" s="12"/>
      <c r="B4" s="9" t="s">
        <v>581</v>
      </c>
      <c r="C4" s="10"/>
      <c r="D4" s="8"/>
      <c r="E4" s="10"/>
      <c r="F4" s="10"/>
      <c r="G4" s="10"/>
      <c r="H4" s="8"/>
      <c r="I4" s="10"/>
      <c r="J4" s="10"/>
      <c r="K4" s="8"/>
      <c r="L4" s="8"/>
      <c r="M4" s="10"/>
      <c r="N4" s="10"/>
      <c r="O4" s="8"/>
      <c r="P4" s="8"/>
      <c r="Q4" s="10"/>
      <c r="R4" s="10"/>
      <c r="S4" s="11"/>
      <c r="T4" s="8"/>
      <c r="U4" s="10"/>
      <c r="V4" s="10"/>
      <c r="W4" s="11"/>
    </row>
    <row r="5" spans="1:23" ht="12.75">
      <c r="A5" s="13" t="s">
        <v>70</v>
      </c>
      <c r="B5" s="14" t="s">
        <v>580</v>
      </c>
      <c r="C5" s="15" t="s">
        <v>579</v>
      </c>
      <c r="D5" s="16">
        <v>1646166419</v>
      </c>
      <c r="E5" s="17">
        <v>1634319577</v>
      </c>
      <c r="F5" s="17">
        <v>606911208</v>
      </c>
      <c r="G5" s="18">
        <f>IF($E5=0,0,$F5/$E5)</f>
        <v>0.3713540586193443</v>
      </c>
      <c r="H5" s="16">
        <v>2308097</v>
      </c>
      <c r="I5" s="17">
        <v>40221732</v>
      </c>
      <c r="J5" s="17">
        <v>85095343</v>
      </c>
      <c r="K5" s="16">
        <v>127625172</v>
      </c>
      <c r="L5" s="16">
        <v>85567051</v>
      </c>
      <c r="M5" s="17">
        <v>90386350</v>
      </c>
      <c r="N5" s="17">
        <v>123229650</v>
      </c>
      <c r="O5" s="16">
        <v>299183051</v>
      </c>
      <c r="P5" s="16">
        <v>40944148</v>
      </c>
      <c r="Q5" s="17">
        <v>50319464</v>
      </c>
      <c r="R5" s="17">
        <v>88839373</v>
      </c>
      <c r="S5" s="19">
        <v>180102985</v>
      </c>
      <c r="T5" s="16">
        <v>0</v>
      </c>
      <c r="U5" s="17">
        <v>0</v>
      </c>
      <c r="V5" s="17">
        <v>0</v>
      </c>
      <c r="W5" s="19">
        <v>0</v>
      </c>
    </row>
    <row r="6" spans="1:23" ht="12.75">
      <c r="A6" s="13" t="s">
        <v>70</v>
      </c>
      <c r="B6" s="14" t="s">
        <v>578</v>
      </c>
      <c r="C6" s="15" t="s">
        <v>577</v>
      </c>
      <c r="D6" s="16">
        <v>1601891266</v>
      </c>
      <c r="E6" s="17">
        <v>1669908605</v>
      </c>
      <c r="F6" s="17">
        <v>820062625</v>
      </c>
      <c r="G6" s="18">
        <f>IF($E6=0,0,$F6/$E6)</f>
        <v>0.4910823398026624</v>
      </c>
      <c r="H6" s="16">
        <v>40189928</v>
      </c>
      <c r="I6" s="17">
        <v>89580008</v>
      </c>
      <c r="J6" s="17">
        <v>101725851</v>
      </c>
      <c r="K6" s="16">
        <v>231495787</v>
      </c>
      <c r="L6" s="16">
        <v>105365502</v>
      </c>
      <c r="M6" s="17">
        <v>99782189</v>
      </c>
      <c r="N6" s="17">
        <v>141257245</v>
      </c>
      <c r="O6" s="16">
        <v>346404936</v>
      </c>
      <c r="P6" s="16">
        <v>70977770</v>
      </c>
      <c r="Q6" s="17">
        <v>70926796</v>
      </c>
      <c r="R6" s="17">
        <v>100257336</v>
      </c>
      <c r="S6" s="19">
        <v>242161902</v>
      </c>
      <c r="T6" s="16">
        <v>0</v>
      </c>
      <c r="U6" s="17">
        <v>0</v>
      </c>
      <c r="V6" s="17">
        <v>0</v>
      </c>
      <c r="W6" s="19">
        <v>0</v>
      </c>
    </row>
    <row r="7" spans="1:23" ht="12.75">
      <c r="A7" s="20"/>
      <c r="B7" s="21" t="s">
        <v>67</v>
      </c>
      <c r="C7" s="22"/>
      <c r="D7" s="23">
        <f>SUM(D5:D6)</f>
        <v>3248057685</v>
      </c>
      <c r="E7" s="24">
        <f>SUM(E5:E6)</f>
        <v>3304228182</v>
      </c>
      <c r="F7" s="24">
        <f>SUM(F5:F6)</f>
        <v>1426973833</v>
      </c>
      <c r="G7" s="25">
        <f>IF($E7=0,0,$F7/$E7)</f>
        <v>0.43186298112628346</v>
      </c>
      <c r="H7" s="23">
        <f aca="true" t="shared" si="0" ref="H7:W7">SUM(H5:H6)</f>
        <v>42498025</v>
      </c>
      <c r="I7" s="24">
        <f t="shared" si="0"/>
        <v>129801740</v>
      </c>
      <c r="J7" s="24">
        <f t="shared" si="0"/>
        <v>186821194</v>
      </c>
      <c r="K7" s="23">
        <f t="shared" si="0"/>
        <v>359120959</v>
      </c>
      <c r="L7" s="23">
        <f t="shared" si="0"/>
        <v>190932553</v>
      </c>
      <c r="M7" s="24">
        <f t="shared" si="0"/>
        <v>190168539</v>
      </c>
      <c r="N7" s="24">
        <f t="shared" si="0"/>
        <v>264486895</v>
      </c>
      <c r="O7" s="23">
        <f t="shared" si="0"/>
        <v>645587987</v>
      </c>
      <c r="P7" s="23">
        <f t="shared" si="0"/>
        <v>111921918</v>
      </c>
      <c r="Q7" s="24">
        <f t="shared" si="0"/>
        <v>121246260</v>
      </c>
      <c r="R7" s="24">
        <f t="shared" si="0"/>
        <v>189096709</v>
      </c>
      <c r="S7" s="26">
        <f t="shared" si="0"/>
        <v>422264887</v>
      </c>
      <c r="T7" s="23">
        <f t="shared" si="0"/>
        <v>0</v>
      </c>
      <c r="U7" s="24">
        <f t="shared" si="0"/>
        <v>0</v>
      </c>
      <c r="V7" s="24">
        <f t="shared" si="0"/>
        <v>0</v>
      </c>
      <c r="W7" s="26">
        <f t="shared" si="0"/>
        <v>0</v>
      </c>
    </row>
    <row r="8" spans="1:23" ht="12.75">
      <c r="A8" s="13" t="s">
        <v>8</v>
      </c>
      <c r="B8" s="14" t="s">
        <v>576</v>
      </c>
      <c r="C8" s="15" t="s">
        <v>575</v>
      </c>
      <c r="D8" s="16">
        <v>64760430</v>
      </c>
      <c r="E8" s="17">
        <v>72647399</v>
      </c>
      <c r="F8" s="17">
        <v>36933675</v>
      </c>
      <c r="G8" s="18">
        <f>IF($E8=0,0,$F8/$E8)</f>
        <v>0.5083963845698041</v>
      </c>
      <c r="H8" s="16">
        <v>0</v>
      </c>
      <c r="I8" s="17">
        <v>7811152</v>
      </c>
      <c r="J8" s="17">
        <v>5807084</v>
      </c>
      <c r="K8" s="16">
        <v>13618236</v>
      </c>
      <c r="L8" s="16">
        <v>3811906</v>
      </c>
      <c r="M8" s="17">
        <v>3641754</v>
      </c>
      <c r="N8" s="17">
        <v>2261006</v>
      </c>
      <c r="O8" s="16">
        <v>9714666</v>
      </c>
      <c r="P8" s="16">
        <v>12471199</v>
      </c>
      <c r="Q8" s="17">
        <v>756473</v>
      </c>
      <c r="R8" s="17">
        <v>373101</v>
      </c>
      <c r="S8" s="19">
        <v>13600773</v>
      </c>
      <c r="T8" s="16">
        <v>0</v>
      </c>
      <c r="U8" s="17">
        <v>0</v>
      </c>
      <c r="V8" s="17">
        <v>0</v>
      </c>
      <c r="W8" s="19">
        <v>0</v>
      </c>
    </row>
    <row r="9" spans="1:23" ht="12.75">
      <c r="A9" s="13" t="s">
        <v>8</v>
      </c>
      <c r="B9" s="14" t="s">
        <v>574</v>
      </c>
      <c r="C9" s="15" t="s">
        <v>573</v>
      </c>
      <c r="D9" s="16">
        <v>33150200</v>
      </c>
      <c r="E9" s="17">
        <v>32671360</v>
      </c>
      <c r="F9" s="17">
        <v>17056985</v>
      </c>
      <c r="G9" s="18">
        <f aca="true" t="shared" si="1" ref="G9:G51">IF($E9=0,0,$F9/$E9)</f>
        <v>0.5220775933416913</v>
      </c>
      <c r="H9" s="16">
        <v>0</v>
      </c>
      <c r="I9" s="17">
        <v>0</v>
      </c>
      <c r="J9" s="17">
        <v>678089</v>
      </c>
      <c r="K9" s="16">
        <v>678089</v>
      </c>
      <c r="L9" s="16">
        <v>663273</v>
      </c>
      <c r="M9" s="17">
        <v>2995522</v>
      </c>
      <c r="N9" s="17">
        <v>5610527</v>
      </c>
      <c r="O9" s="16">
        <v>9269322</v>
      </c>
      <c r="P9" s="16">
        <v>365424</v>
      </c>
      <c r="Q9" s="17">
        <v>2262943</v>
      </c>
      <c r="R9" s="17">
        <v>4481207</v>
      </c>
      <c r="S9" s="19">
        <v>7109574</v>
      </c>
      <c r="T9" s="16">
        <v>0</v>
      </c>
      <c r="U9" s="17">
        <v>0</v>
      </c>
      <c r="V9" s="17">
        <v>0</v>
      </c>
      <c r="W9" s="19">
        <v>0</v>
      </c>
    </row>
    <row r="10" spans="1:23" ht="12.75">
      <c r="A10" s="13" t="s">
        <v>8</v>
      </c>
      <c r="B10" s="14" t="s">
        <v>572</v>
      </c>
      <c r="C10" s="15" t="s">
        <v>571</v>
      </c>
      <c r="D10" s="16">
        <v>149402625</v>
      </c>
      <c r="E10" s="17">
        <v>149402625</v>
      </c>
      <c r="F10" s="17">
        <v>12817152</v>
      </c>
      <c r="G10" s="18">
        <f t="shared" si="1"/>
        <v>0.08578933603074243</v>
      </c>
      <c r="H10" s="16">
        <v>0</v>
      </c>
      <c r="I10" s="17">
        <v>0</v>
      </c>
      <c r="J10" s="17">
        <v>0</v>
      </c>
      <c r="K10" s="16">
        <v>0</v>
      </c>
      <c r="L10" s="16">
        <v>0</v>
      </c>
      <c r="M10" s="17">
        <v>12349642</v>
      </c>
      <c r="N10" s="17">
        <v>0</v>
      </c>
      <c r="O10" s="16">
        <v>12349642</v>
      </c>
      <c r="P10" s="16">
        <v>263769</v>
      </c>
      <c r="Q10" s="17">
        <v>203741</v>
      </c>
      <c r="R10" s="17">
        <v>0</v>
      </c>
      <c r="S10" s="19">
        <v>467510</v>
      </c>
      <c r="T10" s="16">
        <v>0</v>
      </c>
      <c r="U10" s="17">
        <v>0</v>
      </c>
      <c r="V10" s="17">
        <v>0</v>
      </c>
      <c r="W10" s="19">
        <v>0</v>
      </c>
    </row>
    <row r="11" spans="1:23" ht="12.75">
      <c r="A11" s="13" t="s">
        <v>8</v>
      </c>
      <c r="B11" s="14" t="s">
        <v>570</v>
      </c>
      <c r="C11" s="15" t="s">
        <v>569</v>
      </c>
      <c r="D11" s="16">
        <v>46013710</v>
      </c>
      <c r="E11" s="17">
        <v>47475000</v>
      </c>
      <c r="F11" s="17">
        <v>23909407</v>
      </c>
      <c r="G11" s="18">
        <f t="shared" si="1"/>
        <v>0.503621000526593</v>
      </c>
      <c r="H11" s="16">
        <v>1989687</v>
      </c>
      <c r="I11" s="17">
        <v>1676822</v>
      </c>
      <c r="J11" s="17">
        <v>385283</v>
      </c>
      <c r="K11" s="16">
        <v>4051792</v>
      </c>
      <c r="L11" s="16">
        <v>2111668</v>
      </c>
      <c r="M11" s="17">
        <v>4481493</v>
      </c>
      <c r="N11" s="17">
        <v>1677847</v>
      </c>
      <c r="O11" s="16">
        <v>8271008</v>
      </c>
      <c r="P11" s="16">
        <v>3730406</v>
      </c>
      <c r="Q11" s="17">
        <v>3546147</v>
      </c>
      <c r="R11" s="17">
        <v>4310054</v>
      </c>
      <c r="S11" s="19">
        <v>11586607</v>
      </c>
      <c r="T11" s="16">
        <v>0</v>
      </c>
      <c r="U11" s="17">
        <v>0</v>
      </c>
      <c r="V11" s="17">
        <v>0</v>
      </c>
      <c r="W11" s="19">
        <v>0</v>
      </c>
    </row>
    <row r="12" spans="1:23" ht="12.75">
      <c r="A12" s="13" t="s">
        <v>8</v>
      </c>
      <c r="B12" s="14" t="s">
        <v>568</v>
      </c>
      <c r="C12" s="15" t="s">
        <v>567</v>
      </c>
      <c r="D12" s="16">
        <v>78155048</v>
      </c>
      <c r="E12" s="17">
        <v>76916840</v>
      </c>
      <c r="F12" s="17">
        <v>43419021</v>
      </c>
      <c r="G12" s="18">
        <f t="shared" si="1"/>
        <v>0.5644930420958532</v>
      </c>
      <c r="H12" s="16">
        <v>4689085</v>
      </c>
      <c r="I12" s="17">
        <v>1325856</v>
      </c>
      <c r="J12" s="17">
        <v>1572369</v>
      </c>
      <c r="K12" s="16">
        <v>7587310</v>
      </c>
      <c r="L12" s="16">
        <v>11775221</v>
      </c>
      <c r="M12" s="17">
        <v>3589231</v>
      </c>
      <c r="N12" s="17">
        <v>4658211</v>
      </c>
      <c r="O12" s="16">
        <v>20022663</v>
      </c>
      <c r="P12" s="16">
        <v>6986549</v>
      </c>
      <c r="Q12" s="17">
        <v>4836741</v>
      </c>
      <c r="R12" s="17">
        <v>3985758</v>
      </c>
      <c r="S12" s="19">
        <v>15809048</v>
      </c>
      <c r="T12" s="16">
        <v>0</v>
      </c>
      <c r="U12" s="17">
        <v>0</v>
      </c>
      <c r="V12" s="17">
        <v>0</v>
      </c>
      <c r="W12" s="19">
        <v>0</v>
      </c>
    </row>
    <row r="13" spans="1:23" ht="12.75">
      <c r="A13" s="13" t="s">
        <v>8</v>
      </c>
      <c r="B13" s="14" t="s">
        <v>566</v>
      </c>
      <c r="C13" s="15" t="s">
        <v>565</v>
      </c>
      <c r="D13" s="16">
        <v>59679721</v>
      </c>
      <c r="E13" s="17">
        <v>69433720</v>
      </c>
      <c r="F13" s="17">
        <v>23117881</v>
      </c>
      <c r="G13" s="18">
        <f t="shared" si="1"/>
        <v>0.3329489043651989</v>
      </c>
      <c r="H13" s="16">
        <v>0</v>
      </c>
      <c r="I13" s="17">
        <v>37021</v>
      </c>
      <c r="J13" s="17">
        <v>360734</v>
      </c>
      <c r="K13" s="16">
        <v>397755</v>
      </c>
      <c r="L13" s="16">
        <v>921109</v>
      </c>
      <c r="M13" s="17">
        <v>11065162</v>
      </c>
      <c r="N13" s="17">
        <v>1482231</v>
      </c>
      <c r="O13" s="16">
        <v>13468502</v>
      </c>
      <c r="P13" s="16">
        <v>3097957</v>
      </c>
      <c r="Q13" s="17">
        <v>5058393</v>
      </c>
      <c r="R13" s="17">
        <v>1095274</v>
      </c>
      <c r="S13" s="19">
        <v>9251624</v>
      </c>
      <c r="T13" s="16">
        <v>0</v>
      </c>
      <c r="U13" s="17">
        <v>0</v>
      </c>
      <c r="V13" s="17">
        <v>0</v>
      </c>
      <c r="W13" s="19">
        <v>0</v>
      </c>
    </row>
    <row r="14" spans="1:23" ht="12.75">
      <c r="A14" s="13" t="s">
        <v>8</v>
      </c>
      <c r="B14" s="14" t="s">
        <v>564</v>
      </c>
      <c r="C14" s="15" t="s">
        <v>563</v>
      </c>
      <c r="D14" s="16">
        <v>19943892</v>
      </c>
      <c r="E14" s="17">
        <v>23302601</v>
      </c>
      <c r="F14" s="17">
        <v>16795801</v>
      </c>
      <c r="G14" s="18">
        <f t="shared" si="1"/>
        <v>0.7207693681919886</v>
      </c>
      <c r="H14" s="16">
        <v>1599485</v>
      </c>
      <c r="I14" s="17">
        <v>946264</v>
      </c>
      <c r="J14" s="17">
        <v>1456262</v>
      </c>
      <c r="K14" s="16">
        <v>4002011</v>
      </c>
      <c r="L14" s="16">
        <v>0</v>
      </c>
      <c r="M14" s="17">
        <v>2063766</v>
      </c>
      <c r="N14" s="17">
        <v>2897279</v>
      </c>
      <c r="O14" s="16">
        <v>4961045</v>
      </c>
      <c r="P14" s="16">
        <v>1766981</v>
      </c>
      <c r="Q14" s="17">
        <v>4352778</v>
      </c>
      <c r="R14" s="17">
        <v>1712986</v>
      </c>
      <c r="S14" s="19">
        <v>7832745</v>
      </c>
      <c r="T14" s="16">
        <v>0</v>
      </c>
      <c r="U14" s="17">
        <v>0</v>
      </c>
      <c r="V14" s="17">
        <v>0</v>
      </c>
      <c r="W14" s="19">
        <v>0</v>
      </c>
    </row>
    <row r="15" spans="1:23" ht="12.75">
      <c r="A15" s="13" t="s">
        <v>5</v>
      </c>
      <c r="B15" s="14" t="s">
        <v>562</v>
      </c>
      <c r="C15" s="15" t="s">
        <v>561</v>
      </c>
      <c r="D15" s="16">
        <v>1012000</v>
      </c>
      <c r="E15" s="17">
        <v>4307000</v>
      </c>
      <c r="F15" s="17">
        <v>1891137</v>
      </c>
      <c r="G15" s="18">
        <f t="shared" si="1"/>
        <v>0.43908451358254</v>
      </c>
      <c r="H15" s="16">
        <v>0</v>
      </c>
      <c r="I15" s="17">
        <v>0</v>
      </c>
      <c r="J15" s="17">
        <v>109853</v>
      </c>
      <c r="K15" s="16">
        <v>109853</v>
      </c>
      <c r="L15" s="16">
        <v>1467440</v>
      </c>
      <c r="M15" s="17">
        <v>0</v>
      </c>
      <c r="N15" s="17">
        <v>26361</v>
      </c>
      <c r="O15" s="16">
        <v>1493801</v>
      </c>
      <c r="P15" s="16">
        <v>63489</v>
      </c>
      <c r="Q15" s="17">
        <v>223994</v>
      </c>
      <c r="R15" s="17">
        <v>0</v>
      </c>
      <c r="S15" s="19">
        <v>287483</v>
      </c>
      <c r="T15" s="16">
        <v>0</v>
      </c>
      <c r="U15" s="17">
        <v>0</v>
      </c>
      <c r="V15" s="17">
        <v>0</v>
      </c>
      <c r="W15" s="19">
        <v>0</v>
      </c>
    </row>
    <row r="16" spans="1:23" ht="12.75">
      <c r="A16" s="20"/>
      <c r="B16" s="21" t="s">
        <v>560</v>
      </c>
      <c r="C16" s="22"/>
      <c r="D16" s="23">
        <f>SUM(D8:D15)</f>
        <v>452117626</v>
      </c>
      <c r="E16" s="24">
        <f>SUM(E8:E15)</f>
        <v>476156545</v>
      </c>
      <c r="F16" s="24">
        <f>SUM(F8:F15)</f>
        <v>175941059</v>
      </c>
      <c r="G16" s="25">
        <f t="shared" si="1"/>
        <v>0.3695025529891645</v>
      </c>
      <c r="H16" s="23">
        <f aca="true" t="shared" si="2" ref="H16:W16">SUM(H8:H15)</f>
        <v>8278257</v>
      </c>
      <c r="I16" s="24">
        <f t="shared" si="2"/>
        <v>11797115</v>
      </c>
      <c r="J16" s="24">
        <f t="shared" si="2"/>
        <v>10369674</v>
      </c>
      <c r="K16" s="23">
        <f t="shared" si="2"/>
        <v>30445046</v>
      </c>
      <c r="L16" s="23">
        <f t="shared" si="2"/>
        <v>20750617</v>
      </c>
      <c r="M16" s="24">
        <f t="shared" si="2"/>
        <v>40186570</v>
      </c>
      <c r="N16" s="24">
        <f t="shared" si="2"/>
        <v>18613462</v>
      </c>
      <c r="O16" s="23">
        <f t="shared" si="2"/>
        <v>79550649</v>
      </c>
      <c r="P16" s="23">
        <f t="shared" si="2"/>
        <v>28745774</v>
      </c>
      <c r="Q16" s="24">
        <f t="shared" si="2"/>
        <v>21241210</v>
      </c>
      <c r="R16" s="24">
        <f t="shared" si="2"/>
        <v>15958380</v>
      </c>
      <c r="S16" s="26">
        <f t="shared" si="2"/>
        <v>65945364</v>
      </c>
      <c r="T16" s="23">
        <f t="shared" si="2"/>
        <v>0</v>
      </c>
      <c r="U16" s="24">
        <f t="shared" si="2"/>
        <v>0</v>
      </c>
      <c r="V16" s="24">
        <f t="shared" si="2"/>
        <v>0</v>
      </c>
      <c r="W16" s="26">
        <f t="shared" si="2"/>
        <v>0</v>
      </c>
    </row>
    <row r="17" spans="1:23" ht="12.75">
      <c r="A17" s="13" t="s">
        <v>8</v>
      </c>
      <c r="B17" s="14" t="s">
        <v>559</v>
      </c>
      <c r="C17" s="15" t="s">
        <v>558</v>
      </c>
      <c r="D17" s="16">
        <v>77867140</v>
      </c>
      <c r="E17" s="17">
        <v>77867140</v>
      </c>
      <c r="F17" s="17">
        <v>27262635</v>
      </c>
      <c r="G17" s="18">
        <f t="shared" si="1"/>
        <v>0.3501173280539134</v>
      </c>
      <c r="H17" s="16">
        <v>2340929</v>
      </c>
      <c r="I17" s="17">
        <v>2967338</v>
      </c>
      <c r="J17" s="17">
        <v>6265608</v>
      </c>
      <c r="K17" s="16">
        <v>11573875</v>
      </c>
      <c r="L17" s="16">
        <v>2239220</v>
      </c>
      <c r="M17" s="17">
        <v>8471737</v>
      </c>
      <c r="N17" s="17">
        <v>37017</v>
      </c>
      <c r="O17" s="16">
        <v>10747974</v>
      </c>
      <c r="P17" s="16">
        <v>1865398</v>
      </c>
      <c r="Q17" s="17">
        <v>1537694</v>
      </c>
      <c r="R17" s="17">
        <v>1537694</v>
      </c>
      <c r="S17" s="19">
        <v>4940786</v>
      </c>
      <c r="T17" s="16">
        <v>0</v>
      </c>
      <c r="U17" s="17">
        <v>0</v>
      </c>
      <c r="V17" s="17">
        <v>0</v>
      </c>
      <c r="W17" s="19">
        <v>0</v>
      </c>
    </row>
    <row r="18" spans="1:23" ht="12.75">
      <c r="A18" s="13" t="s">
        <v>8</v>
      </c>
      <c r="B18" s="14" t="s">
        <v>557</v>
      </c>
      <c r="C18" s="15" t="s">
        <v>556</v>
      </c>
      <c r="D18" s="16">
        <v>68776000</v>
      </c>
      <c r="E18" s="17">
        <v>30799732</v>
      </c>
      <c r="F18" s="17">
        <v>3252714</v>
      </c>
      <c r="G18" s="18">
        <f t="shared" si="1"/>
        <v>0.10560851633384342</v>
      </c>
      <c r="H18" s="16">
        <v>35703</v>
      </c>
      <c r="I18" s="17">
        <v>0</v>
      </c>
      <c r="J18" s="17">
        <v>2743360</v>
      </c>
      <c r="K18" s="16">
        <v>2779063</v>
      </c>
      <c r="L18" s="16">
        <v>0</v>
      </c>
      <c r="M18" s="17">
        <v>0</v>
      </c>
      <c r="N18" s="17">
        <v>375260</v>
      </c>
      <c r="O18" s="16">
        <v>375260</v>
      </c>
      <c r="P18" s="16">
        <v>98391</v>
      </c>
      <c r="Q18" s="17">
        <v>0</v>
      </c>
      <c r="R18" s="17">
        <v>0</v>
      </c>
      <c r="S18" s="19">
        <v>98391</v>
      </c>
      <c r="T18" s="16">
        <v>0</v>
      </c>
      <c r="U18" s="17">
        <v>0</v>
      </c>
      <c r="V18" s="17">
        <v>0</v>
      </c>
      <c r="W18" s="19">
        <v>0</v>
      </c>
    </row>
    <row r="19" spans="1:23" ht="12.75">
      <c r="A19" s="13" t="s">
        <v>8</v>
      </c>
      <c r="B19" s="14" t="s">
        <v>555</v>
      </c>
      <c r="C19" s="15" t="s">
        <v>554</v>
      </c>
      <c r="D19" s="16">
        <v>17714250</v>
      </c>
      <c r="E19" s="17">
        <v>15614250</v>
      </c>
      <c r="F19" s="17">
        <v>9817874</v>
      </c>
      <c r="G19" s="18">
        <f t="shared" si="1"/>
        <v>0.6287765342555678</v>
      </c>
      <c r="H19" s="16">
        <v>0</v>
      </c>
      <c r="I19" s="17">
        <v>903548</v>
      </c>
      <c r="J19" s="17">
        <v>1811035</v>
      </c>
      <c r="K19" s="16">
        <v>2714583</v>
      </c>
      <c r="L19" s="16">
        <v>1900276</v>
      </c>
      <c r="M19" s="17">
        <v>9603</v>
      </c>
      <c r="N19" s="17">
        <v>2190066</v>
      </c>
      <c r="O19" s="16">
        <v>4099945</v>
      </c>
      <c r="P19" s="16">
        <v>0</v>
      </c>
      <c r="Q19" s="17">
        <v>93083</v>
      </c>
      <c r="R19" s="17">
        <v>2910263</v>
      </c>
      <c r="S19" s="19">
        <v>3003346</v>
      </c>
      <c r="T19" s="16">
        <v>0</v>
      </c>
      <c r="U19" s="17">
        <v>0</v>
      </c>
      <c r="V19" s="17">
        <v>0</v>
      </c>
      <c r="W19" s="19">
        <v>0</v>
      </c>
    </row>
    <row r="20" spans="1:23" ht="12.75">
      <c r="A20" s="13" t="s">
        <v>8</v>
      </c>
      <c r="B20" s="14" t="s">
        <v>553</v>
      </c>
      <c r="C20" s="15" t="s">
        <v>552</v>
      </c>
      <c r="D20" s="16">
        <v>32145300</v>
      </c>
      <c r="E20" s="17">
        <v>34957360</v>
      </c>
      <c r="F20" s="17">
        <v>15809465</v>
      </c>
      <c r="G20" s="18">
        <f t="shared" si="1"/>
        <v>0.45224996967734404</v>
      </c>
      <c r="H20" s="16">
        <v>147033</v>
      </c>
      <c r="I20" s="17">
        <v>774055</v>
      </c>
      <c r="J20" s="17">
        <v>132226</v>
      </c>
      <c r="K20" s="16">
        <v>1053314</v>
      </c>
      <c r="L20" s="16">
        <v>371239</v>
      </c>
      <c r="M20" s="17">
        <v>6167705</v>
      </c>
      <c r="N20" s="17">
        <v>82171</v>
      </c>
      <c r="O20" s="16">
        <v>6621115</v>
      </c>
      <c r="P20" s="16">
        <v>1738598</v>
      </c>
      <c r="Q20" s="17">
        <v>4308904</v>
      </c>
      <c r="R20" s="17">
        <v>2087534</v>
      </c>
      <c r="S20" s="19">
        <v>8135036</v>
      </c>
      <c r="T20" s="16">
        <v>0</v>
      </c>
      <c r="U20" s="17">
        <v>0</v>
      </c>
      <c r="V20" s="17">
        <v>0</v>
      </c>
      <c r="W20" s="19">
        <v>0</v>
      </c>
    </row>
    <row r="21" spans="1:23" ht="12.75">
      <c r="A21" s="13" t="s">
        <v>8</v>
      </c>
      <c r="B21" s="14" t="s">
        <v>551</v>
      </c>
      <c r="C21" s="15" t="s">
        <v>550</v>
      </c>
      <c r="D21" s="16">
        <v>30401022</v>
      </c>
      <c r="E21" s="17">
        <v>27632296</v>
      </c>
      <c r="F21" s="17">
        <v>21500997</v>
      </c>
      <c r="G21" s="18">
        <f t="shared" si="1"/>
        <v>0.7781111276457084</v>
      </c>
      <c r="H21" s="16">
        <v>481991</v>
      </c>
      <c r="I21" s="17">
        <v>1594292</v>
      </c>
      <c r="J21" s="17">
        <v>815558</v>
      </c>
      <c r="K21" s="16">
        <v>2891841</v>
      </c>
      <c r="L21" s="16">
        <v>1761409</v>
      </c>
      <c r="M21" s="17">
        <v>2162895</v>
      </c>
      <c r="N21" s="17">
        <v>3389523</v>
      </c>
      <c r="O21" s="16">
        <v>7313827</v>
      </c>
      <c r="P21" s="16">
        <v>3180412</v>
      </c>
      <c r="Q21" s="17">
        <v>4365554</v>
      </c>
      <c r="R21" s="17">
        <v>3749363</v>
      </c>
      <c r="S21" s="19">
        <v>11295329</v>
      </c>
      <c r="T21" s="16">
        <v>0</v>
      </c>
      <c r="U21" s="17">
        <v>0</v>
      </c>
      <c r="V21" s="17">
        <v>0</v>
      </c>
      <c r="W21" s="19">
        <v>0</v>
      </c>
    </row>
    <row r="22" spans="1:23" ht="12.75">
      <c r="A22" s="13" t="s">
        <v>8</v>
      </c>
      <c r="B22" s="14" t="s">
        <v>549</v>
      </c>
      <c r="C22" s="15" t="s">
        <v>548</v>
      </c>
      <c r="D22" s="16">
        <v>45389300</v>
      </c>
      <c r="E22" s="17">
        <v>47883150</v>
      </c>
      <c r="F22" s="17">
        <v>43177426</v>
      </c>
      <c r="G22" s="18">
        <f t="shared" si="1"/>
        <v>0.9017248447522772</v>
      </c>
      <c r="H22" s="16">
        <v>725190</v>
      </c>
      <c r="I22" s="17">
        <v>3109127</v>
      </c>
      <c r="J22" s="17">
        <v>6219803</v>
      </c>
      <c r="K22" s="16">
        <v>10054120</v>
      </c>
      <c r="L22" s="16">
        <v>13090521</v>
      </c>
      <c r="M22" s="17">
        <v>157367</v>
      </c>
      <c r="N22" s="17">
        <v>8030205</v>
      </c>
      <c r="O22" s="16">
        <v>21278093</v>
      </c>
      <c r="P22" s="16">
        <v>336721</v>
      </c>
      <c r="Q22" s="17">
        <v>9408927</v>
      </c>
      <c r="R22" s="17">
        <v>2099565</v>
      </c>
      <c r="S22" s="19">
        <v>11845213</v>
      </c>
      <c r="T22" s="16">
        <v>0</v>
      </c>
      <c r="U22" s="17">
        <v>0</v>
      </c>
      <c r="V22" s="17">
        <v>0</v>
      </c>
      <c r="W22" s="19">
        <v>0</v>
      </c>
    </row>
    <row r="23" spans="1:23" ht="12.75">
      <c r="A23" s="13" t="s">
        <v>5</v>
      </c>
      <c r="B23" s="14" t="s">
        <v>547</v>
      </c>
      <c r="C23" s="15" t="s">
        <v>546</v>
      </c>
      <c r="D23" s="16">
        <v>537521028</v>
      </c>
      <c r="E23" s="17">
        <v>39632529</v>
      </c>
      <c r="F23" s="17">
        <v>175709022</v>
      </c>
      <c r="G23" s="18">
        <f t="shared" si="1"/>
        <v>4.433454700809025</v>
      </c>
      <c r="H23" s="16">
        <v>1238803</v>
      </c>
      <c r="I23" s="17">
        <v>14813675</v>
      </c>
      <c r="J23" s="17">
        <v>39069844</v>
      </c>
      <c r="K23" s="16">
        <v>55122322</v>
      </c>
      <c r="L23" s="16">
        <v>19508421</v>
      </c>
      <c r="M23" s="17">
        <v>54083973</v>
      </c>
      <c r="N23" s="17">
        <v>-85353601</v>
      </c>
      <c r="O23" s="16">
        <v>-11761207</v>
      </c>
      <c r="P23" s="16">
        <v>31098428</v>
      </c>
      <c r="Q23" s="17">
        <v>68434614</v>
      </c>
      <c r="R23" s="17">
        <v>32814865</v>
      </c>
      <c r="S23" s="19">
        <v>132347907</v>
      </c>
      <c r="T23" s="16">
        <v>0</v>
      </c>
      <c r="U23" s="17">
        <v>0</v>
      </c>
      <c r="V23" s="17">
        <v>0</v>
      </c>
      <c r="W23" s="19">
        <v>0</v>
      </c>
    </row>
    <row r="24" spans="1:23" ht="12.75">
      <c r="A24" s="20"/>
      <c r="B24" s="21" t="s">
        <v>545</v>
      </c>
      <c r="C24" s="22"/>
      <c r="D24" s="23">
        <f>SUM(D17:D23)</f>
        <v>809814040</v>
      </c>
      <c r="E24" s="24">
        <f>SUM(E17:E23)</f>
        <v>274386457</v>
      </c>
      <c r="F24" s="24">
        <f>SUM(F17:F23)</f>
        <v>296530133</v>
      </c>
      <c r="G24" s="25">
        <f t="shared" si="1"/>
        <v>1.0807025107656827</v>
      </c>
      <c r="H24" s="23">
        <f aca="true" t="shared" si="3" ref="H24:W24">SUM(H17:H23)</f>
        <v>4969649</v>
      </c>
      <c r="I24" s="24">
        <f t="shared" si="3"/>
        <v>24162035</v>
      </c>
      <c r="J24" s="24">
        <f t="shared" si="3"/>
        <v>57057434</v>
      </c>
      <c r="K24" s="23">
        <f t="shared" si="3"/>
        <v>86189118</v>
      </c>
      <c r="L24" s="23">
        <f t="shared" si="3"/>
        <v>38871086</v>
      </c>
      <c r="M24" s="24">
        <f t="shared" si="3"/>
        <v>71053280</v>
      </c>
      <c r="N24" s="24">
        <f t="shared" si="3"/>
        <v>-71249359</v>
      </c>
      <c r="O24" s="23">
        <f t="shared" si="3"/>
        <v>38675007</v>
      </c>
      <c r="P24" s="23">
        <f t="shared" si="3"/>
        <v>38317948</v>
      </c>
      <c r="Q24" s="24">
        <f t="shared" si="3"/>
        <v>88148776</v>
      </c>
      <c r="R24" s="24">
        <f t="shared" si="3"/>
        <v>45199284</v>
      </c>
      <c r="S24" s="26">
        <f t="shared" si="3"/>
        <v>171666008</v>
      </c>
      <c r="T24" s="23">
        <f t="shared" si="3"/>
        <v>0</v>
      </c>
      <c r="U24" s="24">
        <f t="shared" si="3"/>
        <v>0</v>
      </c>
      <c r="V24" s="24">
        <f t="shared" si="3"/>
        <v>0</v>
      </c>
      <c r="W24" s="26">
        <f t="shared" si="3"/>
        <v>0</v>
      </c>
    </row>
    <row r="25" spans="1:23" ht="12.75">
      <c r="A25" s="13" t="s">
        <v>8</v>
      </c>
      <c r="B25" s="14" t="s">
        <v>544</v>
      </c>
      <c r="C25" s="15" t="s">
        <v>543</v>
      </c>
      <c r="D25" s="16">
        <v>34343509</v>
      </c>
      <c r="E25" s="17">
        <v>34343509</v>
      </c>
      <c r="F25" s="17">
        <v>14465156</v>
      </c>
      <c r="G25" s="18">
        <f t="shared" si="1"/>
        <v>0.4211903914652402</v>
      </c>
      <c r="H25" s="16">
        <v>1862000</v>
      </c>
      <c r="I25" s="17">
        <v>67971</v>
      </c>
      <c r="J25" s="17">
        <v>1400000</v>
      </c>
      <c r="K25" s="16">
        <v>3329971</v>
      </c>
      <c r="L25" s="16">
        <v>801229</v>
      </c>
      <c r="M25" s="17">
        <v>2285442</v>
      </c>
      <c r="N25" s="17">
        <v>3900317</v>
      </c>
      <c r="O25" s="16">
        <v>6986988</v>
      </c>
      <c r="P25" s="16">
        <v>1184797</v>
      </c>
      <c r="Q25" s="17">
        <v>1601906</v>
      </c>
      <c r="R25" s="17">
        <v>1361494</v>
      </c>
      <c r="S25" s="19">
        <v>4148197</v>
      </c>
      <c r="T25" s="16">
        <v>0</v>
      </c>
      <c r="U25" s="17">
        <v>0</v>
      </c>
      <c r="V25" s="17">
        <v>0</v>
      </c>
      <c r="W25" s="19">
        <v>0</v>
      </c>
    </row>
    <row r="26" spans="1:23" ht="12.75">
      <c r="A26" s="13" t="s">
        <v>8</v>
      </c>
      <c r="B26" s="14" t="s">
        <v>542</v>
      </c>
      <c r="C26" s="15" t="s">
        <v>541</v>
      </c>
      <c r="D26" s="16">
        <v>47930046</v>
      </c>
      <c r="E26" s="17">
        <v>47930046</v>
      </c>
      <c r="F26" s="17">
        <v>22728737</v>
      </c>
      <c r="G26" s="18">
        <f t="shared" si="1"/>
        <v>0.474206450792891</v>
      </c>
      <c r="H26" s="16">
        <v>1637163</v>
      </c>
      <c r="I26" s="17">
        <v>1345254</v>
      </c>
      <c r="J26" s="17">
        <v>1860049</v>
      </c>
      <c r="K26" s="16">
        <v>4842466</v>
      </c>
      <c r="L26" s="16">
        <v>974781</v>
      </c>
      <c r="M26" s="17">
        <v>974781</v>
      </c>
      <c r="N26" s="17">
        <v>3084917</v>
      </c>
      <c r="O26" s="16">
        <v>5034479</v>
      </c>
      <c r="P26" s="16">
        <v>151420</v>
      </c>
      <c r="Q26" s="17">
        <v>6507671</v>
      </c>
      <c r="R26" s="17">
        <v>6192701</v>
      </c>
      <c r="S26" s="19">
        <v>12851792</v>
      </c>
      <c r="T26" s="16">
        <v>0</v>
      </c>
      <c r="U26" s="17">
        <v>0</v>
      </c>
      <c r="V26" s="17">
        <v>0</v>
      </c>
      <c r="W26" s="19">
        <v>0</v>
      </c>
    </row>
    <row r="27" spans="1:23" ht="12.75">
      <c r="A27" s="13" t="s">
        <v>8</v>
      </c>
      <c r="B27" s="14" t="s">
        <v>540</v>
      </c>
      <c r="C27" s="15" t="s">
        <v>539</v>
      </c>
      <c r="D27" s="16">
        <v>40357950</v>
      </c>
      <c r="E27" s="17">
        <v>39903250</v>
      </c>
      <c r="F27" s="17">
        <v>21323330</v>
      </c>
      <c r="G27" s="18">
        <f t="shared" si="1"/>
        <v>0.5343757713970666</v>
      </c>
      <c r="H27" s="16">
        <v>1392</v>
      </c>
      <c r="I27" s="17">
        <v>1489475</v>
      </c>
      <c r="J27" s="17">
        <v>4066105</v>
      </c>
      <c r="K27" s="16">
        <v>5556972</v>
      </c>
      <c r="L27" s="16">
        <v>1843139</v>
      </c>
      <c r="M27" s="17">
        <v>1256258</v>
      </c>
      <c r="N27" s="17">
        <v>706790</v>
      </c>
      <c r="O27" s="16">
        <v>3806187</v>
      </c>
      <c r="P27" s="16">
        <v>7206395</v>
      </c>
      <c r="Q27" s="17">
        <v>2377013</v>
      </c>
      <c r="R27" s="17">
        <v>2376763</v>
      </c>
      <c r="S27" s="19">
        <v>11960171</v>
      </c>
      <c r="T27" s="16">
        <v>0</v>
      </c>
      <c r="U27" s="17">
        <v>0</v>
      </c>
      <c r="V27" s="17">
        <v>0</v>
      </c>
      <c r="W27" s="19">
        <v>0</v>
      </c>
    </row>
    <row r="28" spans="1:23" ht="12.75">
      <c r="A28" s="13" t="s">
        <v>8</v>
      </c>
      <c r="B28" s="14" t="s">
        <v>538</v>
      </c>
      <c r="C28" s="15" t="s">
        <v>537</v>
      </c>
      <c r="D28" s="16">
        <v>66641500</v>
      </c>
      <c r="E28" s="17">
        <v>107096928</v>
      </c>
      <c r="F28" s="17">
        <v>39026536</v>
      </c>
      <c r="G28" s="18">
        <f t="shared" si="1"/>
        <v>0.3644038790729833</v>
      </c>
      <c r="H28" s="16">
        <v>1874298</v>
      </c>
      <c r="I28" s="17">
        <v>5076465</v>
      </c>
      <c r="J28" s="17">
        <v>340754</v>
      </c>
      <c r="K28" s="16">
        <v>7291517</v>
      </c>
      <c r="L28" s="16">
        <v>798920</v>
      </c>
      <c r="M28" s="17">
        <v>3965568</v>
      </c>
      <c r="N28" s="17">
        <v>11003064</v>
      </c>
      <c r="O28" s="16">
        <v>15767552</v>
      </c>
      <c r="P28" s="16">
        <v>426559</v>
      </c>
      <c r="Q28" s="17">
        <v>7982296</v>
      </c>
      <c r="R28" s="17">
        <v>7558612</v>
      </c>
      <c r="S28" s="19">
        <v>15967467</v>
      </c>
      <c r="T28" s="16">
        <v>0</v>
      </c>
      <c r="U28" s="17">
        <v>0</v>
      </c>
      <c r="V28" s="17">
        <v>0</v>
      </c>
      <c r="W28" s="19">
        <v>0</v>
      </c>
    </row>
    <row r="29" spans="1:23" ht="12.75">
      <c r="A29" s="13" t="s">
        <v>8</v>
      </c>
      <c r="B29" s="14" t="s">
        <v>536</v>
      </c>
      <c r="C29" s="15" t="s">
        <v>535</v>
      </c>
      <c r="D29" s="16">
        <v>31850000</v>
      </c>
      <c r="E29" s="17">
        <v>31850000</v>
      </c>
      <c r="F29" s="17">
        <v>21808411</v>
      </c>
      <c r="G29" s="18">
        <f t="shared" si="1"/>
        <v>0.6847224803767661</v>
      </c>
      <c r="H29" s="16">
        <v>267520</v>
      </c>
      <c r="I29" s="17">
        <v>2582927</v>
      </c>
      <c r="J29" s="17">
        <v>2055643</v>
      </c>
      <c r="K29" s="16">
        <v>4906090</v>
      </c>
      <c r="L29" s="16">
        <v>1720309</v>
      </c>
      <c r="M29" s="17">
        <v>5672201</v>
      </c>
      <c r="N29" s="17">
        <v>3848220</v>
      </c>
      <c r="O29" s="16">
        <v>11240730</v>
      </c>
      <c r="P29" s="16">
        <v>2117658</v>
      </c>
      <c r="Q29" s="17">
        <v>2952383</v>
      </c>
      <c r="R29" s="17">
        <v>591550</v>
      </c>
      <c r="S29" s="19">
        <v>5661591</v>
      </c>
      <c r="T29" s="16">
        <v>0</v>
      </c>
      <c r="U29" s="17">
        <v>0</v>
      </c>
      <c r="V29" s="17">
        <v>0</v>
      </c>
      <c r="W29" s="19">
        <v>0</v>
      </c>
    </row>
    <row r="30" spans="1:23" ht="12.75">
      <c r="A30" s="13" t="s">
        <v>8</v>
      </c>
      <c r="B30" s="14" t="s">
        <v>534</v>
      </c>
      <c r="C30" s="15" t="s">
        <v>533</v>
      </c>
      <c r="D30" s="16">
        <v>67784200</v>
      </c>
      <c r="E30" s="17">
        <v>5500000</v>
      </c>
      <c r="F30" s="17">
        <v>19942461</v>
      </c>
      <c r="G30" s="18">
        <f t="shared" si="1"/>
        <v>3.625902</v>
      </c>
      <c r="H30" s="16">
        <v>0</v>
      </c>
      <c r="I30" s="17">
        <v>0</v>
      </c>
      <c r="J30" s="17">
        <v>52832</v>
      </c>
      <c r="K30" s="16">
        <v>52832</v>
      </c>
      <c r="L30" s="16">
        <v>8354090</v>
      </c>
      <c r="M30" s="17">
        <v>2636496</v>
      </c>
      <c r="N30" s="17">
        <v>1838960</v>
      </c>
      <c r="O30" s="16">
        <v>12829546</v>
      </c>
      <c r="P30" s="16">
        <v>726469</v>
      </c>
      <c r="Q30" s="17">
        <v>3812272</v>
      </c>
      <c r="R30" s="17">
        <v>2521342</v>
      </c>
      <c r="S30" s="19">
        <v>7060083</v>
      </c>
      <c r="T30" s="16">
        <v>0</v>
      </c>
      <c r="U30" s="17">
        <v>0</v>
      </c>
      <c r="V30" s="17">
        <v>0</v>
      </c>
      <c r="W30" s="19">
        <v>0</v>
      </c>
    </row>
    <row r="31" spans="1:23" ht="12.75">
      <c r="A31" s="13" t="s">
        <v>5</v>
      </c>
      <c r="B31" s="14" t="s">
        <v>532</v>
      </c>
      <c r="C31" s="15" t="s">
        <v>531</v>
      </c>
      <c r="D31" s="16">
        <v>611254155</v>
      </c>
      <c r="E31" s="17">
        <v>619366891</v>
      </c>
      <c r="F31" s="17">
        <v>249579436</v>
      </c>
      <c r="G31" s="18">
        <f t="shared" si="1"/>
        <v>0.4029589563579045</v>
      </c>
      <c r="H31" s="16">
        <v>181626</v>
      </c>
      <c r="I31" s="17">
        <v>8133920</v>
      </c>
      <c r="J31" s="17">
        <v>30777976</v>
      </c>
      <c r="K31" s="16">
        <v>39093522</v>
      </c>
      <c r="L31" s="16">
        <v>31285665</v>
      </c>
      <c r="M31" s="17">
        <v>36641024</v>
      </c>
      <c r="N31" s="17">
        <v>69959195</v>
      </c>
      <c r="O31" s="16">
        <v>137885884</v>
      </c>
      <c r="P31" s="16">
        <v>4502558</v>
      </c>
      <c r="Q31" s="17">
        <v>17520076</v>
      </c>
      <c r="R31" s="17">
        <v>50577396</v>
      </c>
      <c r="S31" s="19">
        <v>72600030</v>
      </c>
      <c r="T31" s="16">
        <v>0</v>
      </c>
      <c r="U31" s="17">
        <v>0</v>
      </c>
      <c r="V31" s="17">
        <v>0</v>
      </c>
      <c r="W31" s="19">
        <v>0</v>
      </c>
    </row>
    <row r="32" spans="1:23" ht="12.75">
      <c r="A32" s="20"/>
      <c r="B32" s="21" t="s">
        <v>530</v>
      </c>
      <c r="C32" s="22"/>
      <c r="D32" s="23">
        <f>SUM(D25:D31)</f>
        <v>900161360</v>
      </c>
      <c r="E32" s="24">
        <f>SUM(E25:E31)</f>
        <v>885990624</v>
      </c>
      <c r="F32" s="24">
        <f>SUM(F25:F31)</f>
        <v>388874067</v>
      </c>
      <c r="G32" s="25">
        <f t="shared" si="1"/>
        <v>0.43891442693190397</v>
      </c>
      <c r="H32" s="23">
        <f aca="true" t="shared" si="4" ref="H32:W32">SUM(H25:H31)</f>
        <v>5823999</v>
      </c>
      <c r="I32" s="24">
        <f t="shared" si="4"/>
        <v>18696012</v>
      </c>
      <c r="J32" s="24">
        <f t="shared" si="4"/>
        <v>40553359</v>
      </c>
      <c r="K32" s="23">
        <f t="shared" si="4"/>
        <v>65073370</v>
      </c>
      <c r="L32" s="23">
        <f t="shared" si="4"/>
        <v>45778133</v>
      </c>
      <c r="M32" s="24">
        <f t="shared" si="4"/>
        <v>53431770</v>
      </c>
      <c r="N32" s="24">
        <f t="shared" si="4"/>
        <v>94341463</v>
      </c>
      <c r="O32" s="23">
        <f t="shared" si="4"/>
        <v>193551366</v>
      </c>
      <c r="P32" s="23">
        <f t="shared" si="4"/>
        <v>16315856</v>
      </c>
      <c r="Q32" s="24">
        <f t="shared" si="4"/>
        <v>42753617</v>
      </c>
      <c r="R32" s="24">
        <f t="shared" si="4"/>
        <v>71179858</v>
      </c>
      <c r="S32" s="26">
        <f t="shared" si="4"/>
        <v>130249331</v>
      </c>
      <c r="T32" s="23">
        <f t="shared" si="4"/>
        <v>0</v>
      </c>
      <c r="U32" s="24">
        <f t="shared" si="4"/>
        <v>0</v>
      </c>
      <c r="V32" s="24">
        <f t="shared" si="4"/>
        <v>0</v>
      </c>
      <c r="W32" s="26">
        <f t="shared" si="4"/>
        <v>0</v>
      </c>
    </row>
    <row r="33" spans="1:23" ht="12.75">
      <c r="A33" s="13" t="s">
        <v>8</v>
      </c>
      <c r="B33" s="14" t="s">
        <v>529</v>
      </c>
      <c r="C33" s="15" t="s">
        <v>528</v>
      </c>
      <c r="D33" s="16">
        <v>88177500</v>
      </c>
      <c r="E33" s="17">
        <v>88177500</v>
      </c>
      <c r="F33" s="17">
        <v>30105798</v>
      </c>
      <c r="G33" s="18">
        <f t="shared" si="1"/>
        <v>0.3414226758526835</v>
      </c>
      <c r="H33" s="16">
        <v>2748056</v>
      </c>
      <c r="I33" s="17">
        <v>8858065</v>
      </c>
      <c r="J33" s="17">
        <v>3185906</v>
      </c>
      <c r="K33" s="16">
        <v>14792027</v>
      </c>
      <c r="L33" s="16">
        <v>3185906</v>
      </c>
      <c r="M33" s="17">
        <v>3185906</v>
      </c>
      <c r="N33" s="17">
        <v>3185906</v>
      </c>
      <c r="O33" s="16">
        <v>9557718</v>
      </c>
      <c r="P33" s="16">
        <v>0</v>
      </c>
      <c r="Q33" s="17">
        <v>0</v>
      </c>
      <c r="R33" s="17">
        <v>5756053</v>
      </c>
      <c r="S33" s="19">
        <v>5756053</v>
      </c>
      <c r="T33" s="16">
        <v>0</v>
      </c>
      <c r="U33" s="17">
        <v>0</v>
      </c>
      <c r="V33" s="17">
        <v>0</v>
      </c>
      <c r="W33" s="19">
        <v>0</v>
      </c>
    </row>
    <row r="34" spans="1:23" ht="12.75">
      <c r="A34" s="13" t="s">
        <v>8</v>
      </c>
      <c r="B34" s="14" t="s">
        <v>527</v>
      </c>
      <c r="C34" s="15" t="s">
        <v>526</v>
      </c>
      <c r="D34" s="16">
        <v>79628421</v>
      </c>
      <c r="E34" s="17">
        <v>66706791</v>
      </c>
      <c r="F34" s="17">
        <v>30655232</v>
      </c>
      <c r="G34" s="18">
        <f t="shared" si="1"/>
        <v>0.45955189180064143</v>
      </c>
      <c r="H34" s="16">
        <v>2135207</v>
      </c>
      <c r="I34" s="17">
        <v>1353915</v>
      </c>
      <c r="J34" s="17">
        <v>3086305</v>
      </c>
      <c r="K34" s="16">
        <v>6575427</v>
      </c>
      <c r="L34" s="16">
        <v>3418039</v>
      </c>
      <c r="M34" s="17">
        <v>6242557</v>
      </c>
      <c r="N34" s="17">
        <v>4901123</v>
      </c>
      <c r="O34" s="16">
        <v>14561719</v>
      </c>
      <c r="P34" s="16">
        <v>912690</v>
      </c>
      <c r="Q34" s="17">
        <v>3918944</v>
      </c>
      <c r="R34" s="17">
        <v>4686452</v>
      </c>
      <c r="S34" s="19">
        <v>9518086</v>
      </c>
      <c r="T34" s="16">
        <v>0</v>
      </c>
      <c r="U34" s="17">
        <v>0</v>
      </c>
      <c r="V34" s="17">
        <v>0</v>
      </c>
      <c r="W34" s="19">
        <v>0</v>
      </c>
    </row>
    <row r="35" spans="1:23" ht="12.75">
      <c r="A35" s="13" t="s">
        <v>8</v>
      </c>
      <c r="B35" s="14" t="s">
        <v>525</v>
      </c>
      <c r="C35" s="15" t="s">
        <v>524</v>
      </c>
      <c r="D35" s="16">
        <v>37556300</v>
      </c>
      <c r="E35" s="17">
        <v>40556300</v>
      </c>
      <c r="F35" s="17">
        <v>29734126</v>
      </c>
      <c r="G35" s="18">
        <f t="shared" si="1"/>
        <v>0.733156772190757</v>
      </c>
      <c r="H35" s="16">
        <v>0</v>
      </c>
      <c r="I35" s="17">
        <v>0</v>
      </c>
      <c r="J35" s="17">
        <v>0</v>
      </c>
      <c r="K35" s="16">
        <v>0</v>
      </c>
      <c r="L35" s="16">
        <v>7557654</v>
      </c>
      <c r="M35" s="17">
        <v>7787036</v>
      </c>
      <c r="N35" s="17">
        <v>3316497</v>
      </c>
      <c r="O35" s="16">
        <v>18661187</v>
      </c>
      <c r="P35" s="16">
        <v>2664309</v>
      </c>
      <c r="Q35" s="17">
        <v>1692233</v>
      </c>
      <c r="R35" s="17">
        <v>6716397</v>
      </c>
      <c r="S35" s="19">
        <v>11072939</v>
      </c>
      <c r="T35" s="16">
        <v>0</v>
      </c>
      <c r="U35" s="17">
        <v>0</v>
      </c>
      <c r="V35" s="17">
        <v>0</v>
      </c>
      <c r="W35" s="19">
        <v>0</v>
      </c>
    </row>
    <row r="36" spans="1:23" ht="12.75">
      <c r="A36" s="13" t="s">
        <v>5</v>
      </c>
      <c r="B36" s="14" t="s">
        <v>523</v>
      </c>
      <c r="C36" s="15" t="s">
        <v>522</v>
      </c>
      <c r="D36" s="16">
        <v>258546000</v>
      </c>
      <c r="E36" s="17">
        <v>218488636</v>
      </c>
      <c r="F36" s="17">
        <v>109247061</v>
      </c>
      <c r="G36" s="18">
        <f t="shared" si="1"/>
        <v>0.5000125544286889</v>
      </c>
      <c r="H36" s="16">
        <v>8483244</v>
      </c>
      <c r="I36" s="17">
        <v>12462365</v>
      </c>
      <c r="J36" s="17">
        <v>12177989</v>
      </c>
      <c r="K36" s="16">
        <v>33123598</v>
      </c>
      <c r="L36" s="16">
        <v>9643104</v>
      </c>
      <c r="M36" s="17">
        <v>11546457</v>
      </c>
      <c r="N36" s="17">
        <v>19925323</v>
      </c>
      <c r="O36" s="16">
        <v>41114884</v>
      </c>
      <c r="P36" s="16">
        <v>2758149</v>
      </c>
      <c r="Q36" s="17">
        <v>21142839</v>
      </c>
      <c r="R36" s="17">
        <v>11107591</v>
      </c>
      <c r="S36" s="19">
        <v>35008579</v>
      </c>
      <c r="T36" s="16">
        <v>0</v>
      </c>
      <c r="U36" s="17">
        <v>0</v>
      </c>
      <c r="V36" s="17">
        <v>0</v>
      </c>
      <c r="W36" s="19">
        <v>0</v>
      </c>
    </row>
    <row r="37" spans="1:23" ht="12.75">
      <c r="A37" s="20"/>
      <c r="B37" s="21" t="s">
        <v>521</v>
      </c>
      <c r="C37" s="22"/>
      <c r="D37" s="23">
        <f>SUM(D33:D36)</f>
        <v>463908221</v>
      </c>
      <c r="E37" s="24">
        <f>SUM(E33:E36)</f>
        <v>413929227</v>
      </c>
      <c r="F37" s="24">
        <f>SUM(F33:F36)</f>
        <v>199742217</v>
      </c>
      <c r="G37" s="25">
        <f t="shared" si="1"/>
        <v>0.48255161503732136</v>
      </c>
      <c r="H37" s="23">
        <f aca="true" t="shared" si="5" ref="H37:W37">SUM(H33:H36)</f>
        <v>13366507</v>
      </c>
      <c r="I37" s="24">
        <f t="shared" si="5"/>
        <v>22674345</v>
      </c>
      <c r="J37" s="24">
        <f t="shared" si="5"/>
        <v>18450200</v>
      </c>
      <c r="K37" s="23">
        <f t="shared" si="5"/>
        <v>54491052</v>
      </c>
      <c r="L37" s="23">
        <f t="shared" si="5"/>
        <v>23804703</v>
      </c>
      <c r="M37" s="24">
        <f t="shared" si="5"/>
        <v>28761956</v>
      </c>
      <c r="N37" s="24">
        <f t="shared" si="5"/>
        <v>31328849</v>
      </c>
      <c r="O37" s="23">
        <f t="shared" si="5"/>
        <v>83895508</v>
      </c>
      <c r="P37" s="23">
        <f t="shared" si="5"/>
        <v>6335148</v>
      </c>
      <c r="Q37" s="24">
        <f t="shared" si="5"/>
        <v>26754016</v>
      </c>
      <c r="R37" s="24">
        <f t="shared" si="5"/>
        <v>28266493</v>
      </c>
      <c r="S37" s="26">
        <f t="shared" si="5"/>
        <v>61355657</v>
      </c>
      <c r="T37" s="23">
        <f t="shared" si="5"/>
        <v>0</v>
      </c>
      <c r="U37" s="24">
        <f t="shared" si="5"/>
        <v>0</v>
      </c>
      <c r="V37" s="24">
        <f t="shared" si="5"/>
        <v>0</v>
      </c>
      <c r="W37" s="26">
        <f t="shared" si="5"/>
        <v>0</v>
      </c>
    </row>
    <row r="38" spans="1:23" ht="12.75">
      <c r="A38" s="13" t="s">
        <v>8</v>
      </c>
      <c r="B38" s="14" t="s">
        <v>520</v>
      </c>
      <c r="C38" s="15" t="s">
        <v>519</v>
      </c>
      <c r="D38" s="16">
        <v>144013235</v>
      </c>
      <c r="E38" s="17">
        <v>164668006</v>
      </c>
      <c r="F38" s="17">
        <v>70784198</v>
      </c>
      <c r="G38" s="18">
        <f t="shared" si="1"/>
        <v>0.4298600542961576</v>
      </c>
      <c r="H38" s="16">
        <v>3336028</v>
      </c>
      <c r="I38" s="17">
        <v>11538883</v>
      </c>
      <c r="J38" s="17">
        <v>9894500</v>
      </c>
      <c r="K38" s="16">
        <v>24769411</v>
      </c>
      <c r="L38" s="16">
        <v>4839877</v>
      </c>
      <c r="M38" s="17">
        <v>10510771</v>
      </c>
      <c r="N38" s="17">
        <v>13785286</v>
      </c>
      <c r="O38" s="16">
        <v>29135934</v>
      </c>
      <c r="P38" s="16">
        <v>1322370</v>
      </c>
      <c r="Q38" s="17">
        <v>8848460</v>
      </c>
      <c r="R38" s="17">
        <v>6708023</v>
      </c>
      <c r="S38" s="19">
        <v>16878853</v>
      </c>
      <c r="T38" s="16">
        <v>0</v>
      </c>
      <c r="U38" s="17">
        <v>0</v>
      </c>
      <c r="V38" s="17">
        <v>0</v>
      </c>
      <c r="W38" s="19">
        <v>0</v>
      </c>
    </row>
    <row r="39" spans="1:23" ht="12.75">
      <c r="A39" s="13" t="s">
        <v>8</v>
      </c>
      <c r="B39" s="14" t="s">
        <v>518</v>
      </c>
      <c r="C39" s="15" t="s">
        <v>517</v>
      </c>
      <c r="D39" s="16">
        <v>70043500</v>
      </c>
      <c r="E39" s="17">
        <v>65888899</v>
      </c>
      <c r="F39" s="17">
        <v>18132850</v>
      </c>
      <c r="G39" s="18">
        <f t="shared" si="1"/>
        <v>0.2752034147664237</v>
      </c>
      <c r="H39" s="16">
        <v>1098994</v>
      </c>
      <c r="I39" s="17">
        <v>4943059</v>
      </c>
      <c r="J39" s="17">
        <v>1911633</v>
      </c>
      <c r="K39" s="16">
        <v>7953686</v>
      </c>
      <c r="L39" s="16">
        <v>206247</v>
      </c>
      <c r="M39" s="17">
        <v>4378723</v>
      </c>
      <c r="N39" s="17">
        <v>3165097</v>
      </c>
      <c r="O39" s="16">
        <v>7750067</v>
      </c>
      <c r="P39" s="16">
        <v>824061</v>
      </c>
      <c r="Q39" s="17">
        <v>168769</v>
      </c>
      <c r="R39" s="17">
        <v>1436267</v>
      </c>
      <c r="S39" s="19">
        <v>2429097</v>
      </c>
      <c r="T39" s="16">
        <v>0</v>
      </c>
      <c r="U39" s="17">
        <v>0</v>
      </c>
      <c r="V39" s="17">
        <v>0</v>
      </c>
      <c r="W39" s="19">
        <v>0</v>
      </c>
    </row>
    <row r="40" spans="1:23" ht="12.75">
      <c r="A40" s="13" t="s">
        <v>8</v>
      </c>
      <c r="B40" s="14" t="s">
        <v>516</v>
      </c>
      <c r="C40" s="15" t="s">
        <v>515</v>
      </c>
      <c r="D40" s="16">
        <v>113390700</v>
      </c>
      <c r="E40" s="17">
        <v>109950700</v>
      </c>
      <c r="F40" s="17">
        <v>42704305</v>
      </c>
      <c r="G40" s="18">
        <f t="shared" si="1"/>
        <v>0.38839502613444027</v>
      </c>
      <c r="H40" s="16">
        <v>3869373</v>
      </c>
      <c r="I40" s="17">
        <v>2390918</v>
      </c>
      <c r="J40" s="17">
        <v>180710</v>
      </c>
      <c r="K40" s="16">
        <v>6441001</v>
      </c>
      <c r="L40" s="16">
        <v>3695189</v>
      </c>
      <c r="M40" s="17">
        <v>12169050</v>
      </c>
      <c r="N40" s="17">
        <v>8893625</v>
      </c>
      <c r="O40" s="16">
        <v>24757864</v>
      </c>
      <c r="P40" s="16">
        <v>777425</v>
      </c>
      <c r="Q40" s="17">
        <v>7353641</v>
      </c>
      <c r="R40" s="17">
        <v>3374374</v>
      </c>
      <c r="S40" s="19">
        <v>11505440</v>
      </c>
      <c r="T40" s="16">
        <v>0</v>
      </c>
      <c r="U40" s="17">
        <v>0</v>
      </c>
      <c r="V40" s="17">
        <v>0</v>
      </c>
      <c r="W40" s="19">
        <v>0</v>
      </c>
    </row>
    <row r="41" spans="1:23" ht="12.75">
      <c r="A41" s="13" t="s">
        <v>8</v>
      </c>
      <c r="B41" s="14" t="s">
        <v>514</v>
      </c>
      <c r="C41" s="15" t="s">
        <v>513</v>
      </c>
      <c r="D41" s="16">
        <v>57679712</v>
      </c>
      <c r="E41" s="17">
        <v>57679712</v>
      </c>
      <c r="F41" s="17">
        <v>27875442</v>
      </c>
      <c r="G41" s="18">
        <f t="shared" si="1"/>
        <v>0.483279840232212</v>
      </c>
      <c r="H41" s="16">
        <v>65372</v>
      </c>
      <c r="I41" s="17">
        <v>8331860</v>
      </c>
      <c r="J41" s="17">
        <v>6323802</v>
      </c>
      <c r="K41" s="16">
        <v>14721034</v>
      </c>
      <c r="L41" s="16">
        <v>996886</v>
      </c>
      <c r="M41" s="17">
        <v>6200737</v>
      </c>
      <c r="N41" s="17">
        <v>5540856</v>
      </c>
      <c r="O41" s="16">
        <v>12738479</v>
      </c>
      <c r="P41" s="16">
        <v>415929</v>
      </c>
      <c r="Q41" s="17">
        <v>0</v>
      </c>
      <c r="R41" s="17">
        <v>0</v>
      </c>
      <c r="S41" s="19">
        <v>415929</v>
      </c>
      <c r="T41" s="16">
        <v>0</v>
      </c>
      <c r="U41" s="17">
        <v>0</v>
      </c>
      <c r="V41" s="17">
        <v>0</v>
      </c>
      <c r="W41" s="19">
        <v>0</v>
      </c>
    </row>
    <row r="42" spans="1:23" ht="12.75">
      <c r="A42" s="13" t="s">
        <v>8</v>
      </c>
      <c r="B42" s="14" t="s">
        <v>512</v>
      </c>
      <c r="C42" s="15" t="s">
        <v>511</v>
      </c>
      <c r="D42" s="16">
        <v>235716483</v>
      </c>
      <c r="E42" s="17">
        <v>255510184</v>
      </c>
      <c r="F42" s="17">
        <v>206423434</v>
      </c>
      <c r="G42" s="18">
        <f t="shared" si="1"/>
        <v>0.807887305188587</v>
      </c>
      <c r="H42" s="16">
        <v>18448601</v>
      </c>
      <c r="I42" s="17">
        <v>5882136</v>
      </c>
      <c r="J42" s="17">
        <v>16322288</v>
      </c>
      <c r="K42" s="16">
        <v>40653025</v>
      </c>
      <c r="L42" s="16">
        <v>18835483</v>
      </c>
      <c r="M42" s="17">
        <v>15497213</v>
      </c>
      <c r="N42" s="17">
        <v>12247297</v>
      </c>
      <c r="O42" s="16">
        <v>46579993</v>
      </c>
      <c r="P42" s="16">
        <v>91677366</v>
      </c>
      <c r="Q42" s="17">
        <v>10106361</v>
      </c>
      <c r="R42" s="17">
        <v>17406689</v>
      </c>
      <c r="S42" s="19">
        <v>119190416</v>
      </c>
      <c r="T42" s="16">
        <v>0</v>
      </c>
      <c r="U42" s="17">
        <v>0</v>
      </c>
      <c r="V42" s="17">
        <v>0</v>
      </c>
      <c r="W42" s="19">
        <v>0</v>
      </c>
    </row>
    <row r="43" spans="1:23" ht="12.75">
      <c r="A43" s="13" t="s">
        <v>5</v>
      </c>
      <c r="B43" s="14" t="s">
        <v>510</v>
      </c>
      <c r="C43" s="15" t="s">
        <v>509</v>
      </c>
      <c r="D43" s="16">
        <v>1263232525</v>
      </c>
      <c r="E43" s="17">
        <v>1263232525</v>
      </c>
      <c r="F43" s="17">
        <v>671703671</v>
      </c>
      <c r="G43" s="18">
        <f t="shared" si="1"/>
        <v>0.5317339901456385</v>
      </c>
      <c r="H43" s="16">
        <v>0</v>
      </c>
      <c r="I43" s="17">
        <v>120480422</v>
      </c>
      <c r="J43" s="17">
        <v>206648208</v>
      </c>
      <c r="K43" s="16">
        <v>327128630</v>
      </c>
      <c r="L43" s="16">
        <v>28711739</v>
      </c>
      <c r="M43" s="17">
        <v>99956523</v>
      </c>
      <c r="N43" s="17">
        <v>54265098</v>
      </c>
      <c r="O43" s="16">
        <v>182933360</v>
      </c>
      <c r="P43" s="16">
        <v>45798457</v>
      </c>
      <c r="Q43" s="17">
        <v>71172626</v>
      </c>
      <c r="R43" s="17">
        <v>44670598</v>
      </c>
      <c r="S43" s="19">
        <v>161641681</v>
      </c>
      <c r="T43" s="16">
        <v>0</v>
      </c>
      <c r="U43" s="17">
        <v>0</v>
      </c>
      <c r="V43" s="17">
        <v>0</v>
      </c>
      <c r="W43" s="19">
        <v>0</v>
      </c>
    </row>
    <row r="44" spans="1:23" ht="12.75">
      <c r="A44" s="20"/>
      <c r="B44" s="21" t="s">
        <v>508</v>
      </c>
      <c r="C44" s="22"/>
      <c r="D44" s="23">
        <f>SUM(D38:D43)</f>
        <v>1884076155</v>
      </c>
      <c r="E44" s="24">
        <f>SUM(E38:E43)</f>
        <v>1916930026</v>
      </c>
      <c r="F44" s="24">
        <f>SUM(F38:F43)</f>
        <v>1037623900</v>
      </c>
      <c r="G44" s="25">
        <f t="shared" si="1"/>
        <v>0.5412946147884065</v>
      </c>
      <c r="H44" s="23">
        <f aca="true" t="shared" si="6" ref="H44:W44">SUM(H38:H43)</f>
        <v>26818368</v>
      </c>
      <c r="I44" s="24">
        <f t="shared" si="6"/>
        <v>153567278</v>
      </c>
      <c r="J44" s="24">
        <f t="shared" si="6"/>
        <v>241281141</v>
      </c>
      <c r="K44" s="23">
        <f t="shared" si="6"/>
        <v>421666787</v>
      </c>
      <c r="L44" s="23">
        <f t="shared" si="6"/>
        <v>57285421</v>
      </c>
      <c r="M44" s="24">
        <f t="shared" si="6"/>
        <v>148713017</v>
      </c>
      <c r="N44" s="24">
        <f t="shared" si="6"/>
        <v>97897259</v>
      </c>
      <c r="O44" s="23">
        <f t="shared" si="6"/>
        <v>303895697</v>
      </c>
      <c r="P44" s="23">
        <f t="shared" si="6"/>
        <v>140815608</v>
      </c>
      <c r="Q44" s="24">
        <f t="shared" si="6"/>
        <v>97649857</v>
      </c>
      <c r="R44" s="24">
        <f t="shared" si="6"/>
        <v>73595951</v>
      </c>
      <c r="S44" s="26">
        <f t="shared" si="6"/>
        <v>312061416</v>
      </c>
      <c r="T44" s="23">
        <f t="shared" si="6"/>
        <v>0</v>
      </c>
      <c r="U44" s="24">
        <f t="shared" si="6"/>
        <v>0</v>
      </c>
      <c r="V44" s="24">
        <f t="shared" si="6"/>
        <v>0</v>
      </c>
      <c r="W44" s="26">
        <f t="shared" si="6"/>
        <v>0</v>
      </c>
    </row>
    <row r="45" spans="1:23" ht="12.75">
      <c r="A45" s="13" t="s">
        <v>8</v>
      </c>
      <c r="B45" s="14" t="s">
        <v>507</v>
      </c>
      <c r="C45" s="15" t="s">
        <v>506</v>
      </c>
      <c r="D45" s="16">
        <v>170708272</v>
      </c>
      <c r="E45" s="17">
        <v>176225627</v>
      </c>
      <c r="F45" s="17">
        <v>89486836</v>
      </c>
      <c r="G45" s="18">
        <f t="shared" si="1"/>
        <v>0.5077969505536218</v>
      </c>
      <c r="H45" s="16">
        <v>9603249</v>
      </c>
      <c r="I45" s="17">
        <v>15306</v>
      </c>
      <c r="J45" s="17">
        <v>15183771</v>
      </c>
      <c r="K45" s="16">
        <v>24802326</v>
      </c>
      <c r="L45" s="16">
        <v>15016964</v>
      </c>
      <c r="M45" s="17">
        <v>7219797</v>
      </c>
      <c r="N45" s="17">
        <v>2714337</v>
      </c>
      <c r="O45" s="16">
        <v>24951098</v>
      </c>
      <c r="P45" s="16">
        <v>3047997</v>
      </c>
      <c r="Q45" s="17">
        <v>23219117</v>
      </c>
      <c r="R45" s="17">
        <v>13466298</v>
      </c>
      <c r="S45" s="19">
        <v>39733412</v>
      </c>
      <c r="T45" s="16">
        <v>0</v>
      </c>
      <c r="U45" s="17">
        <v>0</v>
      </c>
      <c r="V45" s="17">
        <v>0</v>
      </c>
      <c r="W45" s="19">
        <v>0</v>
      </c>
    </row>
    <row r="46" spans="1:23" ht="12.75">
      <c r="A46" s="13" t="s">
        <v>8</v>
      </c>
      <c r="B46" s="14" t="s">
        <v>505</v>
      </c>
      <c r="C46" s="15" t="s">
        <v>504</v>
      </c>
      <c r="D46" s="16">
        <v>139019720</v>
      </c>
      <c r="E46" s="17">
        <v>139019720</v>
      </c>
      <c r="F46" s="17">
        <v>74251544</v>
      </c>
      <c r="G46" s="18">
        <f t="shared" si="1"/>
        <v>0.5341079956138597</v>
      </c>
      <c r="H46" s="16">
        <v>9121920</v>
      </c>
      <c r="I46" s="17">
        <v>17791353</v>
      </c>
      <c r="J46" s="17">
        <v>4816260</v>
      </c>
      <c r="K46" s="16">
        <v>31729533</v>
      </c>
      <c r="L46" s="16">
        <v>3897899</v>
      </c>
      <c r="M46" s="17">
        <v>13085368</v>
      </c>
      <c r="N46" s="17">
        <v>4683868</v>
      </c>
      <c r="O46" s="16">
        <v>21667135</v>
      </c>
      <c r="P46" s="16">
        <v>3985199</v>
      </c>
      <c r="Q46" s="17">
        <v>10251895</v>
      </c>
      <c r="R46" s="17">
        <v>6617782</v>
      </c>
      <c r="S46" s="19">
        <v>20854876</v>
      </c>
      <c r="T46" s="16">
        <v>0</v>
      </c>
      <c r="U46" s="17">
        <v>0</v>
      </c>
      <c r="V46" s="17">
        <v>0</v>
      </c>
      <c r="W46" s="19">
        <v>0</v>
      </c>
    </row>
    <row r="47" spans="1:23" ht="12.75">
      <c r="A47" s="13" t="s">
        <v>8</v>
      </c>
      <c r="B47" s="14" t="s">
        <v>503</v>
      </c>
      <c r="C47" s="15" t="s">
        <v>502</v>
      </c>
      <c r="D47" s="16">
        <v>115202431</v>
      </c>
      <c r="E47" s="17">
        <v>139436961</v>
      </c>
      <c r="F47" s="17">
        <v>130307642</v>
      </c>
      <c r="G47" s="18">
        <f t="shared" si="1"/>
        <v>0.9345272664110916</v>
      </c>
      <c r="H47" s="16">
        <v>4370983</v>
      </c>
      <c r="I47" s="17">
        <v>17539580</v>
      </c>
      <c r="J47" s="17">
        <v>31518826</v>
      </c>
      <c r="K47" s="16">
        <v>53429389</v>
      </c>
      <c r="L47" s="16">
        <v>37445219</v>
      </c>
      <c r="M47" s="17">
        <v>6933186</v>
      </c>
      <c r="N47" s="17">
        <v>16736323</v>
      </c>
      <c r="O47" s="16">
        <v>61114728</v>
      </c>
      <c r="P47" s="16">
        <v>6083002</v>
      </c>
      <c r="Q47" s="17">
        <v>5032974</v>
      </c>
      <c r="R47" s="17">
        <v>4647549</v>
      </c>
      <c r="S47" s="19">
        <v>15763525</v>
      </c>
      <c r="T47" s="16">
        <v>0</v>
      </c>
      <c r="U47" s="17">
        <v>0</v>
      </c>
      <c r="V47" s="17">
        <v>0</v>
      </c>
      <c r="W47" s="19">
        <v>0</v>
      </c>
    </row>
    <row r="48" spans="1:23" ht="12.75">
      <c r="A48" s="13" t="s">
        <v>8</v>
      </c>
      <c r="B48" s="14" t="s">
        <v>501</v>
      </c>
      <c r="C48" s="15" t="s">
        <v>500</v>
      </c>
      <c r="D48" s="16">
        <v>90549200</v>
      </c>
      <c r="E48" s="17">
        <v>90549200</v>
      </c>
      <c r="F48" s="17">
        <v>55667108</v>
      </c>
      <c r="G48" s="18">
        <f t="shared" si="1"/>
        <v>0.614771947184514</v>
      </c>
      <c r="H48" s="16">
        <v>2057839</v>
      </c>
      <c r="I48" s="17">
        <v>5997538</v>
      </c>
      <c r="J48" s="17">
        <v>5129448</v>
      </c>
      <c r="K48" s="16">
        <v>13184825</v>
      </c>
      <c r="L48" s="16">
        <v>4207777</v>
      </c>
      <c r="M48" s="17">
        <v>11306569</v>
      </c>
      <c r="N48" s="17">
        <v>7002096</v>
      </c>
      <c r="O48" s="16">
        <v>22516442</v>
      </c>
      <c r="P48" s="16">
        <v>11082840</v>
      </c>
      <c r="Q48" s="17">
        <v>438727</v>
      </c>
      <c r="R48" s="17">
        <v>8444274</v>
      </c>
      <c r="S48" s="19">
        <v>19965841</v>
      </c>
      <c r="T48" s="16">
        <v>0</v>
      </c>
      <c r="U48" s="17">
        <v>0</v>
      </c>
      <c r="V48" s="17">
        <v>0</v>
      </c>
      <c r="W48" s="19">
        <v>0</v>
      </c>
    </row>
    <row r="49" spans="1:23" ht="12.75">
      <c r="A49" s="13" t="s">
        <v>5</v>
      </c>
      <c r="B49" s="14" t="s">
        <v>499</v>
      </c>
      <c r="C49" s="15" t="s">
        <v>498</v>
      </c>
      <c r="D49" s="16">
        <v>532273748</v>
      </c>
      <c r="E49" s="17">
        <v>533926419</v>
      </c>
      <c r="F49" s="17">
        <v>345162477</v>
      </c>
      <c r="G49" s="18">
        <f t="shared" si="1"/>
        <v>0.6464607569830704</v>
      </c>
      <c r="H49" s="16">
        <v>52155698</v>
      </c>
      <c r="I49" s="17">
        <v>63541722</v>
      </c>
      <c r="J49" s="17">
        <v>55564100</v>
      </c>
      <c r="K49" s="16">
        <v>171261520</v>
      </c>
      <c r="L49" s="16">
        <v>52005917</v>
      </c>
      <c r="M49" s="17">
        <v>37630186</v>
      </c>
      <c r="N49" s="17">
        <v>37630186</v>
      </c>
      <c r="O49" s="16">
        <v>127266289</v>
      </c>
      <c r="P49" s="16">
        <v>5401593</v>
      </c>
      <c r="Q49" s="17">
        <v>12389722</v>
      </c>
      <c r="R49" s="17">
        <v>28843353</v>
      </c>
      <c r="S49" s="19">
        <v>46634668</v>
      </c>
      <c r="T49" s="16">
        <v>0</v>
      </c>
      <c r="U49" s="17">
        <v>0</v>
      </c>
      <c r="V49" s="17">
        <v>0</v>
      </c>
      <c r="W49" s="19">
        <v>0</v>
      </c>
    </row>
    <row r="50" spans="1:23" ht="12.75">
      <c r="A50" s="20"/>
      <c r="B50" s="21" t="s">
        <v>497</v>
      </c>
      <c r="C50" s="22"/>
      <c r="D50" s="23">
        <f>SUM(D45:D49)</f>
        <v>1047753371</v>
      </c>
      <c r="E50" s="24">
        <f>SUM(E45:E49)</f>
        <v>1079157927</v>
      </c>
      <c r="F50" s="24">
        <f>SUM(F45:F49)</f>
        <v>694875607</v>
      </c>
      <c r="G50" s="25">
        <f t="shared" si="1"/>
        <v>0.6439053910595979</v>
      </c>
      <c r="H50" s="23">
        <f aca="true" t="shared" si="7" ref="H50:W50">SUM(H45:H49)</f>
        <v>77309689</v>
      </c>
      <c r="I50" s="24">
        <f t="shared" si="7"/>
        <v>104885499</v>
      </c>
      <c r="J50" s="24">
        <f t="shared" si="7"/>
        <v>112212405</v>
      </c>
      <c r="K50" s="23">
        <f t="shared" si="7"/>
        <v>294407593</v>
      </c>
      <c r="L50" s="23">
        <f t="shared" si="7"/>
        <v>112573776</v>
      </c>
      <c r="M50" s="24">
        <f t="shared" si="7"/>
        <v>76175106</v>
      </c>
      <c r="N50" s="24">
        <f t="shared" si="7"/>
        <v>68766810</v>
      </c>
      <c r="O50" s="23">
        <f t="shared" si="7"/>
        <v>257515692</v>
      </c>
      <c r="P50" s="23">
        <f t="shared" si="7"/>
        <v>29600631</v>
      </c>
      <c r="Q50" s="24">
        <f t="shared" si="7"/>
        <v>51332435</v>
      </c>
      <c r="R50" s="24">
        <f t="shared" si="7"/>
        <v>62019256</v>
      </c>
      <c r="S50" s="26">
        <f t="shared" si="7"/>
        <v>142952322</v>
      </c>
      <c r="T50" s="23">
        <f t="shared" si="7"/>
        <v>0</v>
      </c>
      <c r="U50" s="24">
        <f t="shared" si="7"/>
        <v>0</v>
      </c>
      <c r="V50" s="24">
        <f t="shared" si="7"/>
        <v>0</v>
      </c>
      <c r="W50" s="26">
        <f t="shared" si="7"/>
        <v>0</v>
      </c>
    </row>
    <row r="51" spans="1:23" ht="12.75">
      <c r="A51" s="20"/>
      <c r="B51" s="21" t="s">
        <v>496</v>
      </c>
      <c r="C51" s="22"/>
      <c r="D51" s="23">
        <f>SUM(D5:D6,D8:D15,D17:D23,D25:D31,D33:D36,D38:D43,D45:D49)</f>
        <v>8805888458</v>
      </c>
      <c r="E51" s="24">
        <f>SUM(E5:E6,E8:E15,E17:E23,E25:E31,E33:E36,E38:E43,E45:E49)</f>
        <v>8350778988</v>
      </c>
      <c r="F51" s="24">
        <f>SUM(F5:F6,F8:F15,F17:F23,F25:F31,F33:F36,F38:F43,F45:F49)</f>
        <v>4220560816</v>
      </c>
      <c r="G51" s="25">
        <f t="shared" si="1"/>
        <v>0.5054092345234991</v>
      </c>
      <c r="H51" s="23">
        <f aca="true" t="shared" si="8" ref="H51:W51">SUM(H5:H6,H8:H15,H17:H23,H25:H31,H33:H36,H38:H43,H45:H49)</f>
        <v>179064494</v>
      </c>
      <c r="I51" s="24">
        <f t="shared" si="8"/>
        <v>465584024</v>
      </c>
      <c r="J51" s="24">
        <f t="shared" si="8"/>
        <v>666745407</v>
      </c>
      <c r="K51" s="23">
        <f t="shared" si="8"/>
        <v>1311393925</v>
      </c>
      <c r="L51" s="23">
        <f t="shared" si="8"/>
        <v>489996289</v>
      </c>
      <c r="M51" s="24">
        <f t="shared" si="8"/>
        <v>608490238</v>
      </c>
      <c r="N51" s="24">
        <f t="shared" si="8"/>
        <v>504185379</v>
      </c>
      <c r="O51" s="23">
        <f t="shared" si="8"/>
        <v>1602671906</v>
      </c>
      <c r="P51" s="23">
        <f t="shared" si="8"/>
        <v>372052883</v>
      </c>
      <c r="Q51" s="24">
        <f t="shared" si="8"/>
        <v>449126171</v>
      </c>
      <c r="R51" s="24">
        <f t="shared" si="8"/>
        <v>485315931</v>
      </c>
      <c r="S51" s="26">
        <f t="shared" si="8"/>
        <v>1306494985</v>
      </c>
      <c r="T51" s="23">
        <f t="shared" si="8"/>
        <v>0</v>
      </c>
      <c r="U51" s="24">
        <f t="shared" si="8"/>
        <v>0</v>
      </c>
      <c r="V51" s="24">
        <f t="shared" si="8"/>
        <v>0</v>
      </c>
      <c r="W51" s="26">
        <f t="shared" si="8"/>
        <v>0</v>
      </c>
    </row>
    <row r="52" spans="1:23" ht="12.75">
      <c r="A52" s="49"/>
      <c r="B52" s="50" t="s">
        <v>72</v>
      </c>
      <c r="C52" s="51"/>
      <c r="D52" s="52"/>
      <c r="E52" s="53"/>
      <c r="F52" s="53"/>
      <c r="G52" s="54"/>
      <c r="H52" s="52"/>
      <c r="I52" s="53"/>
      <c r="J52" s="53"/>
      <c r="K52" s="52"/>
      <c r="L52" s="52"/>
      <c r="M52" s="53"/>
      <c r="N52" s="53"/>
      <c r="O52" s="52"/>
      <c r="P52" s="52"/>
      <c r="Q52" s="53"/>
      <c r="R52" s="53"/>
      <c r="S52" s="55"/>
      <c r="T52" s="27"/>
      <c r="U52" s="28"/>
      <c r="V52" s="28"/>
      <c r="W52" s="30"/>
    </row>
    <row r="53" spans="1:23" ht="12.75">
      <c r="A53" s="12"/>
      <c r="B53" s="9" t="s">
        <v>495</v>
      </c>
      <c r="C53" s="10"/>
      <c r="D53" s="27"/>
      <c r="E53" s="28"/>
      <c r="F53" s="28"/>
      <c r="G53" s="29"/>
      <c r="H53" s="27"/>
      <c r="I53" s="28"/>
      <c r="J53" s="28"/>
      <c r="K53" s="27"/>
      <c r="L53" s="27"/>
      <c r="M53" s="28"/>
      <c r="N53" s="28"/>
      <c r="O53" s="27"/>
      <c r="P53" s="27"/>
      <c r="Q53" s="28"/>
      <c r="R53" s="28"/>
      <c r="S53" s="30"/>
      <c r="T53" s="27"/>
      <c r="U53" s="28"/>
      <c r="V53" s="28"/>
      <c r="W53" s="30"/>
    </row>
    <row r="54" spans="1:23" ht="12.75">
      <c r="A54" s="13" t="s">
        <v>70</v>
      </c>
      <c r="B54" s="14" t="s">
        <v>494</v>
      </c>
      <c r="C54" s="15" t="s">
        <v>493</v>
      </c>
      <c r="D54" s="16">
        <v>1139436203</v>
      </c>
      <c r="E54" s="17">
        <v>1237528502</v>
      </c>
      <c r="F54" s="17">
        <v>537027780</v>
      </c>
      <c r="G54" s="18">
        <f aca="true" t="shared" si="9" ref="G54:G82">IF($E54=0,0,$F54/$E54)</f>
        <v>0.43395184768035344</v>
      </c>
      <c r="H54" s="16">
        <v>150129</v>
      </c>
      <c r="I54" s="17">
        <v>53662332</v>
      </c>
      <c r="J54" s="17">
        <v>70011399</v>
      </c>
      <c r="K54" s="16">
        <v>123823860</v>
      </c>
      <c r="L54" s="16">
        <v>87723383</v>
      </c>
      <c r="M54" s="17">
        <v>58050791</v>
      </c>
      <c r="N54" s="17">
        <v>112798161</v>
      </c>
      <c r="O54" s="16">
        <v>258572335</v>
      </c>
      <c r="P54" s="16">
        <v>36716090</v>
      </c>
      <c r="Q54" s="17">
        <v>29975764</v>
      </c>
      <c r="R54" s="17">
        <v>87939731</v>
      </c>
      <c r="S54" s="19">
        <v>154631585</v>
      </c>
      <c r="T54" s="16">
        <v>0</v>
      </c>
      <c r="U54" s="17">
        <v>0</v>
      </c>
      <c r="V54" s="17">
        <v>0</v>
      </c>
      <c r="W54" s="19">
        <v>0</v>
      </c>
    </row>
    <row r="55" spans="1:23" ht="12.75">
      <c r="A55" s="20"/>
      <c r="B55" s="21" t="s">
        <v>67</v>
      </c>
      <c r="C55" s="22"/>
      <c r="D55" s="23">
        <f>D54</f>
        <v>1139436203</v>
      </c>
      <c r="E55" s="24">
        <f>E54</f>
        <v>1237528502</v>
      </c>
      <c r="F55" s="24">
        <f>F54</f>
        <v>537027780</v>
      </c>
      <c r="G55" s="25">
        <f t="shared" si="9"/>
        <v>0.43395184768035344</v>
      </c>
      <c r="H55" s="23">
        <f aca="true" t="shared" si="10" ref="H55:W55">H54</f>
        <v>150129</v>
      </c>
      <c r="I55" s="24">
        <f t="shared" si="10"/>
        <v>53662332</v>
      </c>
      <c r="J55" s="24">
        <f t="shared" si="10"/>
        <v>70011399</v>
      </c>
      <c r="K55" s="23">
        <f t="shared" si="10"/>
        <v>123823860</v>
      </c>
      <c r="L55" s="23">
        <f t="shared" si="10"/>
        <v>87723383</v>
      </c>
      <c r="M55" s="24">
        <f t="shared" si="10"/>
        <v>58050791</v>
      </c>
      <c r="N55" s="24">
        <f t="shared" si="10"/>
        <v>112798161</v>
      </c>
      <c r="O55" s="23">
        <f t="shared" si="10"/>
        <v>258572335</v>
      </c>
      <c r="P55" s="23">
        <f t="shared" si="10"/>
        <v>36716090</v>
      </c>
      <c r="Q55" s="24">
        <f t="shared" si="10"/>
        <v>29975764</v>
      </c>
      <c r="R55" s="24">
        <f t="shared" si="10"/>
        <v>87939731</v>
      </c>
      <c r="S55" s="26">
        <f t="shared" si="10"/>
        <v>154631585</v>
      </c>
      <c r="T55" s="23">
        <f t="shared" si="10"/>
        <v>0</v>
      </c>
      <c r="U55" s="24">
        <f t="shared" si="10"/>
        <v>0</v>
      </c>
      <c r="V55" s="24">
        <f t="shared" si="10"/>
        <v>0</v>
      </c>
      <c r="W55" s="26">
        <f t="shared" si="10"/>
        <v>0</v>
      </c>
    </row>
    <row r="56" spans="1:23" ht="12.75">
      <c r="A56" s="13" t="s">
        <v>8</v>
      </c>
      <c r="B56" s="14" t="s">
        <v>492</v>
      </c>
      <c r="C56" s="15" t="s">
        <v>491</v>
      </c>
      <c r="D56" s="16">
        <v>46877001</v>
      </c>
      <c r="E56" s="17">
        <v>43047104</v>
      </c>
      <c r="F56" s="17">
        <v>10862512</v>
      </c>
      <c r="G56" s="18">
        <f t="shared" si="9"/>
        <v>0.25234013419346396</v>
      </c>
      <c r="H56" s="16">
        <v>2092300</v>
      </c>
      <c r="I56" s="17">
        <v>1125371</v>
      </c>
      <c r="J56" s="17">
        <v>424330</v>
      </c>
      <c r="K56" s="16">
        <v>3642001</v>
      </c>
      <c r="L56" s="16">
        <v>1291679</v>
      </c>
      <c r="M56" s="17">
        <v>261083</v>
      </c>
      <c r="N56" s="17">
        <v>788328</v>
      </c>
      <c r="O56" s="16">
        <v>2341090</v>
      </c>
      <c r="P56" s="16">
        <v>94214</v>
      </c>
      <c r="Q56" s="17">
        <v>4033293</v>
      </c>
      <c r="R56" s="17">
        <v>751914</v>
      </c>
      <c r="S56" s="19">
        <v>4879421</v>
      </c>
      <c r="T56" s="16">
        <v>0</v>
      </c>
      <c r="U56" s="17">
        <v>0</v>
      </c>
      <c r="V56" s="17">
        <v>0</v>
      </c>
      <c r="W56" s="19">
        <v>0</v>
      </c>
    </row>
    <row r="57" spans="1:23" ht="12.75">
      <c r="A57" s="13" t="s">
        <v>8</v>
      </c>
      <c r="B57" s="14" t="s">
        <v>490</v>
      </c>
      <c r="C57" s="15" t="s">
        <v>489</v>
      </c>
      <c r="D57" s="16">
        <v>57533000</v>
      </c>
      <c r="E57" s="17">
        <v>57533000</v>
      </c>
      <c r="F57" s="17">
        <v>25221691</v>
      </c>
      <c r="G57" s="18">
        <f t="shared" si="9"/>
        <v>0.4383865086124485</v>
      </c>
      <c r="H57" s="16">
        <v>1707629</v>
      </c>
      <c r="I57" s="17">
        <v>6187220</v>
      </c>
      <c r="J57" s="17">
        <v>3601995</v>
      </c>
      <c r="K57" s="16">
        <v>11496844</v>
      </c>
      <c r="L57" s="16">
        <v>1056469</v>
      </c>
      <c r="M57" s="17">
        <v>4686614</v>
      </c>
      <c r="N57" s="17">
        <v>6699769</v>
      </c>
      <c r="O57" s="16">
        <v>12442852</v>
      </c>
      <c r="P57" s="16">
        <v>755071</v>
      </c>
      <c r="Q57" s="17">
        <v>0</v>
      </c>
      <c r="R57" s="17">
        <v>526924</v>
      </c>
      <c r="S57" s="19">
        <v>1281995</v>
      </c>
      <c r="T57" s="16">
        <v>0</v>
      </c>
      <c r="U57" s="17">
        <v>0</v>
      </c>
      <c r="V57" s="17">
        <v>0</v>
      </c>
      <c r="W57" s="19">
        <v>0</v>
      </c>
    </row>
    <row r="58" spans="1:23" ht="12.75">
      <c r="A58" s="13" t="s">
        <v>8</v>
      </c>
      <c r="B58" s="14" t="s">
        <v>488</v>
      </c>
      <c r="C58" s="15" t="s">
        <v>487</v>
      </c>
      <c r="D58" s="16">
        <v>68671701</v>
      </c>
      <c r="E58" s="17">
        <v>68671701</v>
      </c>
      <c r="F58" s="17">
        <v>20694451</v>
      </c>
      <c r="G58" s="18">
        <f t="shared" si="9"/>
        <v>0.3013534061141139</v>
      </c>
      <c r="H58" s="16">
        <v>63559</v>
      </c>
      <c r="I58" s="17">
        <v>2645039</v>
      </c>
      <c r="J58" s="17">
        <v>358778</v>
      </c>
      <c r="K58" s="16">
        <v>3067376</v>
      </c>
      <c r="L58" s="16">
        <v>3869445</v>
      </c>
      <c r="M58" s="17">
        <v>6931209</v>
      </c>
      <c r="N58" s="17">
        <v>12726</v>
      </c>
      <c r="O58" s="16">
        <v>10813380</v>
      </c>
      <c r="P58" s="16">
        <v>2234070</v>
      </c>
      <c r="Q58" s="17">
        <v>2649543</v>
      </c>
      <c r="R58" s="17">
        <v>1930082</v>
      </c>
      <c r="S58" s="19">
        <v>6813695</v>
      </c>
      <c r="T58" s="16">
        <v>0</v>
      </c>
      <c r="U58" s="17">
        <v>0</v>
      </c>
      <c r="V58" s="17">
        <v>0</v>
      </c>
      <c r="W58" s="19">
        <v>0</v>
      </c>
    </row>
    <row r="59" spans="1:23" ht="12.75">
      <c r="A59" s="13" t="s">
        <v>5</v>
      </c>
      <c r="B59" s="14" t="s">
        <v>486</v>
      </c>
      <c r="C59" s="15" t="s">
        <v>485</v>
      </c>
      <c r="D59" s="16">
        <v>1438000</v>
      </c>
      <c r="E59" s="17">
        <v>1443216</v>
      </c>
      <c r="F59" s="17">
        <v>0</v>
      </c>
      <c r="G59" s="18">
        <f t="shared" si="9"/>
        <v>0</v>
      </c>
      <c r="H59" s="16">
        <v>0</v>
      </c>
      <c r="I59" s="17">
        <v>0</v>
      </c>
      <c r="J59" s="17">
        <v>0</v>
      </c>
      <c r="K59" s="16">
        <v>0</v>
      </c>
      <c r="L59" s="16">
        <v>0</v>
      </c>
      <c r="M59" s="17">
        <v>0</v>
      </c>
      <c r="N59" s="17">
        <v>0</v>
      </c>
      <c r="O59" s="16">
        <v>0</v>
      </c>
      <c r="P59" s="16">
        <v>0</v>
      </c>
      <c r="Q59" s="17">
        <v>0</v>
      </c>
      <c r="R59" s="17">
        <v>0</v>
      </c>
      <c r="S59" s="19">
        <v>0</v>
      </c>
      <c r="T59" s="16">
        <v>0</v>
      </c>
      <c r="U59" s="17">
        <v>0</v>
      </c>
      <c r="V59" s="17">
        <v>0</v>
      </c>
      <c r="W59" s="19">
        <v>0</v>
      </c>
    </row>
    <row r="60" spans="1:23" ht="12.75">
      <c r="A60" s="20"/>
      <c r="B60" s="21" t="s">
        <v>484</v>
      </c>
      <c r="C60" s="22"/>
      <c r="D60" s="23">
        <f>SUM(D56:D59)</f>
        <v>174519702</v>
      </c>
      <c r="E60" s="24">
        <f>SUM(E56:E59)</f>
        <v>170695021</v>
      </c>
      <c r="F60" s="24">
        <f>SUM(F56:F59)</f>
        <v>56778654</v>
      </c>
      <c r="G60" s="25">
        <f t="shared" si="9"/>
        <v>0.33263216271551355</v>
      </c>
      <c r="H60" s="23">
        <f aca="true" t="shared" si="11" ref="H60:W60">SUM(H56:H59)</f>
        <v>3863488</v>
      </c>
      <c r="I60" s="24">
        <f t="shared" si="11"/>
        <v>9957630</v>
      </c>
      <c r="J60" s="24">
        <f t="shared" si="11"/>
        <v>4385103</v>
      </c>
      <c r="K60" s="23">
        <f t="shared" si="11"/>
        <v>18206221</v>
      </c>
      <c r="L60" s="23">
        <f t="shared" si="11"/>
        <v>6217593</v>
      </c>
      <c r="M60" s="24">
        <f t="shared" si="11"/>
        <v>11878906</v>
      </c>
      <c r="N60" s="24">
        <f t="shared" si="11"/>
        <v>7500823</v>
      </c>
      <c r="O60" s="23">
        <f t="shared" si="11"/>
        <v>25597322</v>
      </c>
      <c r="P60" s="23">
        <f t="shared" si="11"/>
        <v>3083355</v>
      </c>
      <c r="Q60" s="24">
        <f t="shared" si="11"/>
        <v>6682836</v>
      </c>
      <c r="R60" s="24">
        <f t="shared" si="11"/>
        <v>3208920</v>
      </c>
      <c r="S60" s="26">
        <f t="shared" si="11"/>
        <v>12975111</v>
      </c>
      <c r="T60" s="23">
        <f t="shared" si="11"/>
        <v>0</v>
      </c>
      <c r="U60" s="24">
        <f t="shared" si="11"/>
        <v>0</v>
      </c>
      <c r="V60" s="24">
        <f t="shared" si="11"/>
        <v>0</v>
      </c>
      <c r="W60" s="26">
        <f t="shared" si="11"/>
        <v>0</v>
      </c>
    </row>
    <row r="61" spans="1:23" ht="12.75">
      <c r="A61" s="13" t="s">
        <v>8</v>
      </c>
      <c r="B61" s="14" t="s">
        <v>483</v>
      </c>
      <c r="C61" s="15" t="s">
        <v>482</v>
      </c>
      <c r="D61" s="16">
        <v>51263000</v>
      </c>
      <c r="E61" s="17">
        <v>34558000</v>
      </c>
      <c r="F61" s="17">
        <v>7249197</v>
      </c>
      <c r="G61" s="18">
        <f t="shared" si="9"/>
        <v>0.2097689970484403</v>
      </c>
      <c r="H61" s="16">
        <v>189203</v>
      </c>
      <c r="I61" s="17">
        <v>1605883</v>
      </c>
      <c r="J61" s="17">
        <v>840726</v>
      </c>
      <c r="K61" s="16">
        <v>2635812</v>
      </c>
      <c r="L61" s="16">
        <v>1183336</v>
      </c>
      <c r="M61" s="17">
        <v>1750456</v>
      </c>
      <c r="N61" s="17">
        <v>155808</v>
      </c>
      <c r="O61" s="16">
        <v>3089600</v>
      </c>
      <c r="P61" s="16">
        <v>1486067</v>
      </c>
      <c r="Q61" s="17">
        <v>0</v>
      </c>
      <c r="R61" s="17">
        <v>37718</v>
      </c>
      <c r="S61" s="19">
        <v>1523785</v>
      </c>
      <c r="T61" s="16">
        <v>0</v>
      </c>
      <c r="U61" s="17">
        <v>0</v>
      </c>
      <c r="V61" s="17">
        <v>0</v>
      </c>
      <c r="W61" s="19">
        <v>0</v>
      </c>
    </row>
    <row r="62" spans="1:23" ht="12.75">
      <c r="A62" s="13" t="s">
        <v>8</v>
      </c>
      <c r="B62" s="14" t="s">
        <v>481</v>
      </c>
      <c r="C62" s="15" t="s">
        <v>480</v>
      </c>
      <c r="D62" s="16">
        <v>72432450</v>
      </c>
      <c r="E62" s="17">
        <v>72432450</v>
      </c>
      <c r="F62" s="17">
        <v>56760058</v>
      </c>
      <c r="G62" s="18">
        <f t="shared" si="9"/>
        <v>0.7836274763590076</v>
      </c>
      <c r="H62" s="16">
        <v>10884510</v>
      </c>
      <c r="I62" s="17">
        <v>0</v>
      </c>
      <c r="J62" s="17">
        <v>6786649</v>
      </c>
      <c r="K62" s="16">
        <v>17671159</v>
      </c>
      <c r="L62" s="16">
        <v>10811848</v>
      </c>
      <c r="M62" s="17">
        <v>6910756</v>
      </c>
      <c r="N62" s="17">
        <v>13667160</v>
      </c>
      <c r="O62" s="16">
        <v>31389764</v>
      </c>
      <c r="P62" s="16">
        <v>0</v>
      </c>
      <c r="Q62" s="17">
        <v>7006986</v>
      </c>
      <c r="R62" s="17">
        <v>692149</v>
      </c>
      <c r="S62" s="19">
        <v>7699135</v>
      </c>
      <c r="T62" s="16">
        <v>0</v>
      </c>
      <c r="U62" s="17">
        <v>0</v>
      </c>
      <c r="V62" s="17">
        <v>0</v>
      </c>
      <c r="W62" s="19">
        <v>0</v>
      </c>
    </row>
    <row r="63" spans="1:23" ht="12.75">
      <c r="A63" s="13" t="s">
        <v>8</v>
      </c>
      <c r="B63" s="14" t="s">
        <v>479</v>
      </c>
      <c r="C63" s="15" t="s">
        <v>478</v>
      </c>
      <c r="D63" s="16">
        <v>51964000</v>
      </c>
      <c r="E63" s="17">
        <v>51964000</v>
      </c>
      <c r="F63" s="17">
        <v>1063987</v>
      </c>
      <c r="G63" s="18">
        <f t="shared" si="9"/>
        <v>0.020475463782618736</v>
      </c>
      <c r="H63" s="16">
        <v>0</v>
      </c>
      <c r="I63" s="17">
        <v>0</v>
      </c>
      <c r="J63" s="17">
        <v>0</v>
      </c>
      <c r="K63" s="16">
        <v>0</v>
      </c>
      <c r="L63" s="16">
        <v>0</v>
      </c>
      <c r="M63" s="17">
        <v>0</v>
      </c>
      <c r="N63" s="17">
        <v>0</v>
      </c>
      <c r="O63" s="16">
        <v>0</v>
      </c>
      <c r="P63" s="16">
        <v>0</v>
      </c>
      <c r="Q63" s="17">
        <v>0</v>
      </c>
      <c r="R63" s="17">
        <v>1063987</v>
      </c>
      <c r="S63" s="19">
        <v>1063987</v>
      </c>
      <c r="T63" s="16">
        <v>0</v>
      </c>
      <c r="U63" s="17">
        <v>0</v>
      </c>
      <c r="V63" s="17">
        <v>0</v>
      </c>
      <c r="W63" s="19">
        <v>0</v>
      </c>
    </row>
    <row r="64" spans="1:23" ht="12.75">
      <c r="A64" s="13" t="s">
        <v>8</v>
      </c>
      <c r="B64" s="14" t="s">
        <v>477</v>
      </c>
      <c r="C64" s="15" t="s">
        <v>476</v>
      </c>
      <c r="D64" s="16">
        <v>181215135</v>
      </c>
      <c r="E64" s="17">
        <v>181216000</v>
      </c>
      <c r="F64" s="17">
        <v>102613427</v>
      </c>
      <c r="G64" s="18">
        <f t="shared" si="9"/>
        <v>0.5662492660692212</v>
      </c>
      <c r="H64" s="16">
        <v>10336265</v>
      </c>
      <c r="I64" s="17">
        <v>14724551</v>
      </c>
      <c r="J64" s="17">
        <v>13007725</v>
      </c>
      <c r="K64" s="16">
        <v>38068541</v>
      </c>
      <c r="L64" s="16">
        <v>11644205</v>
      </c>
      <c r="M64" s="17">
        <v>20053767</v>
      </c>
      <c r="N64" s="17">
        <v>3989553</v>
      </c>
      <c r="O64" s="16">
        <v>35687525</v>
      </c>
      <c r="P64" s="16">
        <v>1132851</v>
      </c>
      <c r="Q64" s="17">
        <v>3488485</v>
      </c>
      <c r="R64" s="17">
        <v>24236025</v>
      </c>
      <c r="S64" s="19">
        <v>28857361</v>
      </c>
      <c r="T64" s="16">
        <v>0</v>
      </c>
      <c r="U64" s="17">
        <v>0</v>
      </c>
      <c r="V64" s="17">
        <v>0</v>
      </c>
      <c r="W64" s="19">
        <v>0</v>
      </c>
    </row>
    <row r="65" spans="1:23" ht="12.75">
      <c r="A65" s="13" t="s">
        <v>8</v>
      </c>
      <c r="B65" s="14" t="s">
        <v>475</v>
      </c>
      <c r="C65" s="15" t="s">
        <v>474</v>
      </c>
      <c r="D65" s="16">
        <v>40546000</v>
      </c>
      <c r="E65" s="17">
        <v>40546000</v>
      </c>
      <c r="F65" s="17">
        <v>26337388</v>
      </c>
      <c r="G65" s="18">
        <f t="shared" si="9"/>
        <v>0.6495680954964731</v>
      </c>
      <c r="H65" s="16">
        <v>2801220</v>
      </c>
      <c r="I65" s="17">
        <v>4605710</v>
      </c>
      <c r="J65" s="17">
        <v>5993232</v>
      </c>
      <c r="K65" s="16">
        <v>13400162</v>
      </c>
      <c r="L65" s="16">
        <v>4818003</v>
      </c>
      <c r="M65" s="17">
        <v>2265550</v>
      </c>
      <c r="N65" s="17">
        <v>2702037</v>
      </c>
      <c r="O65" s="16">
        <v>9785590</v>
      </c>
      <c r="P65" s="16">
        <v>3151636</v>
      </c>
      <c r="Q65" s="17">
        <v>0</v>
      </c>
      <c r="R65" s="17">
        <v>0</v>
      </c>
      <c r="S65" s="19">
        <v>3151636</v>
      </c>
      <c r="T65" s="16">
        <v>0</v>
      </c>
      <c r="U65" s="17">
        <v>0</v>
      </c>
      <c r="V65" s="17">
        <v>0</v>
      </c>
      <c r="W65" s="19">
        <v>0</v>
      </c>
    </row>
    <row r="66" spans="1:23" ht="12.75">
      <c r="A66" s="13" t="s">
        <v>5</v>
      </c>
      <c r="B66" s="14" t="s">
        <v>473</v>
      </c>
      <c r="C66" s="15" t="s">
        <v>472</v>
      </c>
      <c r="D66" s="16">
        <v>3250000</v>
      </c>
      <c r="E66" s="17">
        <v>4745000</v>
      </c>
      <c r="F66" s="17">
        <v>1883134</v>
      </c>
      <c r="G66" s="18">
        <f t="shared" si="9"/>
        <v>0.39686701791359325</v>
      </c>
      <c r="H66" s="16">
        <v>22388</v>
      </c>
      <c r="I66" s="17">
        <v>49619</v>
      </c>
      <c r="J66" s="17">
        <v>69610</v>
      </c>
      <c r="K66" s="16">
        <v>141617</v>
      </c>
      <c r="L66" s="16">
        <v>16271</v>
      </c>
      <c r="M66" s="17">
        <v>12668</v>
      </c>
      <c r="N66" s="17">
        <v>1008691</v>
      </c>
      <c r="O66" s="16">
        <v>1037630</v>
      </c>
      <c r="P66" s="16">
        <v>9408</v>
      </c>
      <c r="Q66" s="17">
        <v>6394</v>
      </c>
      <c r="R66" s="17">
        <v>688085</v>
      </c>
      <c r="S66" s="19">
        <v>703887</v>
      </c>
      <c r="T66" s="16">
        <v>0</v>
      </c>
      <c r="U66" s="17">
        <v>0</v>
      </c>
      <c r="V66" s="17">
        <v>0</v>
      </c>
      <c r="W66" s="19">
        <v>0</v>
      </c>
    </row>
    <row r="67" spans="1:23" ht="12.75">
      <c r="A67" s="20"/>
      <c r="B67" s="21" t="s">
        <v>471</v>
      </c>
      <c r="C67" s="22"/>
      <c r="D67" s="23">
        <f>SUM(D61:D66)</f>
        <v>400670585</v>
      </c>
      <c r="E67" s="24">
        <f>SUM(E61:E66)</f>
        <v>385461450</v>
      </c>
      <c r="F67" s="24">
        <f>SUM(F61:F66)</f>
        <v>195907191</v>
      </c>
      <c r="G67" s="25">
        <f t="shared" si="9"/>
        <v>0.5082406839905781</v>
      </c>
      <c r="H67" s="23">
        <f aca="true" t="shared" si="12" ref="H67:W67">SUM(H61:H66)</f>
        <v>24233586</v>
      </c>
      <c r="I67" s="24">
        <f t="shared" si="12"/>
        <v>20985763</v>
      </c>
      <c r="J67" s="24">
        <f t="shared" si="12"/>
        <v>26697942</v>
      </c>
      <c r="K67" s="23">
        <f t="shared" si="12"/>
        <v>71917291</v>
      </c>
      <c r="L67" s="23">
        <f t="shared" si="12"/>
        <v>28473663</v>
      </c>
      <c r="M67" s="24">
        <f t="shared" si="12"/>
        <v>30993197</v>
      </c>
      <c r="N67" s="24">
        <f t="shared" si="12"/>
        <v>21523249</v>
      </c>
      <c r="O67" s="23">
        <f t="shared" si="12"/>
        <v>80990109</v>
      </c>
      <c r="P67" s="23">
        <f t="shared" si="12"/>
        <v>5779962</v>
      </c>
      <c r="Q67" s="24">
        <f t="shared" si="12"/>
        <v>10501865</v>
      </c>
      <c r="R67" s="24">
        <f t="shared" si="12"/>
        <v>26717964</v>
      </c>
      <c r="S67" s="26">
        <f t="shared" si="12"/>
        <v>42999791</v>
      </c>
      <c r="T67" s="23">
        <f t="shared" si="12"/>
        <v>0</v>
      </c>
      <c r="U67" s="24">
        <f t="shared" si="12"/>
        <v>0</v>
      </c>
      <c r="V67" s="24">
        <f t="shared" si="12"/>
        <v>0</v>
      </c>
      <c r="W67" s="26">
        <f t="shared" si="12"/>
        <v>0</v>
      </c>
    </row>
    <row r="68" spans="1:23" ht="12.75">
      <c r="A68" s="13" t="s">
        <v>8</v>
      </c>
      <c r="B68" s="14" t="s">
        <v>470</v>
      </c>
      <c r="C68" s="15" t="s">
        <v>469</v>
      </c>
      <c r="D68" s="16">
        <v>166241150</v>
      </c>
      <c r="E68" s="17">
        <v>133755324</v>
      </c>
      <c r="F68" s="17">
        <v>41660605</v>
      </c>
      <c r="G68" s="18">
        <f t="shared" si="9"/>
        <v>0.311468760675276</v>
      </c>
      <c r="H68" s="16">
        <v>2538878</v>
      </c>
      <c r="I68" s="17">
        <v>2947839</v>
      </c>
      <c r="J68" s="17">
        <v>4635976</v>
      </c>
      <c r="K68" s="16">
        <v>10122693</v>
      </c>
      <c r="L68" s="16">
        <v>3395824</v>
      </c>
      <c r="M68" s="17">
        <v>4955213</v>
      </c>
      <c r="N68" s="17">
        <v>9742050</v>
      </c>
      <c r="O68" s="16">
        <v>18093087</v>
      </c>
      <c r="P68" s="16">
        <v>937841</v>
      </c>
      <c r="Q68" s="17">
        <v>4850430</v>
      </c>
      <c r="R68" s="17">
        <v>7656554</v>
      </c>
      <c r="S68" s="19">
        <v>13444825</v>
      </c>
      <c r="T68" s="16">
        <v>0</v>
      </c>
      <c r="U68" s="17">
        <v>0</v>
      </c>
      <c r="V68" s="17">
        <v>0</v>
      </c>
      <c r="W68" s="19">
        <v>0</v>
      </c>
    </row>
    <row r="69" spans="1:23" ht="12.75">
      <c r="A69" s="13" t="s">
        <v>8</v>
      </c>
      <c r="B69" s="14" t="s">
        <v>468</v>
      </c>
      <c r="C69" s="15" t="s">
        <v>467</v>
      </c>
      <c r="D69" s="16">
        <v>69280515</v>
      </c>
      <c r="E69" s="17">
        <v>69280515</v>
      </c>
      <c r="F69" s="17">
        <v>29143969</v>
      </c>
      <c r="G69" s="18">
        <f t="shared" si="9"/>
        <v>0.4206661714336275</v>
      </c>
      <c r="H69" s="16">
        <v>4641942</v>
      </c>
      <c r="I69" s="17">
        <v>10953043</v>
      </c>
      <c r="J69" s="17">
        <v>0</v>
      </c>
      <c r="K69" s="16">
        <v>15594985</v>
      </c>
      <c r="L69" s="16">
        <v>2745007</v>
      </c>
      <c r="M69" s="17">
        <v>611239</v>
      </c>
      <c r="N69" s="17">
        <v>7378445</v>
      </c>
      <c r="O69" s="16">
        <v>10734691</v>
      </c>
      <c r="P69" s="16">
        <v>0</v>
      </c>
      <c r="Q69" s="17">
        <v>532323</v>
      </c>
      <c r="R69" s="17">
        <v>2281970</v>
      </c>
      <c r="S69" s="19">
        <v>2814293</v>
      </c>
      <c r="T69" s="16">
        <v>0</v>
      </c>
      <c r="U69" s="17">
        <v>0</v>
      </c>
      <c r="V69" s="17">
        <v>0</v>
      </c>
      <c r="W69" s="19">
        <v>0</v>
      </c>
    </row>
    <row r="70" spans="1:23" ht="12.75">
      <c r="A70" s="13" t="s">
        <v>8</v>
      </c>
      <c r="B70" s="14" t="s">
        <v>466</v>
      </c>
      <c r="C70" s="15" t="s">
        <v>465</v>
      </c>
      <c r="D70" s="16">
        <v>98761001</v>
      </c>
      <c r="E70" s="17">
        <v>98761001</v>
      </c>
      <c r="F70" s="17">
        <v>19452576</v>
      </c>
      <c r="G70" s="18">
        <f t="shared" si="9"/>
        <v>0.19696616886254525</v>
      </c>
      <c r="H70" s="16">
        <v>2500812</v>
      </c>
      <c r="I70" s="17">
        <v>2447626</v>
      </c>
      <c r="J70" s="17">
        <v>2538719</v>
      </c>
      <c r="K70" s="16">
        <v>7487157</v>
      </c>
      <c r="L70" s="16">
        <v>2291421</v>
      </c>
      <c r="M70" s="17">
        <v>1875092</v>
      </c>
      <c r="N70" s="17">
        <v>2914100</v>
      </c>
      <c r="O70" s="16">
        <v>7080613</v>
      </c>
      <c r="P70" s="16">
        <v>2056992</v>
      </c>
      <c r="Q70" s="17">
        <v>1310838</v>
      </c>
      <c r="R70" s="17">
        <v>1516976</v>
      </c>
      <c r="S70" s="19">
        <v>4884806</v>
      </c>
      <c r="T70" s="16">
        <v>0</v>
      </c>
      <c r="U70" s="17">
        <v>0</v>
      </c>
      <c r="V70" s="17">
        <v>0</v>
      </c>
      <c r="W70" s="19">
        <v>0</v>
      </c>
    </row>
    <row r="71" spans="1:23" ht="12.75">
      <c r="A71" s="13" t="s">
        <v>8</v>
      </c>
      <c r="B71" s="14" t="s">
        <v>464</v>
      </c>
      <c r="C71" s="15" t="s">
        <v>463</v>
      </c>
      <c r="D71" s="16">
        <v>272431999</v>
      </c>
      <c r="E71" s="17">
        <v>272431999</v>
      </c>
      <c r="F71" s="17">
        <v>87173035</v>
      </c>
      <c r="G71" s="18">
        <f t="shared" si="9"/>
        <v>0.3199808954894465</v>
      </c>
      <c r="H71" s="16">
        <v>7777771</v>
      </c>
      <c r="I71" s="17">
        <v>0</v>
      </c>
      <c r="J71" s="17">
        <v>6787334</v>
      </c>
      <c r="K71" s="16">
        <v>14565105</v>
      </c>
      <c r="L71" s="16">
        <v>11391156</v>
      </c>
      <c r="M71" s="17">
        <v>1498149</v>
      </c>
      <c r="N71" s="17">
        <v>16284947</v>
      </c>
      <c r="O71" s="16">
        <v>29174252</v>
      </c>
      <c r="P71" s="16">
        <v>34638334</v>
      </c>
      <c r="Q71" s="17">
        <v>0</v>
      </c>
      <c r="R71" s="17">
        <v>8795344</v>
      </c>
      <c r="S71" s="19">
        <v>43433678</v>
      </c>
      <c r="T71" s="16">
        <v>0</v>
      </c>
      <c r="U71" s="17">
        <v>0</v>
      </c>
      <c r="V71" s="17">
        <v>0</v>
      </c>
      <c r="W71" s="19">
        <v>0</v>
      </c>
    </row>
    <row r="72" spans="1:23" ht="12.75">
      <c r="A72" s="13" t="s">
        <v>8</v>
      </c>
      <c r="B72" s="14" t="s">
        <v>462</v>
      </c>
      <c r="C72" s="15" t="s">
        <v>461</v>
      </c>
      <c r="D72" s="16">
        <v>84454002</v>
      </c>
      <c r="E72" s="17">
        <v>84454002</v>
      </c>
      <c r="F72" s="17">
        <v>71906246</v>
      </c>
      <c r="G72" s="18">
        <f t="shared" si="9"/>
        <v>0.8514249685882262</v>
      </c>
      <c r="H72" s="16">
        <v>10797829</v>
      </c>
      <c r="I72" s="17">
        <v>3559308</v>
      </c>
      <c r="J72" s="17">
        <v>8950409</v>
      </c>
      <c r="K72" s="16">
        <v>23307546</v>
      </c>
      <c r="L72" s="16">
        <v>8448695</v>
      </c>
      <c r="M72" s="17">
        <v>10287130</v>
      </c>
      <c r="N72" s="17">
        <v>20098089</v>
      </c>
      <c r="O72" s="16">
        <v>38833914</v>
      </c>
      <c r="P72" s="16">
        <v>3673294</v>
      </c>
      <c r="Q72" s="17">
        <v>6091492</v>
      </c>
      <c r="R72" s="17">
        <v>0</v>
      </c>
      <c r="S72" s="19">
        <v>9764786</v>
      </c>
      <c r="T72" s="16">
        <v>0</v>
      </c>
      <c r="U72" s="17">
        <v>0</v>
      </c>
      <c r="V72" s="17">
        <v>0</v>
      </c>
      <c r="W72" s="19">
        <v>0</v>
      </c>
    </row>
    <row r="73" spans="1:23" ht="12.75">
      <c r="A73" s="13" t="s">
        <v>8</v>
      </c>
      <c r="B73" s="14" t="s">
        <v>460</v>
      </c>
      <c r="C73" s="15" t="s">
        <v>459</v>
      </c>
      <c r="D73" s="16">
        <v>46964400</v>
      </c>
      <c r="E73" s="17">
        <v>34914489</v>
      </c>
      <c r="F73" s="17">
        <v>19292063</v>
      </c>
      <c r="G73" s="18">
        <f t="shared" si="9"/>
        <v>0.5525517787185715</v>
      </c>
      <c r="H73" s="16">
        <v>594066</v>
      </c>
      <c r="I73" s="17">
        <v>2221672</v>
      </c>
      <c r="J73" s="17">
        <v>2211885</v>
      </c>
      <c r="K73" s="16">
        <v>5027623</v>
      </c>
      <c r="L73" s="16">
        <v>1407343</v>
      </c>
      <c r="M73" s="17">
        <v>4927115</v>
      </c>
      <c r="N73" s="17">
        <v>1550527</v>
      </c>
      <c r="O73" s="16">
        <v>7884985</v>
      </c>
      <c r="P73" s="16">
        <v>1225116</v>
      </c>
      <c r="Q73" s="17">
        <v>455111</v>
      </c>
      <c r="R73" s="17">
        <v>4699228</v>
      </c>
      <c r="S73" s="19">
        <v>6379455</v>
      </c>
      <c r="T73" s="16">
        <v>0</v>
      </c>
      <c r="U73" s="17">
        <v>0</v>
      </c>
      <c r="V73" s="17">
        <v>0</v>
      </c>
      <c r="W73" s="19">
        <v>0</v>
      </c>
    </row>
    <row r="74" spans="1:23" ht="12.75">
      <c r="A74" s="13" t="s">
        <v>5</v>
      </c>
      <c r="B74" s="14" t="s">
        <v>458</v>
      </c>
      <c r="C74" s="15" t="s">
        <v>457</v>
      </c>
      <c r="D74" s="16">
        <v>241500</v>
      </c>
      <c r="E74" s="17">
        <v>241500</v>
      </c>
      <c r="F74" s="17">
        <v>7500</v>
      </c>
      <c r="G74" s="18">
        <f t="shared" si="9"/>
        <v>0.031055900621118012</v>
      </c>
      <c r="H74" s="16">
        <v>0</v>
      </c>
      <c r="I74" s="17">
        <v>0</v>
      </c>
      <c r="J74" s="17">
        <v>0</v>
      </c>
      <c r="K74" s="16">
        <v>0</v>
      </c>
      <c r="L74" s="16">
        <v>0</v>
      </c>
      <c r="M74" s="17">
        <v>7500</v>
      </c>
      <c r="N74" s="17">
        <v>0</v>
      </c>
      <c r="O74" s="16">
        <v>7500</v>
      </c>
      <c r="P74" s="16">
        <v>0</v>
      </c>
      <c r="Q74" s="17">
        <v>0</v>
      </c>
      <c r="R74" s="17">
        <v>0</v>
      </c>
      <c r="S74" s="19">
        <v>0</v>
      </c>
      <c r="T74" s="16">
        <v>0</v>
      </c>
      <c r="U74" s="17">
        <v>0</v>
      </c>
      <c r="V74" s="17">
        <v>0</v>
      </c>
      <c r="W74" s="19">
        <v>0</v>
      </c>
    </row>
    <row r="75" spans="1:23" ht="12.75">
      <c r="A75" s="20"/>
      <c r="B75" s="21" t="s">
        <v>456</v>
      </c>
      <c r="C75" s="22"/>
      <c r="D75" s="23">
        <f>SUM(D68:D74)</f>
        <v>738374567</v>
      </c>
      <c r="E75" s="24">
        <f>SUM(E68:E74)</f>
        <v>693838830</v>
      </c>
      <c r="F75" s="24">
        <f>SUM(F68:F74)</f>
        <v>268635994</v>
      </c>
      <c r="G75" s="25">
        <f t="shared" si="9"/>
        <v>0.3871734794664058</v>
      </c>
      <c r="H75" s="23">
        <f aca="true" t="shared" si="13" ref="H75:W75">SUM(H68:H74)</f>
        <v>28851298</v>
      </c>
      <c r="I75" s="24">
        <f t="shared" si="13"/>
        <v>22129488</v>
      </c>
      <c r="J75" s="24">
        <f t="shared" si="13"/>
        <v>25124323</v>
      </c>
      <c r="K75" s="23">
        <f t="shared" si="13"/>
        <v>76105109</v>
      </c>
      <c r="L75" s="23">
        <f t="shared" si="13"/>
        <v>29679446</v>
      </c>
      <c r="M75" s="24">
        <f t="shared" si="13"/>
        <v>24161438</v>
      </c>
      <c r="N75" s="24">
        <f t="shared" si="13"/>
        <v>57968158</v>
      </c>
      <c r="O75" s="23">
        <f t="shared" si="13"/>
        <v>111809042</v>
      </c>
      <c r="P75" s="23">
        <f t="shared" si="13"/>
        <v>42531577</v>
      </c>
      <c r="Q75" s="24">
        <f t="shared" si="13"/>
        <v>13240194</v>
      </c>
      <c r="R75" s="24">
        <f t="shared" si="13"/>
        <v>24950072</v>
      </c>
      <c r="S75" s="26">
        <f t="shared" si="13"/>
        <v>80721843</v>
      </c>
      <c r="T75" s="23">
        <f t="shared" si="13"/>
        <v>0</v>
      </c>
      <c r="U75" s="24">
        <f t="shared" si="13"/>
        <v>0</v>
      </c>
      <c r="V75" s="24">
        <f t="shared" si="13"/>
        <v>0</v>
      </c>
      <c r="W75" s="26">
        <f t="shared" si="13"/>
        <v>0</v>
      </c>
    </row>
    <row r="76" spans="1:23" ht="12.75">
      <c r="A76" s="13" t="s">
        <v>8</v>
      </c>
      <c r="B76" s="14" t="s">
        <v>455</v>
      </c>
      <c r="C76" s="15" t="s">
        <v>454</v>
      </c>
      <c r="D76" s="16">
        <v>76152742</v>
      </c>
      <c r="E76" s="17">
        <v>79188000</v>
      </c>
      <c r="F76" s="17">
        <v>42736590</v>
      </c>
      <c r="G76" s="18">
        <f t="shared" si="9"/>
        <v>0.5396851795726625</v>
      </c>
      <c r="H76" s="16">
        <v>5530010</v>
      </c>
      <c r="I76" s="17">
        <v>1200014</v>
      </c>
      <c r="J76" s="17">
        <v>888200</v>
      </c>
      <c r="K76" s="16">
        <v>7618224</v>
      </c>
      <c r="L76" s="16">
        <v>4557025</v>
      </c>
      <c r="M76" s="17">
        <v>9459559</v>
      </c>
      <c r="N76" s="17">
        <v>9900914</v>
      </c>
      <c r="O76" s="16">
        <v>23917498</v>
      </c>
      <c r="P76" s="16">
        <v>2944552</v>
      </c>
      <c r="Q76" s="17">
        <v>4394401</v>
      </c>
      <c r="R76" s="17">
        <v>3861915</v>
      </c>
      <c r="S76" s="19">
        <v>11200868</v>
      </c>
      <c r="T76" s="16">
        <v>0</v>
      </c>
      <c r="U76" s="17">
        <v>0</v>
      </c>
      <c r="V76" s="17">
        <v>0</v>
      </c>
      <c r="W76" s="19">
        <v>0</v>
      </c>
    </row>
    <row r="77" spans="1:23" ht="12.75">
      <c r="A77" s="13" t="s">
        <v>8</v>
      </c>
      <c r="B77" s="14" t="s">
        <v>453</v>
      </c>
      <c r="C77" s="15" t="s">
        <v>452</v>
      </c>
      <c r="D77" s="16">
        <v>90078001</v>
      </c>
      <c r="E77" s="17">
        <v>125048001</v>
      </c>
      <c r="F77" s="17">
        <v>50466565</v>
      </c>
      <c r="G77" s="18">
        <f t="shared" si="9"/>
        <v>0.40357754299486964</v>
      </c>
      <c r="H77" s="16">
        <v>790681</v>
      </c>
      <c r="I77" s="17">
        <v>5592537</v>
      </c>
      <c r="J77" s="17">
        <v>860340</v>
      </c>
      <c r="K77" s="16">
        <v>7243558</v>
      </c>
      <c r="L77" s="16">
        <v>3381936</v>
      </c>
      <c r="M77" s="17">
        <v>43356</v>
      </c>
      <c r="N77" s="17">
        <v>12762049</v>
      </c>
      <c r="O77" s="16">
        <v>16187341</v>
      </c>
      <c r="P77" s="16">
        <v>7110391</v>
      </c>
      <c r="Q77" s="17">
        <v>6023326</v>
      </c>
      <c r="R77" s="17">
        <v>13901949</v>
      </c>
      <c r="S77" s="19">
        <v>27035666</v>
      </c>
      <c r="T77" s="16">
        <v>0</v>
      </c>
      <c r="U77" s="17">
        <v>0</v>
      </c>
      <c r="V77" s="17">
        <v>0</v>
      </c>
      <c r="W77" s="19">
        <v>0</v>
      </c>
    </row>
    <row r="78" spans="1:23" ht="12.75">
      <c r="A78" s="13" t="s">
        <v>8</v>
      </c>
      <c r="B78" s="14" t="s">
        <v>451</v>
      </c>
      <c r="C78" s="15" t="s">
        <v>450</v>
      </c>
      <c r="D78" s="16">
        <v>166156660</v>
      </c>
      <c r="E78" s="17">
        <v>170745790</v>
      </c>
      <c r="F78" s="17">
        <v>40346628</v>
      </c>
      <c r="G78" s="18">
        <f t="shared" si="9"/>
        <v>0.23629647325418682</v>
      </c>
      <c r="H78" s="16">
        <v>0</v>
      </c>
      <c r="I78" s="17">
        <v>8873835</v>
      </c>
      <c r="J78" s="17">
        <v>1832666</v>
      </c>
      <c r="K78" s="16">
        <v>10706501</v>
      </c>
      <c r="L78" s="16">
        <v>8153736</v>
      </c>
      <c r="M78" s="17">
        <v>2668022</v>
      </c>
      <c r="N78" s="17">
        <v>1800017</v>
      </c>
      <c r="O78" s="16">
        <v>12621775</v>
      </c>
      <c r="P78" s="16">
        <v>4247397</v>
      </c>
      <c r="Q78" s="17">
        <v>4959926</v>
      </c>
      <c r="R78" s="17">
        <v>7811029</v>
      </c>
      <c r="S78" s="19">
        <v>17018352</v>
      </c>
      <c r="T78" s="16">
        <v>0</v>
      </c>
      <c r="U78" s="17">
        <v>0</v>
      </c>
      <c r="V78" s="17">
        <v>0</v>
      </c>
      <c r="W78" s="19">
        <v>0</v>
      </c>
    </row>
    <row r="79" spans="1:23" ht="12.75">
      <c r="A79" s="13" t="s">
        <v>8</v>
      </c>
      <c r="B79" s="14" t="s">
        <v>449</v>
      </c>
      <c r="C79" s="15" t="s">
        <v>448</v>
      </c>
      <c r="D79" s="16">
        <v>33091914</v>
      </c>
      <c r="E79" s="17">
        <v>33341913</v>
      </c>
      <c r="F79" s="17">
        <v>56623</v>
      </c>
      <c r="G79" s="18">
        <f t="shared" si="9"/>
        <v>0.001698252886689495</v>
      </c>
      <c r="H79" s="16">
        <v>0</v>
      </c>
      <c r="I79" s="17">
        <v>0</v>
      </c>
      <c r="J79" s="17">
        <v>0</v>
      </c>
      <c r="K79" s="16">
        <v>0</v>
      </c>
      <c r="L79" s="16">
        <v>0</v>
      </c>
      <c r="M79" s="17">
        <v>56623</v>
      </c>
      <c r="N79" s="17">
        <v>0</v>
      </c>
      <c r="O79" s="16">
        <v>56623</v>
      </c>
      <c r="P79" s="16">
        <v>0</v>
      </c>
      <c r="Q79" s="17">
        <v>0</v>
      </c>
      <c r="R79" s="17">
        <v>0</v>
      </c>
      <c r="S79" s="19">
        <v>0</v>
      </c>
      <c r="T79" s="16">
        <v>0</v>
      </c>
      <c r="U79" s="17">
        <v>0</v>
      </c>
      <c r="V79" s="17">
        <v>0</v>
      </c>
      <c r="W79" s="19">
        <v>0</v>
      </c>
    </row>
    <row r="80" spans="1:23" ht="12.75">
      <c r="A80" s="13" t="s">
        <v>5</v>
      </c>
      <c r="B80" s="14" t="s">
        <v>447</v>
      </c>
      <c r="C80" s="15" t="s">
        <v>446</v>
      </c>
      <c r="D80" s="16">
        <v>2915000</v>
      </c>
      <c r="E80" s="17">
        <v>2915000</v>
      </c>
      <c r="F80" s="17">
        <v>48555</v>
      </c>
      <c r="G80" s="18">
        <f t="shared" si="9"/>
        <v>0.016656946826758147</v>
      </c>
      <c r="H80" s="16">
        <v>0</v>
      </c>
      <c r="I80" s="17">
        <v>0</v>
      </c>
      <c r="J80" s="17">
        <v>0</v>
      </c>
      <c r="K80" s="16">
        <v>0</v>
      </c>
      <c r="L80" s="16">
        <v>9050</v>
      </c>
      <c r="M80" s="17">
        <v>20969</v>
      </c>
      <c r="N80" s="17">
        <v>0</v>
      </c>
      <c r="O80" s="16">
        <v>30019</v>
      </c>
      <c r="P80" s="16">
        <v>0</v>
      </c>
      <c r="Q80" s="17">
        <v>18536</v>
      </c>
      <c r="R80" s="17">
        <v>0</v>
      </c>
      <c r="S80" s="19">
        <v>18536</v>
      </c>
      <c r="T80" s="16">
        <v>0</v>
      </c>
      <c r="U80" s="17">
        <v>0</v>
      </c>
      <c r="V80" s="17">
        <v>0</v>
      </c>
      <c r="W80" s="19">
        <v>0</v>
      </c>
    </row>
    <row r="81" spans="1:23" ht="12.75">
      <c r="A81" s="20"/>
      <c r="B81" s="21" t="s">
        <v>445</v>
      </c>
      <c r="C81" s="22"/>
      <c r="D81" s="23">
        <f>SUM(D76:D80)</f>
        <v>368394317</v>
      </c>
      <c r="E81" s="24">
        <f>SUM(E76:E80)</f>
        <v>411238704</v>
      </c>
      <c r="F81" s="24">
        <f>SUM(F76:F80)</f>
        <v>133654961</v>
      </c>
      <c r="G81" s="25">
        <f t="shared" si="9"/>
        <v>0.32500579274269864</v>
      </c>
      <c r="H81" s="23">
        <f aca="true" t="shared" si="14" ref="H81:W81">SUM(H76:H80)</f>
        <v>6320691</v>
      </c>
      <c r="I81" s="24">
        <f t="shared" si="14"/>
        <v>15666386</v>
      </c>
      <c r="J81" s="24">
        <f t="shared" si="14"/>
        <v>3581206</v>
      </c>
      <c r="K81" s="23">
        <f t="shared" si="14"/>
        <v>25568283</v>
      </c>
      <c r="L81" s="23">
        <f t="shared" si="14"/>
        <v>16101747</v>
      </c>
      <c r="M81" s="24">
        <f t="shared" si="14"/>
        <v>12248529</v>
      </c>
      <c r="N81" s="24">
        <f t="shared" si="14"/>
        <v>24462980</v>
      </c>
      <c r="O81" s="23">
        <f t="shared" si="14"/>
        <v>52813256</v>
      </c>
      <c r="P81" s="23">
        <f t="shared" si="14"/>
        <v>14302340</v>
      </c>
      <c r="Q81" s="24">
        <f t="shared" si="14"/>
        <v>15396189</v>
      </c>
      <c r="R81" s="24">
        <f t="shared" si="14"/>
        <v>25574893</v>
      </c>
      <c r="S81" s="26">
        <f t="shared" si="14"/>
        <v>55273422</v>
      </c>
      <c r="T81" s="23">
        <f t="shared" si="14"/>
        <v>0</v>
      </c>
      <c r="U81" s="24">
        <f t="shared" si="14"/>
        <v>0</v>
      </c>
      <c r="V81" s="24">
        <f t="shared" si="14"/>
        <v>0</v>
      </c>
      <c r="W81" s="26">
        <f t="shared" si="14"/>
        <v>0</v>
      </c>
    </row>
    <row r="82" spans="1:23" ht="12.75">
      <c r="A82" s="20"/>
      <c r="B82" s="21" t="s">
        <v>444</v>
      </c>
      <c r="C82" s="22"/>
      <c r="D82" s="23">
        <f>SUM(D54,D56:D59,D61:D66,D68:D74,D76:D80)</f>
        <v>2821395374</v>
      </c>
      <c r="E82" s="24">
        <f>SUM(E54,E56:E59,E61:E66,E68:E74,E76:E80)</f>
        <v>2898762507</v>
      </c>
      <c r="F82" s="24">
        <f>SUM(F54,F56:F59,F61:F66,F68:F74,F76:F80)</f>
        <v>1192004580</v>
      </c>
      <c r="G82" s="25">
        <f t="shared" si="9"/>
        <v>0.4112115349641508</v>
      </c>
      <c r="H82" s="23">
        <f aca="true" t="shared" si="15" ref="H82:W82">SUM(H54,H56:H59,H61:H66,H68:H74,H76:H80)</f>
        <v>63419192</v>
      </c>
      <c r="I82" s="24">
        <f t="shared" si="15"/>
        <v>122401599</v>
      </c>
      <c r="J82" s="24">
        <f t="shared" si="15"/>
        <v>129799973</v>
      </c>
      <c r="K82" s="23">
        <f t="shared" si="15"/>
        <v>315620764</v>
      </c>
      <c r="L82" s="23">
        <f t="shared" si="15"/>
        <v>168195832</v>
      </c>
      <c r="M82" s="24">
        <f t="shared" si="15"/>
        <v>137332861</v>
      </c>
      <c r="N82" s="24">
        <f t="shared" si="15"/>
        <v>224253371</v>
      </c>
      <c r="O82" s="23">
        <f t="shared" si="15"/>
        <v>529782064</v>
      </c>
      <c r="P82" s="23">
        <f t="shared" si="15"/>
        <v>102413324</v>
      </c>
      <c r="Q82" s="24">
        <f t="shared" si="15"/>
        <v>75796848</v>
      </c>
      <c r="R82" s="24">
        <f t="shared" si="15"/>
        <v>168391580</v>
      </c>
      <c r="S82" s="26">
        <f t="shared" si="15"/>
        <v>346601752</v>
      </c>
      <c r="T82" s="23">
        <f t="shared" si="15"/>
        <v>0</v>
      </c>
      <c r="U82" s="24">
        <f t="shared" si="15"/>
        <v>0</v>
      </c>
      <c r="V82" s="24">
        <f t="shared" si="15"/>
        <v>0</v>
      </c>
      <c r="W82" s="26">
        <f t="shared" si="15"/>
        <v>0</v>
      </c>
    </row>
    <row r="83" spans="1:23" ht="12.75">
      <c r="A83" s="8"/>
      <c r="B83" s="9" t="s">
        <v>72</v>
      </c>
      <c r="C83" s="10"/>
      <c r="D83" s="27"/>
      <c r="E83" s="28"/>
      <c r="F83" s="28"/>
      <c r="G83" s="29"/>
      <c r="H83" s="27"/>
      <c r="I83" s="28"/>
      <c r="J83" s="28"/>
      <c r="K83" s="27"/>
      <c r="L83" s="27"/>
      <c r="M83" s="28"/>
      <c r="N83" s="28"/>
      <c r="O83" s="27"/>
      <c r="P83" s="27"/>
      <c r="Q83" s="28"/>
      <c r="R83" s="28"/>
      <c r="S83" s="30"/>
      <c r="T83" s="27"/>
      <c r="U83" s="28"/>
      <c r="V83" s="28"/>
      <c r="W83" s="30"/>
    </row>
    <row r="84" spans="1:23" ht="12.75">
      <c r="A84" s="12"/>
      <c r="B84" s="9" t="s">
        <v>443</v>
      </c>
      <c r="C84" s="10"/>
      <c r="D84" s="27"/>
      <c r="E84" s="28"/>
      <c r="F84" s="28"/>
      <c r="G84" s="29"/>
      <c r="H84" s="27"/>
      <c r="I84" s="28"/>
      <c r="J84" s="28"/>
      <c r="K84" s="27"/>
      <c r="L84" s="27"/>
      <c r="M84" s="28"/>
      <c r="N84" s="28"/>
      <c r="O84" s="27"/>
      <c r="P84" s="27"/>
      <c r="Q84" s="28"/>
      <c r="R84" s="28"/>
      <c r="S84" s="30"/>
      <c r="T84" s="27"/>
      <c r="U84" s="28"/>
      <c r="V84" s="28"/>
      <c r="W84" s="30"/>
    </row>
    <row r="85" spans="1:23" ht="12.75">
      <c r="A85" s="13" t="s">
        <v>70</v>
      </c>
      <c r="B85" s="14" t="s">
        <v>442</v>
      </c>
      <c r="C85" s="15" t="s">
        <v>441</v>
      </c>
      <c r="D85" s="16">
        <v>6715955712</v>
      </c>
      <c r="E85" s="17">
        <v>6620082394</v>
      </c>
      <c r="F85" s="17">
        <v>2643840793</v>
      </c>
      <c r="G85" s="18">
        <f aca="true" t="shared" si="16" ref="G85:G98">IF($E85=0,0,$F85/$E85)</f>
        <v>0.3993667503891191</v>
      </c>
      <c r="H85" s="16">
        <v>12513429</v>
      </c>
      <c r="I85" s="17">
        <v>96042451</v>
      </c>
      <c r="J85" s="17">
        <v>269126318</v>
      </c>
      <c r="K85" s="16">
        <v>377682198</v>
      </c>
      <c r="L85" s="16">
        <v>424249721</v>
      </c>
      <c r="M85" s="17">
        <v>317508343</v>
      </c>
      <c r="N85" s="17">
        <v>481780299</v>
      </c>
      <c r="O85" s="16">
        <v>1223538363</v>
      </c>
      <c r="P85" s="16">
        <v>356737265</v>
      </c>
      <c r="Q85" s="17">
        <v>196228110</v>
      </c>
      <c r="R85" s="17">
        <v>489654857</v>
      </c>
      <c r="S85" s="19">
        <v>1042620232</v>
      </c>
      <c r="T85" s="16">
        <v>0</v>
      </c>
      <c r="U85" s="17">
        <v>0</v>
      </c>
      <c r="V85" s="17">
        <v>0</v>
      </c>
      <c r="W85" s="19">
        <v>0</v>
      </c>
    </row>
    <row r="86" spans="1:23" ht="12.75">
      <c r="A86" s="13" t="s">
        <v>70</v>
      </c>
      <c r="B86" s="14" t="s">
        <v>440</v>
      </c>
      <c r="C86" s="15" t="s">
        <v>439</v>
      </c>
      <c r="D86" s="16">
        <v>8589421000</v>
      </c>
      <c r="E86" s="17">
        <v>7374070000</v>
      </c>
      <c r="F86" s="17">
        <v>2827718000</v>
      </c>
      <c r="G86" s="18">
        <f t="shared" si="16"/>
        <v>0.38346774576319453</v>
      </c>
      <c r="H86" s="16">
        <v>28857000</v>
      </c>
      <c r="I86" s="17">
        <v>93296000</v>
      </c>
      <c r="J86" s="17">
        <v>353883000</v>
      </c>
      <c r="K86" s="16">
        <v>476036000</v>
      </c>
      <c r="L86" s="16">
        <v>280026000</v>
      </c>
      <c r="M86" s="17">
        <v>492838000</v>
      </c>
      <c r="N86" s="17">
        <v>630216000</v>
      </c>
      <c r="O86" s="16">
        <v>1403080000</v>
      </c>
      <c r="P86" s="16">
        <v>145037000</v>
      </c>
      <c r="Q86" s="17">
        <v>410822000</v>
      </c>
      <c r="R86" s="17">
        <v>392743000</v>
      </c>
      <c r="S86" s="19">
        <v>948602000</v>
      </c>
      <c r="T86" s="16">
        <v>0</v>
      </c>
      <c r="U86" s="17">
        <v>0</v>
      </c>
      <c r="V86" s="17">
        <v>0</v>
      </c>
      <c r="W86" s="19">
        <v>0</v>
      </c>
    </row>
    <row r="87" spans="1:23" ht="12.75">
      <c r="A87" s="13" t="s">
        <v>70</v>
      </c>
      <c r="B87" s="14" t="s">
        <v>438</v>
      </c>
      <c r="C87" s="15" t="s">
        <v>437</v>
      </c>
      <c r="D87" s="16">
        <v>3860284040</v>
      </c>
      <c r="E87" s="17">
        <v>3723200044</v>
      </c>
      <c r="F87" s="17">
        <v>1414114416</v>
      </c>
      <c r="G87" s="18">
        <f t="shared" si="16"/>
        <v>0.3798115597572764</v>
      </c>
      <c r="H87" s="16">
        <v>-443277</v>
      </c>
      <c r="I87" s="17">
        <v>61036541</v>
      </c>
      <c r="J87" s="17">
        <v>78006467</v>
      </c>
      <c r="K87" s="16">
        <v>138599731</v>
      </c>
      <c r="L87" s="16">
        <v>154339896</v>
      </c>
      <c r="M87" s="17">
        <v>254183050</v>
      </c>
      <c r="N87" s="17">
        <v>305942071</v>
      </c>
      <c r="O87" s="16">
        <v>714465017</v>
      </c>
      <c r="P87" s="16">
        <v>115541009</v>
      </c>
      <c r="Q87" s="17">
        <v>153323573</v>
      </c>
      <c r="R87" s="17">
        <v>292185086</v>
      </c>
      <c r="S87" s="19">
        <v>561049668</v>
      </c>
      <c r="T87" s="16">
        <v>0</v>
      </c>
      <c r="U87" s="17">
        <v>0</v>
      </c>
      <c r="V87" s="17">
        <v>0</v>
      </c>
      <c r="W87" s="19">
        <v>0</v>
      </c>
    </row>
    <row r="88" spans="1:23" ht="12.75">
      <c r="A88" s="20"/>
      <c r="B88" s="21" t="s">
        <v>67</v>
      </c>
      <c r="C88" s="22"/>
      <c r="D88" s="23">
        <f>SUM(D85:D87)</f>
        <v>19165660752</v>
      </c>
      <c r="E88" s="24">
        <f>SUM(E85:E87)</f>
        <v>17717352438</v>
      </c>
      <c r="F88" s="24">
        <f>SUM(F85:F87)</f>
        <v>6885673209</v>
      </c>
      <c r="G88" s="25">
        <f t="shared" si="16"/>
        <v>0.38864007661955613</v>
      </c>
      <c r="H88" s="23">
        <f aca="true" t="shared" si="17" ref="H88:W88">SUM(H85:H87)</f>
        <v>40927152</v>
      </c>
      <c r="I88" s="24">
        <f t="shared" si="17"/>
        <v>250374992</v>
      </c>
      <c r="J88" s="24">
        <f t="shared" si="17"/>
        <v>701015785</v>
      </c>
      <c r="K88" s="23">
        <f t="shared" si="17"/>
        <v>992317929</v>
      </c>
      <c r="L88" s="23">
        <f t="shared" si="17"/>
        <v>858615617</v>
      </c>
      <c r="M88" s="24">
        <f t="shared" si="17"/>
        <v>1064529393</v>
      </c>
      <c r="N88" s="24">
        <f t="shared" si="17"/>
        <v>1417938370</v>
      </c>
      <c r="O88" s="23">
        <f t="shared" si="17"/>
        <v>3341083380</v>
      </c>
      <c r="P88" s="23">
        <f t="shared" si="17"/>
        <v>617315274</v>
      </c>
      <c r="Q88" s="24">
        <f t="shared" si="17"/>
        <v>760373683</v>
      </c>
      <c r="R88" s="24">
        <f t="shared" si="17"/>
        <v>1174582943</v>
      </c>
      <c r="S88" s="26">
        <f t="shared" si="17"/>
        <v>2552271900</v>
      </c>
      <c r="T88" s="23">
        <f t="shared" si="17"/>
        <v>0</v>
      </c>
      <c r="U88" s="24">
        <f t="shared" si="17"/>
        <v>0</v>
      </c>
      <c r="V88" s="24">
        <f t="shared" si="17"/>
        <v>0</v>
      </c>
      <c r="W88" s="26">
        <f t="shared" si="17"/>
        <v>0</v>
      </c>
    </row>
    <row r="89" spans="1:23" ht="12.75">
      <c r="A89" s="13" t="s">
        <v>8</v>
      </c>
      <c r="B89" s="14" t="s">
        <v>436</v>
      </c>
      <c r="C89" s="15" t="s">
        <v>435</v>
      </c>
      <c r="D89" s="16">
        <v>423588837</v>
      </c>
      <c r="E89" s="17">
        <v>371419687</v>
      </c>
      <c r="F89" s="17">
        <v>148925418</v>
      </c>
      <c r="G89" s="18">
        <f t="shared" si="16"/>
        <v>0.40096263933365495</v>
      </c>
      <c r="H89" s="16">
        <v>0</v>
      </c>
      <c r="I89" s="17">
        <v>22979613</v>
      </c>
      <c r="J89" s="17">
        <v>9782454</v>
      </c>
      <c r="K89" s="16">
        <v>32762067</v>
      </c>
      <c r="L89" s="16">
        <v>26081571</v>
      </c>
      <c r="M89" s="17">
        <v>21736765</v>
      </c>
      <c r="N89" s="17">
        <v>12100561</v>
      </c>
      <c r="O89" s="16">
        <v>59918897</v>
      </c>
      <c r="P89" s="16">
        <v>9758055</v>
      </c>
      <c r="Q89" s="17">
        <v>10277575</v>
      </c>
      <c r="R89" s="17">
        <v>36208824</v>
      </c>
      <c r="S89" s="19">
        <v>56244454</v>
      </c>
      <c r="T89" s="16">
        <v>0</v>
      </c>
      <c r="U89" s="17">
        <v>0</v>
      </c>
      <c r="V89" s="17">
        <v>0</v>
      </c>
      <c r="W89" s="19">
        <v>0</v>
      </c>
    </row>
    <row r="90" spans="1:23" ht="12.75">
      <c r="A90" s="13" t="s">
        <v>8</v>
      </c>
      <c r="B90" s="14" t="s">
        <v>434</v>
      </c>
      <c r="C90" s="15" t="s">
        <v>433</v>
      </c>
      <c r="D90" s="16">
        <v>143993000</v>
      </c>
      <c r="E90" s="17">
        <v>160834356</v>
      </c>
      <c r="F90" s="17">
        <v>80399092</v>
      </c>
      <c r="G90" s="18">
        <f t="shared" si="16"/>
        <v>0.49988754890155435</v>
      </c>
      <c r="H90" s="16">
        <v>1115523</v>
      </c>
      <c r="I90" s="17">
        <v>12421377</v>
      </c>
      <c r="J90" s="17">
        <v>5638148</v>
      </c>
      <c r="K90" s="16">
        <v>19175048</v>
      </c>
      <c r="L90" s="16">
        <v>8535221</v>
      </c>
      <c r="M90" s="17">
        <v>13701635</v>
      </c>
      <c r="N90" s="17">
        <v>9843416</v>
      </c>
      <c r="O90" s="16">
        <v>32080272</v>
      </c>
      <c r="P90" s="16">
        <v>18432950</v>
      </c>
      <c r="Q90" s="17">
        <v>6128424</v>
      </c>
      <c r="R90" s="17">
        <v>4582398</v>
      </c>
      <c r="S90" s="19">
        <v>29143772</v>
      </c>
      <c r="T90" s="16">
        <v>0</v>
      </c>
      <c r="U90" s="17">
        <v>0</v>
      </c>
      <c r="V90" s="17">
        <v>0</v>
      </c>
      <c r="W90" s="19">
        <v>0</v>
      </c>
    </row>
    <row r="91" spans="1:23" ht="12.75">
      <c r="A91" s="13" t="s">
        <v>8</v>
      </c>
      <c r="B91" s="14" t="s">
        <v>432</v>
      </c>
      <c r="C91" s="15" t="s">
        <v>431</v>
      </c>
      <c r="D91" s="16">
        <v>95562925</v>
      </c>
      <c r="E91" s="17">
        <v>96422925</v>
      </c>
      <c r="F91" s="17">
        <v>30950596</v>
      </c>
      <c r="G91" s="18">
        <f t="shared" si="16"/>
        <v>0.3209879393308179</v>
      </c>
      <c r="H91" s="16">
        <v>0</v>
      </c>
      <c r="I91" s="17">
        <v>3852163</v>
      </c>
      <c r="J91" s="17">
        <v>1786441</v>
      </c>
      <c r="K91" s="16">
        <v>5638604</v>
      </c>
      <c r="L91" s="16">
        <v>3193497</v>
      </c>
      <c r="M91" s="17">
        <v>1206664</v>
      </c>
      <c r="N91" s="17">
        <v>6609710</v>
      </c>
      <c r="O91" s="16">
        <v>11009871</v>
      </c>
      <c r="P91" s="16">
        <v>2199304</v>
      </c>
      <c r="Q91" s="17">
        <v>4424419</v>
      </c>
      <c r="R91" s="17">
        <v>7678398</v>
      </c>
      <c r="S91" s="19">
        <v>14302121</v>
      </c>
      <c r="T91" s="16">
        <v>0</v>
      </c>
      <c r="U91" s="17">
        <v>0</v>
      </c>
      <c r="V91" s="17">
        <v>0</v>
      </c>
      <c r="W91" s="19">
        <v>0</v>
      </c>
    </row>
    <row r="92" spans="1:23" ht="12.75">
      <c r="A92" s="13" t="s">
        <v>5</v>
      </c>
      <c r="B92" s="14" t="s">
        <v>430</v>
      </c>
      <c r="C92" s="15" t="s">
        <v>429</v>
      </c>
      <c r="D92" s="16">
        <v>6000000</v>
      </c>
      <c r="E92" s="17">
        <v>5349717</v>
      </c>
      <c r="F92" s="17">
        <v>1606295</v>
      </c>
      <c r="G92" s="18">
        <f t="shared" si="16"/>
        <v>0.3002579388778883</v>
      </c>
      <c r="H92" s="16">
        <v>0</v>
      </c>
      <c r="I92" s="17">
        <v>142625</v>
      </c>
      <c r="J92" s="17">
        <v>100677</v>
      </c>
      <c r="K92" s="16">
        <v>243302</v>
      </c>
      <c r="L92" s="16">
        <v>263800</v>
      </c>
      <c r="M92" s="17">
        <v>560558</v>
      </c>
      <c r="N92" s="17">
        <v>158868</v>
      </c>
      <c r="O92" s="16">
        <v>983226</v>
      </c>
      <c r="P92" s="16">
        <v>139708</v>
      </c>
      <c r="Q92" s="17">
        <v>43317</v>
      </c>
      <c r="R92" s="17">
        <v>196742</v>
      </c>
      <c r="S92" s="19">
        <v>379767</v>
      </c>
      <c r="T92" s="16">
        <v>0</v>
      </c>
      <c r="U92" s="17">
        <v>0</v>
      </c>
      <c r="V92" s="17">
        <v>0</v>
      </c>
      <c r="W92" s="19">
        <v>0</v>
      </c>
    </row>
    <row r="93" spans="1:23" ht="12.75">
      <c r="A93" s="20"/>
      <c r="B93" s="21" t="s">
        <v>428</v>
      </c>
      <c r="C93" s="22"/>
      <c r="D93" s="23">
        <f>SUM(D89:D92)</f>
        <v>669144762</v>
      </c>
      <c r="E93" s="24">
        <f>SUM(E89:E92)</f>
        <v>634026685</v>
      </c>
      <c r="F93" s="24">
        <f>SUM(F89:F92)</f>
        <v>261881401</v>
      </c>
      <c r="G93" s="25">
        <f t="shared" si="16"/>
        <v>0.41304476167276777</v>
      </c>
      <c r="H93" s="23">
        <f aca="true" t="shared" si="18" ref="H93:W93">SUM(H89:H92)</f>
        <v>1115523</v>
      </c>
      <c r="I93" s="24">
        <f t="shared" si="18"/>
        <v>39395778</v>
      </c>
      <c r="J93" s="24">
        <f t="shared" si="18"/>
        <v>17307720</v>
      </c>
      <c r="K93" s="23">
        <f t="shared" si="18"/>
        <v>57819021</v>
      </c>
      <c r="L93" s="23">
        <f t="shared" si="18"/>
        <v>38074089</v>
      </c>
      <c r="M93" s="24">
        <f t="shared" si="18"/>
        <v>37205622</v>
      </c>
      <c r="N93" s="24">
        <f t="shared" si="18"/>
        <v>28712555</v>
      </c>
      <c r="O93" s="23">
        <f t="shared" si="18"/>
        <v>103992266</v>
      </c>
      <c r="P93" s="23">
        <f t="shared" si="18"/>
        <v>30530017</v>
      </c>
      <c r="Q93" s="24">
        <f t="shared" si="18"/>
        <v>20873735</v>
      </c>
      <c r="R93" s="24">
        <f t="shared" si="18"/>
        <v>48666362</v>
      </c>
      <c r="S93" s="26">
        <f t="shared" si="18"/>
        <v>100070114</v>
      </c>
      <c r="T93" s="23">
        <f t="shared" si="18"/>
        <v>0</v>
      </c>
      <c r="U93" s="24">
        <f t="shared" si="18"/>
        <v>0</v>
      </c>
      <c r="V93" s="24">
        <f t="shared" si="18"/>
        <v>0</v>
      </c>
      <c r="W93" s="26">
        <f t="shared" si="18"/>
        <v>0</v>
      </c>
    </row>
    <row r="94" spans="1:23" ht="12.75">
      <c r="A94" s="13" t="s">
        <v>8</v>
      </c>
      <c r="B94" s="14" t="s">
        <v>427</v>
      </c>
      <c r="C94" s="15" t="s">
        <v>426</v>
      </c>
      <c r="D94" s="16">
        <v>293878065</v>
      </c>
      <c r="E94" s="17">
        <v>365039805</v>
      </c>
      <c r="F94" s="17">
        <v>228117175</v>
      </c>
      <c r="G94" s="18">
        <f t="shared" si="16"/>
        <v>0.624910412167243</v>
      </c>
      <c r="H94" s="16">
        <v>4013386</v>
      </c>
      <c r="I94" s="17">
        <v>21643753</v>
      </c>
      <c r="J94" s="17">
        <v>22872695</v>
      </c>
      <c r="K94" s="16">
        <v>48529834</v>
      </c>
      <c r="L94" s="16">
        <v>22742793</v>
      </c>
      <c r="M94" s="17">
        <v>67420339</v>
      </c>
      <c r="N94" s="17">
        <v>2732668</v>
      </c>
      <c r="O94" s="16">
        <v>92895800</v>
      </c>
      <c r="P94" s="16">
        <v>8734264</v>
      </c>
      <c r="Q94" s="17">
        <v>32453561</v>
      </c>
      <c r="R94" s="17">
        <v>45503716</v>
      </c>
      <c r="S94" s="19">
        <v>86691541</v>
      </c>
      <c r="T94" s="16">
        <v>0</v>
      </c>
      <c r="U94" s="17">
        <v>0</v>
      </c>
      <c r="V94" s="17">
        <v>0</v>
      </c>
      <c r="W94" s="19">
        <v>0</v>
      </c>
    </row>
    <row r="95" spans="1:23" ht="12.75">
      <c r="A95" s="13" t="s">
        <v>8</v>
      </c>
      <c r="B95" s="14" t="s">
        <v>425</v>
      </c>
      <c r="C95" s="15" t="s">
        <v>424</v>
      </c>
      <c r="D95" s="16">
        <v>124298600</v>
      </c>
      <c r="E95" s="17">
        <v>217897174</v>
      </c>
      <c r="F95" s="17">
        <v>92007946</v>
      </c>
      <c r="G95" s="18">
        <f t="shared" si="16"/>
        <v>0.42225396645116653</v>
      </c>
      <c r="H95" s="16">
        <v>782651</v>
      </c>
      <c r="I95" s="17">
        <v>1900925</v>
      </c>
      <c r="J95" s="17">
        <v>7066278</v>
      </c>
      <c r="K95" s="16">
        <v>9749854</v>
      </c>
      <c r="L95" s="16">
        <v>7273888</v>
      </c>
      <c r="M95" s="17">
        <v>13078808</v>
      </c>
      <c r="N95" s="17">
        <v>14415496</v>
      </c>
      <c r="O95" s="16">
        <v>34768192</v>
      </c>
      <c r="P95" s="16">
        <v>2487599</v>
      </c>
      <c r="Q95" s="17">
        <v>16354655</v>
      </c>
      <c r="R95" s="17">
        <v>28647646</v>
      </c>
      <c r="S95" s="19">
        <v>47489900</v>
      </c>
      <c r="T95" s="16">
        <v>0</v>
      </c>
      <c r="U95" s="17">
        <v>0</v>
      </c>
      <c r="V95" s="17">
        <v>0</v>
      </c>
      <c r="W95" s="19">
        <v>0</v>
      </c>
    </row>
    <row r="96" spans="1:23" ht="12.75">
      <c r="A96" s="13" t="s">
        <v>8</v>
      </c>
      <c r="B96" s="14" t="s">
        <v>423</v>
      </c>
      <c r="C96" s="15" t="s">
        <v>422</v>
      </c>
      <c r="D96" s="16">
        <v>156634000</v>
      </c>
      <c r="E96" s="17">
        <v>261527998</v>
      </c>
      <c r="F96" s="17">
        <v>128913752</v>
      </c>
      <c r="G96" s="18">
        <f t="shared" si="16"/>
        <v>0.4929252431320948</v>
      </c>
      <c r="H96" s="16">
        <v>0</v>
      </c>
      <c r="I96" s="17">
        <v>9970181</v>
      </c>
      <c r="J96" s="17">
        <v>3038083</v>
      </c>
      <c r="K96" s="16">
        <v>13008264</v>
      </c>
      <c r="L96" s="16">
        <v>18681773</v>
      </c>
      <c r="M96" s="17">
        <v>15055039</v>
      </c>
      <c r="N96" s="17">
        <v>11048049</v>
      </c>
      <c r="O96" s="16">
        <v>44784861</v>
      </c>
      <c r="P96" s="16">
        <v>27518999</v>
      </c>
      <c r="Q96" s="17">
        <v>12087591</v>
      </c>
      <c r="R96" s="17">
        <v>31514037</v>
      </c>
      <c r="S96" s="19">
        <v>71120627</v>
      </c>
      <c r="T96" s="16">
        <v>0</v>
      </c>
      <c r="U96" s="17">
        <v>0</v>
      </c>
      <c r="V96" s="17">
        <v>0</v>
      </c>
      <c r="W96" s="19">
        <v>0</v>
      </c>
    </row>
    <row r="97" spans="1:23" ht="12.75">
      <c r="A97" s="13" t="s">
        <v>5</v>
      </c>
      <c r="B97" s="14" t="s">
        <v>421</v>
      </c>
      <c r="C97" s="15" t="s">
        <v>420</v>
      </c>
      <c r="D97" s="16">
        <v>10000000</v>
      </c>
      <c r="E97" s="17">
        <v>53307000</v>
      </c>
      <c r="F97" s="17">
        <v>15727118</v>
      </c>
      <c r="G97" s="18">
        <f t="shared" si="16"/>
        <v>0.29502913313448514</v>
      </c>
      <c r="H97" s="16">
        <v>6462000</v>
      </c>
      <c r="I97" s="17">
        <v>6462000</v>
      </c>
      <c r="J97" s="17">
        <v>2803118</v>
      </c>
      <c r="K97" s="16">
        <v>15727118</v>
      </c>
      <c r="L97" s="16">
        <v>0</v>
      </c>
      <c r="M97" s="17">
        <v>0</v>
      </c>
      <c r="N97" s="17">
        <v>0</v>
      </c>
      <c r="O97" s="16">
        <v>0</v>
      </c>
      <c r="P97" s="16">
        <v>0</v>
      </c>
      <c r="Q97" s="17">
        <v>0</v>
      </c>
      <c r="R97" s="17">
        <v>0</v>
      </c>
      <c r="S97" s="19">
        <v>0</v>
      </c>
      <c r="T97" s="16">
        <v>0</v>
      </c>
      <c r="U97" s="17">
        <v>0</v>
      </c>
      <c r="V97" s="17">
        <v>0</v>
      </c>
      <c r="W97" s="19">
        <v>0</v>
      </c>
    </row>
    <row r="98" spans="1:23" ht="12.75">
      <c r="A98" s="20"/>
      <c r="B98" s="21" t="s">
        <v>419</v>
      </c>
      <c r="C98" s="22"/>
      <c r="D98" s="23">
        <f>SUM(D94:D97)</f>
        <v>584810665</v>
      </c>
      <c r="E98" s="24">
        <f>SUM(E94:E97)</f>
        <v>897771977</v>
      </c>
      <c r="F98" s="24">
        <f>SUM(F94:F97)</f>
        <v>464765991</v>
      </c>
      <c r="G98" s="25">
        <f t="shared" si="16"/>
        <v>0.5176882358848677</v>
      </c>
      <c r="H98" s="23">
        <f aca="true" t="shared" si="19" ref="H98:W98">SUM(H94:H97)</f>
        <v>11258037</v>
      </c>
      <c r="I98" s="24">
        <f t="shared" si="19"/>
        <v>39976859</v>
      </c>
      <c r="J98" s="24">
        <f t="shared" si="19"/>
        <v>35780174</v>
      </c>
      <c r="K98" s="23">
        <f t="shared" si="19"/>
        <v>87015070</v>
      </c>
      <c r="L98" s="23">
        <f t="shared" si="19"/>
        <v>48698454</v>
      </c>
      <c r="M98" s="24">
        <f t="shared" si="19"/>
        <v>95554186</v>
      </c>
      <c r="N98" s="24">
        <f t="shared" si="19"/>
        <v>28196213</v>
      </c>
      <c r="O98" s="23">
        <f t="shared" si="19"/>
        <v>172448853</v>
      </c>
      <c r="P98" s="23">
        <f t="shared" si="19"/>
        <v>38740862</v>
      </c>
      <c r="Q98" s="24">
        <f t="shared" si="19"/>
        <v>60895807</v>
      </c>
      <c r="R98" s="24">
        <f t="shared" si="19"/>
        <v>105665399</v>
      </c>
      <c r="S98" s="26">
        <f t="shared" si="19"/>
        <v>205302068</v>
      </c>
      <c r="T98" s="23">
        <f t="shared" si="19"/>
        <v>0</v>
      </c>
      <c r="U98" s="24">
        <f t="shared" si="19"/>
        <v>0</v>
      </c>
      <c r="V98" s="24">
        <f t="shared" si="19"/>
        <v>0</v>
      </c>
      <c r="W98" s="26">
        <f t="shared" si="19"/>
        <v>0</v>
      </c>
    </row>
    <row r="99" spans="1:23" ht="12.75">
      <c r="A99" s="20"/>
      <c r="B99" s="21" t="s">
        <v>418</v>
      </c>
      <c r="C99" s="22"/>
      <c r="D99" s="23">
        <f>SUM(D85:D87,D89:D92,D94:D97)</f>
        <v>20419616179</v>
      </c>
      <c r="E99" s="24">
        <f>SUM(E85:E87,E89:E92,E94:E97)</f>
        <v>19249151100</v>
      </c>
      <c r="F99" s="24">
        <f>SUM(F85:F87,F89:F92,F94:F97)</f>
        <v>7612320601</v>
      </c>
      <c r="G99" s="25">
        <f>IF($E99=0,0,$F99/$E99)</f>
        <v>0.395462665415931</v>
      </c>
      <c r="H99" s="23">
        <f aca="true" t="shared" si="20" ref="H99:W99">SUM(H85:H87,H89:H92,H94:H97)</f>
        <v>53300712</v>
      </c>
      <c r="I99" s="24">
        <f t="shared" si="20"/>
        <v>329747629</v>
      </c>
      <c r="J99" s="24">
        <f t="shared" si="20"/>
        <v>754103679</v>
      </c>
      <c r="K99" s="23">
        <f t="shared" si="20"/>
        <v>1137152020</v>
      </c>
      <c r="L99" s="23">
        <f t="shared" si="20"/>
        <v>945388160</v>
      </c>
      <c r="M99" s="24">
        <f t="shared" si="20"/>
        <v>1197289201</v>
      </c>
      <c r="N99" s="24">
        <f t="shared" si="20"/>
        <v>1474847138</v>
      </c>
      <c r="O99" s="23">
        <f t="shared" si="20"/>
        <v>3617524499</v>
      </c>
      <c r="P99" s="23">
        <f t="shared" si="20"/>
        <v>686586153</v>
      </c>
      <c r="Q99" s="24">
        <f t="shared" si="20"/>
        <v>842143225</v>
      </c>
      <c r="R99" s="24">
        <f t="shared" si="20"/>
        <v>1328914704</v>
      </c>
      <c r="S99" s="26">
        <f t="shared" si="20"/>
        <v>2857644082</v>
      </c>
      <c r="T99" s="23">
        <f t="shared" si="20"/>
        <v>0</v>
      </c>
      <c r="U99" s="24">
        <f t="shared" si="20"/>
        <v>0</v>
      </c>
      <c r="V99" s="24">
        <f t="shared" si="20"/>
        <v>0</v>
      </c>
      <c r="W99" s="26">
        <f t="shared" si="20"/>
        <v>0</v>
      </c>
    </row>
    <row r="100" spans="1:23" ht="12.75">
      <c r="A100" s="49"/>
      <c r="B100" s="50" t="s">
        <v>72</v>
      </c>
      <c r="C100" s="51"/>
      <c r="D100" s="52"/>
      <c r="E100" s="53"/>
      <c r="F100" s="53"/>
      <c r="G100" s="54"/>
      <c r="H100" s="52"/>
      <c r="I100" s="53"/>
      <c r="J100" s="53"/>
      <c r="K100" s="52"/>
      <c r="L100" s="52"/>
      <c r="M100" s="53"/>
      <c r="N100" s="53"/>
      <c r="O100" s="52"/>
      <c r="P100" s="52"/>
      <c r="Q100" s="53"/>
      <c r="R100" s="53"/>
      <c r="S100" s="55"/>
      <c r="T100" s="27"/>
      <c r="U100" s="28"/>
      <c r="V100" s="28"/>
      <c r="W100" s="30"/>
    </row>
    <row r="101" spans="1:23" ht="12.75">
      <c r="A101" s="12"/>
      <c r="B101" s="9" t="s">
        <v>417</v>
      </c>
      <c r="C101" s="10"/>
      <c r="D101" s="27"/>
      <c r="E101" s="28"/>
      <c r="F101" s="28"/>
      <c r="G101" s="29"/>
      <c r="H101" s="27"/>
      <c r="I101" s="28"/>
      <c r="J101" s="28"/>
      <c r="K101" s="27"/>
      <c r="L101" s="27"/>
      <c r="M101" s="28"/>
      <c r="N101" s="28"/>
      <c r="O101" s="27"/>
      <c r="P101" s="27"/>
      <c r="Q101" s="28"/>
      <c r="R101" s="28"/>
      <c r="S101" s="30"/>
      <c r="T101" s="27"/>
      <c r="U101" s="28"/>
      <c r="V101" s="28"/>
      <c r="W101" s="30"/>
    </row>
    <row r="102" spans="1:23" ht="12.75">
      <c r="A102" s="13" t="s">
        <v>70</v>
      </c>
      <c r="B102" s="14" t="s">
        <v>416</v>
      </c>
      <c r="C102" s="15" t="s">
        <v>415</v>
      </c>
      <c r="D102" s="16">
        <v>7340084000</v>
      </c>
      <c r="E102" s="17">
        <v>7335632000</v>
      </c>
      <c r="F102" s="17">
        <v>2786649200</v>
      </c>
      <c r="G102" s="18">
        <f aca="true" t="shared" si="21" ref="G102:G133">IF($E102=0,0,$F102/$E102)</f>
        <v>0.37987854352562944</v>
      </c>
      <c r="H102" s="16">
        <v>380039000</v>
      </c>
      <c r="I102" s="17">
        <v>272037000</v>
      </c>
      <c r="J102" s="17">
        <v>239508000</v>
      </c>
      <c r="K102" s="16">
        <v>891584000</v>
      </c>
      <c r="L102" s="16">
        <v>281818000</v>
      </c>
      <c r="M102" s="17">
        <v>433430000</v>
      </c>
      <c r="N102" s="17">
        <v>457638000</v>
      </c>
      <c r="O102" s="16">
        <v>1172886000</v>
      </c>
      <c r="P102" s="16">
        <v>207302000</v>
      </c>
      <c r="Q102" s="17">
        <v>204481000</v>
      </c>
      <c r="R102" s="17">
        <v>310396200</v>
      </c>
      <c r="S102" s="19">
        <v>722179200</v>
      </c>
      <c r="T102" s="16">
        <v>0</v>
      </c>
      <c r="U102" s="17">
        <v>0</v>
      </c>
      <c r="V102" s="17">
        <v>0</v>
      </c>
      <c r="W102" s="19">
        <v>0</v>
      </c>
    </row>
    <row r="103" spans="1:23" ht="12.75">
      <c r="A103" s="20"/>
      <c r="B103" s="21" t="s">
        <v>67</v>
      </c>
      <c r="C103" s="22"/>
      <c r="D103" s="23">
        <f>D102</f>
        <v>7340084000</v>
      </c>
      <c r="E103" s="24">
        <f>E102</f>
        <v>7335632000</v>
      </c>
      <c r="F103" s="24">
        <f>F102</f>
        <v>2786649200</v>
      </c>
      <c r="G103" s="25">
        <f t="shared" si="21"/>
        <v>0.37987854352562944</v>
      </c>
      <c r="H103" s="23">
        <f aca="true" t="shared" si="22" ref="H103:W103">H102</f>
        <v>380039000</v>
      </c>
      <c r="I103" s="24">
        <f t="shared" si="22"/>
        <v>272037000</v>
      </c>
      <c r="J103" s="24">
        <f t="shared" si="22"/>
        <v>239508000</v>
      </c>
      <c r="K103" s="23">
        <f t="shared" si="22"/>
        <v>891584000</v>
      </c>
      <c r="L103" s="23">
        <f t="shared" si="22"/>
        <v>281818000</v>
      </c>
      <c r="M103" s="24">
        <f t="shared" si="22"/>
        <v>433430000</v>
      </c>
      <c r="N103" s="24">
        <f t="shared" si="22"/>
        <v>457638000</v>
      </c>
      <c r="O103" s="23">
        <f t="shared" si="22"/>
        <v>1172886000</v>
      </c>
      <c r="P103" s="23">
        <f t="shared" si="22"/>
        <v>207302000</v>
      </c>
      <c r="Q103" s="24">
        <f t="shared" si="22"/>
        <v>204481000</v>
      </c>
      <c r="R103" s="24">
        <f t="shared" si="22"/>
        <v>310396200</v>
      </c>
      <c r="S103" s="26">
        <f t="shared" si="22"/>
        <v>722179200</v>
      </c>
      <c r="T103" s="23">
        <f t="shared" si="22"/>
        <v>0</v>
      </c>
      <c r="U103" s="24">
        <f t="shared" si="22"/>
        <v>0</v>
      </c>
      <c r="V103" s="24">
        <f t="shared" si="22"/>
        <v>0</v>
      </c>
      <c r="W103" s="26">
        <f t="shared" si="22"/>
        <v>0</v>
      </c>
    </row>
    <row r="104" spans="1:23" ht="12.75">
      <c r="A104" s="13" t="s">
        <v>8</v>
      </c>
      <c r="B104" s="14" t="s">
        <v>414</v>
      </c>
      <c r="C104" s="15" t="s">
        <v>413</v>
      </c>
      <c r="D104" s="16">
        <v>74070000</v>
      </c>
      <c r="E104" s="17">
        <v>74070000</v>
      </c>
      <c r="F104" s="17">
        <v>51313246</v>
      </c>
      <c r="G104" s="18">
        <f t="shared" si="21"/>
        <v>0.6927669231807749</v>
      </c>
      <c r="H104" s="16">
        <v>583256</v>
      </c>
      <c r="I104" s="17">
        <v>1213083</v>
      </c>
      <c r="J104" s="17">
        <v>9346595</v>
      </c>
      <c r="K104" s="16">
        <v>11142934</v>
      </c>
      <c r="L104" s="16">
        <v>8900551</v>
      </c>
      <c r="M104" s="17">
        <v>7047213</v>
      </c>
      <c r="N104" s="17">
        <v>2500395</v>
      </c>
      <c r="O104" s="16">
        <v>18448159</v>
      </c>
      <c r="P104" s="16">
        <v>3482609</v>
      </c>
      <c r="Q104" s="17">
        <v>1298304</v>
      </c>
      <c r="R104" s="17">
        <v>16941240</v>
      </c>
      <c r="S104" s="19">
        <v>21722153</v>
      </c>
      <c r="T104" s="16">
        <v>0</v>
      </c>
      <c r="U104" s="17">
        <v>0</v>
      </c>
      <c r="V104" s="17">
        <v>0</v>
      </c>
      <c r="W104" s="19">
        <v>0</v>
      </c>
    </row>
    <row r="105" spans="1:23" ht="12.75">
      <c r="A105" s="13" t="s">
        <v>8</v>
      </c>
      <c r="B105" s="14" t="s">
        <v>412</v>
      </c>
      <c r="C105" s="15" t="s">
        <v>411</v>
      </c>
      <c r="D105" s="16">
        <v>79080589</v>
      </c>
      <c r="E105" s="17">
        <v>79080589</v>
      </c>
      <c r="F105" s="17">
        <v>18886340</v>
      </c>
      <c r="G105" s="18">
        <f t="shared" si="21"/>
        <v>0.2388239672822872</v>
      </c>
      <c r="H105" s="16">
        <v>0</v>
      </c>
      <c r="I105" s="17">
        <v>3764155</v>
      </c>
      <c r="J105" s="17">
        <v>4542595</v>
      </c>
      <c r="K105" s="16">
        <v>8306750</v>
      </c>
      <c r="L105" s="16">
        <v>797517</v>
      </c>
      <c r="M105" s="17">
        <v>2182468</v>
      </c>
      <c r="N105" s="17">
        <v>1743381</v>
      </c>
      <c r="O105" s="16">
        <v>4723366</v>
      </c>
      <c r="P105" s="16">
        <v>1081570</v>
      </c>
      <c r="Q105" s="17">
        <v>1893688</v>
      </c>
      <c r="R105" s="17">
        <v>2880966</v>
      </c>
      <c r="S105" s="19">
        <v>5856224</v>
      </c>
      <c r="T105" s="16">
        <v>0</v>
      </c>
      <c r="U105" s="17">
        <v>0</v>
      </c>
      <c r="V105" s="17">
        <v>0</v>
      </c>
      <c r="W105" s="19">
        <v>0</v>
      </c>
    </row>
    <row r="106" spans="1:23" ht="12.75">
      <c r="A106" s="13" t="s">
        <v>8</v>
      </c>
      <c r="B106" s="14" t="s">
        <v>410</v>
      </c>
      <c r="C106" s="15" t="s">
        <v>409</v>
      </c>
      <c r="D106" s="16">
        <v>79111974</v>
      </c>
      <c r="E106" s="17">
        <v>71492000</v>
      </c>
      <c r="F106" s="17">
        <v>24500706</v>
      </c>
      <c r="G106" s="18">
        <f t="shared" si="21"/>
        <v>0.3427055614614223</v>
      </c>
      <c r="H106" s="16">
        <v>2205141</v>
      </c>
      <c r="I106" s="17">
        <v>513000</v>
      </c>
      <c r="J106" s="17">
        <v>4533569</v>
      </c>
      <c r="K106" s="16">
        <v>7251710</v>
      </c>
      <c r="L106" s="16">
        <v>354741</v>
      </c>
      <c r="M106" s="17">
        <v>3259592</v>
      </c>
      <c r="N106" s="17">
        <v>4481926</v>
      </c>
      <c r="O106" s="16">
        <v>8096259</v>
      </c>
      <c r="P106" s="16">
        <v>552236</v>
      </c>
      <c r="Q106" s="17">
        <v>8600501</v>
      </c>
      <c r="R106" s="17">
        <v>0</v>
      </c>
      <c r="S106" s="19">
        <v>9152737</v>
      </c>
      <c r="T106" s="16">
        <v>0</v>
      </c>
      <c r="U106" s="17">
        <v>0</v>
      </c>
      <c r="V106" s="17">
        <v>0</v>
      </c>
      <c r="W106" s="19">
        <v>0</v>
      </c>
    </row>
    <row r="107" spans="1:23" ht="12.75">
      <c r="A107" s="13" t="s">
        <v>8</v>
      </c>
      <c r="B107" s="14" t="s">
        <v>408</v>
      </c>
      <c r="C107" s="15" t="s">
        <v>407</v>
      </c>
      <c r="D107" s="16">
        <v>132788185</v>
      </c>
      <c r="E107" s="17">
        <v>132788185</v>
      </c>
      <c r="F107" s="17">
        <v>56756364</v>
      </c>
      <c r="G107" s="18">
        <f t="shared" si="21"/>
        <v>0.42742028592378156</v>
      </c>
      <c r="H107" s="16">
        <v>1569201</v>
      </c>
      <c r="I107" s="17">
        <v>17475998</v>
      </c>
      <c r="J107" s="17">
        <v>442860</v>
      </c>
      <c r="K107" s="16">
        <v>19488059</v>
      </c>
      <c r="L107" s="16">
        <v>4629256</v>
      </c>
      <c r="M107" s="17">
        <v>10222097</v>
      </c>
      <c r="N107" s="17">
        <v>11949294</v>
      </c>
      <c r="O107" s="16">
        <v>26800647</v>
      </c>
      <c r="P107" s="16">
        <v>5233829</v>
      </c>
      <c r="Q107" s="17">
        <v>5233829</v>
      </c>
      <c r="R107" s="17">
        <v>0</v>
      </c>
      <c r="S107" s="19">
        <v>10467658</v>
      </c>
      <c r="T107" s="16">
        <v>0</v>
      </c>
      <c r="U107" s="17">
        <v>0</v>
      </c>
      <c r="V107" s="17">
        <v>0</v>
      </c>
      <c r="W107" s="19">
        <v>0</v>
      </c>
    </row>
    <row r="108" spans="1:23" ht="12.75">
      <c r="A108" s="13" t="s">
        <v>5</v>
      </c>
      <c r="B108" s="14" t="s">
        <v>406</v>
      </c>
      <c r="C108" s="15" t="s">
        <v>405</v>
      </c>
      <c r="D108" s="16">
        <v>362325304</v>
      </c>
      <c r="E108" s="17">
        <v>362325304</v>
      </c>
      <c r="F108" s="17">
        <v>165778780</v>
      </c>
      <c r="G108" s="18">
        <f t="shared" si="21"/>
        <v>0.4575412707029703</v>
      </c>
      <c r="H108" s="16">
        <v>29973255</v>
      </c>
      <c r="I108" s="17">
        <v>22061434</v>
      </c>
      <c r="J108" s="17">
        <v>13241015</v>
      </c>
      <c r="K108" s="16">
        <v>65275704</v>
      </c>
      <c r="L108" s="16">
        <v>18264596</v>
      </c>
      <c r="M108" s="17">
        <v>20370824</v>
      </c>
      <c r="N108" s="17">
        <v>43124909</v>
      </c>
      <c r="O108" s="16">
        <v>81760329</v>
      </c>
      <c r="P108" s="16">
        <v>716492</v>
      </c>
      <c r="Q108" s="17">
        <v>95190</v>
      </c>
      <c r="R108" s="17">
        <v>17931065</v>
      </c>
      <c r="S108" s="19">
        <v>18742747</v>
      </c>
      <c r="T108" s="16">
        <v>0</v>
      </c>
      <c r="U108" s="17">
        <v>0</v>
      </c>
      <c r="V108" s="17">
        <v>0</v>
      </c>
      <c r="W108" s="19">
        <v>0</v>
      </c>
    </row>
    <row r="109" spans="1:23" ht="12.75">
      <c r="A109" s="20"/>
      <c r="B109" s="21" t="s">
        <v>404</v>
      </c>
      <c r="C109" s="22"/>
      <c r="D109" s="23">
        <f>SUM(D104:D108)</f>
        <v>727376052</v>
      </c>
      <c r="E109" s="24">
        <f>SUM(E104:E108)</f>
        <v>719756078</v>
      </c>
      <c r="F109" s="24">
        <f>SUM(F104:F108)</f>
        <v>317235436</v>
      </c>
      <c r="G109" s="25">
        <f t="shared" si="21"/>
        <v>0.44075409113808134</v>
      </c>
      <c r="H109" s="23">
        <f aca="true" t="shared" si="23" ref="H109:W109">SUM(H104:H108)</f>
        <v>34330853</v>
      </c>
      <c r="I109" s="24">
        <f t="shared" si="23"/>
        <v>45027670</v>
      </c>
      <c r="J109" s="24">
        <f t="shared" si="23"/>
        <v>32106634</v>
      </c>
      <c r="K109" s="23">
        <f t="shared" si="23"/>
        <v>111465157</v>
      </c>
      <c r="L109" s="23">
        <f t="shared" si="23"/>
        <v>32946661</v>
      </c>
      <c r="M109" s="24">
        <f t="shared" si="23"/>
        <v>43082194</v>
      </c>
      <c r="N109" s="24">
        <f t="shared" si="23"/>
        <v>63799905</v>
      </c>
      <c r="O109" s="23">
        <f t="shared" si="23"/>
        <v>139828760</v>
      </c>
      <c r="P109" s="23">
        <f t="shared" si="23"/>
        <v>11066736</v>
      </c>
      <c r="Q109" s="24">
        <f t="shared" si="23"/>
        <v>17121512</v>
      </c>
      <c r="R109" s="24">
        <f t="shared" si="23"/>
        <v>37753271</v>
      </c>
      <c r="S109" s="26">
        <f t="shared" si="23"/>
        <v>65941519</v>
      </c>
      <c r="T109" s="23">
        <f t="shared" si="23"/>
        <v>0</v>
      </c>
      <c r="U109" s="24">
        <f t="shared" si="23"/>
        <v>0</v>
      </c>
      <c r="V109" s="24">
        <f t="shared" si="23"/>
        <v>0</v>
      </c>
      <c r="W109" s="26">
        <f t="shared" si="23"/>
        <v>0</v>
      </c>
    </row>
    <row r="110" spans="1:23" ht="12.75">
      <c r="A110" s="13" t="s">
        <v>8</v>
      </c>
      <c r="B110" s="14" t="s">
        <v>403</v>
      </c>
      <c r="C110" s="15" t="s">
        <v>402</v>
      </c>
      <c r="D110" s="16">
        <v>40516000</v>
      </c>
      <c r="E110" s="17">
        <v>40516000</v>
      </c>
      <c r="F110" s="17">
        <v>24652867</v>
      </c>
      <c r="G110" s="18">
        <f t="shared" si="21"/>
        <v>0.6084723812814691</v>
      </c>
      <c r="H110" s="16">
        <v>4775677</v>
      </c>
      <c r="I110" s="17">
        <v>781280</v>
      </c>
      <c r="J110" s="17">
        <v>846453</v>
      </c>
      <c r="K110" s="16">
        <v>6403410</v>
      </c>
      <c r="L110" s="16">
        <v>2794481</v>
      </c>
      <c r="M110" s="17">
        <v>2584187</v>
      </c>
      <c r="N110" s="17">
        <v>4004825</v>
      </c>
      <c r="O110" s="16">
        <v>9383493</v>
      </c>
      <c r="P110" s="16">
        <v>225527</v>
      </c>
      <c r="Q110" s="17">
        <v>5425490</v>
      </c>
      <c r="R110" s="17">
        <v>3214947</v>
      </c>
      <c r="S110" s="19">
        <v>8865964</v>
      </c>
      <c r="T110" s="16">
        <v>0</v>
      </c>
      <c r="U110" s="17">
        <v>0</v>
      </c>
      <c r="V110" s="17">
        <v>0</v>
      </c>
      <c r="W110" s="19">
        <v>0</v>
      </c>
    </row>
    <row r="111" spans="1:23" ht="12.75">
      <c r="A111" s="13" t="s">
        <v>8</v>
      </c>
      <c r="B111" s="14" t="s">
        <v>401</v>
      </c>
      <c r="C111" s="15" t="s">
        <v>400</v>
      </c>
      <c r="D111" s="16">
        <v>30406771</v>
      </c>
      <c r="E111" s="17">
        <v>36726771</v>
      </c>
      <c r="F111" s="17">
        <v>14702822</v>
      </c>
      <c r="G111" s="18">
        <f t="shared" si="21"/>
        <v>0.40032983024834934</v>
      </c>
      <c r="H111" s="16">
        <v>1253368</v>
      </c>
      <c r="I111" s="17">
        <v>1440302</v>
      </c>
      <c r="J111" s="17">
        <v>4578976</v>
      </c>
      <c r="K111" s="16">
        <v>7272646</v>
      </c>
      <c r="L111" s="16">
        <v>87757</v>
      </c>
      <c r="M111" s="17">
        <v>33545</v>
      </c>
      <c r="N111" s="17">
        <v>6507099</v>
      </c>
      <c r="O111" s="16">
        <v>6628401</v>
      </c>
      <c r="P111" s="16">
        <v>704028</v>
      </c>
      <c r="Q111" s="17">
        <v>0</v>
      </c>
      <c r="R111" s="17">
        <v>97747</v>
      </c>
      <c r="S111" s="19">
        <v>801775</v>
      </c>
      <c r="T111" s="16">
        <v>0</v>
      </c>
      <c r="U111" s="17">
        <v>0</v>
      </c>
      <c r="V111" s="17">
        <v>0</v>
      </c>
      <c r="W111" s="19">
        <v>0</v>
      </c>
    </row>
    <row r="112" spans="1:23" ht="12.75">
      <c r="A112" s="13" t="s">
        <v>8</v>
      </c>
      <c r="B112" s="14" t="s">
        <v>399</v>
      </c>
      <c r="C112" s="15" t="s">
        <v>398</v>
      </c>
      <c r="D112" s="16">
        <v>12164000</v>
      </c>
      <c r="E112" s="17">
        <v>12164000</v>
      </c>
      <c r="F112" s="17">
        <v>10318554</v>
      </c>
      <c r="G112" s="18">
        <f t="shared" si="21"/>
        <v>0.8482862545215389</v>
      </c>
      <c r="H112" s="16">
        <v>438597</v>
      </c>
      <c r="I112" s="17">
        <v>0</v>
      </c>
      <c r="J112" s="17">
        <v>3640774</v>
      </c>
      <c r="K112" s="16">
        <v>4079371</v>
      </c>
      <c r="L112" s="16">
        <v>0</v>
      </c>
      <c r="M112" s="17">
        <v>0</v>
      </c>
      <c r="N112" s="17">
        <v>1052631</v>
      </c>
      <c r="O112" s="16">
        <v>1052631</v>
      </c>
      <c r="P112" s="16">
        <v>1052631</v>
      </c>
      <c r="Q112" s="17">
        <v>879514</v>
      </c>
      <c r="R112" s="17">
        <v>3254407</v>
      </c>
      <c r="S112" s="19">
        <v>5186552</v>
      </c>
      <c r="T112" s="16">
        <v>0</v>
      </c>
      <c r="U112" s="17">
        <v>0</v>
      </c>
      <c r="V112" s="17">
        <v>0</v>
      </c>
      <c r="W112" s="19">
        <v>0</v>
      </c>
    </row>
    <row r="113" spans="1:23" ht="12.75">
      <c r="A113" s="13" t="s">
        <v>8</v>
      </c>
      <c r="B113" s="14" t="s">
        <v>397</v>
      </c>
      <c r="C113" s="15" t="s">
        <v>396</v>
      </c>
      <c r="D113" s="16">
        <v>18364000</v>
      </c>
      <c r="E113" s="17">
        <v>11872000</v>
      </c>
      <c r="F113" s="17">
        <v>8516291</v>
      </c>
      <c r="G113" s="18">
        <f t="shared" si="21"/>
        <v>0.717342570754717</v>
      </c>
      <c r="H113" s="16">
        <v>0</v>
      </c>
      <c r="I113" s="17">
        <v>1558144</v>
      </c>
      <c r="J113" s="17">
        <v>688017</v>
      </c>
      <c r="K113" s="16">
        <v>2246161</v>
      </c>
      <c r="L113" s="16">
        <v>357890</v>
      </c>
      <c r="M113" s="17">
        <v>778215</v>
      </c>
      <c r="N113" s="17">
        <v>350977</v>
      </c>
      <c r="O113" s="16">
        <v>1487082</v>
      </c>
      <c r="P113" s="16">
        <v>732778</v>
      </c>
      <c r="Q113" s="17">
        <v>759066</v>
      </c>
      <c r="R113" s="17">
        <v>3291204</v>
      </c>
      <c r="S113" s="19">
        <v>4783048</v>
      </c>
      <c r="T113" s="16">
        <v>0</v>
      </c>
      <c r="U113" s="17">
        <v>0</v>
      </c>
      <c r="V113" s="17">
        <v>0</v>
      </c>
      <c r="W113" s="19">
        <v>0</v>
      </c>
    </row>
    <row r="114" spans="1:23" ht="12.75">
      <c r="A114" s="13" t="s">
        <v>8</v>
      </c>
      <c r="B114" s="14" t="s">
        <v>395</v>
      </c>
      <c r="C114" s="15" t="s">
        <v>394</v>
      </c>
      <c r="D114" s="16">
        <v>698424000</v>
      </c>
      <c r="E114" s="17">
        <v>762591022</v>
      </c>
      <c r="F114" s="17">
        <v>297461228</v>
      </c>
      <c r="G114" s="18">
        <f t="shared" si="21"/>
        <v>0.3900665224458937</v>
      </c>
      <c r="H114" s="16">
        <v>8444132</v>
      </c>
      <c r="I114" s="17">
        <v>15091329</v>
      </c>
      <c r="J114" s="17">
        <v>32660041</v>
      </c>
      <c r="K114" s="16">
        <v>56195502</v>
      </c>
      <c r="L114" s="16">
        <v>34165839</v>
      </c>
      <c r="M114" s="17">
        <v>64251732</v>
      </c>
      <c r="N114" s="17">
        <v>60574055</v>
      </c>
      <c r="O114" s="16">
        <v>158991626</v>
      </c>
      <c r="P114" s="16">
        <v>18469082</v>
      </c>
      <c r="Q114" s="17">
        <v>22414706</v>
      </c>
      <c r="R114" s="17">
        <v>41390312</v>
      </c>
      <c r="S114" s="19">
        <v>82274100</v>
      </c>
      <c r="T114" s="16">
        <v>0</v>
      </c>
      <c r="U114" s="17">
        <v>0</v>
      </c>
      <c r="V114" s="17">
        <v>0</v>
      </c>
      <c r="W114" s="19">
        <v>0</v>
      </c>
    </row>
    <row r="115" spans="1:23" ht="12.75">
      <c r="A115" s="13" t="s">
        <v>8</v>
      </c>
      <c r="B115" s="14" t="s">
        <v>393</v>
      </c>
      <c r="C115" s="15" t="s">
        <v>392</v>
      </c>
      <c r="D115" s="16">
        <v>22985000</v>
      </c>
      <c r="E115" s="17">
        <v>22985000</v>
      </c>
      <c r="F115" s="17">
        <v>8214260</v>
      </c>
      <c r="G115" s="18">
        <f t="shared" si="21"/>
        <v>0.3573748096584729</v>
      </c>
      <c r="H115" s="16">
        <v>192980</v>
      </c>
      <c r="I115" s="17">
        <v>1629731</v>
      </c>
      <c r="J115" s="17">
        <v>715415</v>
      </c>
      <c r="K115" s="16">
        <v>2538126</v>
      </c>
      <c r="L115" s="16">
        <v>0</v>
      </c>
      <c r="M115" s="17">
        <v>3748973</v>
      </c>
      <c r="N115" s="17">
        <v>1927161</v>
      </c>
      <c r="O115" s="16">
        <v>5676134</v>
      </c>
      <c r="P115" s="16">
        <v>0</v>
      </c>
      <c r="Q115" s="17">
        <v>0</v>
      </c>
      <c r="R115" s="17">
        <v>0</v>
      </c>
      <c r="S115" s="19">
        <v>0</v>
      </c>
      <c r="T115" s="16">
        <v>0</v>
      </c>
      <c r="U115" s="17">
        <v>0</v>
      </c>
      <c r="V115" s="17">
        <v>0</v>
      </c>
      <c r="W115" s="19">
        <v>0</v>
      </c>
    </row>
    <row r="116" spans="1:23" ht="12.75">
      <c r="A116" s="13" t="s">
        <v>8</v>
      </c>
      <c r="B116" s="14" t="s">
        <v>391</v>
      </c>
      <c r="C116" s="15" t="s">
        <v>390</v>
      </c>
      <c r="D116" s="16">
        <v>21005250</v>
      </c>
      <c r="E116" s="17">
        <v>22679144</v>
      </c>
      <c r="F116" s="17">
        <v>12500371</v>
      </c>
      <c r="G116" s="18">
        <f t="shared" si="21"/>
        <v>0.5511835455518074</v>
      </c>
      <c r="H116" s="16">
        <v>0</v>
      </c>
      <c r="I116" s="17">
        <v>3352191</v>
      </c>
      <c r="J116" s="17">
        <v>0</v>
      </c>
      <c r="K116" s="16">
        <v>3352191</v>
      </c>
      <c r="L116" s="16">
        <v>1483234</v>
      </c>
      <c r="M116" s="17">
        <v>4631088</v>
      </c>
      <c r="N116" s="17">
        <v>3007958</v>
      </c>
      <c r="O116" s="16">
        <v>9122280</v>
      </c>
      <c r="P116" s="16">
        <v>23593</v>
      </c>
      <c r="Q116" s="17">
        <v>2307</v>
      </c>
      <c r="R116" s="17">
        <v>0</v>
      </c>
      <c r="S116" s="19">
        <v>25900</v>
      </c>
      <c r="T116" s="16">
        <v>0</v>
      </c>
      <c r="U116" s="17">
        <v>0</v>
      </c>
      <c r="V116" s="17">
        <v>0</v>
      </c>
      <c r="W116" s="19">
        <v>0</v>
      </c>
    </row>
    <row r="117" spans="1:23" ht="12.75">
      <c r="A117" s="13" t="s">
        <v>5</v>
      </c>
      <c r="B117" s="14" t="s">
        <v>389</v>
      </c>
      <c r="C117" s="15" t="s">
        <v>388</v>
      </c>
      <c r="D117" s="16">
        <v>201043639</v>
      </c>
      <c r="E117" s="17">
        <v>201043639</v>
      </c>
      <c r="F117" s="17">
        <v>100481399</v>
      </c>
      <c r="G117" s="18">
        <f t="shared" si="21"/>
        <v>0.49979894663566055</v>
      </c>
      <c r="H117" s="16">
        <v>0</v>
      </c>
      <c r="I117" s="17">
        <v>26012276</v>
      </c>
      <c r="J117" s="17">
        <v>8527868</v>
      </c>
      <c r="K117" s="16">
        <v>34540144</v>
      </c>
      <c r="L117" s="16">
        <v>8040229</v>
      </c>
      <c r="M117" s="17">
        <v>8415176</v>
      </c>
      <c r="N117" s="17">
        <v>20088850</v>
      </c>
      <c r="O117" s="16">
        <v>36544255</v>
      </c>
      <c r="P117" s="16">
        <v>0</v>
      </c>
      <c r="Q117" s="17">
        <v>29397000</v>
      </c>
      <c r="R117" s="17">
        <v>0</v>
      </c>
      <c r="S117" s="19">
        <v>29397000</v>
      </c>
      <c r="T117" s="16">
        <v>0</v>
      </c>
      <c r="U117" s="17">
        <v>0</v>
      </c>
      <c r="V117" s="17">
        <v>0</v>
      </c>
      <c r="W117" s="19">
        <v>0</v>
      </c>
    </row>
    <row r="118" spans="1:23" ht="12.75">
      <c r="A118" s="20"/>
      <c r="B118" s="21" t="s">
        <v>387</v>
      </c>
      <c r="C118" s="22"/>
      <c r="D118" s="23">
        <f>SUM(D110:D117)</f>
        <v>1044908660</v>
      </c>
      <c r="E118" s="24">
        <f>SUM(E110:E117)</f>
        <v>1110577576</v>
      </c>
      <c r="F118" s="24">
        <f>SUM(F110:F117)</f>
        <v>476847792</v>
      </c>
      <c r="G118" s="25">
        <f t="shared" si="21"/>
        <v>0.4293691879836767</v>
      </c>
      <c r="H118" s="23">
        <f aca="true" t="shared" si="24" ref="H118:W118">SUM(H110:H117)</f>
        <v>15104754</v>
      </c>
      <c r="I118" s="24">
        <f t="shared" si="24"/>
        <v>49865253</v>
      </c>
      <c r="J118" s="24">
        <f t="shared" si="24"/>
        <v>51657544</v>
      </c>
      <c r="K118" s="23">
        <f t="shared" si="24"/>
        <v>116627551</v>
      </c>
      <c r="L118" s="23">
        <f t="shared" si="24"/>
        <v>46929430</v>
      </c>
      <c r="M118" s="24">
        <f t="shared" si="24"/>
        <v>84442916</v>
      </c>
      <c r="N118" s="24">
        <f t="shared" si="24"/>
        <v>97513556</v>
      </c>
      <c r="O118" s="23">
        <f t="shared" si="24"/>
        <v>228885902</v>
      </c>
      <c r="P118" s="23">
        <f t="shared" si="24"/>
        <v>21207639</v>
      </c>
      <c r="Q118" s="24">
        <f t="shared" si="24"/>
        <v>58878083</v>
      </c>
      <c r="R118" s="24">
        <f t="shared" si="24"/>
        <v>51248617</v>
      </c>
      <c r="S118" s="26">
        <f t="shared" si="24"/>
        <v>131334339</v>
      </c>
      <c r="T118" s="23">
        <f t="shared" si="24"/>
        <v>0</v>
      </c>
      <c r="U118" s="24">
        <f t="shared" si="24"/>
        <v>0</v>
      </c>
      <c r="V118" s="24">
        <f t="shared" si="24"/>
        <v>0</v>
      </c>
      <c r="W118" s="26">
        <f t="shared" si="24"/>
        <v>0</v>
      </c>
    </row>
    <row r="119" spans="1:23" ht="12.75">
      <c r="A119" s="13" t="s">
        <v>8</v>
      </c>
      <c r="B119" s="14" t="s">
        <v>386</v>
      </c>
      <c r="C119" s="15" t="s">
        <v>385</v>
      </c>
      <c r="D119" s="16">
        <v>75906000</v>
      </c>
      <c r="E119" s="17">
        <v>82858110</v>
      </c>
      <c r="F119" s="17">
        <v>67967498</v>
      </c>
      <c r="G119" s="18">
        <f t="shared" si="21"/>
        <v>0.8202878149163673</v>
      </c>
      <c r="H119" s="16">
        <v>4047835</v>
      </c>
      <c r="I119" s="17">
        <v>7028558</v>
      </c>
      <c r="J119" s="17">
        <v>11444719</v>
      </c>
      <c r="K119" s="16">
        <v>22521112</v>
      </c>
      <c r="L119" s="16">
        <v>5491421</v>
      </c>
      <c r="M119" s="17">
        <v>5387876</v>
      </c>
      <c r="N119" s="17">
        <v>1795791</v>
      </c>
      <c r="O119" s="16">
        <v>12675088</v>
      </c>
      <c r="P119" s="16">
        <v>261375</v>
      </c>
      <c r="Q119" s="17">
        <v>11507693</v>
      </c>
      <c r="R119" s="17">
        <v>21002230</v>
      </c>
      <c r="S119" s="19">
        <v>32771298</v>
      </c>
      <c r="T119" s="16">
        <v>0</v>
      </c>
      <c r="U119" s="17">
        <v>0</v>
      </c>
      <c r="V119" s="17">
        <v>0</v>
      </c>
      <c r="W119" s="19">
        <v>0</v>
      </c>
    </row>
    <row r="120" spans="1:23" ht="12.75">
      <c r="A120" s="13" t="s">
        <v>8</v>
      </c>
      <c r="B120" s="14" t="s">
        <v>384</v>
      </c>
      <c r="C120" s="15" t="s">
        <v>383</v>
      </c>
      <c r="D120" s="16">
        <v>53876000</v>
      </c>
      <c r="E120" s="17">
        <v>56576000</v>
      </c>
      <c r="F120" s="17">
        <v>28472135</v>
      </c>
      <c r="G120" s="18">
        <f t="shared" si="21"/>
        <v>0.5032546486142534</v>
      </c>
      <c r="H120" s="16">
        <v>0</v>
      </c>
      <c r="I120" s="17">
        <v>0</v>
      </c>
      <c r="J120" s="17">
        <v>6058010</v>
      </c>
      <c r="K120" s="16">
        <v>6058010</v>
      </c>
      <c r="L120" s="16">
        <v>2674995</v>
      </c>
      <c r="M120" s="17">
        <v>2125785</v>
      </c>
      <c r="N120" s="17">
        <v>6956796</v>
      </c>
      <c r="O120" s="16">
        <v>11757576</v>
      </c>
      <c r="P120" s="16">
        <v>0</v>
      </c>
      <c r="Q120" s="17">
        <v>3278703</v>
      </c>
      <c r="R120" s="17">
        <v>7377846</v>
      </c>
      <c r="S120" s="19">
        <v>10656549</v>
      </c>
      <c r="T120" s="16">
        <v>0</v>
      </c>
      <c r="U120" s="17">
        <v>0</v>
      </c>
      <c r="V120" s="17">
        <v>0</v>
      </c>
      <c r="W120" s="19">
        <v>0</v>
      </c>
    </row>
    <row r="121" spans="1:23" ht="12.75">
      <c r="A121" s="13" t="s">
        <v>8</v>
      </c>
      <c r="B121" s="14" t="s">
        <v>382</v>
      </c>
      <c r="C121" s="15" t="s">
        <v>381</v>
      </c>
      <c r="D121" s="16">
        <v>89637597</v>
      </c>
      <c r="E121" s="17">
        <v>3051002201</v>
      </c>
      <c r="F121" s="17">
        <v>36600735</v>
      </c>
      <c r="G121" s="18">
        <f t="shared" si="21"/>
        <v>0.011996299113780941</v>
      </c>
      <c r="H121" s="16">
        <v>0</v>
      </c>
      <c r="I121" s="17">
        <v>1032282</v>
      </c>
      <c r="J121" s="17">
        <v>472067</v>
      </c>
      <c r="K121" s="16">
        <v>1504349</v>
      </c>
      <c r="L121" s="16">
        <v>4133722</v>
      </c>
      <c r="M121" s="17">
        <v>4133722</v>
      </c>
      <c r="N121" s="17">
        <v>4971721</v>
      </c>
      <c r="O121" s="16">
        <v>13239165</v>
      </c>
      <c r="P121" s="16">
        <v>7131580</v>
      </c>
      <c r="Q121" s="17">
        <v>8950722</v>
      </c>
      <c r="R121" s="17">
        <v>5774919</v>
      </c>
      <c r="S121" s="19">
        <v>21857221</v>
      </c>
      <c r="T121" s="16">
        <v>0</v>
      </c>
      <c r="U121" s="17">
        <v>0</v>
      </c>
      <c r="V121" s="17">
        <v>0</v>
      </c>
      <c r="W121" s="19">
        <v>0</v>
      </c>
    </row>
    <row r="122" spans="1:23" ht="12.75">
      <c r="A122" s="13" t="s">
        <v>5</v>
      </c>
      <c r="B122" s="14" t="s">
        <v>380</v>
      </c>
      <c r="C122" s="15" t="s">
        <v>379</v>
      </c>
      <c r="D122" s="16">
        <v>371539000</v>
      </c>
      <c r="E122" s="17">
        <v>368089000</v>
      </c>
      <c r="F122" s="17">
        <v>255327729</v>
      </c>
      <c r="G122" s="18">
        <f t="shared" si="21"/>
        <v>0.6936575909630551</v>
      </c>
      <c r="H122" s="16">
        <v>27318000</v>
      </c>
      <c r="I122" s="17">
        <v>12132000</v>
      </c>
      <c r="J122" s="17">
        <v>13431000</v>
      </c>
      <c r="K122" s="16">
        <v>52881000</v>
      </c>
      <c r="L122" s="16">
        <v>51245000</v>
      </c>
      <c r="M122" s="17">
        <v>36124729</v>
      </c>
      <c r="N122" s="17">
        <v>0</v>
      </c>
      <c r="O122" s="16">
        <v>87369729</v>
      </c>
      <c r="P122" s="16">
        <v>77496000</v>
      </c>
      <c r="Q122" s="17">
        <v>11947000</v>
      </c>
      <c r="R122" s="17">
        <v>25634000</v>
      </c>
      <c r="S122" s="19">
        <v>115077000</v>
      </c>
      <c r="T122" s="16">
        <v>0</v>
      </c>
      <c r="U122" s="17">
        <v>0</v>
      </c>
      <c r="V122" s="17">
        <v>0</v>
      </c>
      <c r="W122" s="19">
        <v>0</v>
      </c>
    </row>
    <row r="123" spans="1:23" ht="12.75">
      <c r="A123" s="20"/>
      <c r="B123" s="21" t="s">
        <v>378</v>
      </c>
      <c r="C123" s="22"/>
      <c r="D123" s="23">
        <f>SUM(D119:D122)</f>
        <v>590958597</v>
      </c>
      <c r="E123" s="24">
        <f>SUM(E119:E122)</f>
        <v>3558525311</v>
      </c>
      <c r="F123" s="24">
        <f>SUM(F119:F122)</f>
        <v>388368097</v>
      </c>
      <c r="G123" s="25">
        <f t="shared" si="21"/>
        <v>0.10913737097766002</v>
      </c>
      <c r="H123" s="23">
        <f aca="true" t="shared" si="25" ref="H123:W123">SUM(H119:H122)</f>
        <v>31365835</v>
      </c>
      <c r="I123" s="24">
        <f t="shared" si="25"/>
        <v>20192840</v>
      </c>
      <c r="J123" s="24">
        <f t="shared" si="25"/>
        <v>31405796</v>
      </c>
      <c r="K123" s="23">
        <f t="shared" si="25"/>
        <v>82964471</v>
      </c>
      <c r="L123" s="23">
        <f t="shared" si="25"/>
        <v>63545138</v>
      </c>
      <c r="M123" s="24">
        <f t="shared" si="25"/>
        <v>47772112</v>
      </c>
      <c r="N123" s="24">
        <f t="shared" si="25"/>
        <v>13724308</v>
      </c>
      <c r="O123" s="23">
        <f t="shared" si="25"/>
        <v>125041558</v>
      </c>
      <c r="P123" s="23">
        <f t="shared" si="25"/>
        <v>84888955</v>
      </c>
      <c r="Q123" s="24">
        <f t="shared" si="25"/>
        <v>35684118</v>
      </c>
      <c r="R123" s="24">
        <f t="shared" si="25"/>
        <v>59788995</v>
      </c>
      <c r="S123" s="26">
        <f t="shared" si="25"/>
        <v>180362068</v>
      </c>
      <c r="T123" s="23">
        <f t="shared" si="25"/>
        <v>0</v>
      </c>
      <c r="U123" s="24">
        <f t="shared" si="25"/>
        <v>0</v>
      </c>
      <c r="V123" s="24">
        <f t="shared" si="25"/>
        <v>0</v>
      </c>
      <c r="W123" s="26">
        <f t="shared" si="25"/>
        <v>0</v>
      </c>
    </row>
    <row r="124" spans="1:23" ht="12.75">
      <c r="A124" s="13" t="s">
        <v>8</v>
      </c>
      <c r="B124" s="14" t="s">
        <v>377</v>
      </c>
      <c r="C124" s="15" t="s">
        <v>376</v>
      </c>
      <c r="D124" s="16">
        <v>126725620</v>
      </c>
      <c r="E124" s="17">
        <v>36069800</v>
      </c>
      <c r="F124" s="17">
        <v>34787528</v>
      </c>
      <c r="G124" s="18">
        <f t="shared" si="21"/>
        <v>0.9644502603285852</v>
      </c>
      <c r="H124" s="16">
        <v>4222688</v>
      </c>
      <c r="I124" s="17">
        <v>5503214</v>
      </c>
      <c r="J124" s="17">
        <v>224500</v>
      </c>
      <c r="K124" s="16">
        <v>9950402</v>
      </c>
      <c r="L124" s="16">
        <v>4023339</v>
      </c>
      <c r="M124" s="17">
        <v>2588260</v>
      </c>
      <c r="N124" s="17">
        <v>4648593</v>
      </c>
      <c r="O124" s="16">
        <v>11260192</v>
      </c>
      <c r="P124" s="16">
        <v>5597433</v>
      </c>
      <c r="Q124" s="17">
        <v>1774563</v>
      </c>
      <c r="R124" s="17">
        <v>6204938</v>
      </c>
      <c r="S124" s="19">
        <v>13576934</v>
      </c>
      <c r="T124" s="16">
        <v>0</v>
      </c>
      <c r="U124" s="17">
        <v>0</v>
      </c>
      <c r="V124" s="17">
        <v>0</v>
      </c>
      <c r="W124" s="19">
        <v>0</v>
      </c>
    </row>
    <row r="125" spans="1:23" ht="12.75">
      <c r="A125" s="13" t="s">
        <v>8</v>
      </c>
      <c r="B125" s="14" t="s">
        <v>375</v>
      </c>
      <c r="C125" s="15" t="s">
        <v>374</v>
      </c>
      <c r="D125" s="16">
        <v>103028860</v>
      </c>
      <c r="E125" s="17">
        <v>103028860</v>
      </c>
      <c r="F125" s="17">
        <v>40825868</v>
      </c>
      <c r="G125" s="18">
        <f t="shared" si="21"/>
        <v>0.3962566216883308</v>
      </c>
      <c r="H125" s="16">
        <v>0</v>
      </c>
      <c r="I125" s="17">
        <v>15249095</v>
      </c>
      <c r="J125" s="17">
        <v>6060831</v>
      </c>
      <c r="K125" s="16">
        <v>21309926</v>
      </c>
      <c r="L125" s="16">
        <v>44698</v>
      </c>
      <c r="M125" s="17">
        <v>1726056</v>
      </c>
      <c r="N125" s="17">
        <v>7897776</v>
      </c>
      <c r="O125" s="16">
        <v>9668530</v>
      </c>
      <c r="P125" s="16">
        <v>6029631</v>
      </c>
      <c r="Q125" s="17">
        <v>0</v>
      </c>
      <c r="R125" s="17">
        <v>3817781</v>
      </c>
      <c r="S125" s="19">
        <v>9847412</v>
      </c>
      <c r="T125" s="16">
        <v>0</v>
      </c>
      <c r="U125" s="17">
        <v>0</v>
      </c>
      <c r="V125" s="17">
        <v>0</v>
      </c>
      <c r="W125" s="19">
        <v>0</v>
      </c>
    </row>
    <row r="126" spans="1:23" ht="12.75">
      <c r="A126" s="13" t="s">
        <v>8</v>
      </c>
      <c r="B126" s="14" t="s">
        <v>373</v>
      </c>
      <c r="C126" s="15" t="s">
        <v>372</v>
      </c>
      <c r="D126" s="16">
        <v>72022000</v>
      </c>
      <c r="E126" s="17">
        <v>37800000</v>
      </c>
      <c r="F126" s="17">
        <v>20739919</v>
      </c>
      <c r="G126" s="18">
        <f t="shared" si="21"/>
        <v>0.5486751058201058</v>
      </c>
      <c r="H126" s="16">
        <v>1261989</v>
      </c>
      <c r="I126" s="17">
        <v>7204715</v>
      </c>
      <c r="J126" s="17">
        <v>4574648</v>
      </c>
      <c r="K126" s="16">
        <v>13041352</v>
      </c>
      <c r="L126" s="16">
        <v>14999</v>
      </c>
      <c r="M126" s="17">
        <v>14999</v>
      </c>
      <c r="N126" s="17">
        <v>14999</v>
      </c>
      <c r="O126" s="16">
        <v>44997</v>
      </c>
      <c r="P126" s="16">
        <v>2536879</v>
      </c>
      <c r="Q126" s="17">
        <v>1547896</v>
      </c>
      <c r="R126" s="17">
        <v>3568795</v>
      </c>
      <c r="S126" s="19">
        <v>7653570</v>
      </c>
      <c r="T126" s="16">
        <v>0</v>
      </c>
      <c r="U126" s="17">
        <v>0</v>
      </c>
      <c r="V126" s="17">
        <v>0</v>
      </c>
      <c r="W126" s="19">
        <v>0</v>
      </c>
    </row>
    <row r="127" spans="1:23" ht="12.75">
      <c r="A127" s="13" t="s">
        <v>8</v>
      </c>
      <c r="B127" s="14" t="s">
        <v>371</v>
      </c>
      <c r="C127" s="15" t="s">
        <v>370</v>
      </c>
      <c r="D127" s="16">
        <v>76546000</v>
      </c>
      <c r="E127" s="17">
        <v>76546000</v>
      </c>
      <c r="F127" s="17">
        <v>20488798</v>
      </c>
      <c r="G127" s="18">
        <f t="shared" si="21"/>
        <v>0.2676664750607478</v>
      </c>
      <c r="H127" s="16">
        <v>1042655</v>
      </c>
      <c r="I127" s="17">
        <v>4877936</v>
      </c>
      <c r="J127" s="17">
        <v>568323</v>
      </c>
      <c r="K127" s="16">
        <v>6488914</v>
      </c>
      <c r="L127" s="16">
        <v>3046339</v>
      </c>
      <c r="M127" s="17">
        <v>67404</v>
      </c>
      <c r="N127" s="17">
        <v>5375691</v>
      </c>
      <c r="O127" s="16">
        <v>8489434</v>
      </c>
      <c r="P127" s="16">
        <v>0</v>
      </c>
      <c r="Q127" s="17">
        <v>5510450</v>
      </c>
      <c r="R127" s="17">
        <v>0</v>
      </c>
      <c r="S127" s="19">
        <v>5510450</v>
      </c>
      <c r="T127" s="16">
        <v>0</v>
      </c>
      <c r="U127" s="17">
        <v>0</v>
      </c>
      <c r="V127" s="17">
        <v>0</v>
      </c>
      <c r="W127" s="19">
        <v>0</v>
      </c>
    </row>
    <row r="128" spans="1:23" ht="12.75">
      <c r="A128" s="13" t="s">
        <v>5</v>
      </c>
      <c r="B128" s="14" t="s">
        <v>369</v>
      </c>
      <c r="C128" s="15" t="s">
        <v>368</v>
      </c>
      <c r="D128" s="16">
        <v>372432000</v>
      </c>
      <c r="E128" s="17">
        <v>373223000</v>
      </c>
      <c r="F128" s="17">
        <v>176518961</v>
      </c>
      <c r="G128" s="18">
        <f t="shared" si="21"/>
        <v>0.4729584216406813</v>
      </c>
      <c r="H128" s="16">
        <v>82650</v>
      </c>
      <c r="I128" s="17">
        <v>20962108</v>
      </c>
      <c r="J128" s="17">
        <v>15579277</v>
      </c>
      <c r="K128" s="16">
        <v>36624035</v>
      </c>
      <c r="L128" s="16">
        <v>20488102</v>
      </c>
      <c r="M128" s="17">
        <v>31720594</v>
      </c>
      <c r="N128" s="17">
        <v>31856245</v>
      </c>
      <c r="O128" s="16">
        <v>84064941</v>
      </c>
      <c r="P128" s="16">
        <v>6211603</v>
      </c>
      <c r="Q128" s="17">
        <v>18250847</v>
      </c>
      <c r="R128" s="17">
        <v>31367535</v>
      </c>
      <c r="S128" s="19">
        <v>55829985</v>
      </c>
      <c r="T128" s="16">
        <v>0</v>
      </c>
      <c r="U128" s="17">
        <v>0</v>
      </c>
      <c r="V128" s="17">
        <v>0</v>
      </c>
      <c r="W128" s="19">
        <v>0</v>
      </c>
    </row>
    <row r="129" spans="1:23" ht="12.75">
      <c r="A129" s="20"/>
      <c r="B129" s="21" t="s">
        <v>367</v>
      </c>
      <c r="C129" s="22"/>
      <c r="D129" s="23">
        <f>SUM(D124:D128)</f>
        <v>750754480</v>
      </c>
      <c r="E129" s="24">
        <f>SUM(E124:E128)</f>
        <v>626667660</v>
      </c>
      <c r="F129" s="24">
        <f>SUM(F124:F128)</f>
        <v>293361074</v>
      </c>
      <c r="G129" s="25">
        <f t="shared" si="21"/>
        <v>0.4681286313705737</v>
      </c>
      <c r="H129" s="23">
        <f aca="true" t="shared" si="26" ref="H129:W129">SUM(H124:H128)</f>
        <v>6609982</v>
      </c>
      <c r="I129" s="24">
        <f t="shared" si="26"/>
        <v>53797068</v>
      </c>
      <c r="J129" s="24">
        <f t="shared" si="26"/>
        <v>27007579</v>
      </c>
      <c r="K129" s="23">
        <f t="shared" si="26"/>
        <v>87414629</v>
      </c>
      <c r="L129" s="23">
        <f t="shared" si="26"/>
        <v>27617477</v>
      </c>
      <c r="M129" s="24">
        <f t="shared" si="26"/>
        <v>36117313</v>
      </c>
      <c r="N129" s="24">
        <f t="shared" si="26"/>
        <v>49793304</v>
      </c>
      <c r="O129" s="23">
        <f t="shared" si="26"/>
        <v>113528094</v>
      </c>
      <c r="P129" s="23">
        <f t="shared" si="26"/>
        <v>20375546</v>
      </c>
      <c r="Q129" s="24">
        <f t="shared" si="26"/>
        <v>27083756</v>
      </c>
      <c r="R129" s="24">
        <f t="shared" si="26"/>
        <v>44959049</v>
      </c>
      <c r="S129" s="26">
        <f t="shared" si="26"/>
        <v>92418351</v>
      </c>
      <c r="T129" s="23">
        <f t="shared" si="26"/>
        <v>0</v>
      </c>
      <c r="U129" s="24">
        <f t="shared" si="26"/>
        <v>0</v>
      </c>
      <c r="V129" s="24">
        <f t="shared" si="26"/>
        <v>0</v>
      </c>
      <c r="W129" s="26">
        <f t="shared" si="26"/>
        <v>0</v>
      </c>
    </row>
    <row r="130" spans="1:23" ht="12.75">
      <c r="A130" s="13" t="s">
        <v>8</v>
      </c>
      <c r="B130" s="14" t="s">
        <v>366</v>
      </c>
      <c r="C130" s="15" t="s">
        <v>365</v>
      </c>
      <c r="D130" s="16">
        <v>252778405</v>
      </c>
      <c r="E130" s="17">
        <v>232863213</v>
      </c>
      <c r="F130" s="17">
        <v>115838027</v>
      </c>
      <c r="G130" s="18">
        <f t="shared" si="21"/>
        <v>0.49745095203165474</v>
      </c>
      <c r="H130" s="16">
        <v>381524</v>
      </c>
      <c r="I130" s="17">
        <v>6685136</v>
      </c>
      <c r="J130" s="17">
        <v>17659609</v>
      </c>
      <c r="K130" s="16">
        <v>24726269</v>
      </c>
      <c r="L130" s="16">
        <v>9984260</v>
      </c>
      <c r="M130" s="17">
        <v>25743230</v>
      </c>
      <c r="N130" s="17">
        <v>27268442</v>
      </c>
      <c r="O130" s="16">
        <v>62995932</v>
      </c>
      <c r="P130" s="16">
        <v>5394451</v>
      </c>
      <c r="Q130" s="17">
        <v>22721375</v>
      </c>
      <c r="R130" s="17">
        <v>0</v>
      </c>
      <c r="S130" s="19">
        <v>28115826</v>
      </c>
      <c r="T130" s="16">
        <v>0</v>
      </c>
      <c r="U130" s="17">
        <v>0</v>
      </c>
      <c r="V130" s="17">
        <v>0</v>
      </c>
      <c r="W130" s="19">
        <v>0</v>
      </c>
    </row>
    <row r="131" spans="1:23" ht="12.75">
      <c r="A131" s="13" t="s">
        <v>8</v>
      </c>
      <c r="B131" s="14" t="s">
        <v>364</v>
      </c>
      <c r="C131" s="15" t="s">
        <v>363</v>
      </c>
      <c r="D131" s="16">
        <v>19743780</v>
      </c>
      <c r="E131" s="17">
        <v>22153000</v>
      </c>
      <c r="F131" s="17">
        <v>7751000</v>
      </c>
      <c r="G131" s="18">
        <f t="shared" si="21"/>
        <v>0.3498848914368257</v>
      </c>
      <c r="H131" s="16">
        <v>0</v>
      </c>
      <c r="I131" s="17">
        <v>182000</v>
      </c>
      <c r="J131" s="17">
        <v>0</v>
      </c>
      <c r="K131" s="16">
        <v>182000</v>
      </c>
      <c r="L131" s="16">
        <v>1212159</v>
      </c>
      <c r="M131" s="17">
        <v>0</v>
      </c>
      <c r="N131" s="17">
        <v>2542644</v>
      </c>
      <c r="O131" s="16">
        <v>3754803</v>
      </c>
      <c r="P131" s="16">
        <v>0</v>
      </c>
      <c r="Q131" s="17">
        <v>910350</v>
      </c>
      <c r="R131" s="17">
        <v>2903847</v>
      </c>
      <c r="S131" s="19">
        <v>3814197</v>
      </c>
      <c r="T131" s="16">
        <v>0</v>
      </c>
      <c r="U131" s="17">
        <v>0</v>
      </c>
      <c r="V131" s="17">
        <v>0</v>
      </c>
      <c r="W131" s="19">
        <v>0</v>
      </c>
    </row>
    <row r="132" spans="1:23" ht="12.75">
      <c r="A132" s="13" t="s">
        <v>8</v>
      </c>
      <c r="B132" s="14" t="s">
        <v>362</v>
      </c>
      <c r="C132" s="15" t="s">
        <v>361</v>
      </c>
      <c r="D132" s="16">
        <v>63247686</v>
      </c>
      <c r="E132" s="17">
        <v>63247686</v>
      </c>
      <c r="F132" s="17">
        <v>17253350</v>
      </c>
      <c r="G132" s="18">
        <f t="shared" si="21"/>
        <v>0.2727902171788546</v>
      </c>
      <c r="H132" s="16">
        <v>24168</v>
      </c>
      <c r="I132" s="17">
        <v>54745</v>
      </c>
      <c r="J132" s="17">
        <v>344402</v>
      </c>
      <c r="K132" s="16">
        <v>423315</v>
      </c>
      <c r="L132" s="16">
        <v>4318033</v>
      </c>
      <c r="M132" s="17">
        <v>3426661</v>
      </c>
      <c r="N132" s="17">
        <v>3107859</v>
      </c>
      <c r="O132" s="16">
        <v>10852553</v>
      </c>
      <c r="P132" s="16">
        <v>2346161</v>
      </c>
      <c r="Q132" s="17">
        <v>1195451</v>
      </c>
      <c r="R132" s="17">
        <v>2435870</v>
      </c>
      <c r="S132" s="19">
        <v>5977482</v>
      </c>
      <c r="T132" s="16">
        <v>0</v>
      </c>
      <c r="U132" s="17">
        <v>0</v>
      </c>
      <c r="V132" s="17">
        <v>0</v>
      </c>
      <c r="W132" s="19">
        <v>0</v>
      </c>
    </row>
    <row r="133" spans="1:23" ht="12.75">
      <c r="A133" s="13" t="s">
        <v>5</v>
      </c>
      <c r="B133" s="14" t="s">
        <v>360</v>
      </c>
      <c r="C133" s="15" t="s">
        <v>359</v>
      </c>
      <c r="D133" s="16">
        <v>120067000</v>
      </c>
      <c r="E133" s="17">
        <v>125265070</v>
      </c>
      <c r="F133" s="17">
        <v>67025060</v>
      </c>
      <c r="G133" s="18">
        <f t="shared" si="21"/>
        <v>0.5350658407806741</v>
      </c>
      <c r="H133" s="16">
        <v>12516545</v>
      </c>
      <c r="I133" s="17">
        <v>3232989</v>
      </c>
      <c r="J133" s="17">
        <v>7377403</v>
      </c>
      <c r="K133" s="16">
        <v>23126937</v>
      </c>
      <c r="L133" s="16">
        <v>11782655</v>
      </c>
      <c r="M133" s="17">
        <v>5166780</v>
      </c>
      <c r="N133" s="17">
        <v>10062855</v>
      </c>
      <c r="O133" s="16">
        <v>27012290</v>
      </c>
      <c r="P133" s="16">
        <v>5154345</v>
      </c>
      <c r="Q133" s="17">
        <v>2361244</v>
      </c>
      <c r="R133" s="17">
        <v>9370244</v>
      </c>
      <c r="S133" s="19">
        <v>16885833</v>
      </c>
      <c r="T133" s="16">
        <v>0</v>
      </c>
      <c r="U133" s="17">
        <v>0</v>
      </c>
      <c r="V133" s="17">
        <v>0</v>
      </c>
      <c r="W133" s="19">
        <v>0</v>
      </c>
    </row>
    <row r="134" spans="1:23" ht="12.75">
      <c r="A134" s="20"/>
      <c r="B134" s="21" t="s">
        <v>358</v>
      </c>
      <c r="C134" s="22"/>
      <c r="D134" s="23">
        <f>SUM(D130:D133)</f>
        <v>455836871</v>
      </c>
      <c r="E134" s="24">
        <f>SUM(E130:E133)</f>
        <v>443528969</v>
      </c>
      <c r="F134" s="24">
        <f>SUM(F130:F133)</f>
        <v>207867437</v>
      </c>
      <c r="G134" s="25">
        <f aca="true" t="shared" si="27" ref="G134:G167">IF($E134=0,0,$F134/$E134)</f>
        <v>0.46866710300494485</v>
      </c>
      <c r="H134" s="23">
        <f aca="true" t="shared" si="28" ref="H134:W134">SUM(H130:H133)</f>
        <v>12922237</v>
      </c>
      <c r="I134" s="24">
        <f t="shared" si="28"/>
        <v>10154870</v>
      </c>
      <c r="J134" s="24">
        <f t="shared" si="28"/>
        <v>25381414</v>
      </c>
      <c r="K134" s="23">
        <f t="shared" si="28"/>
        <v>48458521</v>
      </c>
      <c r="L134" s="23">
        <f t="shared" si="28"/>
        <v>27297107</v>
      </c>
      <c r="M134" s="24">
        <f t="shared" si="28"/>
        <v>34336671</v>
      </c>
      <c r="N134" s="24">
        <f t="shared" si="28"/>
        <v>42981800</v>
      </c>
      <c r="O134" s="23">
        <f t="shared" si="28"/>
        <v>104615578</v>
      </c>
      <c r="P134" s="23">
        <f t="shared" si="28"/>
        <v>12894957</v>
      </c>
      <c r="Q134" s="24">
        <f t="shared" si="28"/>
        <v>27188420</v>
      </c>
      <c r="R134" s="24">
        <f t="shared" si="28"/>
        <v>14709961</v>
      </c>
      <c r="S134" s="26">
        <f t="shared" si="28"/>
        <v>54793338</v>
      </c>
      <c r="T134" s="23">
        <f t="shared" si="28"/>
        <v>0</v>
      </c>
      <c r="U134" s="24">
        <f t="shared" si="28"/>
        <v>0</v>
      </c>
      <c r="V134" s="24">
        <f t="shared" si="28"/>
        <v>0</v>
      </c>
      <c r="W134" s="26">
        <f t="shared" si="28"/>
        <v>0</v>
      </c>
    </row>
    <row r="135" spans="1:23" ht="12.75">
      <c r="A135" s="13" t="s">
        <v>8</v>
      </c>
      <c r="B135" s="14" t="s">
        <v>357</v>
      </c>
      <c r="C135" s="15" t="s">
        <v>356</v>
      </c>
      <c r="D135" s="16">
        <v>41764800</v>
      </c>
      <c r="E135" s="17">
        <v>41764800</v>
      </c>
      <c r="F135" s="17">
        <v>39509855</v>
      </c>
      <c r="G135" s="18">
        <f t="shared" si="27"/>
        <v>0.9460084808259587</v>
      </c>
      <c r="H135" s="16">
        <v>7228249</v>
      </c>
      <c r="I135" s="17">
        <v>1906312</v>
      </c>
      <c r="J135" s="17">
        <v>1931409</v>
      </c>
      <c r="K135" s="16">
        <v>11065970</v>
      </c>
      <c r="L135" s="16">
        <v>7338831</v>
      </c>
      <c r="M135" s="17">
        <v>1685852</v>
      </c>
      <c r="N135" s="17">
        <v>12061000</v>
      </c>
      <c r="O135" s="16">
        <v>21085683</v>
      </c>
      <c r="P135" s="16">
        <v>0</v>
      </c>
      <c r="Q135" s="17">
        <v>3932666</v>
      </c>
      <c r="R135" s="17">
        <v>3425536</v>
      </c>
      <c r="S135" s="19">
        <v>7358202</v>
      </c>
      <c r="T135" s="16">
        <v>0</v>
      </c>
      <c r="U135" s="17">
        <v>0</v>
      </c>
      <c r="V135" s="17">
        <v>0</v>
      </c>
      <c r="W135" s="19">
        <v>0</v>
      </c>
    </row>
    <row r="136" spans="1:23" ht="12.75">
      <c r="A136" s="13" t="s">
        <v>8</v>
      </c>
      <c r="B136" s="14" t="s">
        <v>355</v>
      </c>
      <c r="C136" s="15" t="s">
        <v>354</v>
      </c>
      <c r="D136" s="16">
        <v>64334969</v>
      </c>
      <c r="E136" s="17">
        <v>85995734</v>
      </c>
      <c r="F136" s="17">
        <v>32344401</v>
      </c>
      <c r="G136" s="18">
        <f t="shared" si="27"/>
        <v>0.37611634316651105</v>
      </c>
      <c r="H136" s="16">
        <v>8139068</v>
      </c>
      <c r="I136" s="17">
        <v>1754961</v>
      </c>
      <c r="J136" s="17">
        <v>2126314</v>
      </c>
      <c r="K136" s="16">
        <v>12020343</v>
      </c>
      <c r="L136" s="16">
        <v>965977</v>
      </c>
      <c r="M136" s="17">
        <v>5670378</v>
      </c>
      <c r="N136" s="17">
        <v>3324840</v>
      </c>
      <c r="O136" s="16">
        <v>9961195</v>
      </c>
      <c r="P136" s="16">
        <v>4746020</v>
      </c>
      <c r="Q136" s="17">
        <v>2419466</v>
      </c>
      <c r="R136" s="17">
        <v>3197377</v>
      </c>
      <c r="S136" s="19">
        <v>10362863</v>
      </c>
      <c r="T136" s="16">
        <v>0</v>
      </c>
      <c r="U136" s="17">
        <v>0</v>
      </c>
      <c r="V136" s="17">
        <v>0</v>
      </c>
      <c r="W136" s="19">
        <v>0</v>
      </c>
    </row>
    <row r="137" spans="1:23" ht="12.75">
      <c r="A137" s="13" t="s">
        <v>8</v>
      </c>
      <c r="B137" s="14" t="s">
        <v>353</v>
      </c>
      <c r="C137" s="15" t="s">
        <v>352</v>
      </c>
      <c r="D137" s="16">
        <v>0</v>
      </c>
      <c r="E137" s="17">
        <v>0</v>
      </c>
      <c r="F137" s="17">
        <v>0</v>
      </c>
      <c r="G137" s="18">
        <f t="shared" si="27"/>
        <v>0</v>
      </c>
      <c r="H137" s="16">
        <v>0</v>
      </c>
      <c r="I137" s="17">
        <v>0</v>
      </c>
      <c r="J137" s="17">
        <v>0</v>
      </c>
      <c r="K137" s="16">
        <v>0</v>
      </c>
      <c r="L137" s="16">
        <v>0</v>
      </c>
      <c r="M137" s="17">
        <v>0</v>
      </c>
      <c r="N137" s="17">
        <v>0</v>
      </c>
      <c r="O137" s="16">
        <v>0</v>
      </c>
      <c r="P137" s="16">
        <v>0</v>
      </c>
      <c r="Q137" s="17">
        <v>0</v>
      </c>
      <c r="R137" s="17">
        <v>0</v>
      </c>
      <c r="S137" s="19">
        <v>0</v>
      </c>
      <c r="T137" s="16">
        <v>0</v>
      </c>
      <c r="U137" s="17">
        <v>0</v>
      </c>
      <c r="V137" s="17">
        <v>0</v>
      </c>
      <c r="W137" s="19">
        <v>0</v>
      </c>
    </row>
    <row r="138" spans="1:23" ht="12.75">
      <c r="A138" s="13" t="s">
        <v>8</v>
      </c>
      <c r="B138" s="14" t="s">
        <v>351</v>
      </c>
      <c r="C138" s="15" t="s">
        <v>350</v>
      </c>
      <c r="D138" s="16">
        <v>64089000</v>
      </c>
      <c r="E138" s="17">
        <v>63709000</v>
      </c>
      <c r="F138" s="17">
        <v>37087604</v>
      </c>
      <c r="G138" s="18">
        <f t="shared" si="27"/>
        <v>0.5821407336483071</v>
      </c>
      <c r="H138" s="16">
        <v>509814</v>
      </c>
      <c r="I138" s="17">
        <v>3425943</v>
      </c>
      <c r="J138" s="17">
        <v>4016307</v>
      </c>
      <c r="K138" s="16">
        <v>7952064</v>
      </c>
      <c r="L138" s="16">
        <v>3196324</v>
      </c>
      <c r="M138" s="17">
        <v>4144840</v>
      </c>
      <c r="N138" s="17">
        <v>7219125</v>
      </c>
      <c r="O138" s="16">
        <v>14560289</v>
      </c>
      <c r="P138" s="16">
        <v>5282802</v>
      </c>
      <c r="Q138" s="17">
        <v>77570</v>
      </c>
      <c r="R138" s="17">
        <v>9214879</v>
      </c>
      <c r="S138" s="19">
        <v>14575251</v>
      </c>
      <c r="T138" s="16">
        <v>0</v>
      </c>
      <c r="U138" s="17">
        <v>0</v>
      </c>
      <c r="V138" s="17">
        <v>0</v>
      </c>
      <c r="W138" s="19">
        <v>0</v>
      </c>
    </row>
    <row r="139" spans="1:23" ht="12.75">
      <c r="A139" s="13" t="s">
        <v>8</v>
      </c>
      <c r="B139" s="14" t="s">
        <v>349</v>
      </c>
      <c r="C139" s="15" t="s">
        <v>348</v>
      </c>
      <c r="D139" s="16">
        <v>57570000</v>
      </c>
      <c r="E139" s="17">
        <v>57388000</v>
      </c>
      <c r="F139" s="17">
        <v>35903204</v>
      </c>
      <c r="G139" s="18">
        <f t="shared" si="27"/>
        <v>0.6256221509723288</v>
      </c>
      <c r="H139" s="16">
        <v>15576102</v>
      </c>
      <c r="I139" s="17">
        <v>2439645</v>
      </c>
      <c r="J139" s="17">
        <v>0</v>
      </c>
      <c r="K139" s="16">
        <v>18015747</v>
      </c>
      <c r="L139" s="16">
        <v>434372</v>
      </c>
      <c r="M139" s="17">
        <v>6379486</v>
      </c>
      <c r="N139" s="17">
        <v>6379486</v>
      </c>
      <c r="O139" s="16">
        <v>13193344</v>
      </c>
      <c r="P139" s="16">
        <v>186042</v>
      </c>
      <c r="Q139" s="17">
        <v>186042</v>
      </c>
      <c r="R139" s="17">
        <v>4322029</v>
      </c>
      <c r="S139" s="19">
        <v>4694113</v>
      </c>
      <c r="T139" s="16">
        <v>0</v>
      </c>
      <c r="U139" s="17">
        <v>0</v>
      </c>
      <c r="V139" s="17">
        <v>0</v>
      </c>
      <c r="W139" s="19">
        <v>0</v>
      </c>
    </row>
    <row r="140" spans="1:23" ht="12.75">
      <c r="A140" s="13" t="s">
        <v>5</v>
      </c>
      <c r="B140" s="14" t="s">
        <v>347</v>
      </c>
      <c r="C140" s="15" t="s">
        <v>346</v>
      </c>
      <c r="D140" s="16">
        <v>465852000</v>
      </c>
      <c r="E140" s="17">
        <v>459410351</v>
      </c>
      <c r="F140" s="17">
        <v>249638461</v>
      </c>
      <c r="G140" s="18">
        <f t="shared" si="27"/>
        <v>0.5433888471529019</v>
      </c>
      <c r="H140" s="16">
        <v>268117</v>
      </c>
      <c r="I140" s="17">
        <v>70514306</v>
      </c>
      <c r="J140" s="17">
        <v>15365643</v>
      </c>
      <c r="K140" s="16">
        <v>86148066</v>
      </c>
      <c r="L140" s="16">
        <v>16894663</v>
      </c>
      <c r="M140" s="17">
        <v>37175219</v>
      </c>
      <c r="N140" s="17">
        <v>40573014</v>
      </c>
      <c r="O140" s="16">
        <v>94642896</v>
      </c>
      <c r="P140" s="16">
        <v>8976817</v>
      </c>
      <c r="Q140" s="17">
        <v>24291481</v>
      </c>
      <c r="R140" s="17">
        <v>35579201</v>
      </c>
      <c r="S140" s="19">
        <v>68847499</v>
      </c>
      <c r="T140" s="16">
        <v>0</v>
      </c>
      <c r="U140" s="17">
        <v>0</v>
      </c>
      <c r="V140" s="17">
        <v>0</v>
      </c>
      <c r="W140" s="19">
        <v>0</v>
      </c>
    </row>
    <row r="141" spans="1:23" ht="12.75">
      <c r="A141" s="20"/>
      <c r="B141" s="21" t="s">
        <v>345</v>
      </c>
      <c r="C141" s="22"/>
      <c r="D141" s="23">
        <f>SUM(D135:D140)</f>
        <v>693610769</v>
      </c>
      <c r="E141" s="24">
        <f>SUM(E135:E140)</f>
        <v>708267885</v>
      </c>
      <c r="F141" s="24">
        <f>SUM(F135:F140)</f>
        <v>394483525</v>
      </c>
      <c r="G141" s="25">
        <f t="shared" si="27"/>
        <v>0.556969380307283</v>
      </c>
      <c r="H141" s="23">
        <f aca="true" t="shared" si="29" ref="H141:W141">SUM(H135:H140)</f>
        <v>31721350</v>
      </c>
      <c r="I141" s="24">
        <f t="shared" si="29"/>
        <v>80041167</v>
      </c>
      <c r="J141" s="24">
        <f t="shared" si="29"/>
        <v>23439673</v>
      </c>
      <c r="K141" s="23">
        <f t="shared" si="29"/>
        <v>135202190</v>
      </c>
      <c r="L141" s="23">
        <f t="shared" si="29"/>
        <v>28830167</v>
      </c>
      <c r="M141" s="24">
        <f t="shared" si="29"/>
        <v>55055775</v>
      </c>
      <c r="N141" s="24">
        <f t="shared" si="29"/>
        <v>69557465</v>
      </c>
      <c r="O141" s="23">
        <f t="shared" si="29"/>
        <v>153443407</v>
      </c>
      <c r="P141" s="23">
        <f t="shared" si="29"/>
        <v>19191681</v>
      </c>
      <c r="Q141" s="24">
        <f t="shared" si="29"/>
        <v>30907225</v>
      </c>
      <c r="R141" s="24">
        <f t="shared" si="29"/>
        <v>55739022</v>
      </c>
      <c r="S141" s="26">
        <f t="shared" si="29"/>
        <v>105837928</v>
      </c>
      <c r="T141" s="23">
        <f t="shared" si="29"/>
        <v>0</v>
      </c>
      <c r="U141" s="24">
        <f t="shared" si="29"/>
        <v>0</v>
      </c>
      <c r="V141" s="24">
        <f t="shared" si="29"/>
        <v>0</v>
      </c>
      <c r="W141" s="26">
        <f t="shared" si="29"/>
        <v>0</v>
      </c>
    </row>
    <row r="142" spans="1:23" ht="12.75">
      <c r="A142" s="13" t="s">
        <v>8</v>
      </c>
      <c r="B142" s="14" t="s">
        <v>344</v>
      </c>
      <c r="C142" s="15" t="s">
        <v>343</v>
      </c>
      <c r="D142" s="16">
        <v>60587330</v>
      </c>
      <c r="E142" s="17">
        <v>60587330</v>
      </c>
      <c r="F142" s="17">
        <v>61919613</v>
      </c>
      <c r="G142" s="18">
        <f t="shared" si="27"/>
        <v>1.021989465454246</v>
      </c>
      <c r="H142" s="16">
        <v>1469968</v>
      </c>
      <c r="I142" s="17">
        <v>991073</v>
      </c>
      <c r="J142" s="17">
        <v>15090286</v>
      </c>
      <c r="K142" s="16">
        <v>17551327</v>
      </c>
      <c r="L142" s="16">
        <v>5781440</v>
      </c>
      <c r="M142" s="17">
        <v>6698105</v>
      </c>
      <c r="N142" s="17">
        <v>11285748</v>
      </c>
      <c r="O142" s="16">
        <v>23765293</v>
      </c>
      <c r="P142" s="16">
        <v>6727415</v>
      </c>
      <c r="Q142" s="17">
        <v>6685371</v>
      </c>
      <c r="R142" s="17">
        <v>7190207</v>
      </c>
      <c r="S142" s="19">
        <v>20602993</v>
      </c>
      <c r="T142" s="16">
        <v>0</v>
      </c>
      <c r="U142" s="17">
        <v>0</v>
      </c>
      <c r="V142" s="17">
        <v>0</v>
      </c>
      <c r="W142" s="19">
        <v>0</v>
      </c>
    </row>
    <row r="143" spans="1:23" ht="12.75">
      <c r="A143" s="13" t="s">
        <v>8</v>
      </c>
      <c r="B143" s="14" t="s">
        <v>342</v>
      </c>
      <c r="C143" s="15" t="s">
        <v>341</v>
      </c>
      <c r="D143" s="16">
        <v>64175530</v>
      </c>
      <c r="E143" s="17">
        <v>64228580</v>
      </c>
      <c r="F143" s="17">
        <v>15115666</v>
      </c>
      <c r="G143" s="18">
        <f t="shared" si="27"/>
        <v>0.23534174350421572</v>
      </c>
      <c r="H143" s="16">
        <v>0</v>
      </c>
      <c r="I143" s="17">
        <v>0</v>
      </c>
      <c r="J143" s="17">
        <v>0</v>
      </c>
      <c r="K143" s="16">
        <v>0</v>
      </c>
      <c r="L143" s="16">
        <v>8888153</v>
      </c>
      <c r="M143" s="17">
        <v>2581330</v>
      </c>
      <c r="N143" s="17">
        <v>2581330</v>
      </c>
      <c r="O143" s="16">
        <v>14050813</v>
      </c>
      <c r="P143" s="16">
        <v>443723</v>
      </c>
      <c r="Q143" s="17">
        <v>621130</v>
      </c>
      <c r="R143" s="17">
        <v>0</v>
      </c>
      <c r="S143" s="19">
        <v>1064853</v>
      </c>
      <c r="T143" s="16">
        <v>0</v>
      </c>
      <c r="U143" s="17">
        <v>0</v>
      </c>
      <c r="V143" s="17">
        <v>0</v>
      </c>
      <c r="W143" s="19">
        <v>0</v>
      </c>
    </row>
    <row r="144" spans="1:23" ht="12.75">
      <c r="A144" s="13" t="s">
        <v>8</v>
      </c>
      <c r="B144" s="14" t="s">
        <v>340</v>
      </c>
      <c r="C144" s="15" t="s">
        <v>339</v>
      </c>
      <c r="D144" s="16">
        <v>55869899</v>
      </c>
      <c r="E144" s="17">
        <v>55869899</v>
      </c>
      <c r="F144" s="17">
        <v>35639597</v>
      </c>
      <c r="G144" s="18">
        <f t="shared" si="27"/>
        <v>0.6379033726193062</v>
      </c>
      <c r="H144" s="16">
        <v>2351845</v>
      </c>
      <c r="I144" s="17">
        <v>180024</v>
      </c>
      <c r="J144" s="17">
        <v>6235280</v>
      </c>
      <c r="K144" s="16">
        <v>8767149</v>
      </c>
      <c r="L144" s="16">
        <v>169972</v>
      </c>
      <c r="M144" s="17">
        <v>6269532</v>
      </c>
      <c r="N144" s="17">
        <v>9401201</v>
      </c>
      <c r="O144" s="16">
        <v>15840705</v>
      </c>
      <c r="P144" s="16">
        <v>2873255</v>
      </c>
      <c r="Q144" s="17">
        <v>2339519</v>
      </c>
      <c r="R144" s="17">
        <v>5818969</v>
      </c>
      <c r="S144" s="19">
        <v>11031743</v>
      </c>
      <c r="T144" s="16">
        <v>0</v>
      </c>
      <c r="U144" s="17">
        <v>0</v>
      </c>
      <c r="V144" s="17">
        <v>0</v>
      </c>
      <c r="W144" s="19">
        <v>0</v>
      </c>
    </row>
    <row r="145" spans="1:23" ht="12.75">
      <c r="A145" s="13" t="s">
        <v>8</v>
      </c>
      <c r="B145" s="14" t="s">
        <v>338</v>
      </c>
      <c r="C145" s="15" t="s">
        <v>337</v>
      </c>
      <c r="D145" s="16">
        <v>21664000</v>
      </c>
      <c r="E145" s="17">
        <v>21664000</v>
      </c>
      <c r="F145" s="17">
        <v>12748932</v>
      </c>
      <c r="G145" s="18">
        <f t="shared" si="27"/>
        <v>0.5884846750369276</v>
      </c>
      <c r="H145" s="16">
        <v>1182796</v>
      </c>
      <c r="I145" s="17">
        <v>338057</v>
      </c>
      <c r="J145" s="17">
        <v>3006156</v>
      </c>
      <c r="K145" s="16">
        <v>4527009</v>
      </c>
      <c r="L145" s="16">
        <v>1420046</v>
      </c>
      <c r="M145" s="17">
        <v>0</v>
      </c>
      <c r="N145" s="17">
        <v>3544986</v>
      </c>
      <c r="O145" s="16">
        <v>4965032</v>
      </c>
      <c r="P145" s="16">
        <v>1536286</v>
      </c>
      <c r="Q145" s="17">
        <v>1720605</v>
      </c>
      <c r="R145" s="17">
        <v>0</v>
      </c>
      <c r="S145" s="19">
        <v>3256891</v>
      </c>
      <c r="T145" s="16">
        <v>0</v>
      </c>
      <c r="U145" s="17">
        <v>0</v>
      </c>
      <c r="V145" s="17">
        <v>0</v>
      </c>
      <c r="W145" s="19">
        <v>0</v>
      </c>
    </row>
    <row r="146" spans="1:23" ht="12.75">
      <c r="A146" s="13" t="s">
        <v>5</v>
      </c>
      <c r="B146" s="14" t="s">
        <v>336</v>
      </c>
      <c r="C146" s="15" t="s">
        <v>335</v>
      </c>
      <c r="D146" s="16">
        <v>257964500</v>
      </c>
      <c r="E146" s="17">
        <v>257964500</v>
      </c>
      <c r="F146" s="17">
        <v>245834156</v>
      </c>
      <c r="G146" s="18">
        <f t="shared" si="27"/>
        <v>0.9529766925293984</v>
      </c>
      <c r="H146" s="16">
        <v>26948154</v>
      </c>
      <c r="I146" s="17">
        <v>11120246</v>
      </c>
      <c r="J146" s="17">
        <v>5423563</v>
      </c>
      <c r="K146" s="16">
        <v>43491963</v>
      </c>
      <c r="L146" s="16">
        <v>30449986</v>
      </c>
      <c r="M146" s="17">
        <v>66532868</v>
      </c>
      <c r="N146" s="17">
        <v>40187240</v>
      </c>
      <c r="O146" s="16">
        <v>137170094</v>
      </c>
      <c r="P146" s="16">
        <v>0</v>
      </c>
      <c r="Q146" s="17">
        <v>53229221</v>
      </c>
      <c r="R146" s="17">
        <v>11942878</v>
      </c>
      <c r="S146" s="19">
        <v>65172099</v>
      </c>
      <c r="T146" s="16">
        <v>0</v>
      </c>
      <c r="U146" s="17">
        <v>0</v>
      </c>
      <c r="V146" s="17">
        <v>0</v>
      </c>
      <c r="W146" s="19">
        <v>0</v>
      </c>
    </row>
    <row r="147" spans="1:23" ht="12.75">
      <c r="A147" s="20"/>
      <c r="B147" s="21" t="s">
        <v>334</v>
      </c>
      <c r="C147" s="22"/>
      <c r="D147" s="23">
        <f>SUM(D142:D146)</f>
        <v>460261259</v>
      </c>
      <c r="E147" s="24">
        <f>SUM(E142:E146)</f>
        <v>460314309</v>
      </c>
      <c r="F147" s="24">
        <f>SUM(F142:F146)</f>
        <v>371257964</v>
      </c>
      <c r="G147" s="25">
        <f t="shared" si="27"/>
        <v>0.8065314432795527</v>
      </c>
      <c r="H147" s="23">
        <f aca="true" t="shared" si="30" ref="H147:W147">SUM(H142:H146)</f>
        <v>31952763</v>
      </c>
      <c r="I147" s="24">
        <f t="shared" si="30"/>
        <v>12629400</v>
      </c>
      <c r="J147" s="24">
        <f t="shared" si="30"/>
        <v>29755285</v>
      </c>
      <c r="K147" s="23">
        <f t="shared" si="30"/>
        <v>74337448</v>
      </c>
      <c r="L147" s="23">
        <f t="shared" si="30"/>
        <v>46709597</v>
      </c>
      <c r="M147" s="24">
        <f t="shared" si="30"/>
        <v>82081835</v>
      </c>
      <c r="N147" s="24">
        <f t="shared" si="30"/>
        <v>67000505</v>
      </c>
      <c r="O147" s="23">
        <f t="shared" si="30"/>
        <v>195791937</v>
      </c>
      <c r="P147" s="23">
        <f t="shared" si="30"/>
        <v>11580679</v>
      </c>
      <c r="Q147" s="24">
        <f t="shared" si="30"/>
        <v>64595846</v>
      </c>
      <c r="R147" s="24">
        <f t="shared" si="30"/>
        <v>24952054</v>
      </c>
      <c r="S147" s="26">
        <f t="shared" si="30"/>
        <v>101128579</v>
      </c>
      <c r="T147" s="23">
        <f t="shared" si="30"/>
        <v>0</v>
      </c>
      <c r="U147" s="24">
        <f t="shared" si="30"/>
        <v>0</v>
      </c>
      <c r="V147" s="24">
        <f t="shared" si="30"/>
        <v>0</v>
      </c>
      <c r="W147" s="26">
        <f t="shared" si="30"/>
        <v>0</v>
      </c>
    </row>
    <row r="148" spans="1:23" ht="12.75">
      <c r="A148" s="13" t="s">
        <v>8</v>
      </c>
      <c r="B148" s="14" t="s">
        <v>333</v>
      </c>
      <c r="C148" s="15" t="s">
        <v>332</v>
      </c>
      <c r="D148" s="16">
        <v>60000000</v>
      </c>
      <c r="E148" s="17">
        <v>60000000</v>
      </c>
      <c r="F148" s="17">
        <v>19411537</v>
      </c>
      <c r="G148" s="18">
        <f t="shared" si="27"/>
        <v>0.3235256166666667</v>
      </c>
      <c r="H148" s="16">
        <v>1936359</v>
      </c>
      <c r="I148" s="17">
        <v>3893419</v>
      </c>
      <c r="J148" s="17">
        <v>1473159</v>
      </c>
      <c r="K148" s="16">
        <v>7302937</v>
      </c>
      <c r="L148" s="16">
        <v>496142</v>
      </c>
      <c r="M148" s="17">
        <v>16346</v>
      </c>
      <c r="N148" s="17">
        <v>10309775</v>
      </c>
      <c r="O148" s="16">
        <v>10822263</v>
      </c>
      <c r="P148" s="16">
        <v>292051</v>
      </c>
      <c r="Q148" s="17">
        <v>25786</v>
      </c>
      <c r="R148" s="17">
        <v>968500</v>
      </c>
      <c r="S148" s="19">
        <v>1286337</v>
      </c>
      <c r="T148" s="16">
        <v>0</v>
      </c>
      <c r="U148" s="17">
        <v>0</v>
      </c>
      <c r="V148" s="17">
        <v>0</v>
      </c>
      <c r="W148" s="19">
        <v>0</v>
      </c>
    </row>
    <row r="149" spans="1:23" ht="12.75">
      <c r="A149" s="13" t="s">
        <v>8</v>
      </c>
      <c r="B149" s="14" t="s">
        <v>331</v>
      </c>
      <c r="C149" s="15" t="s">
        <v>330</v>
      </c>
      <c r="D149" s="16">
        <v>521255100</v>
      </c>
      <c r="E149" s="17">
        <v>570504800</v>
      </c>
      <c r="F149" s="17">
        <v>225814109</v>
      </c>
      <c r="G149" s="18">
        <f t="shared" si="27"/>
        <v>0.3958145645750921</v>
      </c>
      <c r="H149" s="16">
        <v>1450186</v>
      </c>
      <c r="I149" s="17">
        <v>9034641</v>
      </c>
      <c r="J149" s="17">
        <v>23035641</v>
      </c>
      <c r="K149" s="16">
        <v>33520468</v>
      </c>
      <c r="L149" s="16">
        <v>19605248</v>
      </c>
      <c r="M149" s="17">
        <v>17792633</v>
      </c>
      <c r="N149" s="17">
        <v>63188450</v>
      </c>
      <c r="O149" s="16">
        <v>100586331</v>
      </c>
      <c r="P149" s="16">
        <v>18199369</v>
      </c>
      <c r="Q149" s="17">
        <v>48680011</v>
      </c>
      <c r="R149" s="17">
        <v>24827930</v>
      </c>
      <c r="S149" s="19">
        <v>91707310</v>
      </c>
      <c r="T149" s="16">
        <v>0</v>
      </c>
      <c r="U149" s="17">
        <v>0</v>
      </c>
      <c r="V149" s="17">
        <v>0</v>
      </c>
      <c r="W149" s="19">
        <v>0</v>
      </c>
    </row>
    <row r="150" spans="1:23" ht="12.75">
      <c r="A150" s="13" t="s">
        <v>8</v>
      </c>
      <c r="B150" s="14" t="s">
        <v>329</v>
      </c>
      <c r="C150" s="15" t="s">
        <v>328</v>
      </c>
      <c r="D150" s="16">
        <v>50447700</v>
      </c>
      <c r="E150" s="17">
        <v>50447700</v>
      </c>
      <c r="F150" s="17">
        <v>26088752</v>
      </c>
      <c r="G150" s="18">
        <f t="shared" si="27"/>
        <v>0.5171445278972084</v>
      </c>
      <c r="H150" s="16">
        <v>1681268</v>
      </c>
      <c r="I150" s="17">
        <v>6978428</v>
      </c>
      <c r="J150" s="17">
        <v>763049</v>
      </c>
      <c r="K150" s="16">
        <v>9422745</v>
      </c>
      <c r="L150" s="16">
        <v>4209932</v>
      </c>
      <c r="M150" s="17">
        <v>4145392</v>
      </c>
      <c r="N150" s="17">
        <v>3566151</v>
      </c>
      <c r="O150" s="16">
        <v>11921475</v>
      </c>
      <c r="P150" s="16">
        <v>2259862</v>
      </c>
      <c r="Q150" s="17">
        <v>2484670</v>
      </c>
      <c r="R150" s="17">
        <v>0</v>
      </c>
      <c r="S150" s="19">
        <v>4744532</v>
      </c>
      <c r="T150" s="16">
        <v>0</v>
      </c>
      <c r="U150" s="17">
        <v>0</v>
      </c>
      <c r="V150" s="17">
        <v>0</v>
      </c>
      <c r="W150" s="19">
        <v>0</v>
      </c>
    </row>
    <row r="151" spans="1:23" ht="12.75">
      <c r="A151" s="13" t="s">
        <v>8</v>
      </c>
      <c r="B151" s="14" t="s">
        <v>327</v>
      </c>
      <c r="C151" s="15" t="s">
        <v>326</v>
      </c>
      <c r="D151" s="16">
        <v>39683000</v>
      </c>
      <c r="E151" s="17">
        <v>49423077</v>
      </c>
      <c r="F151" s="17">
        <v>33447827</v>
      </c>
      <c r="G151" s="18">
        <f t="shared" si="27"/>
        <v>0.6767653701528944</v>
      </c>
      <c r="H151" s="16">
        <v>0</v>
      </c>
      <c r="I151" s="17">
        <v>8105241</v>
      </c>
      <c r="J151" s="17">
        <v>1036020</v>
      </c>
      <c r="K151" s="16">
        <v>9141261</v>
      </c>
      <c r="L151" s="16">
        <v>5139212</v>
      </c>
      <c r="M151" s="17">
        <v>4778452</v>
      </c>
      <c r="N151" s="17">
        <v>11089215</v>
      </c>
      <c r="O151" s="16">
        <v>21006879</v>
      </c>
      <c r="P151" s="16">
        <v>63296</v>
      </c>
      <c r="Q151" s="17">
        <v>2191127</v>
      </c>
      <c r="R151" s="17">
        <v>1045264</v>
      </c>
      <c r="S151" s="19">
        <v>3299687</v>
      </c>
      <c r="T151" s="16">
        <v>0</v>
      </c>
      <c r="U151" s="17">
        <v>0</v>
      </c>
      <c r="V151" s="17">
        <v>0</v>
      </c>
      <c r="W151" s="19">
        <v>0</v>
      </c>
    </row>
    <row r="152" spans="1:23" ht="12.75">
      <c r="A152" s="13" t="s">
        <v>8</v>
      </c>
      <c r="B152" s="14" t="s">
        <v>325</v>
      </c>
      <c r="C152" s="15" t="s">
        <v>324</v>
      </c>
      <c r="D152" s="16">
        <v>33714000</v>
      </c>
      <c r="E152" s="17">
        <v>27714000</v>
      </c>
      <c r="F152" s="17">
        <v>16054183</v>
      </c>
      <c r="G152" s="18">
        <f t="shared" si="27"/>
        <v>0.5792806162950134</v>
      </c>
      <c r="H152" s="16">
        <v>3756643</v>
      </c>
      <c r="I152" s="17">
        <v>1492755</v>
      </c>
      <c r="J152" s="17">
        <v>23153</v>
      </c>
      <c r="K152" s="16">
        <v>5272551</v>
      </c>
      <c r="L152" s="16">
        <v>682498</v>
      </c>
      <c r="M152" s="17">
        <v>0</v>
      </c>
      <c r="N152" s="17">
        <v>2742763</v>
      </c>
      <c r="O152" s="16">
        <v>3425261</v>
      </c>
      <c r="P152" s="16">
        <v>3654997</v>
      </c>
      <c r="Q152" s="17">
        <v>1404485</v>
      </c>
      <c r="R152" s="17">
        <v>2296889</v>
      </c>
      <c r="S152" s="19">
        <v>7356371</v>
      </c>
      <c r="T152" s="16">
        <v>0</v>
      </c>
      <c r="U152" s="17">
        <v>0</v>
      </c>
      <c r="V152" s="17">
        <v>0</v>
      </c>
      <c r="W152" s="19">
        <v>0</v>
      </c>
    </row>
    <row r="153" spans="1:23" ht="12.75">
      <c r="A153" s="13" t="s">
        <v>5</v>
      </c>
      <c r="B153" s="14" t="s">
        <v>323</v>
      </c>
      <c r="C153" s="15" t="s">
        <v>322</v>
      </c>
      <c r="D153" s="16">
        <v>327417835</v>
      </c>
      <c r="E153" s="17">
        <v>274533059</v>
      </c>
      <c r="F153" s="17">
        <v>75776103</v>
      </c>
      <c r="G153" s="18">
        <f t="shared" si="27"/>
        <v>0.27601813521481944</v>
      </c>
      <c r="H153" s="16">
        <v>0</v>
      </c>
      <c r="I153" s="17">
        <v>3099001</v>
      </c>
      <c r="J153" s="17">
        <v>6591008</v>
      </c>
      <c r="K153" s="16">
        <v>9690009</v>
      </c>
      <c r="L153" s="16">
        <v>10643750</v>
      </c>
      <c r="M153" s="17">
        <v>13760485</v>
      </c>
      <c r="N153" s="17">
        <v>17050982</v>
      </c>
      <c r="O153" s="16">
        <v>41455217</v>
      </c>
      <c r="P153" s="16">
        <v>4075266</v>
      </c>
      <c r="Q153" s="17">
        <v>12252711</v>
      </c>
      <c r="R153" s="17">
        <v>8302900</v>
      </c>
      <c r="S153" s="19">
        <v>24630877</v>
      </c>
      <c r="T153" s="16">
        <v>0</v>
      </c>
      <c r="U153" s="17">
        <v>0</v>
      </c>
      <c r="V153" s="17">
        <v>0</v>
      </c>
      <c r="W153" s="19">
        <v>0</v>
      </c>
    </row>
    <row r="154" spans="1:23" ht="12.75">
      <c r="A154" s="56"/>
      <c r="B154" s="57" t="s">
        <v>321</v>
      </c>
      <c r="C154" s="58"/>
      <c r="D154" s="59">
        <f>SUM(D148:D153)</f>
        <v>1032517635</v>
      </c>
      <c r="E154" s="60">
        <f>SUM(E148:E153)</f>
        <v>1032622636</v>
      </c>
      <c r="F154" s="60">
        <f>SUM(F148:F153)</f>
        <v>396592511</v>
      </c>
      <c r="G154" s="61">
        <f t="shared" si="27"/>
        <v>0.3840633520646549</v>
      </c>
      <c r="H154" s="59">
        <f aca="true" t="shared" si="31" ref="H154:W154">SUM(H148:H153)</f>
        <v>8824456</v>
      </c>
      <c r="I154" s="60">
        <f t="shared" si="31"/>
        <v>32603485</v>
      </c>
      <c r="J154" s="60">
        <f t="shared" si="31"/>
        <v>32922030</v>
      </c>
      <c r="K154" s="59">
        <f t="shared" si="31"/>
        <v>74349971</v>
      </c>
      <c r="L154" s="59">
        <f t="shared" si="31"/>
        <v>40776782</v>
      </c>
      <c r="M154" s="60">
        <f t="shared" si="31"/>
        <v>40493308</v>
      </c>
      <c r="N154" s="60">
        <f t="shared" si="31"/>
        <v>107947336</v>
      </c>
      <c r="O154" s="59">
        <f t="shared" si="31"/>
        <v>189217426</v>
      </c>
      <c r="P154" s="59">
        <f t="shared" si="31"/>
        <v>28544841</v>
      </c>
      <c r="Q154" s="60">
        <f t="shared" si="31"/>
        <v>67038790</v>
      </c>
      <c r="R154" s="60">
        <f t="shared" si="31"/>
        <v>37441483</v>
      </c>
      <c r="S154" s="62">
        <f t="shared" si="31"/>
        <v>133025114</v>
      </c>
      <c r="T154" s="23">
        <f t="shared" si="31"/>
        <v>0</v>
      </c>
      <c r="U154" s="24">
        <f t="shared" si="31"/>
        <v>0</v>
      </c>
      <c r="V154" s="24">
        <f t="shared" si="31"/>
        <v>0</v>
      </c>
      <c r="W154" s="26">
        <f t="shared" si="31"/>
        <v>0</v>
      </c>
    </row>
    <row r="155" spans="1:23" ht="12.75">
      <c r="A155" s="13" t="s">
        <v>8</v>
      </c>
      <c r="B155" s="14" t="s">
        <v>320</v>
      </c>
      <c r="C155" s="15" t="s">
        <v>319</v>
      </c>
      <c r="D155" s="16">
        <v>57721000</v>
      </c>
      <c r="E155" s="17">
        <v>57721000</v>
      </c>
      <c r="F155" s="17">
        <v>26250840</v>
      </c>
      <c r="G155" s="18">
        <f t="shared" si="27"/>
        <v>0.4547883785797197</v>
      </c>
      <c r="H155" s="16">
        <v>3214878</v>
      </c>
      <c r="I155" s="17">
        <v>847713</v>
      </c>
      <c r="J155" s="17">
        <v>4521923</v>
      </c>
      <c r="K155" s="16">
        <v>8584514</v>
      </c>
      <c r="L155" s="16">
        <v>3576838</v>
      </c>
      <c r="M155" s="17">
        <v>1594796</v>
      </c>
      <c r="N155" s="17">
        <v>3348775</v>
      </c>
      <c r="O155" s="16">
        <v>8520409</v>
      </c>
      <c r="P155" s="16">
        <v>1860335</v>
      </c>
      <c r="Q155" s="17">
        <v>2149651</v>
      </c>
      <c r="R155" s="17">
        <v>5135931</v>
      </c>
      <c r="S155" s="19">
        <v>9145917</v>
      </c>
      <c r="T155" s="16">
        <v>0</v>
      </c>
      <c r="U155" s="17">
        <v>0</v>
      </c>
      <c r="V155" s="17">
        <v>0</v>
      </c>
      <c r="W155" s="19">
        <v>0</v>
      </c>
    </row>
    <row r="156" spans="1:23" ht="12.75">
      <c r="A156" s="13" t="s">
        <v>8</v>
      </c>
      <c r="B156" s="14" t="s">
        <v>318</v>
      </c>
      <c r="C156" s="15" t="s">
        <v>317</v>
      </c>
      <c r="D156" s="16">
        <v>230843836</v>
      </c>
      <c r="E156" s="17">
        <v>224924199</v>
      </c>
      <c r="F156" s="17">
        <v>81184006</v>
      </c>
      <c r="G156" s="18">
        <f t="shared" si="27"/>
        <v>0.36093940252289175</v>
      </c>
      <c r="H156" s="16">
        <v>13974082</v>
      </c>
      <c r="I156" s="17">
        <v>8840764</v>
      </c>
      <c r="J156" s="17">
        <v>9676076</v>
      </c>
      <c r="K156" s="16">
        <v>32490922</v>
      </c>
      <c r="L156" s="16">
        <v>10841711</v>
      </c>
      <c r="M156" s="17">
        <v>5158158</v>
      </c>
      <c r="N156" s="17">
        <v>13198212</v>
      </c>
      <c r="O156" s="16">
        <v>29198081</v>
      </c>
      <c r="P156" s="16">
        <v>511219</v>
      </c>
      <c r="Q156" s="17">
        <v>7938765</v>
      </c>
      <c r="R156" s="17">
        <v>11045019</v>
      </c>
      <c r="S156" s="19">
        <v>19495003</v>
      </c>
      <c r="T156" s="16">
        <v>0</v>
      </c>
      <c r="U156" s="17">
        <v>0</v>
      </c>
      <c r="V156" s="17">
        <v>0</v>
      </c>
      <c r="W156" s="19">
        <v>0</v>
      </c>
    </row>
    <row r="157" spans="1:23" ht="12.75">
      <c r="A157" s="13" t="s">
        <v>8</v>
      </c>
      <c r="B157" s="14" t="s">
        <v>316</v>
      </c>
      <c r="C157" s="15" t="s">
        <v>315</v>
      </c>
      <c r="D157" s="16">
        <v>108395000</v>
      </c>
      <c r="E157" s="17">
        <v>108395000</v>
      </c>
      <c r="F157" s="17">
        <v>348714624</v>
      </c>
      <c r="G157" s="18">
        <f t="shared" si="27"/>
        <v>3.2170729646201393</v>
      </c>
      <c r="H157" s="16">
        <v>4521795</v>
      </c>
      <c r="I157" s="17">
        <v>1351724</v>
      </c>
      <c r="J157" s="17">
        <v>40114</v>
      </c>
      <c r="K157" s="16">
        <v>5913633</v>
      </c>
      <c r="L157" s="16">
        <v>1003980</v>
      </c>
      <c r="M157" s="17">
        <v>5115635</v>
      </c>
      <c r="N157" s="17">
        <v>515398</v>
      </c>
      <c r="O157" s="16">
        <v>6635013</v>
      </c>
      <c r="P157" s="16">
        <v>92230015</v>
      </c>
      <c r="Q157" s="17">
        <v>121088813</v>
      </c>
      <c r="R157" s="17">
        <v>122847150</v>
      </c>
      <c r="S157" s="19">
        <v>336165978</v>
      </c>
      <c r="T157" s="16">
        <v>0</v>
      </c>
      <c r="U157" s="17">
        <v>0</v>
      </c>
      <c r="V157" s="17">
        <v>0</v>
      </c>
      <c r="W157" s="19">
        <v>0</v>
      </c>
    </row>
    <row r="158" spans="1:23" ht="12.75">
      <c r="A158" s="13" t="s">
        <v>8</v>
      </c>
      <c r="B158" s="14" t="s">
        <v>314</v>
      </c>
      <c r="C158" s="15" t="s">
        <v>313</v>
      </c>
      <c r="D158" s="16">
        <v>24491000</v>
      </c>
      <c r="E158" s="17">
        <v>29780448</v>
      </c>
      <c r="F158" s="17">
        <v>23900182</v>
      </c>
      <c r="G158" s="18">
        <f t="shared" si="27"/>
        <v>0.8025460866136064</v>
      </c>
      <c r="H158" s="16">
        <v>2084869</v>
      </c>
      <c r="I158" s="17">
        <v>2182761</v>
      </c>
      <c r="J158" s="17">
        <v>1479753</v>
      </c>
      <c r="K158" s="16">
        <v>5747383</v>
      </c>
      <c r="L158" s="16">
        <v>850968</v>
      </c>
      <c r="M158" s="17">
        <v>1894592</v>
      </c>
      <c r="N158" s="17">
        <v>4616979</v>
      </c>
      <c r="O158" s="16">
        <v>7362539</v>
      </c>
      <c r="P158" s="16">
        <v>3371990</v>
      </c>
      <c r="Q158" s="17">
        <v>5323457</v>
      </c>
      <c r="R158" s="17">
        <v>2094813</v>
      </c>
      <c r="S158" s="19">
        <v>10790260</v>
      </c>
      <c r="T158" s="16">
        <v>0</v>
      </c>
      <c r="U158" s="17">
        <v>0</v>
      </c>
      <c r="V158" s="17">
        <v>0</v>
      </c>
      <c r="W158" s="19">
        <v>0</v>
      </c>
    </row>
    <row r="159" spans="1:23" ht="12.75">
      <c r="A159" s="13" t="s">
        <v>5</v>
      </c>
      <c r="B159" s="14" t="s">
        <v>312</v>
      </c>
      <c r="C159" s="15" t="s">
        <v>311</v>
      </c>
      <c r="D159" s="16">
        <v>354720174</v>
      </c>
      <c r="E159" s="17">
        <v>337303304</v>
      </c>
      <c r="F159" s="17">
        <v>184784617</v>
      </c>
      <c r="G159" s="18">
        <f t="shared" si="27"/>
        <v>0.5478292528080306</v>
      </c>
      <c r="H159" s="16">
        <v>254790</v>
      </c>
      <c r="I159" s="17">
        <v>70030467</v>
      </c>
      <c r="J159" s="17">
        <v>163519</v>
      </c>
      <c r="K159" s="16">
        <v>70448776</v>
      </c>
      <c r="L159" s="16">
        <v>42086115</v>
      </c>
      <c r="M159" s="17">
        <v>23130221</v>
      </c>
      <c r="N159" s="17">
        <v>2261562</v>
      </c>
      <c r="O159" s="16">
        <v>67477898</v>
      </c>
      <c r="P159" s="16">
        <v>7535489</v>
      </c>
      <c r="Q159" s="17">
        <v>15330117</v>
      </c>
      <c r="R159" s="17">
        <v>23992337</v>
      </c>
      <c r="S159" s="19">
        <v>46857943</v>
      </c>
      <c r="T159" s="16">
        <v>0</v>
      </c>
      <c r="U159" s="17">
        <v>0</v>
      </c>
      <c r="V159" s="17">
        <v>0</v>
      </c>
      <c r="W159" s="19">
        <v>0</v>
      </c>
    </row>
    <row r="160" spans="1:23" ht="12.75">
      <c r="A160" s="20"/>
      <c r="B160" s="21" t="s">
        <v>310</v>
      </c>
      <c r="C160" s="22"/>
      <c r="D160" s="23">
        <f>SUM(D155:D159)</f>
        <v>776171010</v>
      </c>
      <c r="E160" s="24">
        <f>SUM(E155:E159)</f>
        <v>758123951</v>
      </c>
      <c r="F160" s="24">
        <f>SUM(F155:F159)</f>
        <v>664834269</v>
      </c>
      <c r="G160" s="25">
        <f t="shared" si="27"/>
        <v>0.8769466630398015</v>
      </c>
      <c r="H160" s="23">
        <f aca="true" t="shared" si="32" ref="H160:W160">SUM(H155:H159)</f>
        <v>24050414</v>
      </c>
      <c r="I160" s="24">
        <f t="shared" si="32"/>
        <v>83253429</v>
      </c>
      <c r="J160" s="24">
        <f t="shared" si="32"/>
        <v>15881385</v>
      </c>
      <c r="K160" s="23">
        <f t="shared" si="32"/>
        <v>123185228</v>
      </c>
      <c r="L160" s="23">
        <f t="shared" si="32"/>
        <v>58359612</v>
      </c>
      <c r="M160" s="24">
        <f t="shared" si="32"/>
        <v>36893402</v>
      </c>
      <c r="N160" s="24">
        <f t="shared" si="32"/>
        <v>23940926</v>
      </c>
      <c r="O160" s="23">
        <f t="shared" si="32"/>
        <v>119193940</v>
      </c>
      <c r="P160" s="23">
        <f t="shared" si="32"/>
        <v>105509048</v>
      </c>
      <c r="Q160" s="24">
        <f t="shared" si="32"/>
        <v>151830803</v>
      </c>
      <c r="R160" s="24">
        <f t="shared" si="32"/>
        <v>165115250</v>
      </c>
      <c r="S160" s="26">
        <f t="shared" si="32"/>
        <v>422455101</v>
      </c>
      <c r="T160" s="23">
        <f t="shared" si="32"/>
        <v>0</v>
      </c>
      <c r="U160" s="24">
        <f t="shared" si="32"/>
        <v>0</v>
      </c>
      <c r="V160" s="24">
        <f t="shared" si="32"/>
        <v>0</v>
      </c>
      <c r="W160" s="26">
        <f t="shared" si="32"/>
        <v>0</v>
      </c>
    </row>
    <row r="161" spans="1:23" ht="12.75">
      <c r="A161" s="13" t="s">
        <v>8</v>
      </c>
      <c r="B161" s="14" t="s">
        <v>309</v>
      </c>
      <c r="C161" s="15" t="s">
        <v>308</v>
      </c>
      <c r="D161" s="16">
        <v>63705000</v>
      </c>
      <c r="E161" s="17">
        <v>93986840</v>
      </c>
      <c r="F161" s="17">
        <v>38515104</v>
      </c>
      <c r="G161" s="18">
        <f t="shared" si="27"/>
        <v>0.40979251988895465</v>
      </c>
      <c r="H161" s="16">
        <v>271807</v>
      </c>
      <c r="I161" s="17">
        <v>4194057</v>
      </c>
      <c r="J161" s="17">
        <v>1341134</v>
      </c>
      <c r="K161" s="16">
        <v>5806998</v>
      </c>
      <c r="L161" s="16">
        <v>1703102</v>
      </c>
      <c r="M161" s="17">
        <v>9762079</v>
      </c>
      <c r="N161" s="17">
        <v>2940482</v>
      </c>
      <c r="O161" s="16">
        <v>14405663</v>
      </c>
      <c r="P161" s="16">
        <v>573386</v>
      </c>
      <c r="Q161" s="17">
        <v>8074707</v>
      </c>
      <c r="R161" s="17">
        <v>9654350</v>
      </c>
      <c r="S161" s="19">
        <v>18302443</v>
      </c>
      <c r="T161" s="16">
        <v>0</v>
      </c>
      <c r="U161" s="17">
        <v>0</v>
      </c>
      <c r="V161" s="17">
        <v>0</v>
      </c>
      <c r="W161" s="19">
        <v>0</v>
      </c>
    </row>
    <row r="162" spans="1:23" ht="12.75">
      <c r="A162" s="13" t="s">
        <v>8</v>
      </c>
      <c r="B162" s="14" t="s">
        <v>307</v>
      </c>
      <c r="C162" s="15" t="s">
        <v>306</v>
      </c>
      <c r="D162" s="16">
        <v>83009663</v>
      </c>
      <c r="E162" s="17">
        <v>55820078</v>
      </c>
      <c r="F162" s="17">
        <v>29228541</v>
      </c>
      <c r="G162" s="18">
        <f t="shared" si="27"/>
        <v>0.523620568928621</v>
      </c>
      <c r="H162" s="16">
        <v>0</v>
      </c>
      <c r="I162" s="17">
        <v>2861264</v>
      </c>
      <c r="J162" s="17">
        <v>7311132</v>
      </c>
      <c r="K162" s="16">
        <v>10172396</v>
      </c>
      <c r="L162" s="16">
        <v>4405316</v>
      </c>
      <c r="M162" s="17">
        <v>3049546</v>
      </c>
      <c r="N162" s="17">
        <v>6447943</v>
      </c>
      <c r="O162" s="16">
        <v>13902805</v>
      </c>
      <c r="P162" s="16">
        <v>0</v>
      </c>
      <c r="Q162" s="17">
        <v>2555617</v>
      </c>
      <c r="R162" s="17">
        <v>2597723</v>
      </c>
      <c r="S162" s="19">
        <v>5153340</v>
      </c>
      <c r="T162" s="16">
        <v>0</v>
      </c>
      <c r="U162" s="17">
        <v>0</v>
      </c>
      <c r="V162" s="17">
        <v>0</v>
      </c>
      <c r="W162" s="19">
        <v>0</v>
      </c>
    </row>
    <row r="163" spans="1:23" ht="12.75">
      <c r="A163" s="13" t="s">
        <v>8</v>
      </c>
      <c r="B163" s="14" t="s">
        <v>305</v>
      </c>
      <c r="C163" s="15" t="s">
        <v>304</v>
      </c>
      <c r="D163" s="16">
        <v>73012200</v>
      </c>
      <c r="E163" s="17">
        <v>73012200</v>
      </c>
      <c r="F163" s="17">
        <v>45564893</v>
      </c>
      <c r="G163" s="18">
        <f t="shared" si="27"/>
        <v>0.6240723194205899</v>
      </c>
      <c r="H163" s="16">
        <v>0</v>
      </c>
      <c r="I163" s="17">
        <v>4110478</v>
      </c>
      <c r="J163" s="17">
        <v>6567239</v>
      </c>
      <c r="K163" s="16">
        <v>10677717</v>
      </c>
      <c r="L163" s="16">
        <v>6038426</v>
      </c>
      <c r="M163" s="17">
        <v>6465354</v>
      </c>
      <c r="N163" s="17">
        <v>5078210</v>
      </c>
      <c r="O163" s="16">
        <v>17581990</v>
      </c>
      <c r="P163" s="16">
        <v>6087837</v>
      </c>
      <c r="Q163" s="17">
        <v>3247717</v>
      </c>
      <c r="R163" s="17">
        <v>7969632</v>
      </c>
      <c r="S163" s="19">
        <v>17305186</v>
      </c>
      <c r="T163" s="16">
        <v>0</v>
      </c>
      <c r="U163" s="17">
        <v>0</v>
      </c>
      <c r="V163" s="17">
        <v>0</v>
      </c>
      <c r="W163" s="19">
        <v>0</v>
      </c>
    </row>
    <row r="164" spans="1:23" ht="12.75">
      <c r="A164" s="13" t="s">
        <v>8</v>
      </c>
      <c r="B164" s="14" t="s">
        <v>303</v>
      </c>
      <c r="C164" s="15" t="s">
        <v>302</v>
      </c>
      <c r="D164" s="16">
        <v>79738000</v>
      </c>
      <c r="E164" s="17">
        <v>102695124</v>
      </c>
      <c r="F164" s="17">
        <v>40749202</v>
      </c>
      <c r="G164" s="18">
        <f t="shared" si="27"/>
        <v>0.39679782654529927</v>
      </c>
      <c r="H164" s="16">
        <v>1617695</v>
      </c>
      <c r="I164" s="17">
        <v>5553676</v>
      </c>
      <c r="J164" s="17">
        <v>3734487</v>
      </c>
      <c r="K164" s="16">
        <v>10905858</v>
      </c>
      <c r="L164" s="16">
        <v>3047880</v>
      </c>
      <c r="M164" s="17">
        <v>3112302</v>
      </c>
      <c r="N164" s="17">
        <v>1844993</v>
      </c>
      <c r="O164" s="16">
        <v>8005175</v>
      </c>
      <c r="P164" s="16">
        <v>6156052</v>
      </c>
      <c r="Q164" s="17">
        <v>5184209</v>
      </c>
      <c r="R164" s="17">
        <v>10497908</v>
      </c>
      <c r="S164" s="19">
        <v>21838169</v>
      </c>
      <c r="T164" s="16">
        <v>0</v>
      </c>
      <c r="U164" s="17">
        <v>0</v>
      </c>
      <c r="V164" s="17">
        <v>0</v>
      </c>
      <c r="W164" s="19">
        <v>0</v>
      </c>
    </row>
    <row r="165" spans="1:23" ht="12.75">
      <c r="A165" s="13" t="s">
        <v>5</v>
      </c>
      <c r="B165" s="14" t="s">
        <v>301</v>
      </c>
      <c r="C165" s="15" t="s">
        <v>300</v>
      </c>
      <c r="D165" s="16">
        <v>399054000</v>
      </c>
      <c r="E165" s="17">
        <v>399054000</v>
      </c>
      <c r="F165" s="17">
        <v>141106188</v>
      </c>
      <c r="G165" s="18">
        <f t="shared" si="27"/>
        <v>0.35360173811063167</v>
      </c>
      <c r="H165" s="16">
        <v>7458197</v>
      </c>
      <c r="I165" s="17">
        <v>14892465</v>
      </c>
      <c r="J165" s="17">
        <v>15500938</v>
      </c>
      <c r="K165" s="16">
        <v>37851600</v>
      </c>
      <c r="L165" s="16">
        <v>6388960</v>
      </c>
      <c r="M165" s="17">
        <v>50180476</v>
      </c>
      <c r="N165" s="17">
        <v>13662968</v>
      </c>
      <c r="O165" s="16">
        <v>70232404</v>
      </c>
      <c r="P165" s="16">
        <v>7448514</v>
      </c>
      <c r="Q165" s="17">
        <v>13560723</v>
      </c>
      <c r="R165" s="17">
        <v>12012947</v>
      </c>
      <c r="S165" s="19">
        <v>33022184</v>
      </c>
      <c r="T165" s="16">
        <v>0</v>
      </c>
      <c r="U165" s="17">
        <v>0</v>
      </c>
      <c r="V165" s="17">
        <v>0</v>
      </c>
      <c r="W165" s="19">
        <v>0</v>
      </c>
    </row>
    <row r="166" spans="1:23" ht="12.75">
      <c r="A166" s="20"/>
      <c r="B166" s="21" t="s">
        <v>299</v>
      </c>
      <c r="C166" s="22"/>
      <c r="D166" s="23">
        <f>SUM(D161:D165)</f>
        <v>698518863</v>
      </c>
      <c r="E166" s="24">
        <f>SUM(E161:E165)</f>
        <v>724568242</v>
      </c>
      <c r="F166" s="24">
        <f>SUM(F161:F165)</f>
        <v>295163928</v>
      </c>
      <c r="G166" s="25">
        <f t="shared" si="27"/>
        <v>0.4073652568393965</v>
      </c>
      <c r="H166" s="23">
        <f aca="true" t="shared" si="33" ref="H166:W166">SUM(H161:H165)</f>
        <v>9347699</v>
      </c>
      <c r="I166" s="24">
        <f t="shared" si="33"/>
        <v>31611940</v>
      </c>
      <c r="J166" s="24">
        <f t="shared" si="33"/>
        <v>34454930</v>
      </c>
      <c r="K166" s="23">
        <f t="shared" si="33"/>
        <v>75414569</v>
      </c>
      <c r="L166" s="23">
        <f t="shared" si="33"/>
        <v>21583684</v>
      </c>
      <c r="M166" s="24">
        <f t="shared" si="33"/>
        <v>72569757</v>
      </c>
      <c r="N166" s="24">
        <f t="shared" si="33"/>
        <v>29974596</v>
      </c>
      <c r="O166" s="23">
        <f t="shared" si="33"/>
        <v>124128037</v>
      </c>
      <c r="P166" s="23">
        <f t="shared" si="33"/>
        <v>20265789</v>
      </c>
      <c r="Q166" s="24">
        <f t="shared" si="33"/>
        <v>32622973</v>
      </c>
      <c r="R166" s="24">
        <f t="shared" si="33"/>
        <v>42732560</v>
      </c>
      <c r="S166" s="26">
        <f t="shared" si="33"/>
        <v>95621322</v>
      </c>
      <c r="T166" s="23">
        <f t="shared" si="33"/>
        <v>0</v>
      </c>
      <c r="U166" s="24">
        <f t="shared" si="33"/>
        <v>0</v>
      </c>
      <c r="V166" s="24">
        <f t="shared" si="33"/>
        <v>0</v>
      </c>
      <c r="W166" s="26">
        <f t="shared" si="33"/>
        <v>0</v>
      </c>
    </row>
    <row r="167" spans="1:23" ht="12.75">
      <c r="A167" s="20"/>
      <c r="B167" s="21" t="s">
        <v>298</v>
      </c>
      <c r="C167" s="22"/>
      <c r="D167" s="23">
        <f>SUM(D102,D104:D108,D110:D117,D119:D122,D124:D128,D130:D133,D135:D140,D142:D146,D148:D153,D155:D159,D161:D165)</f>
        <v>14570998196</v>
      </c>
      <c r="E167" s="24">
        <f>SUM(E102,E104:E108,E110:E117,E119:E122,E124:E128,E130:E133,E135:E140,E142:E146,E148:E153,E155:E159,E161:E165)</f>
        <v>17478584617</v>
      </c>
      <c r="F167" s="24">
        <f>SUM(F102,F104:F108,F110:F117,F119:F122,F124:F128,F130:F133,F135:F140,F142:F146,F148:F153,F155:F159,F161:F165)</f>
        <v>6592661233</v>
      </c>
      <c r="G167" s="25">
        <f t="shared" si="27"/>
        <v>0.3771850740470057</v>
      </c>
      <c r="H167" s="23">
        <f aca="true" t="shared" si="34" ref="H167:W167">SUM(H102,H104:H108,H110:H117,H119:H122,H124:H128,H130:H133,H135:H140,H142:H146,H148:H153,H155:H159,H161:H165)</f>
        <v>586269343</v>
      </c>
      <c r="I167" s="24">
        <f t="shared" si="34"/>
        <v>691214122</v>
      </c>
      <c r="J167" s="24">
        <f t="shared" si="34"/>
        <v>543520270</v>
      </c>
      <c r="K167" s="23">
        <f t="shared" si="34"/>
        <v>1821003735</v>
      </c>
      <c r="L167" s="23">
        <f t="shared" si="34"/>
        <v>676413655</v>
      </c>
      <c r="M167" s="24">
        <f t="shared" si="34"/>
        <v>966275283</v>
      </c>
      <c r="N167" s="24">
        <f t="shared" si="34"/>
        <v>1023871701</v>
      </c>
      <c r="O167" s="23">
        <f t="shared" si="34"/>
        <v>2666560639</v>
      </c>
      <c r="P167" s="23">
        <f t="shared" si="34"/>
        <v>542827871</v>
      </c>
      <c r="Q167" s="24">
        <f t="shared" si="34"/>
        <v>717432526</v>
      </c>
      <c r="R167" s="24">
        <f t="shared" si="34"/>
        <v>844836462</v>
      </c>
      <c r="S167" s="26">
        <f t="shared" si="34"/>
        <v>2105096859</v>
      </c>
      <c r="T167" s="23">
        <f t="shared" si="34"/>
        <v>0</v>
      </c>
      <c r="U167" s="24">
        <f t="shared" si="34"/>
        <v>0</v>
      </c>
      <c r="V167" s="24">
        <f t="shared" si="34"/>
        <v>0</v>
      </c>
      <c r="W167" s="26">
        <f t="shared" si="34"/>
        <v>0</v>
      </c>
    </row>
    <row r="168" spans="1:23" ht="12.75">
      <c r="A168" s="8"/>
      <c r="B168" s="9" t="s">
        <v>72</v>
      </c>
      <c r="C168" s="10"/>
      <c r="D168" s="27"/>
      <c r="E168" s="28"/>
      <c r="F168" s="28"/>
      <c r="G168" s="29"/>
      <c r="H168" s="27"/>
      <c r="I168" s="28"/>
      <c r="J168" s="28"/>
      <c r="K168" s="27"/>
      <c r="L168" s="27"/>
      <c r="M168" s="28"/>
      <c r="N168" s="28"/>
      <c r="O168" s="27"/>
      <c r="P168" s="27"/>
      <c r="Q168" s="28"/>
      <c r="R168" s="28"/>
      <c r="S168" s="30"/>
      <c r="T168" s="27"/>
      <c r="U168" s="28"/>
      <c r="V168" s="28"/>
      <c r="W168" s="30"/>
    </row>
    <row r="169" spans="1:23" ht="12.75">
      <c r="A169" s="12"/>
      <c r="B169" s="9" t="s">
        <v>297</v>
      </c>
      <c r="C169" s="10"/>
      <c r="D169" s="27"/>
      <c r="E169" s="28"/>
      <c r="F169" s="28"/>
      <c r="G169" s="29"/>
      <c r="H169" s="27"/>
      <c r="I169" s="28"/>
      <c r="J169" s="28"/>
      <c r="K169" s="27"/>
      <c r="L169" s="27"/>
      <c r="M169" s="28"/>
      <c r="N169" s="28"/>
      <c r="O169" s="27"/>
      <c r="P169" s="27"/>
      <c r="Q169" s="28"/>
      <c r="R169" s="28"/>
      <c r="S169" s="30"/>
      <c r="T169" s="27"/>
      <c r="U169" s="28"/>
      <c r="V169" s="28"/>
      <c r="W169" s="30"/>
    </row>
    <row r="170" spans="1:23" ht="12.75">
      <c r="A170" s="13" t="s">
        <v>8</v>
      </c>
      <c r="B170" s="14" t="s">
        <v>296</v>
      </c>
      <c r="C170" s="15" t="s">
        <v>295</v>
      </c>
      <c r="D170" s="16">
        <v>113023557</v>
      </c>
      <c r="E170" s="17">
        <v>113023557</v>
      </c>
      <c r="F170" s="17">
        <v>126937149</v>
      </c>
      <c r="G170" s="18">
        <f aca="true" t="shared" si="35" ref="G170:G202">IF($E170=0,0,$F170/$E170)</f>
        <v>1.123103469482915</v>
      </c>
      <c r="H170" s="16">
        <v>12759834</v>
      </c>
      <c r="I170" s="17">
        <v>9783825</v>
      </c>
      <c r="J170" s="17">
        <v>27098193</v>
      </c>
      <c r="K170" s="16">
        <v>49641852</v>
      </c>
      <c r="L170" s="16">
        <v>8866290</v>
      </c>
      <c r="M170" s="17">
        <v>15429501</v>
      </c>
      <c r="N170" s="17">
        <v>40650093</v>
      </c>
      <c r="O170" s="16">
        <v>64945884</v>
      </c>
      <c r="P170" s="16">
        <v>668610</v>
      </c>
      <c r="Q170" s="17">
        <v>0</v>
      </c>
      <c r="R170" s="17">
        <v>11680803</v>
      </c>
      <c r="S170" s="19">
        <v>12349413</v>
      </c>
      <c r="T170" s="16">
        <v>0</v>
      </c>
      <c r="U170" s="17">
        <v>0</v>
      </c>
      <c r="V170" s="17">
        <v>0</v>
      </c>
      <c r="W170" s="19">
        <v>0</v>
      </c>
    </row>
    <row r="171" spans="1:23" ht="12.75">
      <c r="A171" s="13" t="s">
        <v>8</v>
      </c>
      <c r="B171" s="14" t="s">
        <v>294</v>
      </c>
      <c r="C171" s="15" t="s">
        <v>293</v>
      </c>
      <c r="D171" s="16">
        <v>141632508</v>
      </c>
      <c r="E171" s="17">
        <v>162818703</v>
      </c>
      <c r="F171" s="17">
        <v>112386300</v>
      </c>
      <c r="G171" s="18">
        <f t="shared" si="35"/>
        <v>0.6902542394039338</v>
      </c>
      <c r="H171" s="16">
        <v>6969562</v>
      </c>
      <c r="I171" s="17">
        <v>6822752</v>
      </c>
      <c r="J171" s="17">
        <v>3506734</v>
      </c>
      <c r="K171" s="16">
        <v>17299048</v>
      </c>
      <c r="L171" s="16">
        <v>17306963</v>
      </c>
      <c r="M171" s="17">
        <v>10071186</v>
      </c>
      <c r="N171" s="17">
        <v>29574381</v>
      </c>
      <c r="O171" s="16">
        <v>56952530</v>
      </c>
      <c r="P171" s="16">
        <v>8978135</v>
      </c>
      <c r="Q171" s="17">
        <v>8191985</v>
      </c>
      <c r="R171" s="17">
        <v>20964602</v>
      </c>
      <c r="S171" s="19">
        <v>38134722</v>
      </c>
      <c r="T171" s="16">
        <v>0</v>
      </c>
      <c r="U171" s="17">
        <v>0</v>
      </c>
      <c r="V171" s="17">
        <v>0</v>
      </c>
      <c r="W171" s="19">
        <v>0</v>
      </c>
    </row>
    <row r="172" spans="1:23" ht="12.75">
      <c r="A172" s="13" t="s">
        <v>8</v>
      </c>
      <c r="B172" s="14" t="s">
        <v>292</v>
      </c>
      <c r="C172" s="15" t="s">
        <v>291</v>
      </c>
      <c r="D172" s="16">
        <v>141124514</v>
      </c>
      <c r="E172" s="17">
        <v>163130910</v>
      </c>
      <c r="F172" s="17">
        <v>109431428</v>
      </c>
      <c r="G172" s="18">
        <f t="shared" si="35"/>
        <v>0.6708196993445326</v>
      </c>
      <c r="H172" s="16">
        <v>459256</v>
      </c>
      <c r="I172" s="17">
        <v>21835696</v>
      </c>
      <c r="J172" s="17">
        <v>11588783</v>
      </c>
      <c r="K172" s="16">
        <v>33883735</v>
      </c>
      <c r="L172" s="16">
        <v>9050941</v>
      </c>
      <c r="M172" s="17">
        <v>17080201</v>
      </c>
      <c r="N172" s="17">
        <v>19838551</v>
      </c>
      <c r="O172" s="16">
        <v>45969693</v>
      </c>
      <c r="P172" s="16">
        <v>11216073</v>
      </c>
      <c r="Q172" s="17">
        <v>2033676</v>
      </c>
      <c r="R172" s="17">
        <v>16328251</v>
      </c>
      <c r="S172" s="19">
        <v>29578000</v>
      </c>
      <c r="T172" s="16">
        <v>0</v>
      </c>
      <c r="U172" s="17">
        <v>0</v>
      </c>
      <c r="V172" s="17">
        <v>0</v>
      </c>
      <c r="W172" s="19">
        <v>0</v>
      </c>
    </row>
    <row r="173" spans="1:23" ht="12.75">
      <c r="A173" s="13" t="s">
        <v>8</v>
      </c>
      <c r="B173" s="14" t="s">
        <v>290</v>
      </c>
      <c r="C173" s="15" t="s">
        <v>289</v>
      </c>
      <c r="D173" s="16">
        <v>63119000</v>
      </c>
      <c r="E173" s="17">
        <v>64101000</v>
      </c>
      <c r="F173" s="17">
        <v>31571347</v>
      </c>
      <c r="G173" s="18">
        <f t="shared" si="35"/>
        <v>0.4925250308107518</v>
      </c>
      <c r="H173" s="16">
        <v>1288659</v>
      </c>
      <c r="I173" s="17">
        <v>8192972</v>
      </c>
      <c r="J173" s="17">
        <v>3180460</v>
      </c>
      <c r="K173" s="16">
        <v>12662091</v>
      </c>
      <c r="L173" s="16">
        <v>919529</v>
      </c>
      <c r="M173" s="17">
        <v>2081432</v>
      </c>
      <c r="N173" s="17">
        <v>4198035</v>
      </c>
      <c r="O173" s="16">
        <v>7198996</v>
      </c>
      <c r="P173" s="16">
        <v>3009264</v>
      </c>
      <c r="Q173" s="17">
        <v>3073388</v>
      </c>
      <c r="R173" s="17">
        <v>5627608</v>
      </c>
      <c r="S173" s="19">
        <v>11710260</v>
      </c>
      <c r="T173" s="16">
        <v>0</v>
      </c>
      <c r="U173" s="17">
        <v>0</v>
      </c>
      <c r="V173" s="17">
        <v>0</v>
      </c>
      <c r="W173" s="19">
        <v>0</v>
      </c>
    </row>
    <row r="174" spans="1:23" ht="12.75">
      <c r="A174" s="13" t="s">
        <v>8</v>
      </c>
      <c r="B174" s="14" t="s">
        <v>288</v>
      </c>
      <c r="C174" s="15" t="s">
        <v>287</v>
      </c>
      <c r="D174" s="16">
        <v>96044850</v>
      </c>
      <c r="E174" s="17">
        <v>99533247</v>
      </c>
      <c r="F174" s="17">
        <v>54535106</v>
      </c>
      <c r="G174" s="18">
        <f t="shared" si="35"/>
        <v>0.5479084390766434</v>
      </c>
      <c r="H174" s="16">
        <v>89598</v>
      </c>
      <c r="I174" s="17">
        <v>1942999</v>
      </c>
      <c r="J174" s="17">
        <v>6090833</v>
      </c>
      <c r="K174" s="16">
        <v>8123430</v>
      </c>
      <c r="L174" s="16">
        <v>6833025</v>
      </c>
      <c r="M174" s="17">
        <v>17971533</v>
      </c>
      <c r="N174" s="17">
        <v>7848013</v>
      </c>
      <c r="O174" s="16">
        <v>32652571</v>
      </c>
      <c r="P174" s="16">
        <v>133747</v>
      </c>
      <c r="Q174" s="17">
        <v>6196725</v>
      </c>
      <c r="R174" s="17">
        <v>7428633</v>
      </c>
      <c r="S174" s="19">
        <v>13759105</v>
      </c>
      <c r="T174" s="16">
        <v>0</v>
      </c>
      <c r="U174" s="17">
        <v>0</v>
      </c>
      <c r="V174" s="17">
        <v>0</v>
      </c>
      <c r="W174" s="19">
        <v>0</v>
      </c>
    </row>
    <row r="175" spans="1:23" ht="12.75">
      <c r="A175" s="13" t="s">
        <v>5</v>
      </c>
      <c r="B175" s="14" t="s">
        <v>286</v>
      </c>
      <c r="C175" s="15" t="s">
        <v>285</v>
      </c>
      <c r="D175" s="16">
        <v>640834648</v>
      </c>
      <c r="E175" s="17">
        <v>610457626</v>
      </c>
      <c r="F175" s="17">
        <v>258800980</v>
      </c>
      <c r="G175" s="18">
        <f t="shared" si="35"/>
        <v>0.4239458546791911</v>
      </c>
      <c r="H175" s="16">
        <v>0</v>
      </c>
      <c r="I175" s="17">
        <v>346730</v>
      </c>
      <c r="J175" s="17">
        <v>11211071</v>
      </c>
      <c r="K175" s="16">
        <v>11557801</v>
      </c>
      <c r="L175" s="16">
        <v>30852750</v>
      </c>
      <c r="M175" s="17">
        <v>1183549</v>
      </c>
      <c r="N175" s="17">
        <v>101951254</v>
      </c>
      <c r="O175" s="16">
        <v>133987553</v>
      </c>
      <c r="P175" s="16">
        <v>44463751</v>
      </c>
      <c r="Q175" s="17">
        <v>11801978</v>
      </c>
      <c r="R175" s="17">
        <v>56989897</v>
      </c>
      <c r="S175" s="19">
        <v>113255626</v>
      </c>
      <c r="T175" s="16">
        <v>0</v>
      </c>
      <c r="U175" s="17">
        <v>0</v>
      </c>
      <c r="V175" s="17">
        <v>0</v>
      </c>
      <c r="W175" s="19">
        <v>0</v>
      </c>
    </row>
    <row r="176" spans="1:23" ht="12.75">
      <c r="A176" s="20"/>
      <c r="B176" s="21" t="s">
        <v>284</v>
      </c>
      <c r="C176" s="22"/>
      <c r="D176" s="23">
        <f>SUM(D170:D175)</f>
        <v>1195779077</v>
      </c>
      <c r="E176" s="24">
        <f>SUM(E170:E175)</f>
        <v>1213065043</v>
      </c>
      <c r="F176" s="24">
        <f>SUM(F170:F175)</f>
        <v>693662310</v>
      </c>
      <c r="G176" s="25">
        <f t="shared" si="35"/>
        <v>0.5718261473305022</v>
      </c>
      <c r="H176" s="23">
        <f aca="true" t="shared" si="36" ref="H176:W176">SUM(H170:H175)</f>
        <v>21566909</v>
      </c>
      <c r="I176" s="24">
        <f t="shared" si="36"/>
        <v>48924974</v>
      </c>
      <c r="J176" s="24">
        <f t="shared" si="36"/>
        <v>62676074</v>
      </c>
      <c r="K176" s="23">
        <f t="shared" si="36"/>
        <v>133167957</v>
      </c>
      <c r="L176" s="23">
        <f t="shared" si="36"/>
        <v>73829498</v>
      </c>
      <c r="M176" s="24">
        <f t="shared" si="36"/>
        <v>63817402</v>
      </c>
      <c r="N176" s="24">
        <f t="shared" si="36"/>
        <v>204060327</v>
      </c>
      <c r="O176" s="23">
        <f t="shared" si="36"/>
        <v>341707227</v>
      </c>
      <c r="P176" s="23">
        <f t="shared" si="36"/>
        <v>68469580</v>
      </c>
      <c r="Q176" s="24">
        <f t="shared" si="36"/>
        <v>31297752</v>
      </c>
      <c r="R176" s="24">
        <f t="shared" si="36"/>
        <v>119019794</v>
      </c>
      <c r="S176" s="26">
        <f t="shared" si="36"/>
        <v>218787126</v>
      </c>
      <c r="T176" s="23">
        <f t="shared" si="36"/>
        <v>0</v>
      </c>
      <c r="U176" s="24">
        <f t="shared" si="36"/>
        <v>0</v>
      </c>
      <c r="V176" s="24">
        <f t="shared" si="36"/>
        <v>0</v>
      </c>
      <c r="W176" s="26">
        <f t="shared" si="36"/>
        <v>0</v>
      </c>
    </row>
    <row r="177" spans="1:23" ht="12.75">
      <c r="A177" s="13" t="s">
        <v>8</v>
      </c>
      <c r="B177" s="14" t="s">
        <v>283</v>
      </c>
      <c r="C177" s="15" t="s">
        <v>282</v>
      </c>
      <c r="D177" s="16">
        <v>47468000</v>
      </c>
      <c r="E177" s="17">
        <v>47468000</v>
      </c>
      <c r="F177" s="17">
        <v>18512441</v>
      </c>
      <c r="G177" s="18">
        <f t="shared" si="35"/>
        <v>0.3899983357209067</v>
      </c>
      <c r="H177" s="16">
        <v>223236</v>
      </c>
      <c r="I177" s="17">
        <v>113370</v>
      </c>
      <c r="J177" s="17">
        <v>2193314</v>
      </c>
      <c r="K177" s="16">
        <v>2529920</v>
      </c>
      <c r="L177" s="16">
        <v>90319</v>
      </c>
      <c r="M177" s="17">
        <v>1857528</v>
      </c>
      <c r="N177" s="17">
        <v>6976464</v>
      </c>
      <c r="O177" s="16">
        <v>8924311</v>
      </c>
      <c r="P177" s="16">
        <v>1239586</v>
      </c>
      <c r="Q177" s="17">
        <v>89837</v>
      </c>
      <c r="R177" s="17">
        <v>5728787</v>
      </c>
      <c r="S177" s="19">
        <v>7058210</v>
      </c>
      <c r="T177" s="16">
        <v>0</v>
      </c>
      <c r="U177" s="17">
        <v>0</v>
      </c>
      <c r="V177" s="17">
        <v>0</v>
      </c>
      <c r="W177" s="19">
        <v>0</v>
      </c>
    </row>
    <row r="178" spans="1:23" ht="12.75">
      <c r="A178" s="13" t="s">
        <v>8</v>
      </c>
      <c r="B178" s="14" t="s">
        <v>281</v>
      </c>
      <c r="C178" s="15" t="s">
        <v>280</v>
      </c>
      <c r="D178" s="16">
        <v>252050000</v>
      </c>
      <c r="E178" s="17">
        <v>217403000</v>
      </c>
      <c r="F178" s="17">
        <v>121189550</v>
      </c>
      <c r="G178" s="18">
        <f t="shared" si="35"/>
        <v>0.5574419396236483</v>
      </c>
      <c r="H178" s="16">
        <v>11604573</v>
      </c>
      <c r="I178" s="17">
        <v>8807221</v>
      </c>
      <c r="J178" s="17">
        <v>11472216</v>
      </c>
      <c r="K178" s="16">
        <v>31884010</v>
      </c>
      <c r="L178" s="16">
        <v>17737880</v>
      </c>
      <c r="M178" s="17">
        <v>17405032</v>
      </c>
      <c r="N178" s="17">
        <v>5165506</v>
      </c>
      <c r="O178" s="16">
        <v>40308418</v>
      </c>
      <c r="P178" s="16">
        <v>19954074</v>
      </c>
      <c r="Q178" s="17">
        <v>19199333</v>
      </c>
      <c r="R178" s="17">
        <v>9843715</v>
      </c>
      <c r="S178" s="19">
        <v>48997122</v>
      </c>
      <c r="T178" s="16">
        <v>0</v>
      </c>
      <c r="U178" s="17">
        <v>0</v>
      </c>
      <c r="V178" s="17">
        <v>0</v>
      </c>
      <c r="W178" s="19">
        <v>0</v>
      </c>
    </row>
    <row r="179" spans="1:23" ht="12.75">
      <c r="A179" s="13" t="s">
        <v>8</v>
      </c>
      <c r="B179" s="14" t="s">
        <v>279</v>
      </c>
      <c r="C179" s="15" t="s">
        <v>278</v>
      </c>
      <c r="D179" s="16">
        <v>163757000</v>
      </c>
      <c r="E179" s="17">
        <v>182816000</v>
      </c>
      <c r="F179" s="17">
        <v>146021847</v>
      </c>
      <c r="G179" s="18">
        <f t="shared" si="35"/>
        <v>0.7987366915368458</v>
      </c>
      <c r="H179" s="16">
        <v>42476058</v>
      </c>
      <c r="I179" s="17">
        <v>7858744</v>
      </c>
      <c r="J179" s="17">
        <v>6942451</v>
      </c>
      <c r="K179" s="16">
        <v>57277253</v>
      </c>
      <c r="L179" s="16">
        <v>18304320</v>
      </c>
      <c r="M179" s="17">
        <v>4407067</v>
      </c>
      <c r="N179" s="17">
        <v>23452412</v>
      </c>
      <c r="O179" s="16">
        <v>46163799</v>
      </c>
      <c r="P179" s="16">
        <v>4643202</v>
      </c>
      <c r="Q179" s="17">
        <v>1805064</v>
      </c>
      <c r="R179" s="17">
        <v>36132529</v>
      </c>
      <c r="S179" s="19">
        <v>42580795</v>
      </c>
      <c r="T179" s="16">
        <v>0</v>
      </c>
      <c r="U179" s="17">
        <v>0</v>
      </c>
      <c r="V179" s="17">
        <v>0</v>
      </c>
      <c r="W179" s="19">
        <v>0</v>
      </c>
    </row>
    <row r="180" spans="1:23" ht="12.75">
      <c r="A180" s="13" t="s">
        <v>8</v>
      </c>
      <c r="B180" s="14" t="s">
        <v>277</v>
      </c>
      <c r="C180" s="15" t="s">
        <v>276</v>
      </c>
      <c r="D180" s="16">
        <v>131615000</v>
      </c>
      <c r="E180" s="17">
        <v>131615000</v>
      </c>
      <c r="F180" s="17">
        <v>50266545</v>
      </c>
      <c r="G180" s="18">
        <f t="shared" si="35"/>
        <v>0.3819210956198002</v>
      </c>
      <c r="H180" s="16">
        <v>1980448</v>
      </c>
      <c r="I180" s="17">
        <v>17263063</v>
      </c>
      <c r="J180" s="17">
        <v>18326883</v>
      </c>
      <c r="K180" s="16">
        <v>37570394</v>
      </c>
      <c r="L180" s="16">
        <v>12696151</v>
      </c>
      <c r="M180" s="17">
        <v>0</v>
      </c>
      <c r="N180" s="17">
        <v>0</v>
      </c>
      <c r="O180" s="16">
        <v>12696151</v>
      </c>
      <c r="P180" s="16">
        <v>0</v>
      </c>
      <c r="Q180" s="17">
        <v>0</v>
      </c>
      <c r="R180" s="17">
        <v>0</v>
      </c>
      <c r="S180" s="19">
        <v>0</v>
      </c>
      <c r="T180" s="16">
        <v>0</v>
      </c>
      <c r="U180" s="17">
        <v>0</v>
      </c>
      <c r="V180" s="17">
        <v>0</v>
      </c>
      <c r="W180" s="19">
        <v>0</v>
      </c>
    </row>
    <row r="181" spans="1:23" ht="12.75">
      <c r="A181" s="13" t="s">
        <v>5</v>
      </c>
      <c r="B181" s="14" t="s">
        <v>275</v>
      </c>
      <c r="C181" s="15" t="s">
        <v>274</v>
      </c>
      <c r="D181" s="16">
        <v>634432291</v>
      </c>
      <c r="E181" s="17">
        <v>634432291</v>
      </c>
      <c r="F181" s="17">
        <v>250396755</v>
      </c>
      <c r="G181" s="18">
        <f t="shared" si="35"/>
        <v>0.3946784527712509</v>
      </c>
      <c r="H181" s="16">
        <v>1907269</v>
      </c>
      <c r="I181" s="17">
        <v>17023755</v>
      </c>
      <c r="J181" s="17">
        <v>44702553</v>
      </c>
      <c r="K181" s="16">
        <v>63633577</v>
      </c>
      <c r="L181" s="16">
        <v>44398881</v>
      </c>
      <c r="M181" s="17">
        <v>44696073</v>
      </c>
      <c r="N181" s="17">
        <v>83231729</v>
      </c>
      <c r="O181" s="16">
        <v>172326683</v>
      </c>
      <c r="P181" s="16">
        <v>9603226</v>
      </c>
      <c r="Q181" s="17">
        <v>773722</v>
      </c>
      <c r="R181" s="17">
        <v>4059547</v>
      </c>
      <c r="S181" s="19">
        <v>14436495</v>
      </c>
      <c r="T181" s="16">
        <v>0</v>
      </c>
      <c r="U181" s="17">
        <v>0</v>
      </c>
      <c r="V181" s="17">
        <v>0</v>
      </c>
      <c r="W181" s="19">
        <v>0</v>
      </c>
    </row>
    <row r="182" spans="1:23" ht="12.75">
      <c r="A182" s="20"/>
      <c r="B182" s="21" t="s">
        <v>273</v>
      </c>
      <c r="C182" s="22"/>
      <c r="D182" s="23">
        <f>SUM(D177:D181)</f>
        <v>1229322291</v>
      </c>
      <c r="E182" s="24">
        <f>SUM(E177:E181)</f>
        <v>1213734291</v>
      </c>
      <c r="F182" s="24">
        <f>SUM(F177:F181)</f>
        <v>586387138</v>
      </c>
      <c r="G182" s="25">
        <f t="shared" si="35"/>
        <v>0.48312644896674506</v>
      </c>
      <c r="H182" s="23">
        <f aca="true" t="shared" si="37" ref="H182:W182">SUM(H177:H181)</f>
        <v>58191584</v>
      </c>
      <c r="I182" s="24">
        <f t="shared" si="37"/>
        <v>51066153</v>
      </c>
      <c r="J182" s="24">
        <f t="shared" si="37"/>
        <v>83637417</v>
      </c>
      <c r="K182" s="23">
        <f t="shared" si="37"/>
        <v>192895154</v>
      </c>
      <c r="L182" s="23">
        <f t="shared" si="37"/>
        <v>93227551</v>
      </c>
      <c r="M182" s="24">
        <f t="shared" si="37"/>
        <v>68365700</v>
      </c>
      <c r="N182" s="24">
        <f t="shared" si="37"/>
        <v>118826111</v>
      </c>
      <c r="O182" s="23">
        <f t="shared" si="37"/>
        <v>280419362</v>
      </c>
      <c r="P182" s="23">
        <f t="shared" si="37"/>
        <v>35440088</v>
      </c>
      <c r="Q182" s="24">
        <f t="shared" si="37"/>
        <v>21867956</v>
      </c>
      <c r="R182" s="24">
        <f t="shared" si="37"/>
        <v>55764578</v>
      </c>
      <c r="S182" s="26">
        <f t="shared" si="37"/>
        <v>113072622</v>
      </c>
      <c r="T182" s="23">
        <f t="shared" si="37"/>
        <v>0</v>
      </c>
      <c r="U182" s="24">
        <f t="shared" si="37"/>
        <v>0</v>
      </c>
      <c r="V182" s="24">
        <f t="shared" si="37"/>
        <v>0</v>
      </c>
      <c r="W182" s="26">
        <f t="shared" si="37"/>
        <v>0</v>
      </c>
    </row>
    <row r="183" spans="1:23" ht="12.75">
      <c r="A183" s="13" t="s">
        <v>8</v>
      </c>
      <c r="B183" s="14" t="s">
        <v>272</v>
      </c>
      <c r="C183" s="15" t="s">
        <v>271</v>
      </c>
      <c r="D183" s="16">
        <v>69568500</v>
      </c>
      <c r="E183" s="17">
        <v>66041024</v>
      </c>
      <c r="F183" s="17">
        <v>36663067</v>
      </c>
      <c r="G183" s="18">
        <f t="shared" si="35"/>
        <v>0.5551559436752526</v>
      </c>
      <c r="H183" s="16">
        <v>0</v>
      </c>
      <c r="I183" s="17">
        <v>3549398</v>
      </c>
      <c r="J183" s="17">
        <v>666731</v>
      </c>
      <c r="K183" s="16">
        <v>4216129</v>
      </c>
      <c r="L183" s="16">
        <v>1784966</v>
      </c>
      <c r="M183" s="17">
        <v>10960182</v>
      </c>
      <c r="N183" s="17">
        <v>11411032</v>
      </c>
      <c r="O183" s="16">
        <v>24156180</v>
      </c>
      <c r="P183" s="16">
        <v>1073579</v>
      </c>
      <c r="Q183" s="17">
        <v>4304662</v>
      </c>
      <c r="R183" s="17">
        <v>2912517</v>
      </c>
      <c r="S183" s="19">
        <v>8290758</v>
      </c>
      <c r="T183" s="16">
        <v>0</v>
      </c>
      <c r="U183" s="17">
        <v>0</v>
      </c>
      <c r="V183" s="17">
        <v>0</v>
      </c>
      <c r="W183" s="19">
        <v>0</v>
      </c>
    </row>
    <row r="184" spans="1:23" ht="12.75">
      <c r="A184" s="13" t="s">
        <v>8</v>
      </c>
      <c r="B184" s="14" t="s">
        <v>270</v>
      </c>
      <c r="C184" s="15" t="s">
        <v>269</v>
      </c>
      <c r="D184" s="16">
        <v>47527108</v>
      </c>
      <c r="E184" s="17">
        <v>63023414</v>
      </c>
      <c r="F184" s="17">
        <v>32963465</v>
      </c>
      <c r="G184" s="18">
        <f t="shared" si="35"/>
        <v>0.5230352167212015</v>
      </c>
      <c r="H184" s="16">
        <v>0</v>
      </c>
      <c r="I184" s="17">
        <v>0</v>
      </c>
      <c r="J184" s="17">
        <v>279688</v>
      </c>
      <c r="K184" s="16">
        <v>279688</v>
      </c>
      <c r="L184" s="16">
        <v>22750</v>
      </c>
      <c r="M184" s="17">
        <v>5507369</v>
      </c>
      <c r="N184" s="17">
        <v>10279056</v>
      </c>
      <c r="O184" s="16">
        <v>15809175</v>
      </c>
      <c r="P184" s="16">
        <v>1728892</v>
      </c>
      <c r="Q184" s="17">
        <v>5748935</v>
      </c>
      <c r="R184" s="17">
        <v>9396775</v>
      </c>
      <c r="S184" s="19">
        <v>16874602</v>
      </c>
      <c r="T184" s="16">
        <v>0</v>
      </c>
      <c r="U184" s="17">
        <v>0</v>
      </c>
      <c r="V184" s="17">
        <v>0</v>
      </c>
      <c r="W184" s="19">
        <v>0</v>
      </c>
    </row>
    <row r="185" spans="1:23" ht="12.75">
      <c r="A185" s="13" t="s">
        <v>8</v>
      </c>
      <c r="B185" s="14" t="s">
        <v>268</v>
      </c>
      <c r="C185" s="15" t="s">
        <v>267</v>
      </c>
      <c r="D185" s="16">
        <v>1230118000</v>
      </c>
      <c r="E185" s="17">
        <v>1231379000</v>
      </c>
      <c r="F185" s="17">
        <v>667964400</v>
      </c>
      <c r="G185" s="18">
        <f t="shared" si="35"/>
        <v>0.5424523237768388</v>
      </c>
      <c r="H185" s="16">
        <v>42514078</v>
      </c>
      <c r="I185" s="17">
        <v>67305086</v>
      </c>
      <c r="J185" s="17">
        <v>96927101</v>
      </c>
      <c r="K185" s="16">
        <v>206746265</v>
      </c>
      <c r="L185" s="16">
        <v>69191122</v>
      </c>
      <c r="M185" s="17">
        <v>86835889</v>
      </c>
      <c r="N185" s="17">
        <v>68525466</v>
      </c>
      <c r="O185" s="16">
        <v>224552477</v>
      </c>
      <c r="P185" s="16">
        <v>32153725</v>
      </c>
      <c r="Q185" s="17">
        <v>108760288</v>
      </c>
      <c r="R185" s="17">
        <v>95751645</v>
      </c>
      <c r="S185" s="19">
        <v>236665658</v>
      </c>
      <c r="T185" s="16">
        <v>0</v>
      </c>
      <c r="U185" s="17">
        <v>0</v>
      </c>
      <c r="V185" s="17">
        <v>0</v>
      </c>
      <c r="W185" s="19">
        <v>0</v>
      </c>
    </row>
    <row r="186" spans="1:23" ht="12.75">
      <c r="A186" s="13" t="s">
        <v>8</v>
      </c>
      <c r="B186" s="14" t="s">
        <v>266</v>
      </c>
      <c r="C186" s="15" t="s">
        <v>265</v>
      </c>
      <c r="D186" s="16">
        <v>219628474</v>
      </c>
      <c r="E186" s="17">
        <v>201570735</v>
      </c>
      <c r="F186" s="17">
        <v>28810694</v>
      </c>
      <c r="G186" s="18">
        <f t="shared" si="35"/>
        <v>0.14293093687434338</v>
      </c>
      <c r="H186" s="16">
        <v>0</v>
      </c>
      <c r="I186" s="17">
        <v>1527518</v>
      </c>
      <c r="J186" s="17">
        <v>1316839</v>
      </c>
      <c r="K186" s="16">
        <v>2844357</v>
      </c>
      <c r="L186" s="16">
        <v>1425133</v>
      </c>
      <c r="M186" s="17">
        <v>3820540</v>
      </c>
      <c r="N186" s="17">
        <v>9426298</v>
      </c>
      <c r="O186" s="16">
        <v>14671971</v>
      </c>
      <c r="P186" s="16">
        <v>2283222</v>
      </c>
      <c r="Q186" s="17">
        <v>9011144</v>
      </c>
      <c r="R186" s="17">
        <v>0</v>
      </c>
      <c r="S186" s="19">
        <v>11294366</v>
      </c>
      <c r="T186" s="16">
        <v>0</v>
      </c>
      <c r="U186" s="17">
        <v>0</v>
      </c>
      <c r="V186" s="17">
        <v>0</v>
      </c>
      <c r="W186" s="19">
        <v>0</v>
      </c>
    </row>
    <row r="187" spans="1:23" ht="12.75">
      <c r="A187" s="13" t="s">
        <v>5</v>
      </c>
      <c r="B187" s="14" t="s">
        <v>264</v>
      </c>
      <c r="C187" s="15" t="s">
        <v>263</v>
      </c>
      <c r="D187" s="16">
        <v>237974000</v>
      </c>
      <c r="E187" s="17">
        <v>296529000</v>
      </c>
      <c r="F187" s="17">
        <v>115376710</v>
      </c>
      <c r="G187" s="18">
        <f t="shared" si="35"/>
        <v>0.389090814051914</v>
      </c>
      <c r="H187" s="16">
        <v>0</v>
      </c>
      <c r="I187" s="17">
        <v>0</v>
      </c>
      <c r="J187" s="17">
        <v>16300900</v>
      </c>
      <c r="K187" s="16">
        <v>16300900</v>
      </c>
      <c r="L187" s="16">
        <v>9054055</v>
      </c>
      <c r="M187" s="17">
        <v>9381966</v>
      </c>
      <c r="N187" s="17">
        <v>25022244</v>
      </c>
      <c r="O187" s="16">
        <v>43458265</v>
      </c>
      <c r="P187" s="16">
        <v>9411426</v>
      </c>
      <c r="Q187" s="17">
        <v>15103808</v>
      </c>
      <c r="R187" s="17">
        <v>31102311</v>
      </c>
      <c r="S187" s="19">
        <v>55617545</v>
      </c>
      <c r="T187" s="16">
        <v>0</v>
      </c>
      <c r="U187" s="17">
        <v>0</v>
      </c>
      <c r="V187" s="17">
        <v>0</v>
      </c>
      <c r="W187" s="19">
        <v>0</v>
      </c>
    </row>
    <row r="188" spans="1:23" ht="12.75">
      <c r="A188" s="20"/>
      <c r="B188" s="21" t="s">
        <v>262</v>
      </c>
      <c r="C188" s="22"/>
      <c r="D188" s="23">
        <f>SUM(D183:D187)</f>
        <v>1804816082</v>
      </c>
      <c r="E188" s="24">
        <f>SUM(E183:E187)</f>
        <v>1858543173</v>
      </c>
      <c r="F188" s="24">
        <f>SUM(F183:F187)</f>
        <v>881778336</v>
      </c>
      <c r="G188" s="25">
        <f t="shared" si="35"/>
        <v>0.47444597941551286</v>
      </c>
      <c r="H188" s="23">
        <f aca="true" t="shared" si="38" ref="H188:W188">SUM(H183:H187)</f>
        <v>42514078</v>
      </c>
      <c r="I188" s="24">
        <f t="shared" si="38"/>
        <v>72382002</v>
      </c>
      <c r="J188" s="24">
        <f t="shared" si="38"/>
        <v>115491259</v>
      </c>
      <c r="K188" s="23">
        <f t="shared" si="38"/>
        <v>230387339</v>
      </c>
      <c r="L188" s="23">
        <f t="shared" si="38"/>
        <v>81478026</v>
      </c>
      <c r="M188" s="24">
        <f t="shared" si="38"/>
        <v>116505946</v>
      </c>
      <c r="N188" s="24">
        <f t="shared" si="38"/>
        <v>124664096</v>
      </c>
      <c r="O188" s="23">
        <f t="shared" si="38"/>
        <v>322648068</v>
      </c>
      <c r="P188" s="23">
        <f t="shared" si="38"/>
        <v>46650844</v>
      </c>
      <c r="Q188" s="24">
        <f t="shared" si="38"/>
        <v>142928837</v>
      </c>
      <c r="R188" s="24">
        <f t="shared" si="38"/>
        <v>139163248</v>
      </c>
      <c r="S188" s="26">
        <f t="shared" si="38"/>
        <v>328742929</v>
      </c>
      <c r="T188" s="23">
        <f t="shared" si="38"/>
        <v>0</v>
      </c>
      <c r="U188" s="24">
        <f t="shared" si="38"/>
        <v>0</v>
      </c>
      <c r="V188" s="24">
        <f t="shared" si="38"/>
        <v>0</v>
      </c>
      <c r="W188" s="26">
        <f t="shared" si="38"/>
        <v>0</v>
      </c>
    </row>
    <row r="189" spans="1:23" ht="12.75">
      <c r="A189" s="13" t="s">
        <v>8</v>
      </c>
      <c r="B189" s="14" t="s">
        <v>261</v>
      </c>
      <c r="C189" s="15" t="s">
        <v>260</v>
      </c>
      <c r="D189" s="16">
        <v>114676972</v>
      </c>
      <c r="E189" s="17">
        <v>45067986</v>
      </c>
      <c r="F189" s="17">
        <v>0</v>
      </c>
      <c r="G189" s="18">
        <f t="shared" si="35"/>
        <v>0</v>
      </c>
      <c r="H189" s="16">
        <v>0</v>
      </c>
      <c r="I189" s="17">
        <v>0</v>
      </c>
      <c r="J189" s="17">
        <v>0</v>
      </c>
      <c r="K189" s="16">
        <v>0</v>
      </c>
      <c r="L189" s="16">
        <v>0</v>
      </c>
      <c r="M189" s="17">
        <v>0</v>
      </c>
      <c r="N189" s="17">
        <v>0</v>
      </c>
      <c r="O189" s="16">
        <v>0</v>
      </c>
      <c r="P189" s="16">
        <v>0</v>
      </c>
      <c r="Q189" s="17">
        <v>0</v>
      </c>
      <c r="R189" s="17">
        <v>0</v>
      </c>
      <c r="S189" s="19">
        <v>0</v>
      </c>
      <c r="T189" s="16">
        <v>0</v>
      </c>
      <c r="U189" s="17">
        <v>0</v>
      </c>
      <c r="V189" s="17">
        <v>0</v>
      </c>
      <c r="W189" s="19">
        <v>0</v>
      </c>
    </row>
    <row r="190" spans="1:23" ht="12.75">
      <c r="A190" s="13" t="s">
        <v>8</v>
      </c>
      <c r="B190" s="14" t="s">
        <v>259</v>
      </c>
      <c r="C190" s="15" t="s">
        <v>258</v>
      </c>
      <c r="D190" s="16">
        <v>106452000</v>
      </c>
      <c r="E190" s="17">
        <v>133958000</v>
      </c>
      <c r="F190" s="17">
        <v>79018924</v>
      </c>
      <c r="G190" s="18">
        <f t="shared" si="35"/>
        <v>0.5898783499305753</v>
      </c>
      <c r="H190" s="16">
        <v>9723739</v>
      </c>
      <c r="I190" s="17">
        <v>9396561</v>
      </c>
      <c r="J190" s="17">
        <v>5305062</v>
      </c>
      <c r="K190" s="16">
        <v>24425362</v>
      </c>
      <c r="L190" s="16">
        <v>12854056</v>
      </c>
      <c r="M190" s="17">
        <v>19908869</v>
      </c>
      <c r="N190" s="17">
        <v>9140326</v>
      </c>
      <c r="O190" s="16">
        <v>41903251</v>
      </c>
      <c r="P190" s="16">
        <v>9423052</v>
      </c>
      <c r="Q190" s="17">
        <v>3267259</v>
      </c>
      <c r="R190" s="17">
        <v>0</v>
      </c>
      <c r="S190" s="19">
        <v>12690311</v>
      </c>
      <c r="T190" s="16">
        <v>0</v>
      </c>
      <c r="U190" s="17">
        <v>0</v>
      </c>
      <c r="V190" s="17">
        <v>0</v>
      </c>
      <c r="W190" s="19">
        <v>0</v>
      </c>
    </row>
    <row r="191" spans="1:23" ht="12.75">
      <c r="A191" s="13" t="s">
        <v>8</v>
      </c>
      <c r="B191" s="14" t="s">
        <v>257</v>
      </c>
      <c r="C191" s="15" t="s">
        <v>256</v>
      </c>
      <c r="D191" s="16">
        <v>85238800</v>
      </c>
      <c r="E191" s="17">
        <v>84988799</v>
      </c>
      <c r="F191" s="17">
        <v>27752297</v>
      </c>
      <c r="G191" s="18">
        <f t="shared" si="35"/>
        <v>0.32654064213803047</v>
      </c>
      <c r="H191" s="16">
        <v>1320122</v>
      </c>
      <c r="I191" s="17">
        <v>1789269</v>
      </c>
      <c r="J191" s="17">
        <v>0</v>
      </c>
      <c r="K191" s="16">
        <v>3109391</v>
      </c>
      <c r="L191" s="16">
        <v>1687422</v>
      </c>
      <c r="M191" s="17">
        <v>1156217</v>
      </c>
      <c r="N191" s="17">
        <v>0</v>
      </c>
      <c r="O191" s="16">
        <v>2843639</v>
      </c>
      <c r="P191" s="16">
        <v>9142355</v>
      </c>
      <c r="Q191" s="17">
        <v>4819750</v>
      </c>
      <c r="R191" s="17">
        <v>7837162</v>
      </c>
      <c r="S191" s="19">
        <v>21799267</v>
      </c>
      <c r="T191" s="16">
        <v>0</v>
      </c>
      <c r="U191" s="17">
        <v>0</v>
      </c>
      <c r="V191" s="17">
        <v>0</v>
      </c>
      <c r="W191" s="19">
        <v>0</v>
      </c>
    </row>
    <row r="192" spans="1:23" ht="12.75">
      <c r="A192" s="13" t="s">
        <v>8</v>
      </c>
      <c r="B192" s="14" t="s">
        <v>255</v>
      </c>
      <c r="C192" s="15" t="s">
        <v>254</v>
      </c>
      <c r="D192" s="16">
        <v>486147170</v>
      </c>
      <c r="E192" s="17">
        <v>486147170</v>
      </c>
      <c r="F192" s="17">
        <v>216889041</v>
      </c>
      <c r="G192" s="18">
        <f t="shared" si="35"/>
        <v>0.4461386476856381</v>
      </c>
      <c r="H192" s="16">
        <v>0</v>
      </c>
      <c r="I192" s="17">
        <v>34772435</v>
      </c>
      <c r="J192" s="17">
        <v>34972495</v>
      </c>
      <c r="K192" s="16">
        <v>69744930</v>
      </c>
      <c r="L192" s="16">
        <v>8839827</v>
      </c>
      <c r="M192" s="17">
        <v>45239636</v>
      </c>
      <c r="N192" s="17">
        <v>44092950</v>
      </c>
      <c r="O192" s="16">
        <v>98172413</v>
      </c>
      <c r="P192" s="16">
        <v>8684113</v>
      </c>
      <c r="Q192" s="17">
        <v>8727074</v>
      </c>
      <c r="R192" s="17">
        <v>31560511</v>
      </c>
      <c r="S192" s="19">
        <v>48971698</v>
      </c>
      <c r="T192" s="16">
        <v>0</v>
      </c>
      <c r="U192" s="17">
        <v>0</v>
      </c>
      <c r="V192" s="17">
        <v>0</v>
      </c>
      <c r="W192" s="19">
        <v>0</v>
      </c>
    </row>
    <row r="193" spans="1:23" ht="12.75">
      <c r="A193" s="13" t="s">
        <v>8</v>
      </c>
      <c r="B193" s="14" t="s">
        <v>253</v>
      </c>
      <c r="C193" s="15" t="s">
        <v>252</v>
      </c>
      <c r="D193" s="16">
        <v>125230500</v>
      </c>
      <c r="E193" s="17">
        <v>125230500</v>
      </c>
      <c r="F193" s="17">
        <v>26751501</v>
      </c>
      <c r="G193" s="18">
        <f t="shared" si="35"/>
        <v>0.21361809623055086</v>
      </c>
      <c r="H193" s="16">
        <v>0</v>
      </c>
      <c r="I193" s="17">
        <v>6911006</v>
      </c>
      <c r="J193" s="17">
        <v>843100</v>
      </c>
      <c r="K193" s="16">
        <v>7754106</v>
      </c>
      <c r="L193" s="16">
        <v>2014913</v>
      </c>
      <c r="M193" s="17">
        <v>145191</v>
      </c>
      <c r="N193" s="17">
        <v>3822505</v>
      </c>
      <c r="O193" s="16">
        <v>5982609</v>
      </c>
      <c r="P193" s="16">
        <v>1427704</v>
      </c>
      <c r="Q193" s="17">
        <v>4638729</v>
      </c>
      <c r="R193" s="17">
        <v>6948353</v>
      </c>
      <c r="S193" s="19">
        <v>13014786</v>
      </c>
      <c r="T193" s="16">
        <v>0</v>
      </c>
      <c r="U193" s="17">
        <v>0</v>
      </c>
      <c r="V193" s="17">
        <v>0</v>
      </c>
      <c r="W193" s="19">
        <v>0</v>
      </c>
    </row>
    <row r="194" spans="1:23" ht="12.75">
      <c r="A194" s="13" t="s">
        <v>5</v>
      </c>
      <c r="B194" s="14" t="s">
        <v>251</v>
      </c>
      <c r="C194" s="15" t="s">
        <v>250</v>
      </c>
      <c r="D194" s="16">
        <v>300000</v>
      </c>
      <c r="E194" s="17">
        <v>300000</v>
      </c>
      <c r="F194" s="17">
        <v>0</v>
      </c>
      <c r="G194" s="18">
        <f t="shared" si="35"/>
        <v>0</v>
      </c>
      <c r="H194" s="16">
        <v>0</v>
      </c>
      <c r="I194" s="17">
        <v>0</v>
      </c>
      <c r="J194" s="17">
        <v>0</v>
      </c>
      <c r="K194" s="16">
        <v>0</v>
      </c>
      <c r="L194" s="16">
        <v>0</v>
      </c>
      <c r="M194" s="17">
        <v>0</v>
      </c>
      <c r="N194" s="17">
        <v>0</v>
      </c>
      <c r="O194" s="16">
        <v>0</v>
      </c>
      <c r="P194" s="16">
        <v>0</v>
      </c>
      <c r="Q194" s="17">
        <v>0</v>
      </c>
      <c r="R194" s="17">
        <v>0</v>
      </c>
      <c r="S194" s="19">
        <v>0</v>
      </c>
      <c r="T194" s="16">
        <v>0</v>
      </c>
      <c r="U194" s="17">
        <v>0</v>
      </c>
      <c r="V194" s="17">
        <v>0</v>
      </c>
      <c r="W194" s="19">
        <v>0</v>
      </c>
    </row>
    <row r="195" spans="1:23" ht="12.75">
      <c r="A195" s="20"/>
      <c r="B195" s="21" t="s">
        <v>249</v>
      </c>
      <c r="C195" s="22"/>
      <c r="D195" s="23">
        <f>SUM(D189:D194)</f>
        <v>918045442</v>
      </c>
      <c r="E195" s="24">
        <f>SUM(E189:E194)</f>
        <v>875692455</v>
      </c>
      <c r="F195" s="24">
        <f>SUM(F189:F194)</f>
        <v>350411763</v>
      </c>
      <c r="G195" s="25">
        <f t="shared" si="35"/>
        <v>0.40015391362484676</v>
      </c>
      <c r="H195" s="23">
        <f aca="true" t="shared" si="39" ref="H195:W195">SUM(H189:H194)</f>
        <v>11043861</v>
      </c>
      <c r="I195" s="24">
        <f t="shared" si="39"/>
        <v>52869271</v>
      </c>
      <c r="J195" s="24">
        <f t="shared" si="39"/>
        <v>41120657</v>
      </c>
      <c r="K195" s="23">
        <f t="shared" si="39"/>
        <v>105033789</v>
      </c>
      <c r="L195" s="23">
        <f t="shared" si="39"/>
        <v>25396218</v>
      </c>
      <c r="M195" s="24">
        <f t="shared" si="39"/>
        <v>66449913</v>
      </c>
      <c r="N195" s="24">
        <f t="shared" si="39"/>
        <v>57055781</v>
      </c>
      <c r="O195" s="23">
        <f t="shared" si="39"/>
        <v>148901912</v>
      </c>
      <c r="P195" s="23">
        <f t="shared" si="39"/>
        <v>28677224</v>
      </c>
      <c r="Q195" s="24">
        <f t="shared" si="39"/>
        <v>21452812</v>
      </c>
      <c r="R195" s="24">
        <f t="shared" si="39"/>
        <v>46346026</v>
      </c>
      <c r="S195" s="26">
        <f t="shared" si="39"/>
        <v>96476062</v>
      </c>
      <c r="T195" s="23">
        <f t="shared" si="39"/>
        <v>0</v>
      </c>
      <c r="U195" s="24">
        <f t="shared" si="39"/>
        <v>0</v>
      </c>
      <c r="V195" s="24">
        <f t="shared" si="39"/>
        <v>0</v>
      </c>
      <c r="W195" s="26">
        <f t="shared" si="39"/>
        <v>0</v>
      </c>
    </row>
    <row r="196" spans="1:23" ht="12.75">
      <c r="A196" s="13" t="s">
        <v>8</v>
      </c>
      <c r="B196" s="14" t="s">
        <v>248</v>
      </c>
      <c r="C196" s="15" t="s">
        <v>247</v>
      </c>
      <c r="D196" s="16">
        <v>61285000</v>
      </c>
      <c r="E196" s="17">
        <v>9424167</v>
      </c>
      <c r="F196" s="17">
        <v>50593290</v>
      </c>
      <c r="G196" s="18">
        <f t="shared" si="35"/>
        <v>5.368462804192668</v>
      </c>
      <c r="H196" s="16">
        <v>2130666</v>
      </c>
      <c r="I196" s="17">
        <v>2493000</v>
      </c>
      <c r="J196" s="17">
        <v>25552</v>
      </c>
      <c r="K196" s="16">
        <v>4649218</v>
      </c>
      <c r="L196" s="16">
        <v>10284667</v>
      </c>
      <c r="M196" s="17">
        <v>10284667</v>
      </c>
      <c r="N196" s="17">
        <v>8979147</v>
      </c>
      <c r="O196" s="16">
        <v>29548481</v>
      </c>
      <c r="P196" s="16">
        <v>10284666</v>
      </c>
      <c r="Q196" s="17">
        <v>1636512</v>
      </c>
      <c r="R196" s="17">
        <v>4474413</v>
      </c>
      <c r="S196" s="19">
        <v>16395591</v>
      </c>
      <c r="T196" s="16">
        <v>0</v>
      </c>
      <c r="U196" s="17">
        <v>0</v>
      </c>
      <c r="V196" s="17">
        <v>0</v>
      </c>
      <c r="W196" s="19">
        <v>0</v>
      </c>
    </row>
    <row r="197" spans="1:23" ht="12.75">
      <c r="A197" s="13" t="s">
        <v>8</v>
      </c>
      <c r="B197" s="14" t="s">
        <v>246</v>
      </c>
      <c r="C197" s="15" t="s">
        <v>245</v>
      </c>
      <c r="D197" s="16">
        <v>77301754</v>
      </c>
      <c r="E197" s="17">
        <v>104559899</v>
      </c>
      <c r="F197" s="17">
        <v>65759401</v>
      </c>
      <c r="G197" s="18">
        <f t="shared" si="35"/>
        <v>0.6289160723079887</v>
      </c>
      <c r="H197" s="16">
        <v>1714015</v>
      </c>
      <c r="I197" s="17">
        <v>5145499</v>
      </c>
      <c r="J197" s="17">
        <v>11718776</v>
      </c>
      <c r="K197" s="16">
        <v>18578290</v>
      </c>
      <c r="L197" s="16">
        <v>3283117</v>
      </c>
      <c r="M197" s="17">
        <v>9286738</v>
      </c>
      <c r="N197" s="17">
        <v>14916211</v>
      </c>
      <c r="O197" s="16">
        <v>27486066</v>
      </c>
      <c r="P197" s="16">
        <v>7884602</v>
      </c>
      <c r="Q197" s="17">
        <v>3644308</v>
      </c>
      <c r="R197" s="17">
        <v>8166135</v>
      </c>
      <c r="S197" s="19">
        <v>19695045</v>
      </c>
      <c r="T197" s="16">
        <v>0</v>
      </c>
      <c r="U197" s="17">
        <v>0</v>
      </c>
      <c r="V197" s="17">
        <v>0</v>
      </c>
      <c r="W197" s="19">
        <v>0</v>
      </c>
    </row>
    <row r="198" spans="1:23" ht="12.75">
      <c r="A198" s="13" t="s">
        <v>8</v>
      </c>
      <c r="B198" s="14" t="s">
        <v>244</v>
      </c>
      <c r="C198" s="15" t="s">
        <v>243</v>
      </c>
      <c r="D198" s="16">
        <v>144961811</v>
      </c>
      <c r="E198" s="17">
        <v>149319897</v>
      </c>
      <c r="F198" s="17">
        <v>131049469</v>
      </c>
      <c r="G198" s="18">
        <f t="shared" si="35"/>
        <v>0.8776423747466153</v>
      </c>
      <c r="H198" s="16">
        <v>16896661</v>
      </c>
      <c r="I198" s="17">
        <v>29320495</v>
      </c>
      <c r="J198" s="17">
        <v>17140481</v>
      </c>
      <c r="K198" s="16">
        <v>63357637</v>
      </c>
      <c r="L198" s="16">
        <v>8018264</v>
      </c>
      <c r="M198" s="17">
        <v>14798548</v>
      </c>
      <c r="N198" s="17">
        <v>17423077</v>
      </c>
      <c r="O198" s="16">
        <v>40239889</v>
      </c>
      <c r="P198" s="16">
        <v>17423077</v>
      </c>
      <c r="Q198" s="17">
        <v>2453931</v>
      </c>
      <c r="R198" s="17">
        <v>7574935</v>
      </c>
      <c r="S198" s="19">
        <v>27451943</v>
      </c>
      <c r="T198" s="16">
        <v>0</v>
      </c>
      <c r="U198" s="17">
        <v>0</v>
      </c>
      <c r="V198" s="17">
        <v>0</v>
      </c>
      <c r="W198" s="19">
        <v>0</v>
      </c>
    </row>
    <row r="199" spans="1:23" ht="12.75">
      <c r="A199" s="13" t="s">
        <v>8</v>
      </c>
      <c r="B199" s="14" t="s">
        <v>242</v>
      </c>
      <c r="C199" s="15" t="s">
        <v>241</v>
      </c>
      <c r="D199" s="16">
        <v>140438401</v>
      </c>
      <c r="E199" s="17">
        <v>164371772</v>
      </c>
      <c r="F199" s="17">
        <v>66350133</v>
      </c>
      <c r="G199" s="18">
        <f t="shared" si="35"/>
        <v>0.4036589263027474</v>
      </c>
      <c r="H199" s="16">
        <v>3412904</v>
      </c>
      <c r="I199" s="17">
        <v>7976469</v>
      </c>
      <c r="J199" s="17">
        <v>8156266</v>
      </c>
      <c r="K199" s="16">
        <v>19545639</v>
      </c>
      <c r="L199" s="16">
        <v>10456584</v>
      </c>
      <c r="M199" s="17">
        <v>10159257</v>
      </c>
      <c r="N199" s="17">
        <v>16675052</v>
      </c>
      <c r="O199" s="16">
        <v>37290893</v>
      </c>
      <c r="P199" s="16">
        <v>0</v>
      </c>
      <c r="Q199" s="17">
        <v>0</v>
      </c>
      <c r="R199" s="17">
        <v>9513601</v>
      </c>
      <c r="S199" s="19">
        <v>9513601</v>
      </c>
      <c r="T199" s="16">
        <v>0</v>
      </c>
      <c r="U199" s="17">
        <v>0</v>
      </c>
      <c r="V199" s="17">
        <v>0</v>
      </c>
      <c r="W199" s="19">
        <v>0</v>
      </c>
    </row>
    <row r="200" spans="1:23" ht="12.75">
      <c r="A200" s="13" t="s">
        <v>5</v>
      </c>
      <c r="B200" s="14" t="s">
        <v>240</v>
      </c>
      <c r="C200" s="15" t="s">
        <v>239</v>
      </c>
      <c r="D200" s="16">
        <v>689845000</v>
      </c>
      <c r="E200" s="17">
        <v>689845000</v>
      </c>
      <c r="F200" s="17">
        <v>325964410</v>
      </c>
      <c r="G200" s="18">
        <f t="shared" si="35"/>
        <v>0.4725183338286137</v>
      </c>
      <c r="H200" s="16">
        <v>0</v>
      </c>
      <c r="I200" s="17">
        <v>53448205</v>
      </c>
      <c r="J200" s="17">
        <v>46739319</v>
      </c>
      <c r="K200" s="16">
        <v>100187524</v>
      </c>
      <c r="L200" s="16">
        <v>33518845</v>
      </c>
      <c r="M200" s="17">
        <v>45842376</v>
      </c>
      <c r="N200" s="17">
        <v>55391280</v>
      </c>
      <c r="O200" s="16">
        <v>134752501</v>
      </c>
      <c r="P200" s="16">
        <v>22637319</v>
      </c>
      <c r="Q200" s="17">
        <v>43794286</v>
      </c>
      <c r="R200" s="17">
        <v>24592780</v>
      </c>
      <c r="S200" s="19">
        <v>91024385</v>
      </c>
      <c r="T200" s="16">
        <v>0</v>
      </c>
      <c r="U200" s="17">
        <v>0</v>
      </c>
      <c r="V200" s="17">
        <v>0</v>
      </c>
      <c r="W200" s="19">
        <v>0</v>
      </c>
    </row>
    <row r="201" spans="1:23" ht="12.75">
      <c r="A201" s="20"/>
      <c r="B201" s="21" t="s">
        <v>238</v>
      </c>
      <c r="C201" s="22"/>
      <c r="D201" s="23">
        <f>SUM(D196:D200)</f>
        <v>1113831966</v>
      </c>
      <c r="E201" s="24">
        <f>SUM(E196:E200)</f>
        <v>1117520735</v>
      </c>
      <c r="F201" s="24">
        <f>SUM(F196:F200)</f>
        <v>639716703</v>
      </c>
      <c r="G201" s="25">
        <f t="shared" si="35"/>
        <v>0.5724428039359825</v>
      </c>
      <c r="H201" s="23">
        <f aca="true" t="shared" si="40" ref="H201:W201">SUM(H196:H200)</f>
        <v>24154246</v>
      </c>
      <c r="I201" s="24">
        <f t="shared" si="40"/>
        <v>98383668</v>
      </c>
      <c r="J201" s="24">
        <f t="shared" si="40"/>
        <v>83780394</v>
      </c>
      <c r="K201" s="23">
        <f t="shared" si="40"/>
        <v>206318308</v>
      </c>
      <c r="L201" s="23">
        <f t="shared" si="40"/>
        <v>65561477</v>
      </c>
      <c r="M201" s="24">
        <f t="shared" si="40"/>
        <v>90371586</v>
      </c>
      <c r="N201" s="24">
        <f t="shared" si="40"/>
        <v>113384767</v>
      </c>
      <c r="O201" s="23">
        <f t="shared" si="40"/>
        <v>269317830</v>
      </c>
      <c r="P201" s="23">
        <f t="shared" si="40"/>
        <v>58229664</v>
      </c>
      <c r="Q201" s="24">
        <f t="shared" si="40"/>
        <v>51529037</v>
      </c>
      <c r="R201" s="24">
        <f t="shared" si="40"/>
        <v>54321864</v>
      </c>
      <c r="S201" s="26">
        <f t="shared" si="40"/>
        <v>164080565</v>
      </c>
      <c r="T201" s="23">
        <f t="shared" si="40"/>
        <v>0</v>
      </c>
      <c r="U201" s="24">
        <f t="shared" si="40"/>
        <v>0</v>
      </c>
      <c r="V201" s="24">
        <f t="shared" si="40"/>
        <v>0</v>
      </c>
      <c r="W201" s="26">
        <f t="shared" si="40"/>
        <v>0</v>
      </c>
    </row>
    <row r="202" spans="1:23" ht="12.75">
      <c r="A202" s="20"/>
      <c r="B202" s="21" t="s">
        <v>237</v>
      </c>
      <c r="C202" s="22"/>
      <c r="D202" s="23">
        <f>SUM(D170:D175,D177:D181,D183:D187,D189:D194,D196:D200)</f>
        <v>6261794858</v>
      </c>
      <c r="E202" s="24">
        <f>SUM(E170:E175,E177:E181,E183:E187,E189:E194,E196:E200)</f>
        <v>6278555697</v>
      </c>
      <c r="F202" s="24">
        <f>SUM(F170:F175,F177:F181,F183:F187,F189:F194,F196:F200)</f>
        <v>3151956250</v>
      </c>
      <c r="G202" s="25">
        <f t="shared" si="35"/>
        <v>0.5020193181540236</v>
      </c>
      <c r="H202" s="23">
        <f aca="true" t="shared" si="41" ref="H202:W202">SUM(H170:H175,H177:H181,H183:H187,H189:H194,H196:H200)</f>
        <v>157470678</v>
      </c>
      <c r="I202" s="24">
        <f t="shared" si="41"/>
        <v>323626068</v>
      </c>
      <c r="J202" s="24">
        <f t="shared" si="41"/>
        <v>386705801</v>
      </c>
      <c r="K202" s="23">
        <f t="shared" si="41"/>
        <v>867802547</v>
      </c>
      <c r="L202" s="23">
        <f t="shared" si="41"/>
        <v>339492770</v>
      </c>
      <c r="M202" s="24">
        <f t="shared" si="41"/>
        <v>405510547</v>
      </c>
      <c r="N202" s="24">
        <f t="shared" si="41"/>
        <v>617991082</v>
      </c>
      <c r="O202" s="23">
        <f t="shared" si="41"/>
        <v>1362994399</v>
      </c>
      <c r="P202" s="23">
        <f t="shared" si="41"/>
        <v>237467400</v>
      </c>
      <c r="Q202" s="24">
        <f t="shared" si="41"/>
        <v>269076394</v>
      </c>
      <c r="R202" s="24">
        <f t="shared" si="41"/>
        <v>414615510</v>
      </c>
      <c r="S202" s="26">
        <f t="shared" si="41"/>
        <v>921159304</v>
      </c>
      <c r="T202" s="23">
        <f t="shared" si="41"/>
        <v>0</v>
      </c>
      <c r="U202" s="24">
        <f t="shared" si="41"/>
        <v>0</v>
      </c>
      <c r="V202" s="24">
        <f t="shared" si="41"/>
        <v>0</v>
      </c>
      <c r="W202" s="26">
        <f t="shared" si="41"/>
        <v>0</v>
      </c>
    </row>
    <row r="203" spans="1:23" ht="12.75">
      <c r="A203" s="49"/>
      <c r="B203" s="50" t="s">
        <v>72</v>
      </c>
      <c r="C203" s="51"/>
      <c r="D203" s="52"/>
      <c r="E203" s="53"/>
      <c r="F203" s="53"/>
      <c r="G203" s="54"/>
      <c r="H203" s="52"/>
      <c r="I203" s="53"/>
      <c r="J203" s="53"/>
      <c r="K203" s="52"/>
      <c r="L203" s="52"/>
      <c r="M203" s="53"/>
      <c r="N203" s="53"/>
      <c r="O203" s="52"/>
      <c r="P203" s="52"/>
      <c r="Q203" s="53"/>
      <c r="R203" s="53"/>
      <c r="S203" s="55"/>
      <c r="T203" s="27"/>
      <c r="U203" s="28"/>
      <c r="V203" s="28"/>
      <c r="W203" s="30"/>
    </row>
    <row r="204" spans="1:23" ht="12.75">
      <c r="A204" s="12"/>
      <c r="B204" s="9" t="s">
        <v>236</v>
      </c>
      <c r="C204" s="10"/>
      <c r="D204" s="27"/>
      <c r="E204" s="28"/>
      <c r="F204" s="28"/>
      <c r="G204" s="29"/>
      <c r="H204" s="27"/>
      <c r="I204" s="28"/>
      <c r="J204" s="28"/>
      <c r="K204" s="27"/>
      <c r="L204" s="27"/>
      <c r="M204" s="28"/>
      <c r="N204" s="28"/>
      <c r="O204" s="27"/>
      <c r="P204" s="27"/>
      <c r="Q204" s="28"/>
      <c r="R204" s="28"/>
      <c r="S204" s="30"/>
      <c r="T204" s="27"/>
      <c r="U204" s="28"/>
      <c r="V204" s="28"/>
      <c r="W204" s="30"/>
    </row>
    <row r="205" spans="1:23" ht="12.75">
      <c r="A205" s="13" t="s">
        <v>8</v>
      </c>
      <c r="B205" s="14" t="s">
        <v>235</v>
      </c>
      <c r="C205" s="15" t="s">
        <v>234</v>
      </c>
      <c r="D205" s="16">
        <v>133185000</v>
      </c>
      <c r="E205" s="17">
        <v>133185000</v>
      </c>
      <c r="F205" s="17">
        <v>130028888</v>
      </c>
      <c r="G205" s="18">
        <f aca="true" t="shared" si="42" ref="G205:G228">IF($E205=0,0,$F205/$E205)</f>
        <v>0.9763027968615084</v>
      </c>
      <c r="H205" s="16">
        <v>49242110</v>
      </c>
      <c r="I205" s="17">
        <v>2887954</v>
      </c>
      <c r="J205" s="17">
        <v>8778398</v>
      </c>
      <c r="K205" s="16">
        <v>60908462</v>
      </c>
      <c r="L205" s="16">
        <v>1570664</v>
      </c>
      <c r="M205" s="17">
        <v>8692180</v>
      </c>
      <c r="N205" s="17">
        <v>23590833</v>
      </c>
      <c r="O205" s="16">
        <v>33853677</v>
      </c>
      <c r="P205" s="16">
        <v>4616445</v>
      </c>
      <c r="Q205" s="17">
        <v>8998401</v>
      </c>
      <c r="R205" s="17">
        <v>21651903</v>
      </c>
      <c r="S205" s="19">
        <v>35266749</v>
      </c>
      <c r="T205" s="16">
        <v>0</v>
      </c>
      <c r="U205" s="17">
        <v>0</v>
      </c>
      <c r="V205" s="17">
        <v>0</v>
      </c>
      <c r="W205" s="19">
        <v>0</v>
      </c>
    </row>
    <row r="206" spans="1:23" ht="12.75">
      <c r="A206" s="13" t="s">
        <v>8</v>
      </c>
      <c r="B206" s="14" t="s">
        <v>233</v>
      </c>
      <c r="C206" s="15" t="s">
        <v>232</v>
      </c>
      <c r="D206" s="16">
        <v>79055238</v>
      </c>
      <c r="E206" s="17">
        <v>73339376</v>
      </c>
      <c r="F206" s="17">
        <v>47447714</v>
      </c>
      <c r="G206" s="18">
        <f t="shared" si="42"/>
        <v>0.6469609722340697</v>
      </c>
      <c r="H206" s="16">
        <v>0</v>
      </c>
      <c r="I206" s="17">
        <v>4452496</v>
      </c>
      <c r="J206" s="17">
        <v>14939161</v>
      </c>
      <c r="K206" s="16">
        <v>19391657</v>
      </c>
      <c r="L206" s="16">
        <v>5343503</v>
      </c>
      <c r="M206" s="17">
        <v>1020697</v>
      </c>
      <c r="N206" s="17">
        <v>6575212</v>
      </c>
      <c r="O206" s="16">
        <v>12939412</v>
      </c>
      <c r="P206" s="16">
        <v>5281117</v>
      </c>
      <c r="Q206" s="17">
        <v>3107741</v>
      </c>
      <c r="R206" s="17">
        <v>6727787</v>
      </c>
      <c r="S206" s="19">
        <v>15116645</v>
      </c>
      <c r="T206" s="16">
        <v>0</v>
      </c>
      <c r="U206" s="17">
        <v>0</v>
      </c>
      <c r="V206" s="17">
        <v>0</v>
      </c>
      <c r="W206" s="19">
        <v>0</v>
      </c>
    </row>
    <row r="207" spans="1:23" ht="12.75">
      <c r="A207" s="13" t="s">
        <v>8</v>
      </c>
      <c r="B207" s="14" t="s">
        <v>231</v>
      </c>
      <c r="C207" s="15" t="s">
        <v>230</v>
      </c>
      <c r="D207" s="16">
        <v>125604250</v>
      </c>
      <c r="E207" s="17">
        <v>130042044</v>
      </c>
      <c r="F207" s="17">
        <v>102956897</v>
      </c>
      <c r="G207" s="18">
        <f t="shared" si="42"/>
        <v>0.7917200763162412</v>
      </c>
      <c r="H207" s="16">
        <v>5852748</v>
      </c>
      <c r="I207" s="17">
        <v>620817</v>
      </c>
      <c r="J207" s="17">
        <v>9673459</v>
      </c>
      <c r="K207" s="16">
        <v>16147024</v>
      </c>
      <c r="L207" s="16">
        <v>6583741</v>
      </c>
      <c r="M207" s="17">
        <v>10671088</v>
      </c>
      <c r="N207" s="17">
        <v>37181019</v>
      </c>
      <c r="O207" s="16">
        <v>54435848</v>
      </c>
      <c r="P207" s="16">
        <v>2137093</v>
      </c>
      <c r="Q207" s="17">
        <v>1306011</v>
      </c>
      <c r="R207" s="17">
        <v>28930921</v>
      </c>
      <c r="S207" s="19">
        <v>32374025</v>
      </c>
      <c r="T207" s="16">
        <v>0</v>
      </c>
      <c r="U207" s="17">
        <v>0</v>
      </c>
      <c r="V207" s="17">
        <v>0</v>
      </c>
      <c r="W207" s="19">
        <v>0</v>
      </c>
    </row>
    <row r="208" spans="1:23" ht="12.75">
      <c r="A208" s="13" t="s">
        <v>8</v>
      </c>
      <c r="B208" s="14" t="s">
        <v>229</v>
      </c>
      <c r="C208" s="15" t="s">
        <v>228</v>
      </c>
      <c r="D208" s="16">
        <v>48930000</v>
      </c>
      <c r="E208" s="17">
        <v>53337812</v>
      </c>
      <c r="F208" s="17">
        <v>20986126</v>
      </c>
      <c r="G208" s="18">
        <f t="shared" si="42"/>
        <v>0.3934568219633756</v>
      </c>
      <c r="H208" s="16">
        <v>0</v>
      </c>
      <c r="I208" s="17">
        <v>1394750</v>
      </c>
      <c r="J208" s="17">
        <v>550533</v>
      </c>
      <c r="K208" s="16">
        <v>1945283</v>
      </c>
      <c r="L208" s="16">
        <v>4348572</v>
      </c>
      <c r="M208" s="17">
        <v>7038223</v>
      </c>
      <c r="N208" s="17">
        <v>6655443</v>
      </c>
      <c r="O208" s="16">
        <v>18042238</v>
      </c>
      <c r="P208" s="16">
        <v>123594</v>
      </c>
      <c r="Q208" s="17">
        <v>875011</v>
      </c>
      <c r="R208" s="17">
        <v>0</v>
      </c>
      <c r="S208" s="19">
        <v>998605</v>
      </c>
      <c r="T208" s="16">
        <v>0</v>
      </c>
      <c r="U208" s="17">
        <v>0</v>
      </c>
      <c r="V208" s="17">
        <v>0</v>
      </c>
      <c r="W208" s="19">
        <v>0</v>
      </c>
    </row>
    <row r="209" spans="1:23" ht="12.75">
      <c r="A209" s="13" t="s">
        <v>8</v>
      </c>
      <c r="B209" s="14" t="s">
        <v>227</v>
      </c>
      <c r="C209" s="15" t="s">
        <v>226</v>
      </c>
      <c r="D209" s="16">
        <v>68341350</v>
      </c>
      <c r="E209" s="17">
        <v>68341350</v>
      </c>
      <c r="F209" s="17">
        <v>21330225</v>
      </c>
      <c r="G209" s="18">
        <f t="shared" si="42"/>
        <v>0.31211301796057583</v>
      </c>
      <c r="H209" s="16">
        <v>2014728</v>
      </c>
      <c r="I209" s="17">
        <v>0</v>
      </c>
      <c r="J209" s="17">
        <v>3284671</v>
      </c>
      <c r="K209" s="16">
        <v>5299399</v>
      </c>
      <c r="L209" s="16">
        <v>0</v>
      </c>
      <c r="M209" s="17">
        <v>0</v>
      </c>
      <c r="N209" s="17">
        <v>7318513</v>
      </c>
      <c r="O209" s="16">
        <v>7318513</v>
      </c>
      <c r="P209" s="16">
        <v>170000</v>
      </c>
      <c r="Q209" s="17">
        <v>5388325</v>
      </c>
      <c r="R209" s="17">
        <v>3153988</v>
      </c>
      <c r="S209" s="19">
        <v>8712313</v>
      </c>
      <c r="T209" s="16">
        <v>0</v>
      </c>
      <c r="U209" s="17">
        <v>0</v>
      </c>
      <c r="V209" s="17">
        <v>0</v>
      </c>
      <c r="W209" s="19">
        <v>0</v>
      </c>
    </row>
    <row r="210" spans="1:23" ht="12.75">
      <c r="A210" s="13" t="s">
        <v>8</v>
      </c>
      <c r="B210" s="14" t="s">
        <v>225</v>
      </c>
      <c r="C210" s="15" t="s">
        <v>224</v>
      </c>
      <c r="D210" s="16">
        <v>40122200</v>
      </c>
      <c r="E210" s="17">
        <v>40122200</v>
      </c>
      <c r="F210" s="17">
        <v>21127725</v>
      </c>
      <c r="G210" s="18">
        <f t="shared" si="42"/>
        <v>0.5265844096285847</v>
      </c>
      <c r="H210" s="16">
        <v>547491</v>
      </c>
      <c r="I210" s="17">
        <v>14833992</v>
      </c>
      <c r="J210" s="17">
        <v>0</v>
      </c>
      <c r="K210" s="16">
        <v>15381483</v>
      </c>
      <c r="L210" s="16">
        <v>0</v>
      </c>
      <c r="M210" s="17">
        <v>0</v>
      </c>
      <c r="N210" s="17">
        <v>4124000</v>
      </c>
      <c r="O210" s="16">
        <v>4124000</v>
      </c>
      <c r="P210" s="16">
        <v>1455340</v>
      </c>
      <c r="Q210" s="17">
        <v>166902</v>
      </c>
      <c r="R210" s="17">
        <v>0</v>
      </c>
      <c r="S210" s="19">
        <v>1622242</v>
      </c>
      <c r="T210" s="16">
        <v>0</v>
      </c>
      <c r="U210" s="17">
        <v>0</v>
      </c>
      <c r="V210" s="17">
        <v>0</v>
      </c>
      <c r="W210" s="19">
        <v>0</v>
      </c>
    </row>
    <row r="211" spans="1:23" ht="12.75">
      <c r="A211" s="13" t="s">
        <v>8</v>
      </c>
      <c r="B211" s="14" t="s">
        <v>223</v>
      </c>
      <c r="C211" s="15" t="s">
        <v>222</v>
      </c>
      <c r="D211" s="16">
        <v>104396000</v>
      </c>
      <c r="E211" s="17">
        <v>104396000</v>
      </c>
      <c r="F211" s="17">
        <v>17847253</v>
      </c>
      <c r="G211" s="18">
        <f t="shared" si="42"/>
        <v>0.1709572493198973</v>
      </c>
      <c r="H211" s="16">
        <v>498075</v>
      </c>
      <c r="I211" s="17">
        <v>0</v>
      </c>
      <c r="J211" s="17">
        <v>2764465</v>
      </c>
      <c r="K211" s="16">
        <v>3262540</v>
      </c>
      <c r="L211" s="16">
        <v>0</v>
      </c>
      <c r="M211" s="17">
        <v>1480758</v>
      </c>
      <c r="N211" s="17">
        <v>2110200</v>
      </c>
      <c r="O211" s="16">
        <v>3590958</v>
      </c>
      <c r="P211" s="16">
        <v>1088882</v>
      </c>
      <c r="Q211" s="17">
        <v>5832393</v>
      </c>
      <c r="R211" s="17">
        <v>4072480</v>
      </c>
      <c r="S211" s="19">
        <v>10993755</v>
      </c>
      <c r="T211" s="16">
        <v>0</v>
      </c>
      <c r="U211" s="17">
        <v>0</v>
      </c>
      <c r="V211" s="17">
        <v>0</v>
      </c>
      <c r="W211" s="19">
        <v>0</v>
      </c>
    </row>
    <row r="212" spans="1:23" ht="12.75">
      <c r="A212" s="13" t="s">
        <v>5</v>
      </c>
      <c r="B212" s="14" t="s">
        <v>221</v>
      </c>
      <c r="C212" s="15" t="s">
        <v>220</v>
      </c>
      <c r="D212" s="16">
        <v>28050000</v>
      </c>
      <c r="E212" s="17">
        <v>28505020</v>
      </c>
      <c r="F212" s="17">
        <v>14183638</v>
      </c>
      <c r="G212" s="18">
        <f t="shared" si="42"/>
        <v>0.4975838641755031</v>
      </c>
      <c r="H212" s="16">
        <v>53546</v>
      </c>
      <c r="I212" s="17">
        <v>537993</v>
      </c>
      <c r="J212" s="17">
        <v>3908956</v>
      </c>
      <c r="K212" s="16">
        <v>4500495</v>
      </c>
      <c r="L212" s="16">
        <v>2963673</v>
      </c>
      <c r="M212" s="17">
        <v>441785</v>
      </c>
      <c r="N212" s="17">
        <v>441785</v>
      </c>
      <c r="O212" s="16">
        <v>3847243</v>
      </c>
      <c r="P212" s="16">
        <v>2064321</v>
      </c>
      <c r="Q212" s="17">
        <v>1587528</v>
      </c>
      <c r="R212" s="17">
        <v>2184051</v>
      </c>
      <c r="S212" s="19">
        <v>5835900</v>
      </c>
      <c r="T212" s="16">
        <v>0</v>
      </c>
      <c r="U212" s="17">
        <v>0</v>
      </c>
      <c r="V212" s="17">
        <v>0</v>
      </c>
      <c r="W212" s="19">
        <v>0</v>
      </c>
    </row>
    <row r="213" spans="1:23" ht="12.75">
      <c r="A213" s="20"/>
      <c r="B213" s="21" t="s">
        <v>219</v>
      </c>
      <c r="C213" s="22"/>
      <c r="D213" s="23">
        <f>SUM(D205:D212)</f>
        <v>627684038</v>
      </c>
      <c r="E213" s="24">
        <f>SUM(E205:E212)</f>
        <v>631268802</v>
      </c>
      <c r="F213" s="24">
        <f>SUM(F205:F212)</f>
        <v>375908466</v>
      </c>
      <c r="G213" s="25">
        <f t="shared" si="42"/>
        <v>0.5954808233973203</v>
      </c>
      <c r="H213" s="23">
        <f aca="true" t="shared" si="43" ref="H213:W213">SUM(H205:H212)</f>
        <v>58208698</v>
      </c>
      <c r="I213" s="24">
        <f t="shared" si="43"/>
        <v>24728002</v>
      </c>
      <c r="J213" s="24">
        <f t="shared" si="43"/>
        <v>43899643</v>
      </c>
      <c r="K213" s="23">
        <f t="shared" si="43"/>
        <v>126836343</v>
      </c>
      <c r="L213" s="23">
        <f t="shared" si="43"/>
        <v>20810153</v>
      </c>
      <c r="M213" s="24">
        <f t="shared" si="43"/>
        <v>29344731</v>
      </c>
      <c r="N213" s="24">
        <f t="shared" si="43"/>
        <v>87997005</v>
      </c>
      <c r="O213" s="23">
        <f t="shared" si="43"/>
        <v>138151889</v>
      </c>
      <c r="P213" s="23">
        <f t="shared" si="43"/>
        <v>16936792</v>
      </c>
      <c r="Q213" s="24">
        <f t="shared" si="43"/>
        <v>27262312</v>
      </c>
      <c r="R213" s="24">
        <f t="shared" si="43"/>
        <v>66721130</v>
      </c>
      <c r="S213" s="26">
        <f t="shared" si="43"/>
        <v>110920234</v>
      </c>
      <c r="T213" s="23">
        <f t="shared" si="43"/>
        <v>0</v>
      </c>
      <c r="U213" s="24">
        <f t="shared" si="43"/>
        <v>0</v>
      </c>
      <c r="V213" s="24">
        <f t="shared" si="43"/>
        <v>0</v>
      </c>
      <c r="W213" s="26">
        <f t="shared" si="43"/>
        <v>0</v>
      </c>
    </row>
    <row r="214" spans="1:23" ht="12.75">
      <c r="A214" s="13" t="s">
        <v>8</v>
      </c>
      <c r="B214" s="14" t="s">
        <v>218</v>
      </c>
      <c r="C214" s="15" t="s">
        <v>217</v>
      </c>
      <c r="D214" s="16">
        <v>35000964</v>
      </c>
      <c r="E214" s="17">
        <v>35000964</v>
      </c>
      <c r="F214" s="17">
        <v>24805525</v>
      </c>
      <c r="G214" s="18">
        <f t="shared" si="42"/>
        <v>0.7087097658224499</v>
      </c>
      <c r="H214" s="16">
        <v>1</v>
      </c>
      <c r="I214" s="17">
        <v>1</v>
      </c>
      <c r="J214" s="17">
        <v>1</v>
      </c>
      <c r="K214" s="16">
        <v>3</v>
      </c>
      <c r="L214" s="16">
        <v>0</v>
      </c>
      <c r="M214" s="17">
        <v>0</v>
      </c>
      <c r="N214" s="17">
        <v>12402761</v>
      </c>
      <c r="O214" s="16">
        <v>12402761</v>
      </c>
      <c r="P214" s="16">
        <v>12402761</v>
      </c>
      <c r="Q214" s="17">
        <v>0</v>
      </c>
      <c r="R214" s="17">
        <v>0</v>
      </c>
      <c r="S214" s="19">
        <v>12402761</v>
      </c>
      <c r="T214" s="16">
        <v>0</v>
      </c>
      <c r="U214" s="17">
        <v>0</v>
      </c>
      <c r="V214" s="17">
        <v>0</v>
      </c>
      <c r="W214" s="19">
        <v>0</v>
      </c>
    </row>
    <row r="215" spans="1:23" ht="12.75">
      <c r="A215" s="13" t="s">
        <v>8</v>
      </c>
      <c r="B215" s="14" t="s">
        <v>216</v>
      </c>
      <c r="C215" s="15" t="s">
        <v>215</v>
      </c>
      <c r="D215" s="16">
        <v>245502811</v>
      </c>
      <c r="E215" s="17">
        <v>250437726</v>
      </c>
      <c r="F215" s="17">
        <v>37809735</v>
      </c>
      <c r="G215" s="18">
        <f t="shared" si="42"/>
        <v>0.15097459797251153</v>
      </c>
      <c r="H215" s="16">
        <v>0</v>
      </c>
      <c r="I215" s="17">
        <v>0</v>
      </c>
      <c r="J215" s="17">
        <v>0</v>
      </c>
      <c r="K215" s="16">
        <v>0</v>
      </c>
      <c r="L215" s="16">
        <v>1479547</v>
      </c>
      <c r="M215" s="17">
        <v>23389065</v>
      </c>
      <c r="N215" s="17">
        <v>1149275</v>
      </c>
      <c r="O215" s="16">
        <v>26017887</v>
      </c>
      <c r="P215" s="16">
        <v>4114166</v>
      </c>
      <c r="Q215" s="17">
        <v>3191314</v>
      </c>
      <c r="R215" s="17">
        <v>4486368</v>
      </c>
      <c r="S215" s="19">
        <v>11791848</v>
      </c>
      <c r="T215" s="16">
        <v>0</v>
      </c>
      <c r="U215" s="17">
        <v>0</v>
      </c>
      <c r="V215" s="17">
        <v>0</v>
      </c>
      <c r="W215" s="19">
        <v>0</v>
      </c>
    </row>
    <row r="216" spans="1:23" ht="12.75">
      <c r="A216" s="13" t="s">
        <v>8</v>
      </c>
      <c r="B216" s="14" t="s">
        <v>214</v>
      </c>
      <c r="C216" s="15" t="s">
        <v>213</v>
      </c>
      <c r="D216" s="16">
        <v>282174770</v>
      </c>
      <c r="E216" s="17">
        <v>316639100</v>
      </c>
      <c r="F216" s="17">
        <v>156782643</v>
      </c>
      <c r="G216" s="18">
        <f t="shared" si="42"/>
        <v>0.4951461869364838</v>
      </c>
      <c r="H216" s="16">
        <v>0</v>
      </c>
      <c r="I216" s="17">
        <v>6844883</v>
      </c>
      <c r="J216" s="17">
        <v>19290976</v>
      </c>
      <c r="K216" s="16">
        <v>26135859</v>
      </c>
      <c r="L216" s="16">
        <v>10144444</v>
      </c>
      <c r="M216" s="17">
        <v>22982384</v>
      </c>
      <c r="N216" s="17">
        <v>34647457</v>
      </c>
      <c r="O216" s="16">
        <v>67774285</v>
      </c>
      <c r="P216" s="16">
        <v>9240604</v>
      </c>
      <c r="Q216" s="17">
        <v>10918184</v>
      </c>
      <c r="R216" s="17">
        <v>42713711</v>
      </c>
      <c r="S216" s="19">
        <v>62872499</v>
      </c>
      <c r="T216" s="16">
        <v>0</v>
      </c>
      <c r="U216" s="17">
        <v>0</v>
      </c>
      <c r="V216" s="17">
        <v>0</v>
      </c>
      <c r="W216" s="19">
        <v>0</v>
      </c>
    </row>
    <row r="217" spans="1:23" ht="12.75">
      <c r="A217" s="13" t="s">
        <v>8</v>
      </c>
      <c r="B217" s="14" t="s">
        <v>212</v>
      </c>
      <c r="C217" s="15" t="s">
        <v>211</v>
      </c>
      <c r="D217" s="16">
        <v>81869138</v>
      </c>
      <c r="E217" s="17">
        <v>56259138</v>
      </c>
      <c r="F217" s="17">
        <v>3795318</v>
      </c>
      <c r="G217" s="18">
        <f t="shared" si="42"/>
        <v>0.0674613606770868</v>
      </c>
      <c r="H217" s="16">
        <v>124707</v>
      </c>
      <c r="I217" s="17">
        <v>0</v>
      </c>
      <c r="J217" s="17">
        <v>0</v>
      </c>
      <c r="K217" s="16">
        <v>124707</v>
      </c>
      <c r="L217" s="16">
        <v>7785</v>
      </c>
      <c r="M217" s="17">
        <v>0</v>
      </c>
      <c r="N217" s="17">
        <v>130251</v>
      </c>
      <c r="O217" s="16">
        <v>138036</v>
      </c>
      <c r="P217" s="16">
        <v>4560</v>
      </c>
      <c r="Q217" s="17">
        <v>3042441</v>
      </c>
      <c r="R217" s="17">
        <v>485574</v>
      </c>
      <c r="S217" s="19">
        <v>3532575</v>
      </c>
      <c r="T217" s="16">
        <v>0</v>
      </c>
      <c r="U217" s="17">
        <v>0</v>
      </c>
      <c r="V217" s="17">
        <v>0</v>
      </c>
      <c r="W217" s="19">
        <v>0</v>
      </c>
    </row>
    <row r="218" spans="1:23" ht="12.75">
      <c r="A218" s="13" t="s">
        <v>8</v>
      </c>
      <c r="B218" s="14" t="s">
        <v>210</v>
      </c>
      <c r="C218" s="15" t="s">
        <v>209</v>
      </c>
      <c r="D218" s="16">
        <v>153363891</v>
      </c>
      <c r="E218" s="17">
        <v>156325325</v>
      </c>
      <c r="F218" s="17">
        <v>95649401</v>
      </c>
      <c r="G218" s="18">
        <f t="shared" si="42"/>
        <v>0.611861200352534</v>
      </c>
      <c r="H218" s="16">
        <v>75040</v>
      </c>
      <c r="I218" s="17">
        <v>8592647</v>
      </c>
      <c r="J218" s="17">
        <v>572827</v>
      </c>
      <c r="K218" s="16">
        <v>9240514</v>
      </c>
      <c r="L218" s="16">
        <v>11852433</v>
      </c>
      <c r="M218" s="17">
        <v>20410299</v>
      </c>
      <c r="N218" s="17">
        <v>18335580</v>
      </c>
      <c r="O218" s="16">
        <v>50598312</v>
      </c>
      <c r="P218" s="16">
        <v>14857587</v>
      </c>
      <c r="Q218" s="17">
        <v>7565421</v>
      </c>
      <c r="R218" s="17">
        <v>13387567</v>
      </c>
      <c r="S218" s="19">
        <v>35810575</v>
      </c>
      <c r="T218" s="16">
        <v>0</v>
      </c>
      <c r="U218" s="17">
        <v>0</v>
      </c>
      <c r="V218" s="17">
        <v>0</v>
      </c>
      <c r="W218" s="19">
        <v>0</v>
      </c>
    </row>
    <row r="219" spans="1:23" ht="12.75">
      <c r="A219" s="13" t="s">
        <v>8</v>
      </c>
      <c r="B219" s="14" t="s">
        <v>208</v>
      </c>
      <c r="C219" s="15" t="s">
        <v>207</v>
      </c>
      <c r="D219" s="16">
        <v>121003000</v>
      </c>
      <c r="E219" s="17">
        <v>121002450</v>
      </c>
      <c r="F219" s="17">
        <v>85988094</v>
      </c>
      <c r="G219" s="18">
        <f t="shared" si="42"/>
        <v>0.7106310161488466</v>
      </c>
      <c r="H219" s="16">
        <v>10976413</v>
      </c>
      <c r="I219" s="17">
        <v>38058509</v>
      </c>
      <c r="J219" s="17">
        <v>1654837</v>
      </c>
      <c r="K219" s="16">
        <v>50689759</v>
      </c>
      <c r="L219" s="16">
        <v>0</v>
      </c>
      <c r="M219" s="17">
        <v>0</v>
      </c>
      <c r="N219" s="17">
        <v>22438000</v>
      </c>
      <c r="O219" s="16">
        <v>22438000</v>
      </c>
      <c r="P219" s="16">
        <v>1990986</v>
      </c>
      <c r="Q219" s="17">
        <v>1790132</v>
      </c>
      <c r="R219" s="17">
        <v>9079217</v>
      </c>
      <c r="S219" s="19">
        <v>12860335</v>
      </c>
      <c r="T219" s="16">
        <v>0</v>
      </c>
      <c r="U219" s="17">
        <v>0</v>
      </c>
      <c r="V219" s="17">
        <v>0</v>
      </c>
      <c r="W219" s="19">
        <v>0</v>
      </c>
    </row>
    <row r="220" spans="1:23" ht="12.75">
      <c r="A220" s="13" t="s">
        <v>5</v>
      </c>
      <c r="B220" s="14" t="s">
        <v>206</v>
      </c>
      <c r="C220" s="15" t="s">
        <v>205</v>
      </c>
      <c r="D220" s="16">
        <v>29384500</v>
      </c>
      <c r="E220" s="17">
        <v>25498452</v>
      </c>
      <c r="F220" s="17">
        <v>12305473</v>
      </c>
      <c r="G220" s="18">
        <f t="shared" si="42"/>
        <v>0.4825968650959674</v>
      </c>
      <c r="H220" s="16">
        <v>1580123</v>
      </c>
      <c r="I220" s="17">
        <v>5355829</v>
      </c>
      <c r="J220" s="17">
        <v>868583</v>
      </c>
      <c r="K220" s="16">
        <v>7804535</v>
      </c>
      <c r="L220" s="16">
        <v>68882</v>
      </c>
      <c r="M220" s="17">
        <v>539360</v>
      </c>
      <c r="N220" s="17">
        <v>0</v>
      </c>
      <c r="O220" s="16">
        <v>608242</v>
      </c>
      <c r="P220" s="16">
        <v>689807</v>
      </c>
      <c r="Q220" s="17">
        <v>1288307</v>
      </c>
      <c r="R220" s="17">
        <v>1914582</v>
      </c>
      <c r="S220" s="19">
        <v>3892696</v>
      </c>
      <c r="T220" s="16">
        <v>0</v>
      </c>
      <c r="U220" s="17">
        <v>0</v>
      </c>
      <c r="V220" s="17">
        <v>0</v>
      </c>
      <c r="W220" s="19">
        <v>0</v>
      </c>
    </row>
    <row r="221" spans="1:23" ht="12.75">
      <c r="A221" s="20"/>
      <c r="B221" s="21" t="s">
        <v>204</v>
      </c>
      <c r="C221" s="22"/>
      <c r="D221" s="23">
        <f>SUM(D214:D220)</f>
        <v>948299074</v>
      </c>
      <c r="E221" s="24">
        <f>SUM(E214:E220)</f>
        <v>961163155</v>
      </c>
      <c r="F221" s="24">
        <f>SUM(F214:F220)</f>
        <v>417136189</v>
      </c>
      <c r="G221" s="25">
        <f t="shared" si="42"/>
        <v>0.4339910314185941</v>
      </c>
      <c r="H221" s="23">
        <f aca="true" t="shared" si="44" ref="H221:W221">SUM(H214:H220)</f>
        <v>12756284</v>
      </c>
      <c r="I221" s="24">
        <f t="shared" si="44"/>
        <v>58851869</v>
      </c>
      <c r="J221" s="24">
        <f t="shared" si="44"/>
        <v>22387224</v>
      </c>
      <c r="K221" s="23">
        <f t="shared" si="44"/>
        <v>93995377</v>
      </c>
      <c r="L221" s="23">
        <f t="shared" si="44"/>
        <v>23553091</v>
      </c>
      <c r="M221" s="24">
        <f t="shared" si="44"/>
        <v>67321108</v>
      </c>
      <c r="N221" s="24">
        <f t="shared" si="44"/>
        <v>89103324</v>
      </c>
      <c r="O221" s="23">
        <f t="shared" si="44"/>
        <v>179977523</v>
      </c>
      <c r="P221" s="23">
        <f t="shared" si="44"/>
        <v>43300471</v>
      </c>
      <c r="Q221" s="24">
        <f t="shared" si="44"/>
        <v>27795799</v>
      </c>
      <c r="R221" s="24">
        <f t="shared" si="44"/>
        <v>72067019</v>
      </c>
      <c r="S221" s="26">
        <f t="shared" si="44"/>
        <v>143163289</v>
      </c>
      <c r="T221" s="23">
        <f t="shared" si="44"/>
        <v>0</v>
      </c>
      <c r="U221" s="24">
        <f t="shared" si="44"/>
        <v>0</v>
      </c>
      <c r="V221" s="24">
        <f t="shared" si="44"/>
        <v>0</v>
      </c>
      <c r="W221" s="26">
        <f t="shared" si="44"/>
        <v>0</v>
      </c>
    </row>
    <row r="222" spans="1:23" ht="12.75">
      <c r="A222" s="13" t="s">
        <v>8</v>
      </c>
      <c r="B222" s="14" t="s">
        <v>203</v>
      </c>
      <c r="C222" s="15" t="s">
        <v>202</v>
      </c>
      <c r="D222" s="16">
        <v>112170049</v>
      </c>
      <c r="E222" s="17">
        <v>116769049</v>
      </c>
      <c r="F222" s="17">
        <v>61270742</v>
      </c>
      <c r="G222" s="18">
        <f t="shared" si="42"/>
        <v>0.5247173161442806</v>
      </c>
      <c r="H222" s="16">
        <v>5313669</v>
      </c>
      <c r="I222" s="17">
        <v>4057042</v>
      </c>
      <c r="J222" s="17">
        <v>4091434</v>
      </c>
      <c r="K222" s="16">
        <v>13462145</v>
      </c>
      <c r="L222" s="16">
        <v>170376</v>
      </c>
      <c r="M222" s="17">
        <v>4410358</v>
      </c>
      <c r="N222" s="17">
        <v>803212</v>
      </c>
      <c r="O222" s="16">
        <v>5383946</v>
      </c>
      <c r="P222" s="16">
        <v>12869556</v>
      </c>
      <c r="Q222" s="17">
        <v>2717489</v>
      </c>
      <c r="R222" s="17">
        <v>26837606</v>
      </c>
      <c r="S222" s="19">
        <v>42424651</v>
      </c>
      <c r="T222" s="16">
        <v>0</v>
      </c>
      <c r="U222" s="17">
        <v>0</v>
      </c>
      <c r="V222" s="17">
        <v>0</v>
      </c>
      <c r="W222" s="19">
        <v>0</v>
      </c>
    </row>
    <row r="223" spans="1:23" ht="12.75">
      <c r="A223" s="13" t="s">
        <v>8</v>
      </c>
      <c r="B223" s="14" t="s">
        <v>201</v>
      </c>
      <c r="C223" s="15" t="s">
        <v>200</v>
      </c>
      <c r="D223" s="16">
        <v>259173883</v>
      </c>
      <c r="E223" s="17">
        <v>259173883</v>
      </c>
      <c r="F223" s="17">
        <v>97616683</v>
      </c>
      <c r="G223" s="18">
        <f t="shared" si="42"/>
        <v>0.37664552411710406</v>
      </c>
      <c r="H223" s="16">
        <v>5806936</v>
      </c>
      <c r="I223" s="17">
        <v>12952248</v>
      </c>
      <c r="J223" s="17">
        <v>12070610</v>
      </c>
      <c r="K223" s="16">
        <v>30829794</v>
      </c>
      <c r="L223" s="16">
        <v>14013688</v>
      </c>
      <c r="M223" s="17">
        <v>12386702</v>
      </c>
      <c r="N223" s="17">
        <v>9643175</v>
      </c>
      <c r="O223" s="16">
        <v>36043565</v>
      </c>
      <c r="P223" s="16">
        <v>7733385</v>
      </c>
      <c r="Q223" s="17">
        <v>14364695</v>
      </c>
      <c r="R223" s="17">
        <v>8645244</v>
      </c>
      <c r="S223" s="19">
        <v>30743324</v>
      </c>
      <c r="T223" s="16">
        <v>0</v>
      </c>
      <c r="U223" s="17">
        <v>0</v>
      </c>
      <c r="V223" s="17">
        <v>0</v>
      </c>
      <c r="W223" s="19">
        <v>0</v>
      </c>
    </row>
    <row r="224" spans="1:23" ht="12.75">
      <c r="A224" s="13" t="s">
        <v>8</v>
      </c>
      <c r="B224" s="14" t="s">
        <v>199</v>
      </c>
      <c r="C224" s="15" t="s">
        <v>198</v>
      </c>
      <c r="D224" s="16">
        <v>553040515</v>
      </c>
      <c r="E224" s="17">
        <v>540283743</v>
      </c>
      <c r="F224" s="17">
        <v>451699652</v>
      </c>
      <c r="G224" s="18">
        <f t="shared" si="42"/>
        <v>0.836041539010364</v>
      </c>
      <c r="H224" s="16">
        <v>84085140</v>
      </c>
      <c r="I224" s="17">
        <v>84085140</v>
      </c>
      <c r="J224" s="17">
        <v>13651347</v>
      </c>
      <c r="K224" s="16">
        <v>181821627</v>
      </c>
      <c r="L224" s="16">
        <v>24864973</v>
      </c>
      <c r="M224" s="17">
        <v>11170834</v>
      </c>
      <c r="N224" s="17">
        <v>47636360</v>
      </c>
      <c r="O224" s="16">
        <v>83672167</v>
      </c>
      <c r="P224" s="16">
        <v>62085785</v>
      </c>
      <c r="Q224" s="17">
        <v>50930187</v>
      </c>
      <c r="R224" s="17">
        <v>73189886</v>
      </c>
      <c r="S224" s="19">
        <v>186205858</v>
      </c>
      <c r="T224" s="16">
        <v>0</v>
      </c>
      <c r="U224" s="17">
        <v>0</v>
      </c>
      <c r="V224" s="17">
        <v>0</v>
      </c>
      <c r="W224" s="19">
        <v>0</v>
      </c>
    </row>
    <row r="225" spans="1:23" ht="12.75">
      <c r="A225" s="13" t="s">
        <v>8</v>
      </c>
      <c r="B225" s="14" t="s">
        <v>197</v>
      </c>
      <c r="C225" s="15" t="s">
        <v>196</v>
      </c>
      <c r="D225" s="16">
        <v>607133896</v>
      </c>
      <c r="E225" s="17">
        <v>612978591</v>
      </c>
      <c r="F225" s="17">
        <v>289417370</v>
      </c>
      <c r="G225" s="18">
        <f t="shared" si="42"/>
        <v>0.4721492304125186</v>
      </c>
      <c r="H225" s="16">
        <v>0</v>
      </c>
      <c r="I225" s="17">
        <v>2996558</v>
      </c>
      <c r="J225" s="17">
        <v>10096564</v>
      </c>
      <c r="K225" s="16">
        <v>13093122</v>
      </c>
      <c r="L225" s="16">
        <v>46138082</v>
      </c>
      <c r="M225" s="17">
        <v>24143846</v>
      </c>
      <c r="N225" s="17">
        <v>98237835</v>
      </c>
      <c r="O225" s="16">
        <v>168519763</v>
      </c>
      <c r="P225" s="16">
        <v>33334709</v>
      </c>
      <c r="Q225" s="17">
        <v>31961221</v>
      </c>
      <c r="R225" s="17">
        <v>42508555</v>
      </c>
      <c r="S225" s="19">
        <v>107804485</v>
      </c>
      <c r="T225" s="16">
        <v>0</v>
      </c>
      <c r="U225" s="17">
        <v>0</v>
      </c>
      <c r="V225" s="17">
        <v>0</v>
      </c>
      <c r="W225" s="19">
        <v>0</v>
      </c>
    </row>
    <row r="226" spans="1:23" ht="12.75">
      <c r="A226" s="13" t="s">
        <v>5</v>
      </c>
      <c r="B226" s="14" t="s">
        <v>195</v>
      </c>
      <c r="C226" s="15" t="s">
        <v>194</v>
      </c>
      <c r="D226" s="16">
        <v>44547000</v>
      </c>
      <c r="E226" s="17">
        <v>39267000</v>
      </c>
      <c r="F226" s="17">
        <v>5220438</v>
      </c>
      <c r="G226" s="18">
        <f t="shared" si="42"/>
        <v>0.13294720757888304</v>
      </c>
      <c r="H226" s="16">
        <v>22850</v>
      </c>
      <c r="I226" s="17">
        <v>103189</v>
      </c>
      <c r="J226" s="17">
        <v>238912</v>
      </c>
      <c r="K226" s="16">
        <v>364951</v>
      </c>
      <c r="L226" s="16">
        <v>813062</v>
      </c>
      <c r="M226" s="17">
        <v>4291</v>
      </c>
      <c r="N226" s="17">
        <v>1709898</v>
      </c>
      <c r="O226" s="16">
        <v>2527251</v>
      </c>
      <c r="P226" s="16">
        <v>194054</v>
      </c>
      <c r="Q226" s="17">
        <v>658771</v>
      </c>
      <c r="R226" s="17">
        <v>1475411</v>
      </c>
      <c r="S226" s="19">
        <v>2328236</v>
      </c>
      <c r="T226" s="16">
        <v>0</v>
      </c>
      <c r="U226" s="17">
        <v>0</v>
      </c>
      <c r="V226" s="17">
        <v>0</v>
      </c>
      <c r="W226" s="19">
        <v>0</v>
      </c>
    </row>
    <row r="227" spans="1:23" ht="12.75">
      <c r="A227" s="20"/>
      <c r="B227" s="21" t="s">
        <v>193</v>
      </c>
      <c r="C227" s="22"/>
      <c r="D227" s="23">
        <f>SUM(D222:D226)</f>
        <v>1576065343</v>
      </c>
      <c r="E227" s="24">
        <f>SUM(E222:E226)</f>
        <v>1568472266</v>
      </c>
      <c r="F227" s="24">
        <f>SUM(F222:F226)</f>
        <v>905224885</v>
      </c>
      <c r="G227" s="25">
        <f t="shared" si="42"/>
        <v>0.5771379606912348</v>
      </c>
      <c r="H227" s="23">
        <f aca="true" t="shared" si="45" ref="H227:W227">SUM(H222:H226)</f>
        <v>95228595</v>
      </c>
      <c r="I227" s="24">
        <f t="shared" si="45"/>
        <v>104194177</v>
      </c>
      <c r="J227" s="24">
        <f t="shared" si="45"/>
        <v>40148867</v>
      </c>
      <c r="K227" s="23">
        <f t="shared" si="45"/>
        <v>239571639</v>
      </c>
      <c r="L227" s="23">
        <f t="shared" si="45"/>
        <v>86000181</v>
      </c>
      <c r="M227" s="24">
        <f t="shared" si="45"/>
        <v>52116031</v>
      </c>
      <c r="N227" s="24">
        <f t="shared" si="45"/>
        <v>158030480</v>
      </c>
      <c r="O227" s="23">
        <f t="shared" si="45"/>
        <v>296146692</v>
      </c>
      <c r="P227" s="23">
        <f t="shared" si="45"/>
        <v>116217489</v>
      </c>
      <c r="Q227" s="24">
        <f t="shared" si="45"/>
        <v>100632363</v>
      </c>
      <c r="R227" s="24">
        <f t="shared" si="45"/>
        <v>152656702</v>
      </c>
      <c r="S227" s="26">
        <f t="shared" si="45"/>
        <v>369506554</v>
      </c>
      <c r="T227" s="23">
        <f t="shared" si="45"/>
        <v>0</v>
      </c>
      <c r="U227" s="24">
        <f t="shared" si="45"/>
        <v>0</v>
      </c>
      <c r="V227" s="24">
        <f t="shared" si="45"/>
        <v>0</v>
      </c>
      <c r="W227" s="26">
        <f t="shared" si="45"/>
        <v>0</v>
      </c>
    </row>
    <row r="228" spans="1:23" ht="12.75">
      <c r="A228" s="20"/>
      <c r="B228" s="21" t="s">
        <v>192</v>
      </c>
      <c r="C228" s="22"/>
      <c r="D228" s="23">
        <f>SUM(D205:D212,D214:D220,D222:D226)</f>
        <v>3152048455</v>
      </c>
      <c r="E228" s="24">
        <f>SUM(E205:E212,E214:E220,E222:E226)</f>
        <v>3160904223</v>
      </c>
      <c r="F228" s="24">
        <f>SUM(F205:F212,F214:F220,F222:F226)</f>
        <v>1698269540</v>
      </c>
      <c r="G228" s="25">
        <f t="shared" si="42"/>
        <v>0.537273330726921</v>
      </c>
      <c r="H228" s="23">
        <f aca="true" t="shared" si="46" ref="H228:W228">SUM(H205:H212,H214:H220,H222:H226)</f>
        <v>166193577</v>
      </c>
      <c r="I228" s="24">
        <f t="shared" si="46"/>
        <v>187774048</v>
      </c>
      <c r="J228" s="24">
        <f t="shared" si="46"/>
        <v>106435734</v>
      </c>
      <c r="K228" s="23">
        <f t="shared" si="46"/>
        <v>460403359</v>
      </c>
      <c r="L228" s="23">
        <f t="shared" si="46"/>
        <v>130363425</v>
      </c>
      <c r="M228" s="24">
        <f t="shared" si="46"/>
        <v>148781870</v>
      </c>
      <c r="N228" s="24">
        <f t="shared" si="46"/>
        <v>335130809</v>
      </c>
      <c r="O228" s="23">
        <f t="shared" si="46"/>
        <v>614276104</v>
      </c>
      <c r="P228" s="23">
        <f t="shared" si="46"/>
        <v>176454752</v>
      </c>
      <c r="Q228" s="24">
        <f t="shared" si="46"/>
        <v>155690474</v>
      </c>
      <c r="R228" s="24">
        <f t="shared" si="46"/>
        <v>291444851</v>
      </c>
      <c r="S228" s="26">
        <f t="shared" si="46"/>
        <v>623590077</v>
      </c>
      <c r="T228" s="23">
        <f t="shared" si="46"/>
        <v>0</v>
      </c>
      <c r="U228" s="24">
        <f t="shared" si="46"/>
        <v>0</v>
      </c>
      <c r="V228" s="24">
        <f t="shared" si="46"/>
        <v>0</v>
      </c>
      <c r="W228" s="26">
        <f t="shared" si="46"/>
        <v>0</v>
      </c>
    </row>
    <row r="229" spans="1:23" ht="12.75">
      <c r="A229" s="8"/>
      <c r="B229" s="9" t="s">
        <v>72</v>
      </c>
      <c r="C229" s="10"/>
      <c r="D229" s="27"/>
      <c r="E229" s="28"/>
      <c r="F229" s="28"/>
      <c r="G229" s="29"/>
      <c r="H229" s="27"/>
      <c r="I229" s="28"/>
      <c r="J229" s="28"/>
      <c r="K229" s="27"/>
      <c r="L229" s="27"/>
      <c r="M229" s="28"/>
      <c r="N229" s="28"/>
      <c r="O229" s="27"/>
      <c r="P229" s="27"/>
      <c r="Q229" s="28"/>
      <c r="R229" s="28"/>
      <c r="S229" s="30"/>
      <c r="T229" s="27"/>
      <c r="U229" s="28"/>
      <c r="V229" s="28"/>
      <c r="W229" s="30"/>
    </row>
    <row r="230" spans="1:23" ht="12.75">
      <c r="A230" s="12"/>
      <c r="B230" s="9" t="s">
        <v>191</v>
      </c>
      <c r="C230" s="10"/>
      <c r="D230" s="27"/>
      <c r="E230" s="28"/>
      <c r="F230" s="28"/>
      <c r="G230" s="29"/>
      <c r="H230" s="27"/>
      <c r="I230" s="28"/>
      <c r="J230" s="28"/>
      <c r="K230" s="27"/>
      <c r="L230" s="27"/>
      <c r="M230" s="28"/>
      <c r="N230" s="28"/>
      <c r="O230" s="27"/>
      <c r="P230" s="27"/>
      <c r="Q230" s="28"/>
      <c r="R230" s="28"/>
      <c r="S230" s="30"/>
      <c r="T230" s="27"/>
      <c r="U230" s="28"/>
      <c r="V230" s="28"/>
      <c r="W230" s="30"/>
    </row>
    <row r="231" spans="1:23" ht="12.75">
      <c r="A231" s="13" t="s">
        <v>8</v>
      </c>
      <c r="B231" s="14" t="s">
        <v>190</v>
      </c>
      <c r="C231" s="15" t="s">
        <v>189</v>
      </c>
      <c r="D231" s="16">
        <v>208438041</v>
      </c>
      <c r="E231" s="17">
        <v>208438041</v>
      </c>
      <c r="F231" s="17">
        <v>101288983</v>
      </c>
      <c r="G231" s="18">
        <f aca="true" t="shared" si="47" ref="G231:G257">IF($E231=0,0,$F231/$E231)</f>
        <v>0.4859428850609856</v>
      </c>
      <c r="H231" s="16">
        <v>6949619</v>
      </c>
      <c r="I231" s="17">
        <v>8451997</v>
      </c>
      <c r="J231" s="17">
        <v>3172895</v>
      </c>
      <c r="K231" s="16">
        <v>18574511</v>
      </c>
      <c r="L231" s="16">
        <v>13328366</v>
      </c>
      <c r="M231" s="17">
        <v>16544788</v>
      </c>
      <c r="N231" s="17">
        <v>34658646</v>
      </c>
      <c r="O231" s="16">
        <v>64531800</v>
      </c>
      <c r="P231" s="16">
        <v>868620</v>
      </c>
      <c r="Q231" s="17">
        <v>0</v>
      </c>
      <c r="R231" s="17">
        <v>17314052</v>
      </c>
      <c r="S231" s="19">
        <v>18182672</v>
      </c>
      <c r="T231" s="16">
        <v>0</v>
      </c>
      <c r="U231" s="17">
        <v>0</v>
      </c>
      <c r="V231" s="17">
        <v>0</v>
      </c>
      <c r="W231" s="19">
        <v>0</v>
      </c>
    </row>
    <row r="232" spans="1:23" ht="12.75">
      <c r="A232" s="13" t="s">
        <v>8</v>
      </c>
      <c r="B232" s="14" t="s">
        <v>188</v>
      </c>
      <c r="C232" s="15" t="s">
        <v>187</v>
      </c>
      <c r="D232" s="16">
        <v>301005000</v>
      </c>
      <c r="E232" s="17">
        <v>311487130</v>
      </c>
      <c r="F232" s="17">
        <v>117435260</v>
      </c>
      <c r="G232" s="18">
        <f t="shared" si="47"/>
        <v>0.37701480635813106</v>
      </c>
      <c r="H232" s="16">
        <v>0</v>
      </c>
      <c r="I232" s="17">
        <v>3532547</v>
      </c>
      <c r="J232" s="17">
        <v>9329149</v>
      </c>
      <c r="K232" s="16">
        <v>12861696</v>
      </c>
      <c r="L232" s="16">
        <v>13205813</v>
      </c>
      <c r="M232" s="17">
        <v>14404328</v>
      </c>
      <c r="N232" s="17">
        <v>25814205</v>
      </c>
      <c r="O232" s="16">
        <v>53424346</v>
      </c>
      <c r="P232" s="16">
        <v>6209687</v>
      </c>
      <c r="Q232" s="17">
        <v>23166589</v>
      </c>
      <c r="R232" s="17">
        <v>21772942</v>
      </c>
      <c r="S232" s="19">
        <v>51149218</v>
      </c>
      <c r="T232" s="16">
        <v>0</v>
      </c>
      <c r="U232" s="17">
        <v>0</v>
      </c>
      <c r="V232" s="17">
        <v>0</v>
      </c>
      <c r="W232" s="19">
        <v>0</v>
      </c>
    </row>
    <row r="233" spans="1:23" ht="12.75">
      <c r="A233" s="13" t="s">
        <v>8</v>
      </c>
      <c r="B233" s="14" t="s">
        <v>186</v>
      </c>
      <c r="C233" s="15" t="s">
        <v>185</v>
      </c>
      <c r="D233" s="16">
        <v>581218800</v>
      </c>
      <c r="E233" s="17">
        <v>624207647</v>
      </c>
      <c r="F233" s="17">
        <v>334514014</v>
      </c>
      <c r="G233" s="18">
        <f t="shared" si="47"/>
        <v>0.5359018198634788</v>
      </c>
      <c r="H233" s="16">
        <v>12409086</v>
      </c>
      <c r="I233" s="17">
        <v>0</v>
      </c>
      <c r="J233" s="17">
        <v>60589969</v>
      </c>
      <c r="K233" s="16">
        <v>72999055</v>
      </c>
      <c r="L233" s="16">
        <v>48936181</v>
      </c>
      <c r="M233" s="17">
        <v>85666517</v>
      </c>
      <c r="N233" s="17">
        <v>22524205</v>
      </c>
      <c r="O233" s="16">
        <v>157126903</v>
      </c>
      <c r="P233" s="16">
        <v>25885407</v>
      </c>
      <c r="Q233" s="17">
        <v>48714584</v>
      </c>
      <c r="R233" s="17">
        <v>29788065</v>
      </c>
      <c r="S233" s="19">
        <v>104388056</v>
      </c>
      <c r="T233" s="16">
        <v>0</v>
      </c>
      <c r="U233" s="17">
        <v>0</v>
      </c>
      <c r="V233" s="17">
        <v>0</v>
      </c>
      <c r="W233" s="19">
        <v>0</v>
      </c>
    </row>
    <row r="234" spans="1:23" ht="12.75">
      <c r="A234" s="13" t="s">
        <v>8</v>
      </c>
      <c r="B234" s="14" t="s">
        <v>184</v>
      </c>
      <c r="C234" s="15" t="s">
        <v>183</v>
      </c>
      <c r="D234" s="16">
        <v>44926700</v>
      </c>
      <c r="E234" s="17">
        <v>44926700</v>
      </c>
      <c r="F234" s="17">
        <v>9863643</v>
      </c>
      <c r="G234" s="18">
        <f t="shared" si="47"/>
        <v>0.21954968871517383</v>
      </c>
      <c r="H234" s="16">
        <v>0</v>
      </c>
      <c r="I234" s="17">
        <v>0</v>
      </c>
      <c r="J234" s="17">
        <v>0</v>
      </c>
      <c r="K234" s="16">
        <v>0</v>
      </c>
      <c r="L234" s="16">
        <v>0</v>
      </c>
      <c r="M234" s="17">
        <v>5715571</v>
      </c>
      <c r="N234" s="17">
        <v>0</v>
      </c>
      <c r="O234" s="16">
        <v>5715571</v>
      </c>
      <c r="P234" s="16">
        <v>2800926</v>
      </c>
      <c r="Q234" s="17">
        <v>1347146</v>
      </c>
      <c r="R234" s="17">
        <v>0</v>
      </c>
      <c r="S234" s="19">
        <v>4148072</v>
      </c>
      <c r="T234" s="16">
        <v>0</v>
      </c>
      <c r="U234" s="17">
        <v>0</v>
      </c>
      <c r="V234" s="17">
        <v>0</v>
      </c>
      <c r="W234" s="19">
        <v>0</v>
      </c>
    </row>
    <row r="235" spans="1:23" ht="12.75">
      <c r="A235" s="13" t="s">
        <v>8</v>
      </c>
      <c r="B235" s="14" t="s">
        <v>182</v>
      </c>
      <c r="C235" s="15" t="s">
        <v>181</v>
      </c>
      <c r="D235" s="16">
        <v>214679913</v>
      </c>
      <c r="E235" s="17">
        <v>214679913</v>
      </c>
      <c r="F235" s="17">
        <v>116776061</v>
      </c>
      <c r="G235" s="18">
        <f t="shared" si="47"/>
        <v>0.5439542962736341</v>
      </c>
      <c r="H235" s="16">
        <v>3500740</v>
      </c>
      <c r="I235" s="17">
        <v>7605552</v>
      </c>
      <c r="J235" s="17">
        <v>1985358</v>
      </c>
      <c r="K235" s="16">
        <v>13091650</v>
      </c>
      <c r="L235" s="16">
        <v>12950828</v>
      </c>
      <c r="M235" s="17">
        <v>17602216</v>
      </c>
      <c r="N235" s="17">
        <v>35804891</v>
      </c>
      <c r="O235" s="16">
        <v>66357935</v>
      </c>
      <c r="P235" s="16">
        <v>2733864</v>
      </c>
      <c r="Q235" s="17">
        <v>17694059</v>
      </c>
      <c r="R235" s="17">
        <v>16898553</v>
      </c>
      <c r="S235" s="19">
        <v>37326476</v>
      </c>
      <c r="T235" s="16">
        <v>0</v>
      </c>
      <c r="U235" s="17">
        <v>0</v>
      </c>
      <c r="V235" s="17">
        <v>0</v>
      </c>
      <c r="W235" s="19">
        <v>0</v>
      </c>
    </row>
    <row r="236" spans="1:23" ht="12.75">
      <c r="A236" s="13" t="s">
        <v>5</v>
      </c>
      <c r="B236" s="14" t="s">
        <v>180</v>
      </c>
      <c r="C236" s="15" t="s">
        <v>179</v>
      </c>
      <c r="D236" s="16">
        <v>3573000</v>
      </c>
      <c r="E236" s="17">
        <v>21302603</v>
      </c>
      <c r="F236" s="17">
        <v>766702</v>
      </c>
      <c r="G236" s="18">
        <f t="shared" si="47"/>
        <v>0.0359910007241838</v>
      </c>
      <c r="H236" s="16">
        <v>0</v>
      </c>
      <c r="I236" s="17">
        <v>0</v>
      </c>
      <c r="J236" s="17">
        <v>0</v>
      </c>
      <c r="K236" s="16">
        <v>0</v>
      </c>
      <c r="L236" s="16">
        <v>0</v>
      </c>
      <c r="M236" s="17">
        <v>2894</v>
      </c>
      <c r="N236" s="17">
        <v>0</v>
      </c>
      <c r="O236" s="16">
        <v>2894</v>
      </c>
      <c r="P236" s="16">
        <v>56940</v>
      </c>
      <c r="Q236" s="17">
        <v>48809</v>
      </c>
      <c r="R236" s="17">
        <v>658059</v>
      </c>
      <c r="S236" s="19">
        <v>763808</v>
      </c>
      <c r="T236" s="16">
        <v>0</v>
      </c>
      <c r="U236" s="17">
        <v>0</v>
      </c>
      <c r="V236" s="17">
        <v>0</v>
      </c>
      <c r="W236" s="19">
        <v>0</v>
      </c>
    </row>
    <row r="237" spans="1:23" ht="12.75">
      <c r="A237" s="20"/>
      <c r="B237" s="21" t="s">
        <v>178</v>
      </c>
      <c r="C237" s="22"/>
      <c r="D237" s="23">
        <f>SUM(D231:D236)</f>
        <v>1353841454</v>
      </c>
      <c r="E237" s="24">
        <f>SUM(E231:E236)</f>
        <v>1425042034</v>
      </c>
      <c r="F237" s="24">
        <f>SUM(F231:F236)</f>
        <v>680644663</v>
      </c>
      <c r="G237" s="25">
        <f t="shared" si="47"/>
        <v>0.47763128859397563</v>
      </c>
      <c r="H237" s="23">
        <f aca="true" t="shared" si="48" ref="H237:W237">SUM(H231:H236)</f>
        <v>22859445</v>
      </c>
      <c r="I237" s="24">
        <f t="shared" si="48"/>
        <v>19590096</v>
      </c>
      <c r="J237" s="24">
        <f t="shared" si="48"/>
        <v>75077371</v>
      </c>
      <c r="K237" s="23">
        <f t="shared" si="48"/>
        <v>117526912</v>
      </c>
      <c r="L237" s="23">
        <f t="shared" si="48"/>
        <v>88421188</v>
      </c>
      <c r="M237" s="24">
        <f t="shared" si="48"/>
        <v>139936314</v>
      </c>
      <c r="N237" s="24">
        <f t="shared" si="48"/>
        <v>118801947</v>
      </c>
      <c r="O237" s="23">
        <f t="shared" si="48"/>
        <v>347159449</v>
      </c>
      <c r="P237" s="23">
        <f t="shared" si="48"/>
        <v>38555444</v>
      </c>
      <c r="Q237" s="24">
        <f t="shared" si="48"/>
        <v>90971187</v>
      </c>
      <c r="R237" s="24">
        <f t="shared" si="48"/>
        <v>86431671</v>
      </c>
      <c r="S237" s="26">
        <f t="shared" si="48"/>
        <v>215958302</v>
      </c>
      <c r="T237" s="23">
        <f t="shared" si="48"/>
        <v>0</v>
      </c>
      <c r="U237" s="24">
        <f t="shared" si="48"/>
        <v>0</v>
      </c>
      <c r="V237" s="24">
        <f t="shared" si="48"/>
        <v>0</v>
      </c>
      <c r="W237" s="26">
        <f t="shared" si="48"/>
        <v>0</v>
      </c>
    </row>
    <row r="238" spans="1:23" ht="12.75">
      <c r="A238" s="13" t="s">
        <v>8</v>
      </c>
      <c r="B238" s="14" t="s">
        <v>177</v>
      </c>
      <c r="C238" s="15" t="s">
        <v>176</v>
      </c>
      <c r="D238" s="16">
        <v>34012050</v>
      </c>
      <c r="E238" s="17">
        <v>46972553</v>
      </c>
      <c r="F238" s="17">
        <v>21569903</v>
      </c>
      <c r="G238" s="18">
        <f t="shared" si="47"/>
        <v>0.45920227073882913</v>
      </c>
      <c r="H238" s="16">
        <v>0</v>
      </c>
      <c r="I238" s="17">
        <v>3072789</v>
      </c>
      <c r="J238" s="17">
        <v>3897787</v>
      </c>
      <c r="K238" s="16">
        <v>6970576</v>
      </c>
      <c r="L238" s="16">
        <v>1446486</v>
      </c>
      <c r="M238" s="17">
        <v>5976679</v>
      </c>
      <c r="N238" s="17">
        <v>6559905</v>
      </c>
      <c r="O238" s="16">
        <v>13983070</v>
      </c>
      <c r="P238" s="16">
        <v>0</v>
      </c>
      <c r="Q238" s="17">
        <v>595257</v>
      </c>
      <c r="R238" s="17">
        <v>21000</v>
      </c>
      <c r="S238" s="19">
        <v>616257</v>
      </c>
      <c r="T238" s="16">
        <v>0</v>
      </c>
      <c r="U238" s="17">
        <v>0</v>
      </c>
      <c r="V238" s="17">
        <v>0</v>
      </c>
      <c r="W238" s="19">
        <v>0</v>
      </c>
    </row>
    <row r="239" spans="1:23" ht="12.75">
      <c r="A239" s="13" t="s">
        <v>8</v>
      </c>
      <c r="B239" s="14" t="s">
        <v>175</v>
      </c>
      <c r="C239" s="15" t="s">
        <v>174</v>
      </c>
      <c r="D239" s="16">
        <v>29730000</v>
      </c>
      <c r="E239" s="17">
        <v>29730000</v>
      </c>
      <c r="F239" s="17">
        <v>24639610</v>
      </c>
      <c r="G239" s="18">
        <f t="shared" si="47"/>
        <v>0.8287793474604777</v>
      </c>
      <c r="H239" s="16">
        <v>0</v>
      </c>
      <c r="I239" s="17">
        <v>6105758</v>
      </c>
      <c r="J239" s="17">
        <v>6105758</v>
      </c>
      <c r="K239" s="16">
        <v>12211516</v>
      </c>
      <c r="L239" s="16">
        <v>0</v>
      </c>
      <c r="M239" s="17">
        <v>0</v>
      </c>
      <c r="N239" s="17">
        <v>10372800</v>
      </c>
      <c r="O239" s="16">
        <v>10372800</v>
      </c>
      <c r="P239" s="16">
        <v>2055294</v>
      </c>
      <c r="Q239" s="17">
        <v>0</v>
      </c>
      <c r="R239" s="17">
        <v>0</v>
      </c>
      <c r="S239" s="19">
        <v>2055294</v>
      </c>
      <c r="T239" s="16">
        <v>0</v>
      </c>
      <c r="U239" s="17">
        <v>0</v>
      </c>
      <c r="V239" s="17">
        <v>0</v>
      </c>
      <c r="W239" s="19">
        <v>0</v>
      </c>
    </row>
    <row r="240" spans="1:23" ht="12.75">
      <c r="A240" s="13" t="s">
        <v>8</v>
      </c>
      <c r="B240" s="14" t="s">
        <v>173</v>
      </c>
      <c r="C240" s="15" t="s">
        <v>172</v>
      </c>
      <c r="D240" s="16">
        <v>140265947</v>
      </c>
      <c r="E240" s="17">
        <v>140265947</v>
      </c>
      <c r="F240" s="17">
        <v>473775448</v>
      </c>
      <c r="G240" s="18">
        <f t="shared" si="47"/>
        <v>3.377694002949982</v>
      </c>
      <c r="H240" s="16">
        <v>7040249</v>
      </c>
      <c r="I240" s="17">
        <v>804530</v>
      </c>
      <c r="J240" s="17">
        <v>0</v>
      </c>
      <c r="K240" s="16">
        <v>7844779</v>
      </c>
      <c r="L240" s="16">
        <v>2723991</v>
      </c>
      <c r="M240" s="17">
        <v>86663772</v>
      </c>
      <c r="N240" s="17">
        <v>12233320</v>
      </c>
      <c r="O240" s="16">
        <v>101621083</v>
      </c>
      <c r="P240" s="16">
        <v>827456</v>
      </c>
      <c r="Q240" s="17">
        <v>361397523</v>
      </c>
      <c r="R240" s="17">
        <v>2084607</v>
      </c>
      <c r="S240" s="19">
        <v>364309586</v>
      </c>
      <c r="T240" s="16">
        <v>0</v>
      </c>
      <c r="U240" s="17">
        <v>0</v>
      </c>
      <c r="V240" s="17">
        <v>0</v>
      </c>
      <c r="W240" s="19">
        <v>0</v>
      </c>
    </row>
    <row r="241" spans="1:23" ht="12.75">
      <c r="A241" s="13" t="s">
        <v>8</v>
      </c>
      <c r="B241" s="14" t="s">
        <v>171</v>
      </c>
      <c r="C241" s="15" t="s">
        <v>170</v>
      </c>
      <c r="D241" s="16">
        <v>55133000</v>
      </c>
      <c r="E241" s="17">
        <v>55133000</v>
      </c>
      <c r="F241" s="17">
        <v>24536102</v>
      </c>
      <c r="G241" s="18">
        <f t="shared" si="47"/>
        <v>0.44503477046415035</v>
      </c>
      <c r="H241" s="16">
        <v>8684005</v>
      </c>
      <c r="I241" s="17">
        <v>5230356</v>
      </c>
      <c r="J241" s="17">
        <v>0</v>
      </c>
      <c r="K241" s="16">
        <v>13914361</v>
      </c>
      <c r="L241" s="16">
        <v>826593</v>
      </c>
      <c r="M241" s="17">
        <v>3492347</v>
      </c>
      <c r="N241" s="17">
        <v>1855762</v>
      </c>
      <c r="O241" s="16">
        <v>6174702</v>
      </c>
      <c r="P241" s="16">
        <v>0</v>
      </c>
      <c r="Q241" s="17">
        <v>1866904</v>
      </c>
      <c r="R241" s="17">
        <v>2580135</v>
      </c>
      <c r="S241" s="19">
        <v>4447039</v>
      </c>
      <c r="T241" s="16">
        <v>0</v>
      </c>
      <c r="U241" s="17">
        <v>0</v>
      </c>
      <c r="V241" s="17">
        <v>0</v>
      </c>
      <c r="W241" s="19">
        <v>0</v>
      </c>
    </row>
    <row r="242" spans="1:23" ht="12.75">
      <c r="A242" s="13" t="s">
        <v>8</v>
      </c>
      <c r="B242" s="14" t="s">
        <v>169</v>
      </c>
      <c r="C242" s="15" t="s">
        <v>168</v>
      </c>
      <c r="D242" s="16">
        <v>66186852</v>
      </c>
      <c r="E242" s="17">
        <v>66186852</v>
      </c>
      <c r="F242" s="17">
        <v>17058574</v>
      </c>
      <c r="G242" s="18">
        <f t="shared" si="47"/>
        <v>0.25773357524240614</v>
      </c>
      <c r="H242" s="16">
        <v>0</v>
      </c>
      <c r="I242" s="17">
        <v>17998</v>
      </c>
      <c r="J242" s="17">
        <v>4620579</v>
      </c>
      <c r="K242" s="16">
        <v>4638577</v>
      </c>
      <c r="L242" s="16">
        <v>0</v>
      </c>
      <c r="M242" s="17">
        <v>0</v>
      </c>
      <c r="N242" s="17">
        <v>6898406</v>
      </c>
      <c r="O242" s="16">
        <v>6898406</v>
      </c>
      <c r="P242" s="16">
        <v>0</v>
      </c>
      <c r="Q242" s="17">
        <v>5096591</v>
      </c>
      <c r="R242" s="17">
        <v>425000</v>
      </c>
      <c r="S242" s="19">
        <v>5521591</v>
      </c>
      <c r="T242" s="16">
        <v>0</v>
      </c>
      <c r="U242" s="17">
        <v>0</v>
      </c>
      <c r="V242" s="17">
        <v>0</v>
      </c>
      <c r="W242" s="19">
        <v>0</v>
      </c>
    </row>
    <row r="243" spans="1:23" ht="12.75">
      <c r="A243" s="13" t="s">
        <v>5</v>
      </c>
      <c r="B243" s="14" t="s">
        <v>167</v>
      </c>
      <c r="C243" s="15" t="s">
        <v>166</v>
      </c>
      <c r="D243" s="16">
        <v>307729846</v>
      </c>
      <c r="E243" s="17">
        <v>302069846</v>
      </c>
      <c r="F243" s="17">
        <v>63728511</v>
      </c>
      <c r="G243" s="18">
        <f t="shared" si="47"/>
        <v>0.21097276621248717</v>
      </c>
      <c r="H243" s="16">
        <v>0</v>
      </c>
      <c r="I243" s="17">
        <v>0</v>
      </c>
      <c r="J243" s="17">
        <v>0</v>
      </c>
      <c r="K243" s="16">
        <v>0</v>
      </c>
      <c r="L243" s="16">
        <v>25033551</v>
      </c>
      <c r="M243" s="17">
        <v>17942059</v>
      </c>
      <c r="N243" s="17">
        <v>0</v>
      </c>
      <c r="O243" s="16">
        <v>42975610</v>
      </c>
      <c r="P243" s="16">
        <v>2127942</v>
      </c>
      <c r="Q243" s="17">
        <v>18624959</v>
      </c>
      <c r="R243" s="17">
        <v>0</v>
      </c>
      <c r="S243" s="19">
        <v>20752901</v>
      </c>
      <c r="T243" s="16">
        <v>0</v>
      </c>
      <c r="U243" s="17">
        <v>0</v>
      </c>
      <c r="V243" s="17">
        <v>0</v>
      </c>
      <c r="W243" s="19">
        <v>0</v>
      </c>
    </row>
    <row r="244" spans="1:23" ht="12.75">
      <c r="A244" s="20"/>
      <c r="B244" s="21" t="s">
        <v>165</v>
      </c>
      <c r="C244" s="22"/>
      <c r="D244" s="23">
        <f>SUM(D238:D243)</f>
        <v>633057695</v>
      </c>
      <c r="E244" s="24">
        <f>SUM(E238:E243)</f>
        <v>640358198</v>
      </c>
      <c r="F244" s="24">
        <f>SUM(F238:F243)</f>
        <v>625308148</v>
      </c>
      <c r="G244" s="25">
        <f t="shared" si="47"/>
        <v>0.9764974508845126</v>
      </c>
      <c r="H244" s="23">
        <f aca="true" t="shared" si="49" ref="H244:W244">SUM(H238:H243)</f>
        <v>15724254</v>
      </c>
      <c r="I244" s="24">
        <f t="shared" si="49"/>
        <v>15231431</v>
      </c>
      <c r="J244" s="24">
        <f t="shared" si="49"/>
        <v>14624124</v>
      </c>
      <c r="K244" s="23">
        <f t="shared" si="49"/>
        <v>45579809</v>
      </c>
      <c r="L244" s="23">
        <f t="shared" si="49"/>
        <v>30030621</v>
      </c>
      <c r="M244" s="24">
        <f t="shared" si="49"/>
        <v>114074857</v>
      </c>
      <c r="N244" s="24">
        <f t="shared" si="49"/>
        <v>37920193</v>
      </c>
      <c r="O244" s="23">
        <f t="shared" si="49"/>
        <v>182025671</v>
      </c>
      <c r="P244" s="23">
        <f t="shared" si="49"/>
        <v>5010692</v>
      </c>
      <c r="Q244" s="24">
        <f t="shared" si="49"/>
        <v>387581234</v>
      </c>
      <c r="R244" s="24">
        <f t="shared" si="49"/>
        <v>5110742</v>
      </c>
      <c r="S244" s="26">
        <f t="shared" si="49"/>
        <v>397702668</v>
      </c>
      <c r="T244" s="23">
        <f t="shared" si="49"/>
        <v>0</v>
      </c>
      <c r="U244" s="24">
        <f t="shared" si="49"/>
        <v>0</v>
      </c>
      <c r="V244" s="24">
        <f t="shared" si="49"/>
        <v>0</v>
      </c>
      <c r="W244" s="26">
        <f t="shared" si="49"/>
        <v>0</v>
      </c>
    </row>
    <row r="245" spans="1:23" ht="12.75">
      <c r="A245" s="13" t="s">
        <v>8</v>
      </c>
      <c r="B245" s="14" t="s">
        <v>164</v>
      </c>
      <c r="C245" s="15" t="s">
        <v>163</v>
      </c>
      <c r="D245" s="16">
        <v>37405000</v>
      </c>
      <c r="E245" s="17">
        <v>37405000</v>
      </c>
      <c r="F245" s="17">
        <v>17931840</v>
      </c>
      <c r="G245" s="18">
        <f t="shared" si="47"/>
        <v>0.4793968720759257</v>
      </c>
      <c r="H245" s="16">
        <v>0</v>
      </c>
      <c r="I245" s="17">
        <v>1404460</v>
      </c>
      <c r="J245" s="17">
        <v>4132421</v>
      </c>
      <c r="K245" s="16">
        <v>5536881</v>
      </c>
      <c r="L245" s="16">
        <v>826585</v>
      </c>
      <c r="M245" s="17">
        <v>2145571</v>
      </c>
      <c r="N245" s="17">
        <v>3274880</v>
      </c>
      <c r="O245" s="16">
        <v>6247036</v>
      </c>
      <c r="P245" s="16">
        <v>3796409</v>
      </c>
      <c r="Q245" s="17">
        <v>1644084</v>
      </c>
      <c r="R245" s="17">
        <v>707430</v>
      </c>
      <c r="S245" s="19">
        <v>6147923</v>
      </c>
      <c r="T245" s="16">
        <v>0</v>
      </c>
      <c r="U245" s="17">
        <v>0</v>
      </c>
      <c r="V245" s="17">
        <v>0</v>
      </c>
      <c r="W245" s="19">
        <v>0</v>
      </c>
    </row>
    <row r="246" spans="1:23" ht="12.75">
      <c r="A246" s="13" t="s">
        <v>8</v>
      </c>
      <c r="B246" s="14" t="s">
        <v>162</v>
      </c>
      <c r="C246" s="15" t="s">
        <v>161</v>
      </c>
      <c r="D246" s="16">
        <v>15897000</v>
      </c>
      <c r="E246" s="17">
        <v>15897000</v>
      </c>
      <c r="F246" s="17">
        <v>1639503</v>
      </c>
      <c r="G246" s="18">
        <f t="shared" si="47"/>
        <v>0.10313285525570863</v>
      </c>
      <c r="H246" s="16">
        <v>556801</v>
      </c>
      <c r="I246" s="17">
        <v>418391</v>
      </c>
      <c r="J246" s="17">
        <v>372169</v>
      </c>
      <c r="K246" s="16">
        <v>1347361</v>
      </c>
      <c r="L246" s="16">
        <v>0</v>
      </c>
      <c r="M246" s="17">
        <v>0</v>
      </c>
      <c r="N246" s="17">
        <v>-410821</v>
      </c>
      <c r="O246" s="16">
        <v>-410821</v>
      </c>
      <c r="P246" s="16">
        <v>15900</v>
      </c>
      <c r="Q246" s="17">
        <v>687063</v>
      </c>
      <c r="R246" s="17">
        <v>0</v>
      </c>
      <c r="S246" s="19">
        <v>702963</v>
      </c>
      <c r="T246" s="16">
        <v>0</v>
      </c>
      <c r="U246" s="17">
        <v>0</v>
      </c>
      <c r="V246" s="17">
        <v>0</v>
      </c>
      <c r="W246" s="19">
        <v>0</v>
      </c>
    </row>
    <row r="247" spans="1:23" ht="12.75">
      <c r="A247" s="13" t="s">
        <v>8</v>
      </c>
      <c r="B247" s="14" t="s">
        <v>160</v>
      </c>
      <c r="C247" s="15" t="s">
        <v>159</v>
      </c>
      <c r="D247" s="16">
        <v>74286700</v>
      </c>
      <c r="E247" s="17">
        <v>80286700</v>
      </c>
      <c r="F247" s="17">
        <v>40744374</v>
      </c>
      <c r="G247" s="18">
        <f t="shared" si="47"/>
        <v>0.507485972147317</v>
      </c>
      <c r="H247" s="16">
        <v>5360228</v>
      </c>
      <c r="I247" s="17">
        <v>6450201</v>
      </c>
      <c r="J247" s="17">
        <v>5034834</v>
      </c>
      <c r="K247" s="16">
        <v>16845263</v>
      </c>
      <c r="L247" s="16">
        <v>3070981</v>
      </c>
      <c r="M247" s="17">
        <v>2806945</v>
      </c>
      <c r="N247" s="17">
        <v>5786336</v>
      </c>
      <c r="O247" s="16">
        <v>11664262</v>
      </c>
      <c r="P247" s="16">
        <v>706573</v>
      </c>
      <c r="Q247" s="17">
        <v>4326953</v>
      </c>
      <c r="R247" s="17">
        <v>7201323</v>
      </c>
      <c r="S247" s="19">
        <v>12234849</v>
      </c>
      <c r="T247" s="16">
        <v>0</v>
      </c>
      <c r="U247" s="17">
        <v>0</v>
      </c>
      <c r="V247" s="17">
        <v>0</v>
      </c>
      <c r="W247" s="19">
        <v>0</v>
      </c>
    </row>
    <row r="248" spans="1:23" ht="12.75">
      <c r="A248" s="13" t="s">
        <v>8</v>
      </c>
      <c r="B248" s="14" t="s">
        <v>158</v>
      </c>
      <c r="C248" s="15" t="s">
        <v>157</v>
      </c>
      <c r="D248" s="16">
        <v>25126216</v>
      </c>
      <c r="E248" s="17">
        <v>25126216</v>
      </c>
      <c r="F248" s="17">
        <v>15106597</v>
      </c>
      <c r="G248" s="18">
        <f t="shared" si="47"/>
        <v>0.6012284937771768</v>
      </c>
      <c r="H248" s="16">
        <v>0</v>
      </c>
      <c r="I248" s="17">
        <v>640675</v>
      </c>
      <c r="J248" s="17">
        <v>1885449</v>
      </c>
      <c r="K248" s="16">
        <v>2526124</v>
      </c>
      <c r="L248" s="16">
        <v>4953304</v>
      </c>
      <c r="M248" s="17">
        <v>3377714</v>
      </c>
      <c r="N248" s="17">
        <v>3369762</v>
      </c>
      <c r="O248" s="16">
        <v>11700780</v>
      </c>
      <c r="P248" s="16">
        <v>0</v>
      </c>
      <c r="Q248" s="17">
        <v>879693</v>
      </c>
      <c r="R248" s="17">
        <v>0</v>
      </c>
      <c r="S248" s="19">
        <v>879693</v>
      </c>
      <c r="T248" s="16">
        <v>0</v>
      </c>
      <c r="U248" s="17">
        <v>0</v>
      </c>
      <c r="V248" s="17">
        <v>0</v>
      </c>
      <c r="W248" s="19">
        <v>0</v>
      </c>
    </row>
    <row r="249" spans="1:23" ht="12.75">
      <c r="A249" s="13" t="s">
        <v>8</v>
      </c>
      <c r="B249" s="14" t="s">
        <v>156</v>
      </c>
      <c r="C249" s="15" t="s">
        <v>155</v>
      </c>
      <c r="D249" s="16">
        <v>58010000</v>
      </c>
      <c r="E249" s="17">
        <v>49110853</v>
      </c>
      <c r="F249" s="17">
        <v>23245058</v>
      </c>
      <c r="G249" s="18">
        <f t="shared" si="47"/>
        <v>0.47331814823090124</v>
      </c>
      <c r="H249" s="16">
        <v>3027355</v>
      </c>
      <c r="I249" s="17">
        <v>5366108</v>
      </c>
      <c r="J249" s="17">
        <v>3604580</v>
      </c>
      <c r="K249" s="16">
        <v>11998043</v>
      </c>
      <c r="L249" s="16">
        <v>2354000</v>
      </c>
      <c r="M249" s="17">
        <v>2050839</v>
      </c>
      <c r="N249" s="17">
        <v>1971761</v>
      </c>
      <c r="O249" s="16">
        <v>6376600</v>
      </c>
      <c r="P249" s="16">
        <v>1938839</v>
      </c>
      <c r="Q249" s="17">
        <v>1712107</v>
      </c>
      <c r="R249" s="17">
        <v>1219469</v>
      </c>
      <c r="S249" s="19">
        <v>4870415</v>
      </c>
      <c r="T249" s="16">
        <v>0</v>
      </c>
      <c r="U249" s="17">
        <v>0</v>
      </c>
      <c r="V249" s="17">
        <v>0</v>
      </c>
      <c r="W249" s="19">
        <v>0</v>
      </c>
    </row>
    <row r="250" spans="1:23" ht="12.75">
      <c r="A250" s="13" t="s">
        <v>5</v>
      </c>
      <c r="B250" s="14" t="s">
        <v>154</v>
      </c>
      <c r="C250" s="15" t="s">
        <v>153</v>
      </c>
      <c r="D250" s="16">
        <v>396024650</v>
      </c>
      <c r="E250" s="17">
        <v>441885000</v>
      </c>
      <c r="F250" s="17">
        <v>159801486</v>
      </c>
      <c r="G250" s="18">
        <f t="shared" si="47"/>
        <v>0.3616359143215995</v>
      </c>
      <c r="H250" s="16">
        <v>70214</v>
      </c>
      <c r="I250" s="17">
        <v>1494891</v>
      </c>
      <c r="J250" s="17">
        <v>25260159</v>
      </c>
      <c r="K250" s="16">
        <v>26825264</v>
      </c>
      <c r="L250" s="16">
        <v>16882313</v>
      </c>
      <c r="M250" s="17">
        <v>65949188</v>
      </c>
      <c r="N250" s="17">
        <v>50144721</v>
      </c>
      <c r="O250" s="16">
        <v>132976222</v>
      </c>
      <c r="P250" s="16">
        <v>0</v>
      </c>
      <c r="Q250" s="17">
        <v>0</v>
      </c>
      <c r="R250" s="17">
        <v>0</v>
      </c>
      <c r="S250" s="19">
        <v>0</v>
      </c>
      <c r="T250" s="16">
        <v>0</v>
      </c>
      <c r="U250" s="17">
        <v>0</v>
      </c>
      <c r="V250" s="17">
        <v>0</v>
      </c>
      <c r="W250" s="19">
        <v>0</v>
      </c>
    </row>
    <row r="251" spans="1:23" ht="12.75">
      <c r="A251" s="20"/>
      <c r="B251" s="21" t="s">
        <v>152</v>
      </c>
      <c r="C251" s="22"/>
      <c r="D251" s="23">
        <f>SUM(D245:D250)</f>
        <v>606749566</v>
      </c>
      <c r="E251" s="24">
        <f>SUM(E245:E250)</f>
        <v>649710769</v>
      </c>
      <c r="F251" s="24">
        <f>SUM(F245:F250)</f>
        <v>258468858</v>
      </c>
      <c r="G251" s="25">
        <f t="shared" si="47"/>
        <v>0.3978214158244928</v>
      </c>
      <c r="H251" s="23">
        <f aca="true" t="shared" si="50" ref="H251:W251">SUM(H245:H250)</f>
        <v>9014598</v>
      </c>
      <c r="I251" s="24">
        <f t="shared" si="50"/>
        <v>15774726</v>
      </c>
      <c r="J251" s="24">
        <f t="shared" si="50"/>
        <v>40289612</v>
      </c>
      <c r="K251" s="23">
        <f t="shared" si="50"/>
        <v>65078936</v>
      </c>
      <c r="L251" s="23">
        <f t="shared" si="50"/>
        <v>28087183</v>
      </c>
      <c r="M251" s="24">
        <f t="shared" si="50"/>
        <v>76330257</v>
      </c>
      <c r="N251" s="24">
        <f t="shared" si="50"/>
        <v>64136639</v>
      </c>
      <c r="O251" s="23">
        <f t="shared" si="50"/>
        <v>168554079</v>
      </c>
      <c r="P251" s="23">
        <f t="shared" si="50"/>
        <v>6457721</v>
      </c>
      <c r="Q251" s="24">
        <f t="shared" si="50"/>
        <v>9249900</v>
      </c>
      <c r="R251" s="24">
        <f t="shared" si="50"/>
        <v>9128222</v>
      </c>
      <c r="S251" s="26">
        <f t="shared" si="50"/>
        <v>24835843</v>
      </c>
      <c r="T251" s="23">
        <f t="shared" si="50"/>
        <v>0</v>
      </c>
      <c r="U251" s="24">
        <f t="shared" si="50"/>
        <v>0</v>
      </c>
      <c r="V251" s="24">
        <f t="shared" si="50"/>
        <v>0</v>
      </c>
      <c r="W251" s="26">
        <f t="shared" si="50"/>
        <v>0</v>
      </c>
    </row>
    <row r="252" spans="1:23" ht="12.75">
      <c r="A252" s="13" t="s">
        <v>8</v>
      </c>
      <c r="B252" s="14" t="s">
        <v>151</v>
      </c>
      <c r="C252" s="15" t="s">
        <v>150</v>
      </c>
      <c r="D252" s="16">
        <v>213746949</v>
      </c>
      <c r="E252" s="17">
        <v>213746949</v>
      </c>
      <c r="F252" s="17">
        <v>69331036</v>
      </c>
      <c r="G252" s="18">
        <f t="shared" si="47"/>
        <v>0.3243603537938687</v>
      </c>
      <c r="H252" s="16">
        <v>3776812</v>
      </c>
      <c r="I252" s="17">
        <v>18121726</v>
      </c>
      <c r="J252" s="17">
        <v>23603028</v>
      </c>
      <c r="K252" s="16">
        <v>45501566</v>
      </c>
      <c r="L252" s="16">
        <v>6498112</v>
      </c>
      <c r="M252" s="17">
        <v>8332735</v>
      </c>
      <c r="N252" s="17">
        <v>8998623</v>
      </c>
      <c r="O252" s="16">
        <v>23829470</v>
      </c>
      <c r="P252" s="16">
        <v>0</v>
      </c>
      <c r="Q252" s="17">
        <v>0</v>
      </c>
      <c r="R252" s="17">
        <v>0</v>
      </c>
      <c r="S252" s="19">
        <v>0</v>
      </c>
      <c r="T252" s="16">
        <v>0</v>
      </c>
      <c r="U252" s="17">
        <v>0</v>
      </c>
      <c r="V252" s="17">
        <v>0</v>
      </c>
      <c r="W252" s="19">
        <v>0</v>
      </c>
    </row>
    <row r="253" spans="1:23" ht="12.75">
      <c r="A253" s="13" t="s">
        <v>8</v>
      </c>
      <c r="B253" s="14" t="s">
        <v>149</v>
      </c>
      <c r="C253" s="15" t="s">
        <v>148</v>
      </c>
      <c r="D253" s="16">
        <v>48419480</v>
      </c>
      <c r="E253" s="17">
        <v>48419480</v>
      </c>
      <c r="F253" s="17">
        <v>40868565</v>
      </c>
      <c r="G253" s="18">
        <f t="shared" si="47"/>
        <v>0.8440521253016348</v>
      </c>
      <c r="H253" s="16">
        <v>0</v>
      </c>
      <c r="I253" s="17">
        <v>8523657</v>
      </c>
      <c r="J253" s="17">
        <v>6949633</v>
      </c>
      <c r="K253" s="16">
        <v>15473290</v>
      </c>
      <c r="L253" s="16">
        <v>6560727</v>
      </c>
      <c r="M253" s="17">
        <v>7959604</v>
      </c>
      <c r="N253" s="17">
        <v>5536963</v>
      </c>
      <c r="O253" s="16">
        <v>20057294</v>
      </c>
      <c r="P253" s="16">
        <v>2323653</v>
      </c>
      <c r="Q253" s="17">
        <v>2323653</v>
      </c>
      <c r="R253" s="17">
        <v>690675</v>
      </c>
      <c r="S253" s="19">
        <v>5337981</v>
      </c>
      <c r="T253" s="16">
        <v>0</v>
      </c>
      <c r="U253" s="17">
        <v>0</v>
      </c>
      <c r="V253" s="17">
        <v>0</v>
      </c>
      <c r="W253" s="19">
        <v>0</v>
      </c>
    </row>
    <row r="254" spans="1:23" ht="12.75">
      <c r="A254" s="13" t="s">
        <v>8</v>
      </c>
      <c r="B254" s="14" t="s">
        <v>147</v>
      </c>
      <c r="C254" s="15" t="s">
        <v>146</v>
      </c>
      <c r="D254" s="16">
        <v>241497885</v>
      </c>
      <c r="E254" s="17">
        <v>243329334</v>
      </c>
      <c r="F254" s="17">
        <v>130412466</v>
      </c>
      <c r="G254" s="18">
        <f t="shared" si="47"/>
        <v>0.5359504497719129</v>
      </c>
      <c r="H254" s="16">
        <v>8637886</v>
      </c>
      <c r="I254" s="17">
        <v>3922404</v>
      </c>
      <c r="J254" s="17">
        <v>7357622</v>
      </c>
      <c r="K254" s="16">
        <v>19917912</v>
      </c>
      <c r="L254" s="16">
        <v>21072057</v>
      </c>
      <c r="M254" s="17">
        <v>26272819</v>
      </c>
      <c r="N254" s="17">
        <v>30660216</v>
      </c>
      <c r="O254" s="16">
        <v>78005092</v>
      </c>
      <c r="P254" s="16">
        <v>6489422</v>
      </c>
      <c r="Q254" s="17">
        <v>11256266</v>
      </c>
      <c r="R254" s="17">
        <v>14743774</v>
      </c>
      <c r="S254" s="19">
        <v>32489462</v>
      </c>
      <c r="T254" s="16">
        <v>0</v>
      </c>
      <c r="U254" s="17">
        <v>0</v>
      </c>
      <c r="V254" s="17">
        <v>0</v>
      </c>
      <c r="W254" s="19">
        <v>0</v>
      </c>
    </row>
    <row r="255" spans="1:23" ht="12.75">
      <c r="A255" s="13" t="s">
        <v>5</v>
      </c>
      <c r="B255" s="14" t="s">
        <v>145</v>
      </c>
      <c r="C255" s="15" t="s">
        <v>144</v>
      </c>
      <c r="D255" s="16">
        <v>9905000</v>
      </c>
      <c r="E255" s="17">
        <v>7705000</v>
      </c>
      <c r="F255" s="17">
        <v>6681661</v>
      </c>
      <c r="G255" s="18">
        <f t="shared" si="47"/>
        <v>0.8671850746268657</v>
      </c>
      <c r="H255" s="16">
        <v>0</v>
      </c>
      <c r="I255" s="17">
        <v>13490</v>
      </c>
      <c r="J255" s="17">
        <v>1361779</v>
      </c>
      <c r="K255" s="16">
        <v>1375269</v>
      </c>
      <c r="L255" s="16">
        <v>449186</v>
      </c>
      <c r="M255" s="17">
        <v>0</v>
      </c>
      <c r="N255" s="17">
        <v>493619</v>
      </c>
      <c r="O255" s="16">
        <v>942805</v>
      </c>
      <c r="P255" s="16">
        <v>475234</v>
      </c>
      <c r="Q255" s="17">
        <v>1675644</v>
      </c>
      <c r="R255" s="17">
        <v>2212709</v>
      </c>
      <c r="S255" s="19">
        <v>4363587</v>
      </c>
      <c r="T255" s="16">
        <v>0</v>
      </c>
      <c r="U255" s="17">
        <v>0</v>
      </c>
      <c r="V255" s="17">
        <v>0</v>
      </c>
      <c r="W255" s="19">
        <v>0</v>
      </c>
    </row>
    <row r="256" spans="1:23" ht="12.75">
      <c r="A256" s="20"/>
      <c r="B256" s="21" t="s">
        <v>143</v>
      </c>
      <c r="C256" s="22"/>
      <c r="D256" s="23">
        <f>SUM(D252:D255)</f>
        <v>513569314</v>
      </c>
      <c r="E256" s="24">
        <f>SUM(E252:E255)</f>
        <v>513200763</v>
      </c>
      <c r="F256" s="24">
        <f>SUM(F252:F255)</f>
        <v>247293728</v>
      </c>
      <c r="G256" s="25">
        <f t="shared" si="47"/>
        <v>0.48186547220702397</v>
      </c>
      <c r="H256" s="23">
        <f aca="true" t="shared" si="51" ref="H256:W256">SUM(H252:H255)</f>
        <v>12414698</v>
      </c>
      <c r="I256" s="24">
        <f t="shared" si="51"/>
        <v>30581277</v>
      </c>
      <c r="J256" s="24">
        <f t="shared" si="51"/>
        <v>39272062</v>
      </c>
      <c r="K256" s="23">
        <f t="shared" si="51"/>
        <v>82268037</v>
      </c>
      <c r="L256" s="23">
        <f t="shared" si="51"/>
        <v>34580082</v>
      </c>
      <c r="M256" s="24">
        <f t="shared" si="51"/>
        <v>42565158</v>
      </c>
      <c r="N256" s="24">
        <f t="shared" si="51"/>
        <v>45689421</v>
      </c>
      <c r="O256" s="23">
        <f t="shared" si="51"/>
        <v>122834661</v>
      </c>
      <c r="P256" s="23">
        <f t="shared" si="51"/>
        <v>9288309</v>
      </c>
      <c r="Q256" s="24">
        <f t="shared" si="51"/>
        <v>15255563</v>
      </c>
      <c r="R256" s="24">
        <f t="shared" si="51"/>
        <v>17647158</v>
      </c>
      <c r="S256" s="26">
        <f t="shared" si="51"/>
        <v>42191030</v>
      </c>
      <c r="T256" s="23">
        <f t="shared" si="51"/>
        <v>0</v>
      </c>
      <c r="U256" s="24">
        <f t="shared" si="51"/>
        <v>0</v>
      </c>
      <c r="V256" s="24">
        <f t="shared" si="51"/>
        <v>0</v>
      </c>
      <c r="W256" s="26">
        <f t="shared" si="51"/>
        <v>0</v>
      </c>
    </row>
    <row r="257" spans="1:23" ht="12.75">
      <c r="A257" s="20"/>
      <c r="B257" s="21" t="s">
        <v>142</v>
      </c>
      <c r="C257" s="22"/>
      <c r="D257" s="23">
        <f>SUM(D231:D236,D238:D243,D245:D250,D252:D255)</f>
        <v>3107218029</v>
      </c>
      <c r="E257" s="24">
        <f>SUM(E231:E236,E238:E243,E245:E250,E252:E255)</f>
        <v>3228311764</v>
      </c>
      <c r="F257" s="24">
        <f>SUM(F231:F236,F238:F243,F245:F250,F252:F255)</f>
        <v>1811715397</v>
      </c>
      <c r="G257" s="25">
        <f t="shared" si="47"/>
        <v>0.5611959220305341</v>
      </c>
      <c r="H257" s="23">
        <f aca="true" t="shared" si="52" ref="H257:W257">SUM(H231:H236,H238:H243,H245:H250,H252:H255)</f>
        <v>60012995</v>
      </c>
      <c r="I257" s="24">
        <f t="shared" si="52"/>
        <v>81177530</v>
      </c>
      <c r="J257" s="24">
        <f t="shared" si="52"/>
        <v>169263169</v>
      </c>
      <c r="K257" s="23">
        <f t="shared" si="52"/>
        <v>310453694</v>
      </c>
      <c r="L257" s="23">
        <f t="shared" si="52"/>
        <v>181119074</v>
      </c>
      <c r="M257" s="24">
        <f t="shared" si="52"/>
        <v>372906586</v>
      </c>
      <c r="N257" s="24">
        <f t="shared" si="52"/>
        <v>266548200</v>
      </c>
      <c r="O257" s="23">
        <f t="shared" si="52"/>
        <v>820573860</v>
      </c>
      <c r="P257" s="23">
        <f t="shared" si="52"/>
        <v>59312166</v>
      </c>
      <c r="Q257" s="24">
        <f t="shared" si="52"/>
        <v>503057884</v>
      </c>
      <c r="R257" s="24">
        <f t="shared" si="52"/>
        <v>118317793</v>
      </c>
      <c r="S257" s="26">
        <f t="shared" si="52"/>
        <v>680687843</v>
      </c>
      <c r="T257" s="23">
        <f t="shared" si="52"/>
        <v>0</v>
      </c>
      <c r="U257" s="24">
        <f t="shared" si="52"/>
        <v>0</v>
      </c>
      <c r="V257" s="24">
        <f t="shared" si="52"/>
        <v>0</v>
      </c>
      <c r="W257" s="26">
        <f t="shared" si="52"/>
        <v>0</v>
      </c>
    </row>
    <row r="258" spans="1:23" ht="12.75">
      <c r="A258" s="49"/>
      <c r="B258" s="50" t="s">
        <v>72</v>
      </c>
      <c r="C258" s="51"/>
      <c r="D258" s="52"/>
      <c r="E258" s="53"/>
      <c r="F258" s="53"/>
      <c r="G258" s="54"/>
      <c r="H258" s="52"/>
      <c r="I258" s="53"/>
      <c r="J258" s="53"/>
      <c r="K258" s="52"/>
      <c r="L258" s="52"/>
      <c r="M258" s="53"/>
      <c r="N258" s="53"/>
      <c r="O258" s="52"/>
      <c r="P258" s="52"/>
      <c r="Q258" s="53"/>
      <c r="R258" s="53"/>
      <c r="S258" s="55"/>
      <c r="T258" s="27"/>
      <c r="U258" s="28"/>
      <c r="V258" s="28"/>
      <c r="W258" s="30"/>
    </row>
    <row r="259" spans="1:23" ht="12.75">
      <c r="A259" s="12"/>
      <c r="B259" s="9" t="s">
        <v>141</v>
      </c>
      <c r="C259" s="10"/>
      <c r="D259" s="27"/>
      <c r="E259" s="28"/>
      <c r="F259" s="28"/>
      <c r="G259" s="29"/>
      <c r="H259" s="27"/>
      <c r="I259" s="28"/>
      <c r="J259" s="28"/>
      <c r="K259" s="27"/>
      <c r="L259" s="27"/>
      <c r="M259" s="28"/>
      <c r="N259" s="28"/>
      <c r="O259" s="27"/>
      <c r="P259" s="27"/>
      <c r="Q259" s="28"/>
      <c r="R259" s="28"/>
      <c r="S259" s="30"/>
      <c r="T259" s="27"/>
      <c r="U259" s="28"/>
      <c r="V259" s="28"/>
      <c r="W259" s="30"/>
    </row>
    <row r="260" spans="1:23" ht="12.75">
      <c r="A260" s="13" t="s">
        <v>8</v>
      </c>
      <c r="B260" s="14" t="s">
        <v>140</v>
      </c>
      <c r="C260" s="15" t="s">
        <v>139</v>
      </c>
      <c r="D260" s="16">
        <v>114264001</v>
      </c>
      <c r="E260" s="17">
        <v>114613073</v>
      </c>
      <c r="F260" s="17">
        <v>71009277</v>
      </c>
      <c r="G260" s="18">
        <f aca="true" t="shared" si="53" ref="G260:G296">IF($E260=0,0,$F260/$E260)</f>
        <v>0.6195565230154854</v>
      </c>
      <c r="H260" s="16">
        <v>7435763</v>
      </c>
      <c r="I260" s="17">
        <v>12343665</v>
      </c>
      <c r="J260" s="17">
        <v>6609556</v>
      </c>
      <c r="K260" s="16">
        <v>26388984</v>
      </c>
      <c r="L260" s="16">
        <v>5715246</v>
      </c>
      <c r="M260" s="17">
        <v>5902205</v>
      </c>
      <c r="N260" s="17">
        <v>13119276</v>
      </c>
      <c r="O260" s="16">
        <v>24736727</v>
      </c>
      <c r="P260" s="16">
        <v>5818706</v>
      </c>
      <c r="Q260" s="17">
        <v>6143095</v>
      </c>
      <c r="R260" s="17">
        <v>7921765</v>
      </c>
      <c r="S260" s="19">
        <v>19883566</v>
      </c>
      <c r="T260" s="16">
        <v>0</v>
      </c>
      <c r="U260" s="17">
        <v>0</v>
      </c>
      <c r="V260" s="17">
        <v>0</v>
      </c>
      <c r="W260" s="19">
        <v>0</v>
      </c>
    </row>
    <row r="261" spans="1:23" ht="12.75">
      <c r="A261" s="13" t="s">
        <v>8</v>
      </c>
      <c r="B261" s="14" t="s">
        <v>138</v>
      </c>
      <c r="C261" s="15" t="s">
        <v>137</v>
      </c>
      <c r="D261" s="16">
        <v>95256152</v>
      </c>
      <c r="E261" s="17">
        <v>90979944</v>
      </c>
      <c r="F261" s="17">
        <v>77305054</v>
      </c>
      <c r="G261" s="18">
        <f t="shared" si="53"/>
        <v>0.8496933565929652</v>
      </c>
      <c r="H261" s="16">
        <v>5336923</v>
      </c>
      <c r="I261" s="17">
        <v>4862651</v>
      </c>
      <c r="J261" s="17">
        <v>10693986</v>
      </c>
      <c r="K261" s="16">
        <v>20893560</v>
      </c>
      <c r="L261" s="16">
        <v>14650145</v>
      </c>
      <c r="M261" s="17">
        <v>11575716</v>
      </c>
      <c r="N261" s="17">
        <v>15984522</v>
      </c>
      <c r="O261" s="16">
        <v>42210383</v>
      </c>
      <c r="P261" s="16">
        <v>1398836</v>
      </c>
      <c r="Q261" s="17">
        <v>3706533</v>
      </c>
      <c r="R261" s="17">
        <v>9095742</v>
      </c>
      <c r="S261" s="19">
        <v>14201111</v>
      </c>
      <c r="T261" s="16">
        <v>0</v>
      </c>
      <c r="U261" s="17">
        <v>0</v>
      </c>
      <c r="V261" s="17">
        <v>0</v>
      </c>
      <c r="W261" s="19">
        <v>0</v>
      </c>
    </row>
    <row r="262" spans="1:23" ht="12.75">
      <c r="A262" s="13" t="s">
        <v>8</v>
      </c>
      <c r="B262" s="14" t="s">
        <v>136</v>
      </c>
      <c r="C262" s="15" t="s">
        <v>135</v>
      </c>
      <c r="D262" s="16">
        <v>208307099</v>
      </c>
      <c r="E262" s="17">
        <v>105013650</v>
      </c>
      <c r="F262" s="17">
        <v>0</v>
      </c>
      <c r="G262" s="18">
        <f t="shared" si="53"/>
        <v>0</v>
      </c>
      <c r="H262" s="16">
        <v>0</v>
      </c>
      <c r="I262" s="17">
        <v>0</v>
      </c>
      <c r="J262" s="17">
        <v>0</v>
      </c>
      <c r="K262" s="16">
        <v>0</v>
      </c>
      <c r="L262" s="16">
        <v>0</v>
      </c>
      <c r="M262" s="17">
        <v>0</v>
      </c>
      <c r="N262" s="17">
        <v>0</v>
      </c>
      <c r="O262" s="16">
        <v>0</v>
      </c>
      <c r="P262" s="16">
        <v>0</v>
      </c>
      <c r="Q262" s="17">
        <v>0</v>
      </c>
      <c r="R262" s="17">
        <v>0</v>
      </c>
      <c r="S262" s="19">
        <v>0</v>
      </c>
      <c r="T262" s="16">
        <v>0</v>
      </c>
      <c r="U262" s="17">
        <v>0</v>
      </c>
      <c r="V262" s="17">
        <v>0</v>
      </c>
      <c r="W262" s="19">
        <v>0</v>
      </c>
    </row>
    <row r="263" spans="1:23" ht="12.75">
      <c r="A263" s="13" t="s">
        <v>5</v>
      </c>
      <c r="B263" s="14" t="s">
        <v>134</v>
      </c>
      <c r="C263" s="15" t="s">
        <v>133</v>
      </c>
      <c r="D263" s="16">
        <v>946000</v>
      </c>
      <c r="E263" s="17">
        <v>1216000</v>
      </c>
      <c r="F263" s="17">
        <v>101027</v>
      </c>
      <c r="G263" s="18">
        <f t="shared" si="53"/>
        <v>0.08308141447368421</v>
      </c>
      <c r="H263" s="16">
        <v>0</v>
      </c>
      <c r="I263" s="17">
        <v>0</v>
      </c>
      <c r="J263" s="17">
        <v>0</v>
      </c>
      <c r="K263" s="16">
        <v>0</v>
      </c>
      <c r="L263" s="16">
        <v>25981</v>
      </c>
      <c r="M263" s="17">
        <v>0</v>
      </c>
      <c r="N263" s="17">
        <v>0</v>
      </c>
      <c r="O263" s="16">
        <v>25981</v>
      </c>
      <c r="P263" s="16">
        <v>0</v>
      </c>
      <c r="Q263" s="17">
        <v>0</v>
      </c>
      <c r="R263" s="17">
        <v>75046</v>
      </c>
      <c r="S263" s="19">
        <v>75046</v>
      </c>
      <c r="T263" s="16">
        <v>0</v>
      </c>
      <c r="U263" s="17">
        <v>0</v>
      </c>
      <c r="V263" s="17">
        <v>0</v>
      </c>
      <c r="W263" s="19">
        <v>0</v>
      </c>
    </row>
    <row r="264" spans="1:23" ht="12.75">
      <c r="A264" s="20"/>
      <c r="B264" s="21" t="s">
        <v>132</v>
      </c>
      <c r="C264" s="22"/>
      <c r="D264" s="23">
        <f>SUM(D260:D263)</f>
        <v>418773252</v>
      </c>
      <c r="E264" s="24">
        <f>SUM(E260:E263)</f>
        <v>311822667</v>
      </c>
      <c r="F264" s="24">
        <f>SUM(F260:F263)</f>
        <v>148415358</v>
      </c>
      <c r="G264" s="25">
        <f t="shared" si="53"/>
        <v>0.4759607742050388</v>
      </c>
      <c r="H264" s="23">
        <f aca="true" t="shared" si="54" ref="H264:W264">SUM(H260:H263)</f>
        <v>12772686</v>
      </c>
      <c r="I264" s="24">
        <f t="shared" si="54"/>
        <v>17206316</v>
      </c>
      <c r="J264" s="24">
        <f t="shared" si="54"/>
        <v>17303542</v>
      </c>
      <c r="K264" s="23">
        <f t="shared" si="54"/>
        <v>47282544</v>
      </c>
      <c r="L264" s="23">
        <f t="shared" si="54"/>
        <v>20391372</v>
      </c>
      <c r="M264" s="24">
        <f t="shared" si="54"/>
        <v>17477921</v>
      </c>
      <c r="N264" s="24">
        <f t="shared" si="54"/>
        <v>29103798</v>
      </c>
      <c r="O264" s="23">
        <f t="shared" si="54"/>
        <v>66973091</v>
      </c>
      <c r="P264" s="23">
        <f t="shared" si="54"/>
        <v>7217542</v>
      </c>
      <c r="Q264" s="24">
        <f t="shared" si="54"/>
        <v>9849628</v>
      </c>
      <c r="R264" s="24">
        <f t="shared" si="54"/>
        <v>17092553</v>
      </c>
      <c r="S264" s="26">
        <f t="shared" si="54"/>
        <v>34159723</v>
      </c>
      <c r="T264" s="23">
        <f t="shared" si="54"/>
        <v>0</v>
      </c>
      <c r="U264" s="24">
        <f t="shared" si="54"/>
        <v>0</v>
      </c>
      <c r="V264" s="24">
        <f t="shared" si="54"/>
        <v>0</v>
      </c>
      <c r="W264" s="26">
        <f t="shared" si="54"/>
        <v>0</v>
      </c>
    </row>
    <row r="265" spans="1:23" ht="12.75">
      <c r="A265" s="13" t="s">
        <v>8</v>
      </c>
      <c r="B265" s="14" t="s">
        <v>131</v>
      </c>
      <c r="C265" s="15" t="s">
        <v>130</v>
      </c>
      <c r="D265" s="16">
        <v>21947600</v>
      </c>
      <c r="E265" s="17">
        <v>21947600</v>
      </c>
      <c r="F265" s="17">
        <v>9001150</v>
      </c>
      <c r="G265" s="18">
        <f t="shared" si="53"/>
        <v>0.4101200131221637</v>
      </c>
      <c r="H265" s="16">
        <v>6788</v>
      </c>
      <c r="I265" s="17">
        <v>186555</v>
      </c>
      <c r="J265" s="17">
        <v>243619</v>
      </c>
      <c r="K265" s="16">
        <v>436962</v>
      </c>
      <c r="L265" s="16">
        <v>81754</v>
      </c>
      <c r="M265" s="17">
        <v>5400216</v>
      </c>
      <c r="N265" s="17">
        <v>899801</v>
      </c>
      <c r="O265" s="16">
        <v>6381771</v>
      </c>
      <c r="P265" s="16">
        <v>662724</v>
      </c>
      <c r="Q265" s="17">
        <v>15917</v>
      </c>
      <c r="R265" s="17">
        <v>1503776</v>
      </c>
      <c r="S265" s="19">
        <v>2182417</v>
      </c>
      <c r="T265" s="16">
        <v>0</v>
      </c>
      <c r="U265" s="17">
        <v>0</v>
      </c>
      <c r="V265" s="17">
        <v>0</v>
      </c>
      <c r="W265" s="19">
        <v>0</v>
      </c>
    </row>
    <row r="266" spans="1:23" ht="12.75">
      <c r="A266" s="13" t="s">
        <v>8</v>
      </c>
      <c r="B266" s="14" t="s">
        <v>129</v>
      </c>
      <c r="C266" s="15" t="s">
        <v>128</v>
      </c>
      <c r="D266" s="16">
        <v>24774000</v>
      </c>
      <c r="E266" s="17">
        <v>32579000</v>
      </c>
      <c r="F266" s="17">
        <v>13962655</v>
      </c>
      <c r="G266" s="18">
        <f t="shared" si="53"/>
        <v>0.4285783787102121</v>
      </c>
      <c r="H266" s="16">
        <v>856468</v>
      </c>
      <c r="I266" s="17">
        <v>2990495</v>
      </c>
      <c r="J266" s="17">
        <v>480655</v>
      </c>
      <c r="K266" s="16">
        <v>4327618</v>
      </c>
      <c r="L266" s="16">
        <v>963685</v>
      </c>
      <c r="M266" s="17">
        <v>2448045</v>
      </c>
      <c r="N266" s="17">
        <v>1672794</v>
      </c>
      <c r="O266" s="16">
        <v>5084524</v>
      </c>
      <c r="P266" s="16">
        <v>922128</v>
      </c>
      <c r="Q266" s="17">
        <v>1435369</v>
      </c>
      <c r="R266" s="17">
        <v>2193016</v>
      </c>
      <c r="S266" s="19">
        <v>4550513</v>
      </c>
      <c r="T266" s="16">
        <v>0</v>
      </c>
      <c r="U266" s="17">
        <v>0</v>
      </c>
      <c r="V266" s="17">
        <v>0</v>
      </c>
      <c r="W266" s="19">
        <v>0</v>
      </c>
    </row>
    <row r="267" spans="1:23" ht="12.75">
      <c r="A267" s="13" t="s">
        <v>8</v>
      </c>
      <c r="B267" s="14" t="s">
        <v>127</v>
      </c>
      <c r="C267" s="15" t="s">
        <v>126</v>
      </c>
      <c r="D267" s="16">
        <v>11601000</v>
      </c>
      <c r="E267" s="17">
        <v>21604000</v>
      </c>
      <c r="F267" s="17">
        <v>8990423</v>
      </c>
      <c r="G267" s="18">
        <f t="shared" si="53"/>
        <v>0.4161462229216812</v>
      </c>
      <c r="H267" s="16">
        <v>831060</v>
      </c>
      <c r="I267" s="17">
        <v>97060</v>
      </c>
      <c r="J267" s="17">
        <v>2167894</v>
      </c>
      <c r="K267" s="16">
        <v>3096014</v>
      </c>
      <c r="L267" s="16">
        <v>264719</v>
      </c>
      <c r="M267" s="17">
        <v>1656650</v>
      </c>
      <c r="N267" s="17">
        <v>1831208</v>
      </c>
      <c r="O267" s="16">
        <v>3752577</v>
      </c>
      <c r="P267" s="16">
        <v>228810</v>
      </c>
      <c r="Q267" s="17">
        <v>708972</v>
      </c>
      <c r="R267" s="17">
        <v>1204050</v>
      </c>
      <c r="S267" s="19">
        <v>2141832</v>
      </c>
      <c r="T267" s="16">
        <v>0</v>
      </c>
      <c r="U267" s="17">
        <v>0</v>
      </c>
      <c r="V267" s="17">
        <v>0</v>
      </c>
      <c r="W267" s="19">
        <v>0</v>
      </c>
    </row>
    <row r="268" spans="1:23" ht="12.75">
      <c r="A268" s="13" t="s">
        <v>8</v>
      </c>
      <c r="B268" s="14" t="s">
        <v>125</v>
      </c>
      <c r="C268" s="15" t="s">
        <v>124</v>
      </c>
      <c r="D268" s="16">
        <v>75577482</v>
      </c>
      <c r="E268" s="17">
        <v>15250000</v>
      </c>
      <c r="F268" s="17">
        <v>76349619</v>
      </c>
      <c r="G268" s="18">
        <f t="shared" si="53"/>
        <v>5.006532393442623</v>
      </c>
      <c r="H268" s="16">
        <v>0</v>
      </c>
      <c r="I268" s="17">
        <v>28231900</v>
      </c>
      <c r="J268" s="17">
        <v>24281</v>
      </c>
      <c r="K268" s="16">
        <v>28256181</v>
      </c>
      <c r="L268" s="16">
        <v>19868436</v>
      </c>
      <c r="M268" s="17">
        <v>4387476</v>
      </c>
      <c r="N268" s="17">
        <v>868</v>
      </c>
      <c r="O268" s="16">
        <v>24256780</v>
      </c>
      <c r="P268" s="16">
        <v>1786865</v>
      </c>
      <c r="Q268" s="17">
        <v>1809632</v>
      </c>
      <c r="R268" s="17">
        <v>20240161</v>
      </c>
      <c r="S268" s="19">
        <v>23836658</v>
      </c>
      <c r="T268" s="16">
        <v>0</v>
      </c>
      <c r="U268" s="17">
        <v>0</v>
      </c>
      <c r="V268" s="17">
        <v>0</v>
      </c>
      <c r="W268" s="19">
        <v>0</v>
      </c>
    </row>
    <row r="269" spans="1:23" ht="12.75">
      <c r="A269" s="13" t="s">
        <v>8</v>
      </c>
      <c r="B269" s="14" t="s">
        <v>123</v>
      </c>
      <c r="C269" s="15" t="s">
        <v>122</v>
      </c>
      <c r="D269" s="16">
        <v>8145000</v>
      </c>
      <c r="E269" s="17">
        <v>8145000</v>
      </c>
      <c r="F269" s="17">
        <v>12039569</v>
      </c>
      <c r="G269" s="18">
        <f t="shared" si="53"/>
        <v>1.4781545733578882</v>
      </c>
      <c r="H269" s="16">
        <v>38032</v>
      </c>
      <c r="I269" s="17">
        <v>1921911</v>
      </c>
      <c r="J269" s="17">
        <v>2592270</v>
      </c>
      <c r="K269" s="16">
        <v>4552213</v>
      </c>
      <c r="L269" s="16">
        <v>1485718</v>
      </c>
      <c r="M269" s="17">
        <v>16102</v>
      </c>
      <c r="N269" s="17">
        <v>3308993</v>
      </c>
      <c r="O269" s="16">
        <v>4810813</v>
      </c>
      <c r="P269" s="16">
        <v>134356</v>
      </c>
      <c r="Q269" s="17">
        <v>1791002</v>
      </c>
      <c r="R269" s="17">
        <v>751185</v>
      </c>
      <c r="S269" s="19">
        <v>2676543</v>
      </c>
      <c r="T269" s="16">
        <v>0</v>
      </c>
      <c r="U269" s="17">
        <v>0</v>
      </c>
      <c r="V269" s="17">
        <v>0</v>
      </c>
      <c r="W269" s="19">
        <v>0</v>
      </c>
    </row>
    <row r="270" spans="1:23" ht="12.75">
      <c r="A270" s="13" t="s">
        <v>8</v>
      </c>
      <c r="B270" s="14" t="s">
        <v>121</v>
      </c>
      <c r="C270" s="15" t="s">
        <v>120</v>
      </c>
      <c r="D270" s="16">
        <v>22425000</v>
      </c>
      <c r="E270" s="17">
        <v>26589000</v>
      </c>
      <c r="F270" s="17">
        <v>5214328</v>
      </c>
      <c r="G270" s="18">
        <f t="shared" si="53"/>
        <v>0.196108465906954</v>
      </c>
      <c r="H270" s="16">
        <v>0</v>
      </c>
      <c r="I270" s="17">
        <v>0</v>
      </c>
      <c r="J270" s="17">
        <v>109015</v>
      </c>
      <c r="K270" s="16">
        <v>109015</v>
      </c>
      <c r="L270" s="16">
        <v>1284338</v>
      </c>
      <c r="M270" s="17">
        <v>594271</v>
      </c>
      <c r="N270" s="17">
        <v>1989418</v>
      </c>
      <c r="O270" s="16">
        <v>3868027</v>
      </c>
      <c r="P270" s="16">
        <v>184614</v>
      </c>
      <c r="Q270" s="17">
        <v>112418</v>
      </c>
      <c r="R270" s="17">
        <v>940254</v>
      </c>
      <c r="S270" s="19">
        <v>1237286</v>
      </c>
      <c r="T270" s="16">
        <v>0</v>
      </c>
      <c r="U270" s="17">
        <v>0</v>
      </c>
      <c r="V270" s="17">
        <v>0</v>
      </c>
      <c r="W270" s="19">
        <v>0</v>
      </c>
    </row>
    <row r="271" spans="1:23" ht="12.75">
      <c r="A271" s="13" t="s">
        <v>5</v>
      </c>
      <c r="B271" s="14" t="s">
        <v>119</v>
      </c>
      <c r="C271" s="15" t="s">
        <v>118</v>
      </c>
      <c r="D271" s="16">
        <v>110000</v>
      </c>
      <c r="E271" s="17">
        <v>536000</v>
      </c>
      <c r="F271" s="17">
        <v>30574</v>
      </c>
      <c r="G271" s="18">
        <f t="shared" si="53"/>
        <v>0.057041044776119404</v>
      </c>
      <c r="H271" s="16">
        <v>0</v>
      </c>
      <c r="I271" s="17">
        <v>0</v>
      </c>
      <c r="J271" s="17">
        <v>0</v>
      </c>
      <c r="K271" s="16">
        <v>0</v>
      </c>
      <c r="L271" s="16">
        <v>0</v>
      </c>
      <c r="M271" s="17">
        <v>0</v>
      </c>
      <c r="N271" s="17">
        <v>0</v>
      </c>
      <c r="O271" s="16">
        <v>0</v>
      </c>
      <c r="P271" s="16">
        <v>0</v>
      </c>
      <c r="Q271" s="17">
        <v>11350</v>
      </c>
      <c r="R271" s="17">
        <v>19224</v>
      </c>
      <c r="S271" s="19">
        <v>30574</v>
      </c>
      <c r="T271" s="16">
        <v>0</v>
      </c>
      <c r="U271" s="17">
        <v>0</v>
      </c>
      <c r="V271" s="17">
        <v>0</v>
      </c>
      <c r="W271" s="19">
        <v>0</v>
      </c>
    </row>
    <row r="272" spans="1:23" ht="12.75">
      <c r="A272" s="20"/>
      <c r="B272" s="21" t="s">
        <v>117</v>
      </c>
      <c r="C272" s="22"/>
      <c r="D272" s="23">
        <f>SUM(D265:D271)</f>
        <v>164580082</v>
      </c>
      <c r="E272" s="24">
        <f>SUM(E265:E271)</f>
        <v>126650600</v>
      </c>
      <c r="F272" s="24">
        <f>SUM(F265:F271)</f>
        <v>125588318</v>
      </c>
      <c r="G272" s="25">
        <f t="shared" si="53"/>
        <v>0.9916124992696442</v>
      </c>
      <c r="H272" s="23">
        <f aca="true" t="shared" si="55" ref="H272:W272">SUM(H265:H271)</f>
        <v>1732348</v>
      </c>
      <c r="I272" s="24">
        <f t="shared" si="55"/>
        <v>33427921</v>
      </c>
      <c r="J272" s="24">
        <f t="shared" si="55"/>
        <v>5617734</v>
      </c>
      <c r="K272" s="23">
        <f t="shared" si="55"/>
        <v>40778003</v>
      </c>
      <c r="L272" s="23">
        <f t="shared" si="55"/>
        <v>23948650</v>
      </c>
      <c r="M272" s="24">
        <f t="shared" si="55"/>
        <v>14502760</v>
      </c>
      <c r="N272" s="24">
        <f t="shared" si="55"/>
        <v>9703082</v>
      </c>
      <c r="O272" s="23">
        <f t="shared" si="55"/>
        <v>48154492</v>
      </c>
      <c r="P272" s="23">
        <f t="shared" si="55"/>
        <v>3919497</v>
      </c>
      <c r="Q272" s="24">
        <f t="shared" si="55"/>
        <v>5884660</v>
      </c>
      <c r="R272" s="24">
        <f t="shared" si="55"/>
        <v>26851666</v>
      </c>
      <c r="S272" s="26">
        <f t="shared" si="55"/>
        <v>36655823</v>
      </c>
      <c r="T272" s="23">
        <f t="shared" si="55"/>
        <v>0</v>
      </c>
      <c r="U272" s="24">
        <f t="shared" si="55"/>
        <v>0</v>
      </c>
      <c r="V272" s="24">
        <f t="shared" si="55"/>
        <v>0</v>
      </c>
      <c r="W272" s="26">
        <f t="shared" si="55"/>
        <v>0</v>
      </c>
    </row>
    <row r="273" spans="1:23" ht="12.75">
      <c r="A273" s="13" t="s">
        <v>8</v>
      </c>
      <c r="B273" s="14" t="s">
        <v>116</v>
      </c>
      <c r="C273" s="15" t="s">
        <v>115</v>
      </c>
      <c r="D273" s="16">
        <v>15063000</v>
      </c>
      <c r="E273" s="17">
        <v>15063000</v>
      </c>
      <c r="F273" s="17">
        <v>7651499</v>
      </c>
      <c r="G273" s="18">
        <f t="shared" si="53"/>
        <v>0.5079664741419372</v>
      </c>
      <c r="H273" s="16">
        <v>2027826</v>
      </c>
      <c r="I273" s="17">
        <v>1150967</v>
      </c>
      <c r="J273" s="17">
        <v>854205</v>
      </c>
      <c r="K273" s="16">
        <v>4032998</v>
      </c>
      <c r="L273" s="16">
        <v>1488795</v>
      </c>
      <c r="M273" s="17">
        <v>0</v>
      </c>
      <c r="N273" s="17">
        <v>0</v>
      </c>
      <c r="O273" s="16">
        <v>1488795</v>
      </c>
      <c r="P273" s="16">
        <v>0</v>
      </c>
      <c r="Q273" s="17">
        <v>1416414</v>
      </c>
      <c r="R273" s="17">
        <v>713292</v>
      </c>
      <c r="S273" s="19">
        <v>2129706</v>
      </c>
      <c r="T273" s="16">
        <v>0</v>
      </c>
      <c r="U273" s="17">
        <v>0</v>
      </c>
      <c r="V273" s="17">
        <v>0</v>
      </c>
      <c r="W273" s="19">
        <v>0</v>
      </c>
    </row>
    <row r="274" spans="1:23" ht="12.75">
      <c r="A274" s="13" t="s">
        <v>8</v>
      </c>
      <c r="B274" s="14" t="s">
        <v>114</v>
      </c>
      <c r="C274" s="15" t="s">
        <v>113</v>
      </c>
      <c r="D274" s="16">
        <v>20781000</v>
      </c>
      <c r="E274" s="17">
        <v>40732092</v>
      </c>
      <c r="F274" s="17">
        <v>20198199</v>
      </c>
      <c r="G274" s="18">
        <f t="shared" si="53"/>
        <v>0.49587924430692143</v>
      </c>
      <c r="H274" s="16">
        <v>1379178</v>
      </c>
      <c r="I274" s="17">
        <v>4667233</v>
      </c>
      <c r="J274" s="17">
        <v>439403</v>
      </c>
      <c r="K274" s="16">
        <v>6485814</v>
      </c>
      <c r="L274" s="16">
        <v>3468572</v>
      </c>
      <c r="M274" s="17">
        <v>240370</v>
      </c>
      <c r="N274" s="17">
        <v>4935951</v>
      </c>
      <c r="O274" s="16">
        <v>8644893</v>
      </c>
      <c r="P274" s="16">
        <v>111293</v>
      </c>
      <c r="Q274" s="17">
        <v>2315320</v>
      </c>
      <c r="R274" s="17">
        <v>2640879</v>
      </c>
      <c r="S274" s="19">
        <v>5067492</v>
      </c>
      <c r="T274" s="16">
        <v>0</v>
      </c>
      <c r="U274" s="17">
        <v>0</v>
      </c>
      <c r="V274" s="17">
        <v>0</v>
      </c>
      <c r="W274" s="19">
        <v>0</v>
      </c>
    </row>
    <row r="275" spans="1:23" ht="12.75">
      <c r="A275" s="13" t="s">
        <v>8</v>
      </c>
      <c r="B275" s="14" t="s">
        <v>112</v>
      </c>
      <c r="C275" s="15" t="s">
        <v>111</v>
      </c>
      <c r="D275" s="16">
        <v>39082000</v>
      </c>
      <c r="E275" s="17">
        <v>39082000</v>
      </c>
      <c r="F275" s="17">
        <v>20761769</v>
      </c>
      <c r="G275" s="18">
        <f t="shared" si="53"/>
        <v>0.5312360933422036</v>
      </c>
      <c r="H275" s="16">
        <v>0</v>
      </c>
      <c r="I275" s="17">
        <v>2646255</v>
      </c>
      <c r="J275" s="17">
        <v>2275087</v>
      </c>
      <c r="K275" s="16">
        <v>4921342</v>
      </c>
      <c r="L275" s="16">
        <v>6280433</v>
      </c>
      <c r="M275" s="17">
        <v>2424920</v>
      </c>
      <c r="N275" s="17">
        <v>270068</v>
      </c>
      <c r="O275" s="16">
        <v>8975421</v>
      </c>
      <c r="P275" s="16">
        <v>1007578</v>
      </c>
      <c r="Q275" s="17">
        <v>2280742</v>
      </c>
      <c r="R275" s="17">
        <v>3576686</v>
      </c>
      <c r="S275" s="19">
        <v>6865006</v>
      </c>
      <c r="T275" s="16">
        <v>0</v>
      </c>
      <c r="U275" s="17">
        <v>0</v>
      </c>
      <c r="V275" s="17">
        <v>0</v>
      </c>
      <c r="W275" s="19">
        <v>0</v>
      </c>
    </row>
    <row r="276" spans="1:23" ht="12.75">
      <c r="A276" s="13" t="s">
        <v>8</v>
      </c>
      <c r="B276" s="14" t="s">
        <v>110</v>
      </c>
      <c r="C276" s="15" t="s">
        <v>109</v>
      </c>
      <c r="D276" s="16">
        <v>0</v>
      </c>
      <c r="E276" s="17">
        <v>0</v>
      </c>
      <c r="F276" s="17">
        <v>3067598</v>
      </c>
      <c r="G276" s="18">
        <f t="shared" si="53"/>
        <v>0</v>
      </c>
      <c r="H276" s="16">
        <v>0</v>
      </c>
      <c r="I276" s="17">
        <v>0</v>
      </c>
      <c r="J276" s="17">
        <v>0</v>
      </c>
      <c r="K276" s="16">
        <v>0</v>
      </c>
      <c r="L276" s="16">
        <v>169765</v>
      </c>
      <c r="M276" s="17">
        <v>815709</v>
      </c>
      <c r="N276" s="17">
        <v>1357545</v>
      </c>
      <c r="O276" s="16">
        <v>2343019</v>
      </c>
      <c r="P276" s="16">
        <v>51859</v>
      </c>
      <c r="Q276" s="17">
        <v>672720</v>
      </c>
      <c r="R276" s="17">
        <v>0</v>
      </c>
      <c r="S276" s="19">
        <v>724579</v>
      </c>
      <c r="T276" s="16">
        <v>0</v>
      </c>
      <c r="U276" s="17">
        <v>0</v>
      </c>
      <c r="V276" s="17">
        <v>0</v>
      </c>
      <c r="W276" s="19">
        <v>0</v>
      </c>
    </row>
    <row r="277" spans="1:23" ht="12.75">
      <c r="A277" s="13" t="s">
        <v>8</v>
      </c>
      <c r="B277" s="14" t="s">
        <v>108</v>
      </c>
      <c r="C277" s="15" t="s">
        <v>107</v>
      </c>
      <c r="D277" s="16">
        <v>24027000</v>
      </c>
      <c r="E277" s="17">
        <v>24027000</v>
      </c>
      <c r="F277" s="17">
        <v>14720653</v>
      </c>
      <c r="G277" s="18">
        <f t="shared" si="53"/>
        <v>0.6126712864693886</v>
      </c>
      <c r="H277" s="16">
        <v>1037400</v>
      </c>
      <c r="I277" s="17">
        <v>0</v>
      </c>
      <c r="J277" s="17">
        <v>4892929</v>
      </c>
      <c r="K277" s="16">
        <v>5930329</v>
      </c>
      <c r="L277" s="16">
        <v>1824231</v>
      </c>
      <c r="M277" s="17">
        <v>1431450</v>
      </c>
      <c r="N277" s="17">
        <v>0</v>
      </c>
      <c r="O277" s="16">
        <v>3255681</v>
      </c>
      <c r="P277" s="16">
        <v>0</v>
      </c>
      <c r="Q277" s="17">
        <v>2155640</v>
      </c>
      <c r="R277" s="17">
        <v>3379003</v>
      </c>
      <c r="S277" s="19">
        <v>5534643</v>
      </c>
      <c r="T277" s="16">
        <v>0</v>
      </c>
      <c r="U277" s="17">
        <v>0</v>
      </c>
      <c r="V277" s="17">
        <v>0</v>
      </c>
      <c r="W277" s="19">
        <v>0</v>
      </c>
    </row>
    <row r="278" spans="1:23" ht="12.75">
      <c r="A278" s="13" t="s">
        <v>8</v>
      </c>
      <c r="B278" s="14" t="s">
        <v>106</v>
      </c>
      <c r="C278" s="15" t="s">
        <v>105</v>
      </c>
      <c r="D278" s="16">
        <v>14055000</v>
      </c>
      <c r="E278" s="17">
        <v>14055000</v>
      </c>
      <c r="F278" s="17">
        <v>4824391</v>
      </c>
      <c r="G278" s="18">
        <f t="shared" si="53"/>
        <v>0.34325087157595163</v>
      </c>
      <c r="H278" s="16">
        <v>0</v>
      </c>
      <c r="I278" s="17">
        <v>206578</v>
      </c>
      <c r="J278" s="17">
        <v>192505</v>
      </c>
      <c r="K278" s="16">
        <v>399083</v>
      </c>
      <c r="L278" s="16">
        <v>1468977</v>
      </c>
      <c r="M278" s="17">
        <v>1687711</v>
      </c>
      <c r="N278" s="17">
        <v>190000</v>
      </c>
      <c r="O278" s="16">
        <v>3346688</v>
      </c>
      <c r="P278" s="16">
        <v>0</v>
      </c>
      <c r="Q278" s="17">
        <v>608147</v>
      </c>
      <c r="R278" s="17">
        <v>470473</v>
      </c>
      <c r="S278" s="19">
        <v>1078620</v>
      </c>
      <c r="T278" s="16">
        <v>0</v>
      </c>
      <c r="U278" s="17">
        <v>0</v>
      </c>
      <c r="V278" s="17">
        <v>0</v>
      </c>
      <c r="W278" s="19">
        <v>0</v>
      </c>
    </row>
    <row r="279" spans="1:23" ht="12.75">
      <c r="A279" s="13" t="s">
        <v>8</v>
      </c>
      <c r="B279" s="14" t="s">
        <v>104</v>
      </c>
      <c r="C279" s="15" t="s">
        <v>103</v>
      </c>
      <c r="D279" s="16">
        <v>25130783</v>
      </c>
      <c r="E279" s="17">
        <v>25130783</v>
      </c>
      <c r="F279" s="17">
        <v>0</v>
      </c>
      <c r="G279" s="18">
        <f t="shared" si="53"/>
        <v>0</v>
      </c>
      <c r="H279" s="16">
        <v>0</v>
      </c>
      <c r="I279" s="17">
        <v>0</v>
      </c>
      <c r="J279" s="17">
        <v>0</v>
      </c>
      <c r="K279" s="16">
        <v>0</v>
      </c>
      <c r="L279" s="16">
        <v>0</v>
      </c>
      <c r="M279" s="17">
        <v>0</v>
      </c>
      <c r="N279" s="17">
        <v>0</v>
      </c>
      <c r="O279" s="16">
        <v>0</v>
      </c>
      <c r="P279" s="16">
        <v>0</v>
      </c>
      <c r="Q279" s="17">
        <v>0</v>
      </c>
      <c r="R279" s="17">
        <v>0</v>
      </c>
      <c r="S279" s="19">
        <v>0</v>
      </c>
      <c r="T279" s="16">
        <v>0</v>
      </c>
      <c r="U279" s="17">
        <v>0</v>
      </c>
      <c r="V279" s="17">
        <v>0</v>
      </c>
      <c r="W279" s="19">
        <v>0</v>
      </c>
    </row>
    <row r="280" spans="1:23" ht="12.75">
      <c r="A280" s="13" t="s">
        <v>8</v>
      </c>
      <c r="B280" s="14" t="s">
        <v>102</v>
      </c>
      <c r="C280" s="15" t="s">
        <v>101</v>
      </c>
      <c r="D280" s="16">
        <v>87473000</v>
      </c>
      <c r="E280" s="17">
        <v>87473000</v>
      </c>
      <c r="F280" s="17">
        <v>8520819</v>
      </c>
      <c r="G280" s="18">
        <f t="shared" si="53"/>
        <v>0.09741084677557646</v>
      </c>
      <c r="H280" s="16">
        <v>0</v>
      </c>
      <c r="I280" s="17">
        <v>0</v>
      </c>
      <c r="J280" s="17">
        <v>1343969</v>
      </c>
      <c r="K280" s="16">
        <v>1343969</v>
      </c>
      <c r="L280" s="16">
        <v>0</v>
      </c>
      <c r="M280" s="17">
        <v>2190898</v>
      </c>
      <c r="N280" s="17">
        <v>1929585</v>
      </c>
      <c r="O280" s="16">
        <v>4120483</v>
      </c>
      <c r="P280" s="16">
        <v>992116</v>
      </c>
      <c r="Q280" s="17">
        <v>0</v>
      </c>
      <c r="R280" s="17">
        <v>2064251</v>
      </c>
      <c r="S280" s="19">
        <v>3056367</v>
      </c>
      <c r="T280" s="16">
        <v>0</v>
      </c>
      <c r="U280" s="17">
        <v>0</v>
      </c>
      <c r="V280" s="17">
        <v>0</v>
      </c>
      <c r="W280" s="19">
        <v>0</v>
      </c>
    </row>
    <row r="281" spans="1:23" ht="12.75">
      <c r="A281" s="13" t="s">
        <v>5</v>
      </c>
      <c r="B281" s="14" t="s">
        <v>100</v>
      </c>
      <c r="C281" s="15" t="s">
        <v>99</v>
      </c>
      <c r="D281" s="16">
        <v>160750</v>
      </c>
      <c r="E281" s="17">
        <v>160750</v>
      </c>
      <c r="F281" s="17">
        <v>0</v>
      </c>
      <c r="G281" s="18">
        <f t="shared" si="53"/>
        <v>0</v>
      </c>
      <c r="H281" s="16">
        <v>0</v>
      </c>
      <c r="I281" s="17">
        <v>0</v>
      </c>
      <c r="J281" s="17">
        <v>0</v>
      </c>
      <c r="K281" s="16">
        <v>0</v>
      </c>
      <c r="L281" s="16">
        <v>0</v>
      </c>
      <c r="M281" s="17">
        <v>0</v>
      </c>
      <c r="N281" s="17">
        <v>0</v>
      </c>
      <c r="O281" s="16">
        <v>0</v>
      </c>
      <c r="P281" s="16">
        <v>0</v>
      </c>
      <c r="Q281" s="17">
        <v>0</v>
      </c>
      <c r="R281" s="17">
        <v>0</v>
      </c>
      <c r="S281" s="19">
        <v>0</v>
      </c>
      <c r="T281" s="16">
        <v>0</v>
      </c>
      <c r="U281" s="17">
        <v>0</v>
      </c>
      <c r="V281" s="17">
        <v>0</v>
      </c>
      <c r="W281" s="19">
        <v>0</v>
      </c>
    </row>
    <row r="282" spans="1:23" ht="12.75">
      <c r="A282" s="20"/>
      <c r="B282" s="21" t="s">
        <v>98</v>
      </c>
      <c r="C282" s="22"/>
      <c r="D282" s="23">
        <f>SUM(D273:D281)</f>
        <v>225772533</v>
      </c>
      <c r="E282" s="24">
        <f>SUM(E273:E281)</f>
        <v>245723625</v>
      </c>
      <c r="F282" s="24">
        <f>SUM(F273:F281)</f>
        <v>79744928</v>
      </c>
      <c r="G282" s="25">
        <f t="shared" si="53"/>
        <v>0.3245309766205834</v>
      </c>
      <c r="H282" s="23">
        <f aca="true" t="shared" si="56" ref="H282:W282">SUM(H273:H281)</f>
        <v>4444404</v>
      </c>
      <c r="I282" s="24">
        <f t="shared" si="56"/>
        <v>8671033</v>
      </c>
      <c r="J282" s="24">
        <f t="shared" si="56"/>
        <v>9998098</v>
      </c>
      <c r="K282" s="23">
        <f t="shared" si="56"/>
        <v>23113535</v>
      </c>
      <c r="L282" s="23">
        <f t="shared" si="56"/>
        <v>14700773</v>
      </c>
      <c r="M282" s="24">
        <f t="shared" si="56"/>
        <v>8791058</v>
      </c>
      <c r="N282" s="24">
        <f t="shared" si="56"/>
        <v>8683149</v>
      </c>
      <c r="O282" s="23">
        <f t="shared" si="56"/>
        <v>32174980</v>
      </c>
      <c r="P282" s="23">
        <f t="shared" si="56"/>
        <v>2162846</v>
      </c>
      <c r="Q282" s="24">
        <f t="shared" si="56"/>
        <v>9448983</v>
      </c>
      <c r="R282" s="24">
        <f t="shared" si="56"/>
        <v>12844584</v>
      </c>
      <c r="S282" s="26">
        <f t="shared" si="56"/>
        <v>24456413</v>
      </c>
      <c r="T282" s="23">
        <f t="shared" si="56"/>
        <v>0</v>
      </c>
      <c r="U282" s="24">
        <f t="shared" si="56"/>
        <v>0</v>
      </c>
      <c r="V282" s="24">
        <f t="shared" si="56"/>
        <v>0</v>
      </c>
      <c r="W282" s="26">
        <f t="shared" si="56"/>
        <v>0</v>
      </c>
    </row>
    <row r="283" spans="1:23" ht="12.75">
      <c r="A283" s="13" t="s">
        <v>8</v>
      </c>
      <c r="B283" s="14" t="s">
        <v>97</v>
      </c>
      <c r="C283" s="15" t="s">
        <v>96</v>
      </c>
      <c r="D283" s="16">
        <v>36906800</v>
      </c>
      <c r="E283" s="17">
        <v>36906800</v>
      </c>
      <c r="F283" s="17">
        <v>45004318</v>
      </c>
      <c r="G283" s="18">
        <f t="shared" si="53"/>
        <v>1.2194044999837428</v>
      </c>
      <c r="H283" s="16">
        <v>20133</v>
      </c>
      <c r="I283" s="17">
        <v>5783216</v>
      </c>
      <c r="J283" s="17">
        <v>3794178</v>
      </c>
      <c r="K283" s="16">
        <v>9597527</v>
      </c>
      <c r="L283" s="16">
        <v>5394420</v>
      </c>
      <c r="M283" s="17">
        <v>6599728</v>
      </c>
      <c r="N283" s="17">
        <v>2947656</v>
      </c>
      <c r="O283" s="16">
        <v>14941804</v>
      </c>
      <c r="P283" s="16">
        <v>8103139</v>
      </c>
      <c r="Q283" s="17">
        <v>2382657</v>
      </c>
      <c r="R283" s="17">
        <v>9979191</v>
      </c>
      <c r="S283" s="19">
        <v>20464987</v>
      </c>
      <c r="T283" s="16">
        <v>0</v>
      </c>
      <c r="U283" s="17">
        <v>0</v>
      </c>
      <c r="V283" s="17">
        <v>0</v>
      </c>
      <c r="W283" s="19">
        <v>0</v>
      </c>
    </row>
    <row r="284" spans="1:23" ht="12.75">
      <c r="A284" s="13" t="s">
        <v>8</v>
      </c>
      <c r="B284" s="14" t="s">
        <v>95</v>
      </c>
      <c r="C284" s="15" t="s">
        <v>94</v>
      </c>
      <c r="D284" s="16">
        <v>18298000</v>
      </c>
      <c r="E284" s="17">
        <v>18298000</v>
      </c>
      <c r="F284" s="17">
        <v>9007056</v>
      </c>
      <c r="G284" s="18">
        <f t="shared" si="53"/>
        <v>0.49224264946988744</v>
      </c>
      <c r="H284" s="16">
        <v>997704</v>
      </c>
      <c r="I284" s="17">
        <v>1290160</v>
      </c>
      <c r="J284" s="17">
        <v>708009</v>
      </c>
      <c r="K284" s="16">
        <v>2995873</v>
      </c>
      <c r="L284" s="16">
        <v>925635</v>
      </c>
      <c r="M284" s="17">
        <v>388410</v>
      </c>
      <c r="N284" s="17">
        <v>392002</v>
      </c>
      <c r="O284" s="16">
        <v>1706047</v>
      </c>
      <c r="P284" s="16">
        <v>631320</v>
      </c>
      <c r="Q284" s="17">
        <v>911979</v>
      </c>
      <c r="R284" s="17">
        <v>2761837</v>
      </c>
      <c r="S284" s="19">
        <v>4305136</v>
      </c>
      <c r="T284" s="16">
        <v>0</v>
      </c>
      <c r="U284" s="17">
        <v>0</v>
      </c>
      <c r="V284" s="17">
        <v>0</v>
      </c>
      <c r="W284" s="19">
        <v>0</v>
      </c>
    </row>
    <row r="285" spans="1:23" ht="12.75">
      <c r="A285" s="13" t="s">
        <v>8</v>
      </c>
      <c r="B285" s="14" t="s">
        <v>93</v>
      </c>
      <c r="C285" s="15" t="s">
        <v>92</v>
      </c>
      <c r="D285" s="16">
        <v>39155000</v>
      </c>
      <c r="E285" s="17">
        <v>39155000</v>
      </c>
      <c r="F285" s="17">
        <v>8965479</v>
      </c>
      <c r="G285" s="18">
        <f t="shared" si="53"/>
        <v>0.22897405184523048</v>
      </c>
      <c r="H285" s="16">
        <v>4402966</v>
      </c>
      <c r="I285" s="17">
        <v>0</v>
      </c>
      <c r="J285" s="17">
        <v>1104488</v>
      </c>
      <c r="K285" s="16">
        <v>5507454</v>
      </c>
      <c r="L285" s="16">
        <v>939210</v>
      </c>
      <c r="M285" s="17">
        <v>1542656</v>
      </c>
      <c r="N285" s="17">
        <v>220581</v>
      </c>
      <c r="O285" s="16">
        <v>2702447</v>
      </c>
      <c r="P285" s="16">
        <v>0</v>
      </c>
      <c r="Q285" s="17">
        <v>0</v>
      </c>
      <c r="R285" s="17">
        <v>755578</v>
      </c>
      <c r="S285" s="19">
        <v>755578</v>
      </c>
      <c r="T285" s="16">
        <v>0</v>
      </c>
      <c r="U285" s="17">
        <v>0</v>
      </c>
      <c r="V285" s="17">
        <v>0</v>
      </c>
      <c r="W285" s="19">
        <v>0</v>
      </c>
    </row>
    <row r="286" spans="1:23" ht="12.75">
      <c r="A286" s="13" t="s">
        <v>8</v>
      </c>
      <c r="B286" s="14" t="s">
        <v>91</v>
      </c>
      <c r="C286" s="15" t="s">
        <v>90</v>
      </c>
      <c r="D286" s="16">
        <v>13864000</v>
      </c>
      <c r="E286" s="17">
        <v>4604600</v>
      </c>
      <c r="F286" s="17">
        <v>11194855</v>
      </c>
      <c r="G286" s="18">
        <f t="shared" si="53"/>
        <v>2.4312328975372455</v>
      </c>
      <c r="H286" s="16">
        <v>58087</v>
      </c>
      <c r="I286" s="17">
        <v>2328242</v>
      </c>
      <c r="J286" s="17">
        <v>125306</v>
      </c>
      <c r="K286" s="16">
        <v>2511635</v>
      </c>
      <c r="L286" s="16">
        <v>2865268</v>
      </c>
      <c r="M286" s="17">
        <v>1624213</v>
      </c>
      <c r="N286" s="17">
        <v>3087877</v>
      </c>
      <c r="O286" s="16">
        <v>7577358</v>
      </c>
      <c r="P286" s="16">
        <v>279194</v>
      </c>
      <c r="Q286" s="17">
        <v>826668</v>
      </c>
      <c r="R286" s="17">
        <v>0</v>
      </c>
      <c r="S286" s="19">
        <v>1105862</v>
      </c>
      <c r="T286" s="16">
        <v>0</v>
      </c>
      <c r="U286" s="17">
        <v>0</v>
      </c>
      <c r="V286" s="17">
        <v>0</v>
      </c>
      <c r="W286" s="19">
        <v>0</v>
      </c>
    </row>
    <row r="287" spans="1:23" ht="12.75">
      <c r="A287" s="13" t="s">
        <v>8</v>
      </c>
      <c r="B287" s="14" t="s">
        <v>89</v>
      </c>
      <c r="C287" s="15" t="s">
        <v>88</v>
      </c>
      <c r="D287" s="16">
        <v>91816543</v>
      </c>
      <c r="E287" s="17">
        <v>91816543</v>
      </c>
      <c r="F287" s="17">
        <v>18745784</v>
      </c>
      <c r="G287" s="18">
        <f t="shared" si="53"/>
        <v>0.20416564801399678</v>
      </c>
      <c r="H287" s="16">
        <v>146822</v>
      </c>
      <c r="I287" s="17">
        <v>1314919</v>
      </c>
      <c r="J287" s="17">
        <v>1097919</v>
      </c>
      <c r="K287" s="16">
        <v>2559660</v>
      </c>
      <c r="L287" s="16">
        <v>2089236</v>
      </c>
      <c r="M287" s="17">
        <v>3191860</v>
      </c>
      <c r="N287" s="17">
        <v>3190712</v>
      </c>
      <c r="O287" s="16">
        <v>8471808</v>
      </c>
      <c r="P287" s="16">
        <v>1634326</v>
      </c>
      <c r="Q287" s="17">
        <v>2609516</v>
      </c>
      <c r="R287" s="17">
        <v>3470474</v>
      </c>
      <c r="S287" s="19">
        <v>7714316</v>
      </c>
      <c r="T287" s="16">
        <v>0</v>
      </c>
      <c r="U287" s="17">
        <v>0</v>
      </c>
      <c r="V287" s="17">
        <v>0</v>
      </c>
      <c r="W287" s="19">
        <v>0</v>
      </c>
    </row>
    <row r="288" spans="1:23" ht="12.75">
      <c r="A288" s="13" t="s">
        <v>5</v>
      </c>
      <c r="B288" s="14" t="s">
        <v>87</v>
      </c>
      <c r="C288" s="15" t="s">
        <v>86</v>
      </c>
      <c r="D288" s="16">
        <v>1530000</v>
      </c>
      <c r="E288" s="17">
        <v>740000</v>
      </c>
      <c r="F288" s="17">
        <v>0</v>
      </c>
      <c r="G288" s="18">
        <f t="shared" si="53"/>
        <v>0</v>
      </c>
      <c r="H288" s="16">
        <v>0</v>
      </c>
      <c r="I288" s="17">
        <v>0</v>
      </c>
      <c r="J288" s="17">
        <v>0</v>
      </c>
      <c r="K288" s="16">
        <v>0</v>
      </c>
      <c r="L288" s="16">
        <v>0</v>
      </c>
      <c r="M288" s="17">
        <v>0</v>
      </c>
      <c r="N288" s="17">
        <v>0</v>
      </c>
      <c r="O288" s="16">
        <v>0</v>
      </c>
      <c r="P288" s="16">
        <v>0</v>
      </c>
      <c r="Q288" s="17">
        <v>0</v>
      </c>
      <c r="R288" s="17">
        <v>0</v>
      </c>
      <c r="S288" s="19">
        <v>0</v>
      </c>
      <c r="T288" s="16">
        <v>0</v>
      </c>
      <c r="U288" s="17">
        <v>0</v>
      </c>
      <c r="V288" s="17">
        <v>0</v>
      </c>
      <c r="W288" s="19">
        <v>0</v>
      </c>
    </row>
    <row r="289" spans="1:23" ht="12.75">
      <c r="A289" s="20"/>
      <c r="B289" s="21" t="s">
        <v>85</v>
      </c>
      <c r="C289" s="22"/>
      <c r="D289" s="23">
        <f>SUM(D283:D288)</f>
        <v>201570343</v>
      </c>
      <c r="E289" s="24">
        <f>SUM(E283:E288)</f>
        <v>191520943</v>
      </c>
      <c r="F289" s="24">
        <f>SUM(F283:F288)</f>
        <v>92917492</v>
      </c>
      <c r="G289" s="25">
        <f t="shared" si="53"/>
        <v>0.48515577745458366</v>
      </c>
      <c r="H289" s="23">
        <f aca="true" t="shared" si="57" ref="H289:W289">SUM(H283:H288)</f>
        <v>5625712</v>
      </c>
      <c r="I289" s="24">
        <f t="shared" si="57"/>
        <v>10716537</v>
      </c>
      <c r="J289" s="24">
        <f t="shared" si="57"/>
        <v>6829900</v>
      </c>
      <c r="K289" s="23">
        <f t="shared" si="57"/>
        <v>23172149</v>
      </c>
      <c r="L289" s="23">
        <f t="shared" si="57"/>
        <v>12213769</v>
      </c>
      <c r="M289" s="24">
        <f t="shared" si="57"/>
        <v>13346867</v>
      </c>
      <c r="N289" s="24">
        <f t="shared" si="57"/>
        <v>9838828</v>
      </c>
      <c r="O289" s="23">
        <f t="shared" si="57"/>
        <v>35399464</v>
      </c>
      <c r="P289" s="23">
        <f t="shared" si="57"/>
        <v>10647979</v>
      </c>
      <c r="Q289" s="24">
        <f t="shared" si="57"/>
        <v>6730820</v>
      </c>
      <c r="R289" s="24">
        <f t="shared" si="57"/>
        <v>16967080</v>
      </c>
      <c r="S289" s="26">
        <f t="shared" si="57"/>
        <v>34345879</v>
      </c>
      <c r="T289" s="23">
        <f t="shared" si="57"/>
        <v>0</v>
      </c>
      <c r="U289" s="24">
        <f t="shared" si="57"/>
        <v>0</v>
      </c>
      <c r="V289" s="24">
        <f t="shared" si="57"/>
        <v>0</v>
      </c>
      <c r="W289" s="26">
        <f t="shared" si="57"/>
        <v>0</v>
      </c>
    </row>
    <row r="290" spans="1:23" ht="12.75">
      <c r="A290" s="13" t="s">
        <v>8</v>
      </c>
      <c r="B290" s="14" t="s">
        <v>84</v>
      </c>
      <c r="C290" s="15" t="s">
        <v>83</v>
      </c>
      <c r="D290" s="16">
        <v>232065602</v>
      </c>
      <c r="E290" s="17">
        <v>313940936</v>
      </c>
      <c r="F290" s="17">
        <v>146346744</v>
      </c>
      <c r="G290" s="18">
        <f t="shared" si="53"/>
        <v>0.46616011873010404</v>
      </c>
      <c r="H290" s="16">
        <v>1331</v>
      </c>
      <c r="I290" s="17">
        <v>14432827</v>
      </c>
      <c r="J290" s="17">
        <v>3442112</v>
      </c>
      <c r="K290" s="16">
        <v>17876270</v>
      </c>
      <c r="L290" s="16">
        <v>10651705</v>
      </c>
      <c r="M290" s="17">
        <v>17758420</v>
      </c>
      <c r="N290" s="17">
        <v>30575175</v>
      </c>
      <c r="O290" s="16">
        <v>58985300</v>
      </c>
      <c r="P290" s="16">
        <v>14408453</v>
      </c>
      <c r="Q290" s="17">
        <v>12360606</v>
      </c>
      <c r="R290" s="17">
        <v>42716115</v>
      </c>
      <c r="S290" s="19">
        <v>69485174</v>
      </c>
      <c r="T290" s="16">
        <v>0</v>
      </c>
      <c r="U290" s="17">
        <v>0</v>
      </c>
      <c r="V290" s="17">
        <v>0</v>
      </c>
      <c r="W290" s="19">
        <v>0</v>
      </c>
    </row>
    <row r="291" spans="1:23" ht="12.75">
      <c r="A291" s="13" t="s">
        <v>8</v>
      </c>
      <c r="B291" s="14" t="s">
        <v>82</v>
      </c>
      <c r="C291" s="15" t="s">
        <v>81</v>
      </c>
      <c r="D291" s="16">
        <v>37507000</v>
      </c>
      <c r="E291" s="17">
        <v>37507000</v>
      </c>
      <c r="F291" s="17">
        <v>27027340</v>
      </c>
      <c r="G291" s="18">
        <f t="shared" si="53"/>
        <v>0.7205945556829392</v>
      </c>
      <c r="H291" s="16">
        <v>4897110</v>
      </c>
      <c r="I291" s="17">
        <v>7647516</v>
      </c>
      <c r="J291" s="17">
        <v>3609604</v>
      </c>
      <c r="K291" s="16">
        <v>16154230</v>
      </c>
      <c r="L291" s="16">
        <v>610348</v>
      </c>
      <c r="M291" s="17">
        <v>2884859</v>
      </c>
      <c r="N291" s="17">
        <v>3172929</v>
      </c>
      <c r="O291" s="16">
        <v>6668136</v>
      </c>
      <c r="P291" s="16">
        <v>2396441</v>
      </c>
      <c r="Q291" s="17">
        <v>1062095</v>
      </c>
      <c r="R291" s="17">
        <v>746438</v>
      </c>
      <c r="S291" s="19">
        <v>4204974</v>
      </c>
      <c r="T291" s="16">
        <v>0</v>
      </c>
      <c r="U291" s="17">
        <v>0</v>
      </c>
      <c r="V291" s="17">
        <v>0</v>
      </c>
      <c r="W291" s="19">
        <v>0</v>
      </c>
    </row>
    <row r="292" spans="1:23" ht="12.75">
      <c r="A292" s="13" t="s">
        <v>8</v>
      </c>
      <c r="B292" s="14" t="s">
        <v>80</v>
      </c>
      <c r="C292" s="15" t="s">
        <v>79</v>
      </c>
      <c r="D292" s="16">
        <v>41037080</v>
      </c>
      <c r="E292" s="17">
        <v>41037080</v>
      </c>
      <c r="F292" s="17">
        <v>3683315</v>
      </c>
      <c r="G292" s="18">
        <f t="shared" si="53"/>
        <v>0.0897557769704862</v>
      </c>
      <c r="H292" s="16">
        <v>0</v>
      </c>
      <c r="I292" s="17">
        <v>0</v>
      </c>
      <c r="J292" s="17">
        <v>1215135</v>
      </c>
      <c r="K292" s="16">
        <v>1215135</v>
      </c>
      <c r="L292" s="16">
        <v>779959</v>
      </c>
      <c r="M292" s="17">
        <v>779959</v>
      </c>
      <c r="N292" s="17">
        <v>908262</v>
      </c>
      <c r="O292" s="16">
        <v>2468180</v>
      </c>
      <c r="P292" s="16">
        <v>0</v>
      </c>
      <c r="Q292" s="17">
        <v>0</v>
      </c>
      <c r="R292" s="17">
        <v>0</v>
      </c>
      <c r="S292" s="19">
        <v>0</v>
      </c>
      <c r="T292" s="16">
        <v>0</v>
      </c>
      <c r="U292" s="17">
        <v>0</v>
      </c>
      <c r="V292" s="17">
        <v>0</v>
      </c>
      <c r="W292" s="19">
        <v>0</v>
      </c>
    </row>
    <row r="293" spans="1:23" ht="12.75">
      <c r="A293" s="13" t="s">
        <v>8</v>
      </c>
      <c r="B293" s="14" t="s">
        <v>78</v>
      </c>
      <c r="C293" s="15" t="s">
        <v>77</v>
      </c>
      <c r="D293" s="16">
        <v>60410694</v>
      </c>
      <c r="E293" s="17">
        <v>60410694</v>
      </c>
      <c r="F293" s="17">
        <v>41367974</v>
      </c>
      <c r="G293" s="18">
        <f t="shared" si="53"/>
        <v>0.6847789896272338</v>
      </c>
      <c r="H293" s="16">
        <v>0</v>
      </c>
      <c r="I293" s="17">
        <v>7533693</v>
      </c>
      <c r="J293" s="17">
        <v>5269844</v>
      </c>
      <c r="K293" s="16">
        <v>12803537</v>
      </c>
      <c r="L293" s="16">
        <v>0</v>
      </c>
      <c r="M293" s="17">
        <v>12854561</v>
      </c>
      <c r="N293" s="17">
        <v>12985936</v>
      </c>
      <c r="O293" s="16">
        <v>25840497</v>
      </c>
      <c r="P293" s="16">
        <v>310000</v>
      </c>
      <c r="Q293" s="17">
        <v>1206970</v>
      </c>
      <c r="R293" s="17">
        <v>1206970</v>
      </c>
      <c r="S293" s="19">
        <v>2723940</v>
      </c>
      <c r="T293" s="16">
        <v>0</v>
      </c>
      <c r="U293" s="17">
        <v>0</v>
      </c>
      <c r="V293" s="17">
        <v>0</v>
      </c>
      <c r="W293" s="19">
        <v>0</v>
      </c>
    </row>
    <row r="294" spans="1:23" ht="12.75">
      <c r="A294" s="13" t="s">
        <v>5</v>
      </c>
      <c r="B294" s="14" t="s">
        <v>76</v>
      </c>
      <c r="C294" s="15" t="s">
        <v>75</v>
      </c>
      <c r="D294" s="16">
        <v>10086900</v>
      </c>
      <c r="E294" s="17">
        <v>14049710</v>
      </c>
      <c r="F294" s="17">
        <v>2148008</v>
      </c>
      <c r="G294" s="18">
        <f t="shared" si="53"/>
        <v>0.1528862873326211</v>
      </c>
      <c r="H294" s="16">
        <v>37345</v>
      </c>
      <c r="I294" s="17">
        <v>767952</v>
      </c>
      <c r="J294" s="17">
        <v>222652</v>
      </c>
      <c r="K294" s="16">
        <v>1027949</v>
      </c>
      <c r="L294" s="16">
        <v>0</v>
      </c>
      <c r="M294" s="17">
        <v>43083</v>
      </c>
      <c r="N294" s="17">
        <v>383710</v>
      </c>
      <c r="O294" s="16">
        <v>426793</v>
      </c>
      <c r="P294" s="16">
        <v>47754</v>
      </c>
      <c r="Q294" s="17">
        <v>3588</v>
      </c>
      <c r="R294" s="17">
        <v>641924</v>
      </c>
      <c r="S294" s="19">
        <v>693266</v>
      </c>
      <c r="T294" s="16">
        <v>0</v>
      </c>
      <c r="U294" s="17">
        <v>0</v>
      </c>
      <c r="V294" s="17">
        <v>0</v>
      </c>
      <c r="W294" s="19">
        <v>0</v>
      </c>
    </row>
    <row r="295" spans="1:23" ht="12.75">
      <c r="A295" s="20"/>
      <c r="B295" s="21" t="s">
        <v>74</v>
      </c>
      <c r="C295" s="22"/>
      <c r="D295" s="23">
        <f>SUM(D290:D294)</f>
        <v>381107276</v>
      </c>
      <c r="E295" s="24">
        <f>SUM(E290:E294)</f>
        <v>466945420</v>
      </c>
      <c r="F295" s="24">
        <f>SUM(F290:F294)</f>
        <v>220573381</v>
      </c>
      <c r="G295" s="25">
        <f t="shared" si="53"/>
        <v>0.4723750818671698</v>
      </c>
      <c r="H295" s="23">
        <f aca="true" t="shared" si="58" ref="H295:W295">SUM(H290:H294)</f>
        <v>4935786</v>
      </c>
      <c r="I295" s="24">
        <f t="shared" si="58"/>
        <v>30381988</v>
      </c>
      <c r="J295" s="24">
        <f t="shared" si="58"/>
        <v>13759347</v>
      </c>
      <c r="K295" s="23">
        <f t="shared" si="58"/>
        <v>49077121</v>
      </c>
      <c r="L295" s="23">
        <f t="shared" si="58"/>
        <v>12042012</v>
      </c>
      <c r="M295" s="24">
        <f t="shared" si="58"/>
        <v>34320882</v>
      </c>
      <c r="N295" s="24">
        <f t="shared" si="58"/>
        <v>48026012</v>
      </c>
      <c r="O295" s="23">
        <f t="shared" si="58"/>
        <v>94388906</v>
      </c>
      <c r="P295" s="23">
        <f t="shared" si="58"/>
        <v>17162648</v>
      </c>
      <c r="Q295" s="24">
        <f t="shared" si="58"/>
        <v>14633259</v>
      </c>
      <c r="R295" s="24">
        <f t="shared" si="58"/>
        <v>45311447</v>
      </c>
      <c r="S295" s="26">
        <f t="shared" si="58"/>
        <v>77107354</v>
      </c>
      <c r="T295" s="23">
        <f t="shared" si="58"/>
        <v>0</v>
      </c>
      <c r="U295" s="24">
        <f t="shared" si="58"/>
        <v>0</v>
      </c>
      <c r="V295" s="24">
        <f t="shared" si="58"/>
        <v>0</v>
      </c>
      <c r="W295" s="26">
        <f t="shared" si="58"/>
        <v>0</v>
      </c>
    </row>
    <row r="296" spans="1:23" ht="12.75">
      <c r="A296" s="20"/>
      <c r="B296" s="21" t="s">
        <v>73</v>
      </c>
      <c r="C296" s="22"/>
      <c r="D296" s="23">
        <f>SUM(D260:D263,D265:D271,D273:D281,D283:D288,D290:D294)</f>
        <v>1391803486</v>
      </c>
      <c r="E296" s="24">
        <f>SUM(E260:E263,E265:E271,E273:E281,E283:E288,E290:E294)</f>
        <v>1342663255</v>
      </c>
      <c r="F296" s="24">
        <f>SUM(F260:F263,F265:F271,F273:F281,F283:F288,F290:F294)</f>
        <v>667239477</v>
      </c>
      <c r="G296" s="25">
        <f t="shared" si="53"/>
        <v>0.4969522138296695</v>
      </c>
      <c r="H296" s="23">
        <f aca="true" t="shared" si="59" ref="H296:W296">SUM(H260:H263,H265:H271,H273:H281,H283:H288,H290:H294)</f>
        <v>29510936</v>
      </c>
      <c r="I296" s="24">
        <f t="shared" si="59"/>
        <v>100403795</v>
      </c>
      <c r="J296" s="24">
        <f t="shared" si="59"/>
        <v>53508621</v>
      </c>
      <c r="K296" s="23">
        <f t="shared" si="59"/>
        <v>183423352</v>
      </c>
      <c r="L296" s="23">
        <f t="shared" si="59"/>
        <v>83296576</v>
      </c>
      <c r="M296" s="24">
        <f t="shared" si="59"/>
        <v>88439488</v>
      </c>
      <c r="N296" s="24">
        <f t="shared" si="59"/>
        <v>105354869</v>
      </c>
      <c r="O296" s="23">
        <f t="shared" si="59"/>
        <v>277090933</v>
      </c>
      <c r="P296" s="23">
        <f t="shared" si="59"/>
        <v>41110512</v>
      </c>
      <c r="Q296" s="24">
        <f t="shared" si="59"/>
        <v>46547350</v>
      </c>
      <c r="R296" s="24">
        <f t="shared" si="59"/>
        <v>119067330</v>
      </c>
      <c r="S296" s="26">
        <f t="shared" si="59"/>
        <v>206725192</v>
      </c>
      <c r="T296" s="23">
        <f t="shared" si="59"/>
        <v>0</v>
      </c>
      <c r="U296" s="24">
        <f t="shared" si="59"/>
        <v>0</v>
      </c>
      <c r="V296" s="24">
        <f t="shared" si="59"/>
        <v>0</v>
      </c>
      <c r="W296" s="26">
        <f t="shared" si="59"/>
        <v>0</v>
      </c>
    </row>
    <row r="297" spans="1:23" ht="12.75">
      <c r="A297" s="49"/>
      <c r="B297" s="50" t="s">
        <v>72</v>
      </c>
      <c r="C297" s="51"/>
      <c r="D297" s="52"/>
      <c r="E297" s="53"/>
      <c r="F297" s="53"/>
      <c r="G297" s="54"/>
      <c r="H297" s="52"/>
      <c r="I297" s="53"/>
      <c r="J297" s="53"/>
      <c r="K297" s="52"/>
      <c r="L297" s="52"/>
      <c r="M297" s="53"/>
      <c r="N297" s="53"/>
      <c r="O297" s="52"/>
      <c r="P297" s="52"/>
      <c r="Q297" s="53"/>
      <c r="R297" s="53"/>
      <c r="S297" s="55"/>
      <c r="T297" s="27"/>
      <c r="U297" s="28"/>
      <c r="V297" s="28"/>
      <c r="W297" s="30"/>
    </row>
    <row r="298" spans="1:23" ht="12.75">
      <c r="A298" s="12"/>
      <c r="B298" s="9" t="s">
        <v>71</v>
      </c>
      <c r="C298" s="10"/>
      <c r="D298" s="27"/>
      <c r="E298" s="28"/>
      <c r="F298" s="28"/>
      <c r="G298" s="29"/>
      <c r="H298" s="27"/>
      <c r="I298" s="28"/>
      <c r="J298" s="28"/>
      <c r="K298" s="27"/>
      <c r="L298" s="27"/>
      <c r="M298" s="28"/>
      <c r="N298" s="28"/>
      <c r="O298" s="27"/>
      <c r="P298" s="27"/>
      <c r="Q298" s="28"/>
      <c r="R298" s="28"/>
      <c r="S298" s="30"/>
      <c r="T298" s="27"/>
      <c r="U298" s="28"/>
      <c r="V298" s="28"/>
      <c r="W298" s="30"/>
    </row>
    <row r="299" spans="1:23" ht="12.75">
      <c r="A299" s="13" t="s">
        <v>70</v>
      </c>
      <c r="B299" s="14" t="s">
        <v>69</v>
      </c>
      <c r="C299" s="15" t="s">
        <v>68</v>
      </c>
      <c r="D299" s="16">
        <v>7023202807</v>
      </c>
      <c r="E299" s="17">
        <v>8027137778</v>
      </c>
      <c r="F299" s="17">
        <v>3152490462</v>
      </c>
      <c r="G299" s="18">
        <f aca="true" t="shared" si="60" ref="G299:G336">IF($E299=0,0,$F299/$E299)</f>
        <v>0.3927290834150175</v>
      </c>
      <c r="H299" s="16">
        <v>91966178</v>
      </c>
      <c r="I299" s="17">
        <v>316012167</v>
      </c>
      <c r="J299" s="17">
        <v>382670322</v>
      </c>
      <c r="K299" s="16">
        <v>790648667</v>
      </c>
      <c r="L299" s="16">
        <v>414483107</v>
      </c>
      <c r="M299" s="17">
        <v>466096010</v>
      </c>
      <c r="N299" s="17">
        <v>532733461</v>
      </c>
      <c r="O299" s="16">
        <v>1413312578</v>
      </c>
      <c r="P299" s="16">
        <v>182276455</v>
      </c>
      <c r="Q299" s="17">
        <v>332779330</v>
      </c>
      <c r="R299" s="17">
        <v>433473432</v>
      </c>
      <c r="S299" s="19">
        <v>948529217</v>
      </c>
      <c r="T299" s="16">
        <v>0</v>
      </c>
      <c r="U299" s="17">
        <v>0</v>
      </c>
      <c r="V299" s="17">
        <v>0</v>
      </c>
      <c r="W299" s="19">
        <v>0</v>
      </c>
    </row>
    <row r="300" spans="1:23" ht="12.75">
      <c r="A300" s="20"/>
      <c r="B300" s="21" t="s">
        <v>67</v>
      </c>
      <c r="C300" s="22"/>
      <c r="D300" s="23">
        <f>D299</f>
        <v>7023202807</v>
      </c>
      <c r="E300" s="24">
        <f>E299</f>
        <v>8027137778</v>
      </c>
      <c r="F300" s="24">
        <f>F299</f>
        <v>3152490462</v>
      </c>
      <c r="G300" s="25">
        <f t="shared" si="60"/>
        <v>0.3927290834150175</v>
      </c>
      <c r="H300" s="23">
        <f aca="true" t="shared" si="61" ref="H300:W300">H299</f>
        <v>91966178</v>
      </c>
      <c r="I300" s="24">
        <f t="shared" si="61"/>
        <v>316012167</v>
      </c>
      <c r="J300" s="24">
        <f t="shared" si="61"/>
        <v>382670322</v>
      </c>
      <c r="K300" s="23">
        <f t="shared" si="61"/>
        <v>790648667</v>
      </c>
      <c r="L300" s="23">
        <f t="shared" si="61"/>
        <v>414483107</v>
      </c>
      <c r="M300" s="24">
        <f t="shared" si="61"/>
        <v>466096010</v>
      </c>
      <c r="N300" s="24">
        <f t="shared" si="61"/>
        <v>532733461</v>
      </c>
      <c r="O300" s="23">
        <f t="shared" si="61"/>
        <v>1413312578</v>
      </c>
      <c r="P300" s="23">
        <f t="shared" si="61"/>
        <v>182276455</v>
      </c>
      <c r="Q300" s="24">
        <f t="shared" si="61"/>
        <v>332779330</v>
      </c>
      <c r="R300" s="24">
        <f t="shared" si="61"/>
        <v>433473432</v>
      </c>
      <c r="S300" s="26">
        <f t="shared" si="61"/>
        <v>948529217</v>
      </c>
      <c r="T300" s="23">
        <f t="shared" si="61"/>
        <v>0</v>
      </c>
      <c r="U300" s="24">
        <f t="shared" si="61"/>
        <v>0</v>
      </c>
      <c r="V300" s="24">
        <f t="shared" si="61"/>
        <v>0</v>
      </c>
      <c r="W300" s="26">
        <f t="shared" si="61"/>
        <v>0</v>
      </c>
    </row>
    <row r="301" spans="1:23" ht="12.75">
      <c r="A301" s="13" t="s">
        <v>8</v>
      </c>
      <c r="B301" s="14" t="s">
        <v>66</v>
      </c>
      <c r="C301" s="15" t="s">
        <v>65</v>
      </c>
      <c r="D301" s="16">
        <v>47708928</v>
      </c>
      <c r="E301" s="17">
        <v>54854436</v>
      </c>
      <c r="F301" s="17">
        <v>18364521</v>
      </c>
      <c r="G301" s="18">
        <f t="shared" si="60"/>
        <v>0.3347864336805869</v>
      </c>
      <c r="H301" s="16">
        <v>143070</v>
      </c>
      <c r="I301" s="17">
        <v>813515</v>
      </c>
      <c r="J301" s="17">
        <v>808776</v>
      </c>
      <c r="K301" s="16">
        <v>1765361</v>
      </c>
      <c r="L301" s="16">
        <v>1231765</v>
      </c>
      <c r="M301" s="17">
        <v>5691524</v>
      </c>
      <c r="N301" s="17">
        <v>2784696</v>
      </c>
      <c r="O301" s="16">
        <v>9707985</v>
      </c>
      <c r="P301" s="16">
        <v>259677</v>
      </c>
      <c r="Q301" s="17">
        <v>700604</v>
      </c>
      <c r="R301" s="17">
        <v>5930894</v>
      </c>
      <c r="S301" s="19">
        <v>6891175</v>
      </c>
      <c r="T301" s="16">
        <v>0</v>
      </c>
      <c r="U301" s="17">
        <v>0</v>
      </c>
      <c r="V301" s="17">
        <v>0</v>
      </c>
      <c r="W301" s="19">
        <v>0</v>
      </c>
    </row>
    <row r="302" spans="1:23" ht="12.75">
      <c r="A302" s="13" t="s">
        <v>8</v>
      </c>
      <c r="B302" s="14" t="s">
        <v>64</v>
      </c>
      <c r="C302" s="15" t="s">
        <v>63</v>
      </c>
      <c r="D302" s="16">
        <v>70634841</v>
      </c>
      <c r="E302" s="17">
        <v>67119425</v>
      </c>
      <c r="F302" s="17">
        <v>13931537</v>
      </c>
      <c r="G302" s="18">
        <f t="shared" si="60"/>
        <v>0.20756341401911593</v>
      </c>
      <c r="H302" s="16">
        <v>2004646</v>
      </c>
      <c r="I302" s="17">
        <v>2533317</v>
      </c>
      <c r="J302" s="17">
        <v>5456193</v>
      </c>
      <c r="K302" s="16">
        <v>9994156</v>
      </c>
      <c r="L302" s="16">
        <v>666433</v>
      </c>
      <c r="M302" s="17">
        <v>268190</v>
      </c>
      <c r="N302" s="17">
        <v>408882</v>
      </c>
      <c r="O302" s="16">
        <v>1343505</v>
      </c>
      <c r="P302" s="16">
        <v>1287450</v>
      </c>
      <c r="Q302" s="17">
        <v>170275</v>
      </c>
      <c r="R302" s="17">
        <v>1136151</v>
      </c>
      <c r="S302" s="19">
        <v>2593876</v>
      </c>
      <c r="T302" s="16">
        <v>0</v>
      </c>
      <c r="U302" s="17">
        <v>0</v>
      </c>
      <c r="V302" s="17">
        <v>0</v>
      </c>
      <c r="W302" s="19">
        <v>0</v>
      </c>
    </row>
    <row r="303" spans="1:23" ht="12.75">
      <c r="A303" s="13" t="s">
        <v>8</v>
      </c>
      <c r="B303" s="14" t="s">
        <v>62</v>
      </c>
      <c r="C303" s="15" t="s">
        <v>61</v>
      </c>
      <c r="D303" s="16">
        <v>31319500</v>
      </c>
      <c r="E303" s="17">
        <v>34210934</v>
      </c>
      <c r="F303" s="17">
        <v>16981905</v>
      </c>
      <c r="G303" s="18">
        <f t="shared" si="60"/>
        <v>0.4963882307334842</v>
      </c>
      <c r="H303" s="16">
        <v>0</v>
      </c>
      <c r="I303" s="17">
        <v>781201</v>
      </c>
      <c r="J303" s="17">
        <v>1373105</v>
      </c>
      <c r="K303" s="16">
        <v>2154306</v>
      </c>
      <c r="L303" s="16">
        <v>2883350</v>
      </c>
      <c r="M303" s="17">
        <v>3157728</v>
      </c>
      <c r="N303" s="17">
        <v>1903542</v>
      </c>
      <c r="O303" s="16">
        <v>7944620</v>
      </c>
      <c r="P303" s="16">
        <v>1454315</v>
      </c>
      <c r="Q303" s="17">
        <v>3017177</v>
      </c>
      <c r="R303" s="17">
        <v>2411487</v>
      </c>
      <c r="S303" s="19">
        <v>6882979</v>
      </c>
      <c r="T303" s="16">
        <v>0</v>
      </c>
      <c r="U303" s="17">
        <v>0</v>
      </c>
      <c r="V303" s="17">
        <v>0</v>
      </c>
      <c r="W303" s="19">
        <v>0</v>
      </c>
    </row>
    <row r="304" spans="1:23" ht="12.75">
      <c r="A304" s="13" t="s">
        <v>8</v>
      </c>
      <c r="B304" s="14" t="s">
        <v>60</v>
      </c>
      <c r="C304" s="15" t="s">
        <v>59</v>
      </c>
      <c r="D304" s="16">
        <v>226798873</v>
      </c>
      <c r="E304" s="17">
        <v>317460531</v>
      </c>
      <c r="F304" s="17">
        <v>141317279</v>
      </c>
      <c r="G304" s="18">
        <f t="shared" si="60"/>
        <v>0.4451491294204381</v>
      </c>
      <c r="H304" s="16">
        <v>1538843</v>
      </c>
      <c r="I304" s="17">
        <v>9283935</v>
      </c>
      <c r="J304" s="17">
        <v>11432067</v>
      </c>
      <c r="K304" s="16">
        <v>22254845</v>
      </c>
      <c r="L304" s="16">
        <v>13542290</v>
      </c>
      <c r="M304" s="17">
        <v>11542488</v>
      </c>
      <c r="N304" s="17">
        <v>19722114</v>
      </c>
      <c r="O304" s="16">
        <v>44806892</v>
      </c>
      <c r="P304" s="16">
        <v>12296954</v>
      </c>
      <c r="Q304" s="17">
        <v>8724942</v>
      </c>
      <c r="R304" s="17">
        <v>53233646</v>
      </c>
      <c r="S304" s="19">
        <v>74255542</v>
      </c>
      <c r="T304" s="16">
        <v>0</v>
      </c>
      <c r="U304" s="17">
        <v>0</v>
      </c>
      <c r="V304" s="17">
        <v>0</v>
      </c>
      <c r="W304" s="19">
        <v>0</v>
      </c>
    </row>
    <row r="305" spans="1:23" ht="12.75">
      <c r="A305" s="13" t="s">
        <v>8</v>
      </c>
      <c r="B305" s="14" t="s">
        <v>58</v>
      </c>
      <c r="C305" s="15" t="s">
        <v>57</v>
      </c>
      <c r="D305" s="16">
        <v>81242586</v>
      </c>
      <c r="E305" s="17">
        <v>110073122</v>
      </c>
      <c r="F305" s="17">
        <v>46754026</v>
      </c>
      <c r="G305" s="18">
        <f t="shared" si="60"/>
        <v>0.42475424654531013</v>
      </c>
      <c r="H305" s="16">
        <v>7588775</v>
      </c>
      <c r="I305" s="17">
        <v>329863</v>
      </c>
      <c r="J305" s="17">
        <v>3810401</v>
      </c>
      <c r="K305" s="16">
        <v>11729039</v>
      </c>
      <c r="L305" s="16">
        <v>5655491</v>
      </c>
      <c r="M305" s="17">
        <v>8790065</v>
      </c>
      <c r="N305" s="17">
        <v>7372776</v>
      </c>
      <c r="O305" s="16">
        <v>21818332</v>
      </c>
      <c r="P305" s="16">
        <v>1830235</v>
      </c>
      <c r="Q305" s="17">
        <v>8336290</v>
      </c>
      <c r="R305" s="17">
        <v>3040130</v>
      </c>
      <c r="S305" s="19">
        <v>13206655</v>
      </c>
      <c r="T305" s="16">
        <v>0</v>
      </c>
      <c r="U305" s="17">
        <v>0</v>
      </c>
      <c r="V305" s="17">
        <v>0</v>
      </c>
      <c r="W305" s="19">
        <v>0</v>
      </c>
    </row>
    <row r="306" spans="1:23" ht="12.75">
      <c r="A306" s="13" t="s">
        <v>5</v>
      </c>
      <c r="B306" s="14" t="s">
        <v>56</v>
      </c>
      <c r="C306" s="15" t="s">
        <v>55</v>
      </c>
      <c r="D306" s="16">
        <v>8964500</v>
      </c>
      <c r="E306" s="17">
        <v>9834500</v>
      </c>
      <c r="F306" s="17">
        <v>4154296</v>
      </c>
      <c r="G306" s="18">
        <f t="shared" si="60"/>
        <v>0.4224206619553612</v>
      </c>
      <c r="H306" s="16">
        <v>0</v>
      </c>
      <c r="I306" s="17">
        <v>175336</v>
      </c>
      <c r="J306" s="17">
        <v>117779</v>
      </c>
      <c r="K306" s="16">
        <v>293115</v>
      </c>
      <c r="L306" s="16">
        <v>345540</v>
      </c>
      <c r="M306" s="17">
        <v>82880</v>
      </c>
      <c r="N306" s="17">
        <v>260605</v>
      </c>
      <c r="O306" s="16">
        <v>689025</v>
      </c>
      <c r="P306" s="16">
        <v>55318</v>
      </c>
      <c r="Q306" s="17">
        <v>2247776</v>
      </c>
      <c r="R306" s="17">
        <v>869062</v>
      </c>
      <c r="S306" s="19">
        <v>3172156</v>
      </c>
      <c r="T306" s="16">
        <v>0</v>
      </c>
      <c r="U306" s="17">
        <v>0</v>
      </c>
      <c r="V306" s="17">
        <v>0</v>
      </c>
      <c r="W306" s="19">
        <v>0</v>
      </c>
    </row>
    <row r="307" spans="1:23" ht="12.75">
      <c r="A307" s="20"/>
      <c r="B307" s="21" t="s">
        <v>54</v>
      </c>
      <c r="C307" s="22"/>
      <c r="D307" s="23">
        <f>SUM(D301:D306)</f>
        <v>466669228</v>
      </c>
      <c r="E307" s="24">
        <f>SUM(E301:E306)</f>
        <v>593552948</v>
      </c>
      <c r="F307" s="24">
        <f>SUM(F301:F306)</f>
        <v>241503564</v>
      </c>
      <c r="G307" s="25">
        <f t="shared" si="60"/>
        <v>0.40687787806253134</v>
      </c>
      <c r="H307" s="23">
        <f aca="true" t="shared" si="62" ref="H307:W307">SUM(H301:H306)</f>
        <v>11275334</v>
      </c>
      <c r="I307" s="24">
        <f t="shared" si="62"/>
        <v>13917167</v>
      </c>
      <c r="J307" s="24">
        <f t="shared" si="62"/>
        <v>22998321</v>
      </c>
      <c r="K307" s="23">
        <f t="shared" si="62"/>
        <v>48190822</v>
      </c>
      <c r="L307" s="23">
        <f t="shared" si="62"/>
        <v>24324869</v>
      </c>
      <c r="M307" s="24">
        <f t="shared" si="62"/>
        <v>29532875</v>
      </c>
      <c r="N307" s="24">
        <f t="shared" si="62"/>
        <v>32452615</v>
      </c>
      <c r="O307" s="23">
        <f t="shared" si="62"/>
        <v>86310359</v>
      </c>
      <c r="P307" s="23">
        <f t="shared" si="62"/>
        <v>17183949</v>
      </c>
      <c r="Q307" s="24">
        <f t="shared" si="62"/>
        <v>23197064</v>
      </c>
      <c r="R307" s="24">
        <f t="shared" si="62"/>
        <v>66621370</v>
      </c>
      <c r="S307" s="26">
        <f t="shared" si="62"/>
        <v>107002383</v>
      </c>
      <c r="T307" s="23">
        <f t="shared" si="62"/>
        <v>0</v>
      </c>
      <c r="U307" s="24">
        <f t="shared" si="62"/>
        <v>0</v>
      </c>
      <c r="V307" s="24">
        <f t="shared" si="62"/>
        <v>0</v>
      </c>
      <c r="W307" s="26">
        <f t="shared" si="62"/>
        <v>0</v>
      </c>
    </row>
    <row r="308" spans="1:23" ht="12.75">
      <c r="A308" s="13" t="s">
        <v>8</v>
      </c>
      <c r="B308" s="14" t="s">
        <v>53</v>
      </c>
      <c r="C308" s="15" t="s">
        <v>52</v>
      </c>
      <c r="D308" s="16">
        <v>83246710</v>
      </c>
      <c r="E308" s="17">
        <v>64066541</v>
      </c>
      <c r="F308" s="17">
        <v>34050038</v>
      </c>
      <c r="G308" s="18">
        <f t="shared" si="60"/>
        <v>0.531479263099283</v>
      </c>
      <c r="H308" s="16">
        <v>0</v>
      </c>
      <c r="I308" s="17">
        <v>2394808</v>
      </c>
      <c r="J308" s="17">
        <v>3894630</v>
      </c>
      <c r="K308" s="16">
        <v>6289438</v>
      </c>
      <c r="L308" s="16">
        <v>4259014</v>
      </c>
      <c r="M308" s="17">
        <v>5596320</v>
      </c>
      <c r="N308" s="17">
        <v>4013556</v>
      </c>
      <c r="O308" s="16">
        <v>13868890</v>
      </c>
      <c r="P308" s="16">
        <v>2324393</v>
      </c>
      <c r="Q308" s="17">
        <v>5447557</v>
      </c>
      <c r="R308" s="17">
        <v>6119760</v>
      </c>
      <c r="S308" s="19">
        <v>13891710</v>
      </c>
      <c r="T308" s="16">
        <v>0</v>
      </c>
      <c r="U308" s="17">
        <v>0</v>
      </c>
      <c r="V308" s="17">
        <v>0</v>
      </c>
      <c r="W308" s="19">
        <v>0</v>
      </c>
    </row>
    <row r="309" spans="1:23" ht="12.75">
      <c r="A309" s="13" t="s">
        <v>8</v>
      </c>
      <c r="B309" s="14" t="s">
        <v>51</v>
      </c>
      <c r="C309" s="15" t="s">
        <v>50</v>
      </c>
      <c r="D309" s="16">
        <v>633141543</v>
      </c>
      <c r="E309" s="17">
        <v>838669081</v>
      </c>
      <c r="F309" s="17">
        <v>406025880</v>
      </c>
      <c r="G309" s="18">
        <f t="shared" si="60"/>
        <v>0.484131213607957</v>
      </c>
      <c r="H309" s="16">
        <v>3290</v>
      </c>
      <c r="I309" s="17">
        <v>23660712</v>
      </c>
      <c r="J309" s="17">
        <v>43150604</v>
      </c>
      <c r="K309" s="16">
        <v>66814606</v>
      </c>
      <c r="L309" s="16">
        <v>67246528</v>
      </c>
      <c r="M309" s="17">
        <v>92428408</v>
      </c>
      <c r="N309" s="17">
        <v>54033510</v>
      </c>
      <c r="O309" s="16">
        <v>213708446</v>
      </c>
      <c r="P309" s="16">
        <v>37389018</v>
      </c>
      <c r="Q309" s="17">
        <v>33534889</v>
      </c>
      <c r="R309" s="17">
        <v>54578921</v>
      </c>
      <c r="S309" s="19">
        <v>125502828</v>
      </c>
      <c r="T309" s="16">
        <v>0</v>
      </c>
      <c r="U309" s="17">
        <v>0</v>
      </c>
      <c r="V309" s="17">
        <v>0</v>
      </c>
      <c r="W309" s="19">
        <v>0</v>
      </c>
    </row>
    <row r="310" spans="1:23" ht="12.75">
      <c r="A310" s="13" t="s">
        <v>8</v>
      </c>
      <c r="B310" s="14" t="s">
        <v>49</v>
      </c>
      <c r="C310" s="15" t="s">
        <v>48</v>
      </c>
      <c r="D310" s="16">
        <v>418056510</v>
      </c>
      <c r="E310" s="17">
        <v>499855136</v>
      </c>
      <c r="F310" s="17">
        <v>162954731</v>
      </c>
      <c r="G310" s="18">
        <f t="shared" si="60"/>
        <v>0.3260039144621293</v>
      </c>
      <c r="H310" s="16">
        <v>0</v>
      </c>
      <c r="I310" s="17">
        <v>1120587</v>
      </c>
      <c r="J310" s="17">
        <v>13353579</v>
      </c>
      <c r="K310" s="16">
        <v>14474166</v>
      </c>
      <c r="L310" s="16">
        <v>20516026</v>
      </c>
      <c r="M310" s="17">
        <v>22548274</v>
      </c>
      <c r="N310" s="17">
        <v>27045980</v>
      </c>
      <c r="O310" s="16">
        <v>70110280</v>
      </c>
      <c r="P310" s="16">
        <v>12377461</v>
      </c>
      <c r="Q310" s="17">
        <v>20581321</v>
      </c>
      <c r="R310" s="17">
        <v>45411503</v>
      </c>
      <c r="S310" s="19">
        <v>78370285</v>
      </c>
      <c r="T310" s="16">
        <v>0</v>
      </c>
      <c r="U310" s="17">
        <v>0</v>
      </c>
      <c r="V310" s="17">
        <v>0</v>
      </c>
      <c r="W310" s="19">
        <v>0</v>
      </c>
    </row>
    <row r="311" spans="1:23" ht="12.75">
      <c r="A311" s="13" t="s">
        <v>8</v>
      </c>
      <c r="B311" s="14" t="s">
        <v>47</v>
      </c>
      <c r="C311" s="15" t="s">
        <v>46</v>
      </c>
      <c r="D311" s="16">
        <v>209953903</v>
      </c>
      <c r="E311" s="17">
        <v>247760283</v>
      </c>
      <c r="F311" s="17">
        <v>71880376</v>
      </c>
      <c r="G311" s="18">
        <f t="shared" si="60"/>
        <v>0.29012065666715436</v>
      </c>
      <c r="H311" s="16">
        <v>1419192</v>
      </c>
      <c r="I311" s="17">
        <v>3446424</v>
      </c>
      <c r="J311" s="17">
        <v>8678192</v>
      </c>
      <c r="K311" s="16">
        <v>13543808</v>
      </c>
      <c r="L311" s="16">
        <v>12521343</v>
      </c>
      <c r="M311" s="17">
        <v>10392163</v>
      </c>
      <c r="N311" s="17">
        <v>2392365</v>
      </c>
      <c r="O311" s="16">
        <v>25305871</v>
      </c>
      <c r="P311" s="16">
        <v>3280827</v>
      </c>
      <c r="Q311" s="17">
        <v>3612797</v>
      </c>
      <c r="R311" s="17">
        <v>26137073</v>
      </c>
      <c r="S311" s="19">
        <v>33030697</v>
      </c>
      <c r="T311" s="16">
        <v>0</v>
      </c>
      <c r="U311" s="17">
        <v>0</v>
      </c>
      <c r="V311" s="17">
        <v>0</v>
      </c>
      <c r="W311" s="19">
        <v>0</v>
      </c>
    </row>
    <row r="312" spans="1:23" ht="12.75">
      <c r="A312" s="13" t="s">
        <v>8</v>
      </c>
      <c r="B312" s="14" t="s">
        <v>45</v>
      </c>
      <c r="C312" s="15" t="s">
        <v>44</v>
      </c>
      <c r="D312" s="16">
        <v>76008244</v>
      </c>
      <c r="E312" s="17">
        <v>53821285</v>
      </c>
      <c r="F312" s="17">
        <v>27782317</v>
      </c>
      <c r="G312" s="18">
        <f t="shared" si="60"/>
        <v>0.5161957207078947</v>
      </c>
      <c r="H312" s="16">
        <v>428606</v>
      </c>
      <c r="I312" s="17">
        <v>860103</v>
      </c>
      <c r="J312" s="17">
        <v>7037406</v>
      </c>
      <c r="K312" s="16">
        <v>8326115</v>
      </c>
      <c r="L312" s="16">
        <v>2363457</v>
      </c>
      <c r="M312" s="17">
        <v>8849079</v>
      </c>
      <c r="N312" s="17">
        <v>798801</v>
      </c>
      <c r="O312" s="16">
        <v>12011337</v>
      </c>
      <c r="P312" s="16">
        <v>2811313</v>
      </c>
      <c r="Q312" s="17">
        <v>2530924</v>
      </c>
      <c r="R312" s="17">
        <v>2102628</v>
      </c>
      <c r="S312" s="19">
        <v>7444865</v>
      </c>
      <c r="T312" s="16">
        <v>0</v>
      </c>
      <c r="U312" s="17">
        <v>0</v>
      </c>
      <c r="V312" s="17">
        <v>0</v>
      </c>
      <c r="W312" s="19">
        <v>0</v>
      </c>
    </row>
    <row r="313" spans="1:23" ht="12.75">
      <c r="A313" s="13" t="s">
        <v>5</v>
      </c>
      <c r="B313" s="14" t="s">
        <v>43</v>
      </c>
      <c r="C313" s="15" t="s">
        <v>42</v>
      </c>
      <c r="D313" s="16">
        <v>27643844</v>
      </c>
      <c r="E313" s="17">
        <v>20320170</v>
      </c>
      <c r="F313" s="17">
        <v>8008112</v>
      </c>
      <c r="G313" s="18">
        <f t="shared" si="60"/>
        <v>0.39409670293112703</v>
      </c>
      <c r="H313" s="16">
        <v>35800</v>
      </c>
      <c r="I313" s="17">
        <v>76708</v>
      </c>
      <c r="J313" s="17">
        <v>588166</v>
      </c>
      <c r="K313" s="16">
        <v>700674</v>
      </c>
      <c r="L313" s="16">
        <v>2707462</v>
      </c>
      <c r="M313" s="17">
        <v>58588</v>
      </c>
      <c r="N313" s="17">
        <v>266005</v>
      </c>
      <c r="O313" s="16">
        <v>3032055</v>
      </c>
      <c r="P313" s="16">
        <v>258163</v>
      </c>
      <c r="Q313" s="17">
        <v>2806378</v>
      </c>
      <c r="R313" s="17">
        <v>1210842</v>
      </c>
      <c r="S313" s="19">
        <v>4275383</v>
      </c>
      <c r="T313" s="16">
        <v>0</v>
      </c>
      <c r="U313" s="17">
        <v>0</v>
      </c>
      <c r="V313" s="17">
        <v>0</v>
      </c>
      <c r="W313" s="19">
        <v>0</v>
      </c>
    </row>
    <row r="314" spans="1:23" ht="12.75">
      <c r="A314" s="20"/>
      <c r="B314" s="21" t="s">
        <v>41</v>
      </c>
      <c r="C314" s="22"/>
      <c r="D314" s="23">
        <f>SUM(D308:D313)</f>
        <v>1448050754</v>
      </c>
      <c r="E314" s="24">
        <f>SUM(E308:E313)</f>
        <v>1724492496</v>
      </c>
      <c r="F314" s="24">
        <f>SUM(F308:F313)</f>
        <v>710701454</v>
      </c>
      <c r="G314" s="25">
        <f t="shared" si="60"/>
        <v>0.4121220913680334</v>
      </c>
      <c r="H314" s="23">
        <f aca="true" t="shared" si="63" ref="H314:W314">SUM(H308:H313)</f>
        <v>1886888</v>
      </c>
      <c r="I314" s="24">
        <f t="shared" si="63"/>
        <v>31559342</v>
      </c>
      <c r="J314" s="24">
        <f t="shared" si="63"/>
        <v>76702577</v>
      </c>
      <c r="K314" s="23">
        <f t="shared" si="63"/>
        <v>110148807</v>
      </c>
      <c r="L314" s="23">
        <f t="shared" si="63"/>
        <v>109613830</v>
      </c>
      <c r="M314" s="24">
        <f t="shared" si="63"/>
        <v>139872832</v>
      </c>
      <c r="N314" s="24">
        <f t="shared" si="63"/>
        <v>88550217</v>
      </c>
      <c r="O314" s="23">
        <f t="shared" si="63"/>
        <v>338036879</v>
      </c>
      <c r="P314" s="23">
        <f t="shared" si="63"/>
        <v>58441175</v>
      </c>
      <c r="Q314" s="24">
        <f t="shared" si="63"/>
        <v>68513866</v>
      </c>
      <c r="R314" s="24">
        <f t="shared" si="63"/>
        <v>135560727</v>
      </c>
      <c r="S314" s="26">
        <f t="shared" si="63"/>
        <v>262515768</v>
      </c>
      <c r="T314" s="23">
        <f t="shared" si="63"/>
        <v>0</v>
      </c>
      <c r="U314" s="24">
        <f t="shared" si="63"/>
        <v>0</v>
      </c>
      <c r="V314" s="24">
        <f t="shared" si="63"/>
        <v>0</v>
      </c>
      <c r="W314" s="26">
        <f t="shared" si="63"/>
        <v>0</v>
      </c>
    </row>
    <row r="315" spans="1:23" ht="12.75">
      <c r="A315" s="13" t="s">
        <v>8</v>
      </c>
      <c r="B315" s="14" t="s">
        <v>40</v>
      </c>
      <c r="C315" s="15" t="s">
        <v>39</v>
      </c>
      <c r="D315" s="16">
        <v>108936202</v>
      </c>
      <c r="E315" s="17">
        <v>130284305</v>
      </c>
      <c r="F315" s="17">
        <v>49437463</v>
      </c>
      <c r="G315" s="18">
        <f t="shared" si="60"/>
        <v>0.3794583161801416</v>
      </c>
      <c r="H315" s="16">
        <v>0</v>
      </c>
      <c r="I315" s="17">
        <v>15730244</v>
      </c>
      <c r="J315" s="17">
        <v>3149792</v>
      </c>
      <c r="K315" s="16">
        <v>18880036</v>
      </c>
      <c r="L315" s="16">
        <v>3335270</v>
      </c>
      <c r="M315" s="17">
        <v>2609017</v>
      </c>
      <c r="N315" s="17">
        <v>12343695</v>
      </c>
      <c r="O315" s="16">
        <v>18287982</v>
      </c>
      <c r="P315" s="16">
        <v>1277537</v>
      </c>
      <c r="Q315" s="17">
        <v>5267869</v>
      </c>
      <c r="R315" s="17">
        <v>5724039</v>
      </c>
      <c r="S315" s="19">
        <v>12269445</v>
      </c>
      <c r="T315" s="16">
        <v>0</v>
      </c>
      <c r="U315" s="17">
        <v>0</v>
      </c>
      <c r="V315" s="17">
        <v>0</v>
      </c>
      <c r="W315" s="19">
        <v>0</v>
      </c>
    </row>
    <row r="316" spans="1:23" ht="12.75">
      <c r="A316" s="13" t="s">
        <v>8</v>
      </c>
      <c r="B316" s="14" t="s">
        <v>38</v>
      </c>
      <c r="C316" s="15" t="s">
        <v>37</v>
      </c>
      <c r="D316" s="16">
        <v>97647977</v>
      </c>
      <c r="E316" s="17">
        <v>116619618</v>
      </c>
      <c r="F316" s="17">
        <v>49683939</v>
      </c>
      <c r="G316" s="18">
        <f t="shared" si="60"/>
        <v>0.42603414290038233</v>
      </c>
      <c r="H316" s="16">
        <v>0</v>
      </c>
      <c r="I316" s="17">
        <v>6040916</v>
      </c>
      <c r="J316" s="17">
        <v>5772886</v>
      </c>
      <c r="K316" s="16">
        <v>11813802</v>
      </c>
      <c r="L316" s="16">
        <v>5139125</v>
      </c>
      <c r="M316" s="17">
        <v>4030990</v>
      </c>
      <c r="N316" s="17">
        <v>12558228</v>
      </c>
      <c r="O316" s="16">
        <v>21728343</v>
      </c>
      <c r="P316" s="16">
        <v>119423</v>
      </c>
      <c r="Q316" s="17">
        <v>1973001</v>
      </c>
      <c r="R316" s="17">
        <v>14049370</v>
      </c>
      <c r="S316" s="19">
        <v>16141794</v>
      </c>
      <c r="T316" s="16">
        <v>0</v>
      </c>
      <c r="U316" s="17">
        <v>0</v>
      </c>
      <c r="V316" s="17">
        <v>0</v>
      </c>
      <c r="W316" s="19">
        <v>0</v>
      </c>
    </row>
    <row r="317" spans="1:23" ht="12.75">
      <c r="A317" s="13" t="s">
        <v>8</v>
      </c>
      <c r="B317" s="14" t="s">
        <v>36</v>
      </c>
      <c r="C317" s="15" t="s">
        <v>35</v>
      </c>
      <c r="D317" s="16">
        <v>27664699</v>
      </c>
      <c r="E317" s="17">
        <v>27460020</v>
      </c>
      <c r="F317" s="17">
        <v>15674159</v>
      </c>
      <c r="G317" s="18">
        <f t="shared" si="60"/>
        <v>0.570799256519114</v>
      </c>
      <c r="H317" s="16">
        <v>0</v>
      </c>
      <c r="I317" s="17">
        <v>65282</v>
      </c>
      <c r="J317" s="17">
        <v>820830</v>
      </c>
      <c r="K317" s="16">
        <v>886112</v>
      </c>
      <c r="L317" s="16">
        <v>1859989</v>
      </c>
      <c r="M317" s="17">
        <v>3308192</v>
      </c>
      <c r="N317" s="17">
        <v>2351492</v>
      </c>
      <c r="O317" s="16">
        <v>7519673</v>
      </c>
      <c r="P317" s="16">
        <v>2309765</v>
      </c>
      <c r="Q317" s="17">
        <v>2147617</v>
      </c>
      <c r="R317" s="17">
        <v>2810992</v>
      </c>
      <c r="S317" s="19">
        <v>7268374</v>
      </c>
      <c r="T317" s="16">
        <v>0</v>
      </c>
      <c r="U317" s="17">
        <v>0</v>
      </c>
      <c r="V317" s="17">
        <v>0</v>
      </c>
      <c r="W317" s="19">
        <v>0</v>
      </c>
    </row>
    <row r="318" spans="1:23" ht="12.75">
      <c r="A318" s="13" t="s">
        <v>8</v>
      </c>
      <c r="B318" s="14" t="s">
        <v>34</v>
      </c>
      <c r="C318" s="15" t="s">
        <v>33</v>
      </c>
      <c r="D318" s="16">
        <v>18810216</v>
      </c>
      <c r="E318" s="17">
        <v>22378885</v>
      </c>
      <c r="F318" s="17">
        <v>10321377</v>
      </c>
      <c r="G318" s="18">
        <f t="shared" si="60"/>
        <v>0.46121051160502413</v>
      </c>
      <c r="H318" s="16">
        <v>0</v>
      </c>
      <c r="I318" s="17">
        <v>1685675</v>
      </c>
      <c r="J318" s="17">
        <v>578243</v>
      </c>
      <c r="K318" s="16">
        <v>2263918</v>
      </c>
      <c r="L318" s="16">
        <v>2245764</v>
      </c>
      <c r="M318" s="17">
        <v>2571340</v>
      </c>
      <c r="N318" s="17">
        <v>220917</v>
      </c>
      <c r="O318" s="16">
        <v>5038021</v>
      </c>
      <c r="P318" s="16">
        <v>1451803</v>
      </c>
      <c r="Q318" s="17">
        <v>331819</v>
      </c>
      <c r="R318" s="17">
        <v>1235816</v>
      </c>
      <c r="S318" s="19">
        <v>3019438</v>
      </c>
      <c r="T318" s="16">
        <v>0</v>
      </c>
      <c r="U318" s="17">
        <v>0</v>
      </c>
      <c r="V318" s="17">
        <v>0</v>
      </c>
      <c r="W318" s="19">
        <v>0</v>
      </c>
    </row>
    <row r="319" spans="1:23" ht="12.75">
      <c r="A319" s="13" t="s">
        <v>5</v>
      </c>
      <c r="B319" s="14" t="s">
        <v>32</v>
      </c>
      <c r="C319" s="15" t="s">
        <v>31</v>
      </c>
      <c r="D319" s="16">
        <v>1220800</v>
      </c>
      <c r="E319" s="17">
        <v>8730610</v>
      </c>
      <c r="F319" s="17">
        <v>2254771</v>
      </c>
      <c r="G319" s="18">
        <f t="shared" si="60"/>
        <v>0.2582604193750494</v>
      </c>
      <c r="H319" s="16">
        <v>0</v>
      </c>
      <c r="I319" s="17">
        <v>4454</v>
      </c>
      <c r="J319" s="17">
        <v>87469</v>
      </c>
      <c r="K319" s="16">
        <v>91923</v>
      </c>
      <c r="L319" s="16">
        <v>29118</v>
      </c>
      <c r="M319" s="17">
        <v>1720504</v>
      </c>
      <c r="N319" s="17">
        <v>99071</v>
      </c>
      <c r="O319" s="16">
        <v>1848693</v>
      </c>
      <c r="P319" s="16">
        <v>213211</v>
      </c>
      <c r="Q319" s="17">
        <v>45739</v>
      </c>
      <c r="R319" s="17">
        <v>55205</v>
      </c>
      <c r="S319" s="19">
        <v>314155</v>
      </c>
      <c r="T319" s="16">
        <v>0</v>
      </c>
      <c r="U319" s="17">
        <v>0</v>
      </c>
      <c r="V319" s="17">
        <v>0</v>
      </c>
      <c r="W319" s="19">
        <v>0</v>
      </c>
    </row>
    <row r="320" spans="1:23" ht="12.75">
      <c r="A320" s="20"/>
      <c r="B320" s="21" t="s">
        <v>30</v>
      </c>
      <c r="C320" s="22"/>
      <c r="D320" s="23">
        <f>SUM(D315:D319)</f>
        <v>254279894</v>
      </c>
      <c r="E320" s="24">
        <f>SUM(E315:E319)</f>
        <v>305473438</v>
      </c>
      <c r="F320" s="24">
        <f>SUM(F315:F319)</f>
        <v>127371709</v>
      </c>
      <c r="G320" s="25">
        <f t="shared" si="60"/>
        <v>0.41696492445932404</v>
      </c>
      <c r="H320" s="23">
        <f aca="true" t="shared" si="64" ref="H320:W320">SUM(H315:H319)</f>
        <v>0</v>
      </c>
      <c r="I320" s="24">
        <f t="shared" si="64"/>
        <v>23526571</v>
      </c>
      <c r="J320" s="24">
        <f t="shared" si="64"/>
        <v>10409220</v>
      </c>
      <c r="K320" s="23">
        <f t="shared" si="64"/>
        <v>33935791</v>
      </c>
      <c r="L320" s="23">
        <f t="shared" si="64"/>
        <v>12609266</v>
      </c>
      <c r="M320" s="24">
        <f t="shared" si="64"/>
        <v>14240043</v>
      </c>
      <c r="N320" s="24">
        <f t="shared" si="64"/>
        <v>27573403</v>
      </c>
      <c r="O320" s="23">
        <f t="shared" si="64"/>
        <v>54422712</v>
      </c>
      <c r="P320" s="23">
        <f t="shared" si="64"/>
        <v>5371739</v>
      </c>
      <c r="Q320" s="24">
        <f t="shared" si="64"/>
        <v>9766045</v>
      </c>
      <c r="R320" s="24">
        <f t="shared" si="64"/>
        <v>23875422</v>
      </c>
      <c r="S320" s="26">
        <f t="shared" si="64"/>
        <v>39013206</v>
      </c>
      <c r="T320" s="23">
        <f t="shared" si="64"/>
        <v>0</v>
      </c>
      <c r="U320" s="24">
        <f t="shared" si="64"/>
        <v>0</v>
      </c>
      <c r="V320" s="24">
        <f t="shared" si="64"/>
        <v>0</v>
      </c>
      <c r="W320" s="26">
        <f t="shared" si="64"/>
        <v>0</v>
      </c>
    </row>
    <row r="321" spans="1:23" ht="12.75">
      <c r="A321" s="13" t="s">
        <v>8</v>
      </c>
      <c r="B321" s="14" t="s">
        <v>29</v>
      </c>
      <c r="C321" s="15" t="s">
        <v>28</v>
      </c>
      <c r="D321" s="16">
        <v>30800500</v>
      </c>
      <c r="E321" s="17">
        <v>21651500</v>
      </c>
      <c r="F321" s="17">
        <v>12063777</v>
      </c>
      <c r="G321" s="18">
        <f t="shared" si="60"/>
        <v>0.5571797335057618</v>
      </c>
      <c r="H321" s="16">
        <v>1027052</v>
      </c>
      <c r="I321" s="17">
        <v>153006</v>
      </c>
      <c r="J321" s="17">
        <v>52817</v>
      </c>
      <c r="K321" s="16">
        <v>1232875</v>
      </c>
      <c r="L321" s="16">
        <v>333835</v>
      </c>
      <c r="M321" s="17">
        <v>1350529</v>
      </c>
      <c r="N321" s="17">
        <v>2142564</v>
      </c>
      <c r="O321" s="16">
        <v>3826928</v>
      </c>
      <c r="P321" s="16">
        <v>720471</v>
      </c>
      <c r="Q321" s="17">
        <v>5106605</v>
      </c>
      <c r="R321" s="17">
        <v>1176898</v>
      </c>
      <c r="S321" s="19">
        <v>7003974</v>
      </c>
      <c r="T321" s="16">
        <v>0</v>
      </c>
      <c r="U321" s="17">
        <v>0</v>
      </c>
      <c r="V321" s="17">
        <v>0</v>
      </c>
      <c r="W321" s="19">
        <v>0</v>
      </c>
    </row>
    <row r="322" spans="1:23" ht="12.75">
      <c r="A322" s="13" t="s">
        <v>8</v>
      </c>
      <c r="B322" s="14" t="s">
        <v>27</v>
      </c>
      <c r="C322" s="15" t="s">
        <v>26</v>
      </c>
      <c r="D322" s="16">
        <v>78374193</v>
      </c>
      <c r="E322" s="17">
        <v>75363107</v>
      </c>
      <c r="F322" s="17">
        <v>21733461</v>
      </c>
      <c r="G322" s="18">
        <f t="shared" si="60"/>
        <v>0.28838329343295255</v>
      </c>
      <c r="H322" s="16">
        <v>0</v>
      </c>
      <c r="I322" s="17">
        <v>1627023</v>
      </c>
      <c r="J322" s="17">
        <v>2399941</v>
      </c>
      <c r="K322" s="16">
        <v>4026964</v>
      </c>
      <c r="L322" s="16">
        <v>808158</v>
      </c>
      <c r="M322" s="17">
        <v>2923189</v>
      </c>
      <c r="N322" s="17">
        <v>3886332</v>
      </c>
      <c r="O322" s="16">
        <v>7617679</v>
      </c>
      <c r="P322" s="16">
        <v>658064</v>
      </c>
      <c r="Q322" s="17">
        <v>2660387</v>
      </c>
      <c r="R322" s="17">
        <v>6770367</v>
      </c>
      <c r="S322" s="19">
        <v>10088818</v>
      </c>
      <c r="T322" s="16">
        <v>0</v>
      </c>
      <c r="U322" s="17">
        <v>0</v>
      </c>
      <c r="V322" s="17">
        <v>0</v>
      </c>
      <c r="W322" s="19">
        <v>0</v>
      </c>
    </row>
    <row r="323" spans="1:23" ht="12.75">
      <c r="A323" s="13" t="s">
        <v>8</v>
      </c>
      <c r="B323" s="14" t="s">
        <v>25</v>
      </c>
      <c r="C323" s="15" t="s">
        <v>24</v>
      </c>
      <c r="D323" s="16">
        <v>126284585</v>
      </c>
      <c r="E323" s="17">
        <v>152845153</v>
      </c>
      <c r="F323" s="17">
        <v>82669372</v>
      </c>
      <c r="G323" s="18">
        <f t="shared" si="60"/>
        <v>0.5408700922298793</v>
      </c>
      <c r="H323" s="16">
        <v>3039925</v>
      </c>
      <c r="I323" s="17">
        <v>10697821</v>
      </c>
      <c r="J323" s="17">
        <v>7762133</v>
      </c>
      <c r="K323" s="16">
        <v>21499879</v>
      </c>
      <c r="L323" s="16">
        <v>7644679</v>
      </c>
      <c r="M323" s="17">
        <v>10366101</v>
      </c>
      <c r="N323" s="17">
        <v>14416278</v>
      </c>
      <c r="O323" s="16">
        <v>32427058</v>
      </c>
      <c r="P323" s="16">
        <v>2502150</v>
      </c>
      <c r="Q323" s="17">
        <v>13973914</v>
      </c>
      <c r="R323" s="17">
        <v>12266371</v>
      </c>
      <c r="S323" s="19">
        <v>28742435</v>
      </c>
      <c r="T323" s="16">
        <v>0</v>
      </c>
      <c r="U323" s="17">
        <v>0</v>
      </c>
      <c r="V323" s="17">
        <v>0</v>
      </c>
      <c r="W323" s="19">
        <v>0</v>
      </c>
    </row>
    <row r="324" spans="1:23" ht="12.75">
      <c r="A324" s="13" t="s">
        <v>8</v>
      </c>
      <c r="B324" s="14" t="s">
        <v>23</v>
      </c>
      <c r="C324" s="15" t="s">
        <v>22</v>
      </c>
      <c r="D324" s="16">
        <v>340931872</v>
      </c>
      <c r="E324" s="17">
        <v>350685276</v>
      </c>
      <c r="F324" s="17">
        <v>112483298</v>
      </c>
      <c r="G324" s="18">
        <f t="shared" si="60"/>
        <v>0.32075283936357796</v>
      </c>
      <c r="H324" s="16">
        <v>0</v>
      </c>
      <c r="I324" s="17">
        <v>16790916</v>
      </c>
      <c r="J324" s="17">
        <v>8122765</v>
      </c>
      <c r="K324" s="16">
        <v>24913681</v>
      </c>
      <c r="L324" s="16">
        <v>11486762</v>
      </c>
      <c r="M324" s="17">
        <v>11027634</v>
      </c>
      <c r="N324" s="17">
        <v>11388693</v>
      </c>
      <c r="O324" s="16">
        <v>33903089</v>
      </c>
      <c r="P324" s="16">
        <v>13464446</v>
      </c>
      <c r="Q324" s="17">
        <v>14650312</v>
      </c>
      <c r="R324" s="17">
        <v>25551770</v>
      </c>
      <c r="S324" s="19">
        <v>53666528</v>
      </c>
      <c r="T324" s="16">
        <v>0</v>
      </c>
      <c r="U324" s="17">
        <v>0</v>
      </c>
      <c r="V324" s="17">
        <v>0</v>
      </c>
      <c r="W324" s="19">
        <v>0</v>
      </c>
    </row>
    <row r="325" spans="1:23" ht="12.75">
      <c r="A325" s="13" t="s">
        <v>8</v>
      </c>
      <c r="B325" s="14" t="s">
        <v>21</v>
      </c>
      <c r="C325" s="15" t="s">
        <v>20</v>
      </c>
      <c r="D325" s="16">
        <v>37235842</v>
      </c>
      <c r="E325" s="17">
        <v>46648541</v>
      </c>
      <c r="F325" s="17">
        <v>21153923</v>
      </c>
      <c r="G325" s="18">
        <f t="shared" si="60"/>
        <v>0.45347448272819507</v>
      </c>
      <c r="H325" s="16">
        <v>0</v>
      </c>
      <c r="I325" s="17">
        <v>950362</v>
      </c>
      <c r="J325" s="17">
        <v>268090</v>
      </c>
      <c r="K325" s="16">
        <v>1218452</v>
      </c>
      <c r="L325" s="16">
        <v>1635228</v>
      </c>
      <c r="M325" s="17">
        <v>3999526</v>
      </c>
      <c r="N325" s="17">
        <v>5413579</v>
      </c>
      <c r="O325" s="16">
        <v>11048333</v>
      </c>
      <c r="P325" s="16">
        <v>1887991</v>
      </c>
      <c r="Q325" s="17">
        <v>4699211</v>
      </c>
      <c r="R325" s="17">
        <v>2299936</v>
      </c>
      <c r="S325" s="19">
        <v>8887138</v>
      </c>
      <c r="T325" s="16">
        <v>0</v>
      </c>
      <c r="U325" s="17">
        <v>0</v>
      </c>
      <c r="V325" s="17">
        <v>0</v>
      </c>
      <c r="W325" s="19">
        <v>0</v>
      </c>
    </row>
    <row r="326" spans="1:23" ht="12.75">
      <c r="A326" s="13" t="s">
        <v>8</v>
      </c>
      <c r="B326" s="14" t="s">
        <v>19</v>
      </c>
      <c r="C326" s="15" t="s">
        <v>18</v>
      </c>
      <c r="D326" s="16">
        <v>111864106</v>
      </c>
      <c r="E326" s="17">
        <v>129012949</v>
      </c>
      <c r="F326" s="17">
        <v>44555105</v>
      </c>
      <c r="G326" s="18">
        <f t="shared" si="60"/>
        <v>0.34535374429740384</v>
      </c>
      <c r="H326" s="16">
        <v>0</v>
      </c>
      <c r="I326" s="17">
        <v>5826716</v>
      </c>
      <c r="J326" s="17">
        <v>1678353</v>
      </c>
      <c r="K326" s="16">
        <v>7505069</v>
      </c>
      <c r="L326" s="16">
        <v>4509793</v>
      </c>
      <c r="M326" s="17">
        <v>7128219</v>
      </c>
      <c r="N326" s="17">
        <v>1446248</v>
      </c>
      <c r="O326" s="16">
        <v>13084260</v>
      </c>
      <c r="P326" s="16">
        <v>4289045</v>
      </c>
      <c r="Q326" s="17">
        <v>7293729</v>
      </c>
      <c r="R326" s="17">
        <v>12383002</v>
      </c>
      <c r="S326" s="19">
        <v>23965776</v>
      </c>
      <c r="T326" s="16">
        <v>0</v>
      </c>
      <c r="U326" s="17">
        <v>0</v>
      </c>
      <c r="V326" s="17">
        <v>0</v>
      </c>
      <c r="W326" s="19">
        <v>0</v>
      </c>
    </row>
    <row r="327" spans="1:23" ht="12.75">
      <c r="A327" s="13" t="s">
        <v>8</v>
      </c>
      <c r="B327" s="14" t="s">
        <v>17</v>
      </c>
      <c r="C327" s="15" t="s">
        <v>16</v>
      </c>
      <c r="D327" s="16">
        <v>137512094</v>
      </c>
      <c r="E327" s="17">
        <v>166599205</v>
      </c>
      <c r="F327" s="17">
        <v>75195825</v>
      </c>
      <c r="G327" s="18">
        <f t="shared" si="60"/>
        <v>0.45135764603438533</v>
      </c>
      <c r="H327" s="16">
        <v>7841269</v>
      </c>
      <c r="I327" s="17">
        <v>7387366</v>
      </c>
      <c r="J327" s="17">
        <v>8695620</v>
      </c>
      <c r="K327" s="16">
        <v>23924255</v>
      </c>
      <c r="L327" s="16">
        <v>8801936</v>
      </c>
      <c r="M327" s="17">
        <v>7716491</v>
      </c>
      <c r="N327" s="17">
        <v>3914409</v>
      </c>
      <c r="O327" s="16">
        <v>20432836</v>
      </c>
      <c r="P327" s="16">
        <v>8604137</v>
      </c>
      <c r="Q327" s="17">
        <v>11061795</v>
      </c>
      <c r="R327" s="17">
        <v>11172802</v>
      </c>
      <c r="S327" s="19">
        <v>30838734</v>
      </c>
      <c r="T327" s="16">
        <v>0</v>
      </c>
      <c r="U327" s="17">
        <v>0</v>
      </c>
      <c r="V327" s="17">
        <v>0</v>
      </c>
      <c r="W327" s="19">
        <v>0</v>
      </c>
    </row>
    <row r="328" spans="1:23" ht="12.75">
      <c r="A328" s="13" t="s">
        <v>5</v>
      </c>
      <c r="B328" s="14" t="s">
        <v>15</v>
      </c>
      <c r="C328" s="15" t="s">
        <v>14</v>
      </c>
      <c r="D328" s="16">
        <v>2458500</v>
      </c>
      <c r="E328" s="17">
        <v>4676500</v>
      </c>
      <c r="F328" s="17">
        <v>851558</v>
      </c>
      <c r="G328" s="18">
        <f t="shared" si="60"/>
        <v>0.1820930182829039</v>
      </c>
      <c r="H328" s="16">
        <v>0</v>
      </c>
      <c r="I328" s="17">
        <v>0</v>
      </c>
      <c r="J328" s="17">
        <v>0</v>
      </c>
      <c r="K328" s="16">
        <v>0</v>
      </c>
      <c r="L328" s="16">
        <v>50474</v>
      </c>
      <c r="M328" s="17">
        <v>131637</v>
      </c>
      <c r="N328" s="17">
        <v>0</v>
      </c>
      <c r="O328" s="16">
        <v>182111</v>
      </c>
      <c r="P328" s="16">
        <v>15771</v>
      </c>
      <c r="Q328" s="17">
        <v>60707</v>
      </c>
      <c r="R328" s="17">
        <v>592969</v>
      </c>
      <c r="S328" s="19">
        <v>669447</v>
      </c>
      <c r="T328" s="16">
        <v>0</v>
      </c>
      <c r="U328" s="17">
        <v>0</v>
      </c>
      <c r="V328" s="17">
        <v>0</v>
      </c>
      <c r="W328" s="19">
        <v>0</v>
      </c>
    </row>
    <row r="329" spans="1:23" ht="12.75">
      <c r="A329" s="20"/>
      <c r="B329" s="21" t="s">
        <v>13</v>
      </c>
      <c r="C329" s="22"/>
      <c r="D329" s="23">
        <f>SUM(D321:D328)</f>
        <v>865461692</v>
      </c>
      <c r="E329" s="24">
        <f>SUM(E321:E328)</f>
        <v>947482231</v>
      </c>
      <c r="F329" s="24">
        <f>SUM(F321:F328)</f>
        <v>370706319</v>
      </c>
      <c r="G329" s="25">
        <f t="shared" si="60"/>
        <v>0.39125411207843536</v>
      </c>
      <c r="H329" s="23">
        <f aca="true" t="shared" si="65" ref="H329:W329">SUM(H321:H328)</f>
        <v>11908246</v>
      </c>
      <c r="I329" s="24">
        <f t="shared" si="65"/>
        <v>43433210</v>
      </c>
      <c r="J329" s="24">
        <f t="shared" si="65"/>
        <v>28979719</v>
      </c>
      <c r="K329" s="23">
        <f t="shared" si="65"/>
        <v>84321175</v>
      </c>
      <c r="L329" s="23">
        <f t="shared" si="65"/>
        <v>35270865</v>
      </c>
      <c r="M329" s="24">
        <f t="shared" si="65"/>
        <v>44643326</v>
      </c>
      <c r="N329" s="24">
        <f t="shared" si="65"/>
        <v>42608103</v>
      </c>
      <c r="O329" s="23">
        <f t="shared" si="65"/>
        <v>122522294</v>
      </c>
      <c r="P329" s="23">
        <f t="shared" si="65"/>
        <v>32142075</v>
      </c>
      <c r="Q329" s="24">
        <f t="shared" si="65"/>
        <v>59506660</v>
      </c>
      <c r="R329" s="24">
        <f t="shared" si="65"/>
        <v>72214115</v>
      </c>
      <c r="S329" s="26">
        <f t="shared" si="65"/>
        <v>163862850</v>
      </c>
      <c r="T329" s="23">
        <f t="shared" si="65"/>
        <v>0</v>
      </c>
      <c r="U329" s="24">
        <f t="shared" si="65"/>
        <v>0</v>
      </c>
      <c r="V329" s="24">
        <f t="shared" si="65"/>
        <v>0</v>
      </c>
      <c r="W329" s="26">
        <f t="shared" si="65"/>
        <v>0</v>
      </c>
    </row>
    <row r="330" spans="1:23" ht="12.75">
      <c r="A330" s="13" t="s">
        <v>8</v>
      </c>
      <c r="B330" s="14" t="s">
        <v>12</v>
      </c>
      <c r="C330" s="15" t="s">
        <v>11</v>
      </c>
      <c r="D330" s="16">
        <v>9115000</v>
      </c>
      <c r="E330" s="17">
        <v>16117505</v>
      </c>
      <c r="F330" s="17">
        <v>4849494</v>
      </c>
      <c r="G330" s="18">
        <f t="shared" si="60"/>
        <v>0.3008836665476449</v>
      </c>
      <c r="H330" s="16">
        <v>1</v>
      </c>
      <c r="I330" s="17">
        <v>0</v>
      </c>
      <c r="J330" s="17">
        <v>672410</v>
      </c>
      <c r="K330" s="16">
        <v>672411</v>
      </c>
      <c r="L330" s="16">
        <v>2447113</v>
      </c>
      <c r="M330" s="17">
        <v>334332</v>
      </c>
      <c r="N330" s="17">
        <v>870488</v>
      </c>
      <c r="O330" s="16">
        <v>3651933</v>
      </c>
      <c r="P330" s="16">
        <v>143474</v>
      </c>
      <c r="Q330" s="17">
        <v>949</v>
      </c>
      <c r="R330" s="17">
        <v>380727</v>
      </c>
      <c r="S330" s="19">
        <v>525150</v>
      </c>
      <c r="T330" s="16">
        <v>0</v>
      </c>
      <c r="U330" s="17">
        <v>0</v>
      </c>
      <c r="V330" s="17">
        <v>0</v>
      </c>
      <c r="W330" s="19">
        <v>0</v>
      </c>
    </row>
    <row r="331" spans="1:23" ht="12.75">
      <c r="A331" s="13" t="s">
        <v>8</v>
      </c>
      <c r="B331" s="14" t="s">
        <v>10</v>
      </c>
      <c r="C331" s="15" t="s">
        <v>9</v>
      </c>
      <c r="D331" s="16">
        <v>8528546</v>
      </c>
      <c r="E331" s="17">
        <v>17382986</v>
      </c>
      <c r="F331" s="17">
        <v>4928963</v>
      </c>
      <c r="G331" s="18">
        <f t="shared" si="60"/>
        <v>0.28355099635931363</v>
      </c>
      <c r="H331" s="16">
        <v>2930</v>
      </c>
      <c r="I331" s="17">
        <v>1727527</v>
      </c>
      <c r="J331" s="17">
        <v>62576</v>
      </c>
      <c r="K331" s="16">
        <v>1793033</v>
      </c>
      <c r="L331" s="16">
        <v>95366</v>
      </c>
      <c r="M331" s="17">
        <v>167991</v>
      </c>
      <c r="N331" s="17">
        <v>95366</v>
      </c>
      <c r="O331" s="16">
        <v>358723</v>
      </c>
      <c r="P331" s="16">
        <v>3355</v>
      </c>
      <c r="Q331" s="17">
        <v>10897</v>
      </c>
      <c r="R331" s="17">
        <v>2762955</v>
      </c>
      <c r="S331" s="19">
        <v>2777207</v>
      </c>
      <c r="T331" s="16">
        <v>0</v>
      </c>
      <c r="U331" s="17">
        <v>0</v>
      </c>
      <c r="V331" s="17">
        <v>0</v>
      </c>
      <c r="W331" s="19">
        <v>0</v>
      </c>
    </row>
    <row r="332" spans="1:23" ht="12.75">
      <c r="A332" s="13" t="s">
        <v>8</v>
      </c>
      <c r="B332" s="14" t="s">
        <v>7</v>
      </c>
      <c r="C332" s="15" t="s">
        <v>6</v>
      </c>
      <c r="D332" s="16">
        <v>15870000</v>
      </c>
      <c r="E332" s="17">
        <v>88325649</v>
      </c>
      <c r="F332" s="17">
        <v>59290661</v>
      </c>
      <c r="G332" s="18">
        <f t="shared" si="60"/>
        <v>0.671273425910519</v>
      </c>
      <c r="H332" s="16">
        <v>4759147</v>
      </c>
      <c r="I332" s="17">
        <v>6328225</v>
      </c>
      <c r="J332" s="17">
        <v>6896439</v>
      </c>
      <c r="K332" s="16">
        <v>17983811</v>
      </c>
      <c r="L332" s="16">
        <v>5167716</v>
      </c>
      <c r="M332" s="17">
        <v>12575864</v>
      </c>
      <c r="N332" s="17">
        <v>1285439</v>
      </c>
      <c r="O332" s="16">
        <v>19029019</v>
      </c>
      <c r="P332" s="16">
        <v>1339611</v>
      </c>
      <c r="Q332" s="17">
        <v>7211622</v>
      </c>
      <c r="R332" s="17">
        <v>13726598</v>
      </c>
      <c r="S332" s="19">
        <v>22277831</v>
      </c>
      <c r="T332" s="16">
        <v>0</v>
      </c>
      <c r="U332" s="17">
        <v>0</v>
      </c>
      <c r="V332" s="17">
        <v>0</v>
      </c>
      <c r="W332" s="19">
        <v>0</v>
      </c>
    </row>
    <row r="333" spans="1:23" ht="12.75">
      <c r="A333" s="13" t="s">
        <v>5</v>
      </c>
      <c r="B333" s="14" t="s">
        <v>4</v>
      </c>
      <c r="C333" s="15" t="s">
        <v>3</v>
      </c>
      <c r="D333" s="16">
        <v>1154754</v>
      </c>
      <c r="E333" s="17">
        <v>1340594</v>
      </c>
      <c r="F333" s="17">
        <v>601550</v>
      </c>
      <c r="G333" s="18">
        <f t="shared" si="60"/>
        <v>0.44871900068178733</v>
      </c>
      <c r="H333" s="16">
        <v>1744</v>
      </c>
      <c r="I333" s="17">
        <v>0</v>
      </c>
      <c r="J333" s="17">
        <v>570</v>
      </c>
      <c r="K333" s="16">
        <v>2314</v>
      </c>
      <c r="L333" s="16">
        <v>19296</v>
      </c>
      <c r="M333" s="17">
        <v>14255</v>
      </c>
      <c r="N333" s="17">
        <v>21969</v>
      </c>
      <c r="O333" s="16">
        <v>55520</v>
      </c>
      <c r="P333" s="16">
        <v>768</v>
      </c>
      <c r="Q333" s="17">
        <v>12555</v>
      </c>
      <c r="R333" s="17">
        <v>530393</v>
      </c>
      <c r="S333" s="19">
        <v>543716</v>
      </c>
      <c r="T333" s="16">
        <v>0</v>
      </c>
      <c r="U333" s="17">
        <v>0</v>
      </c>
      <c r="V333" s="17">
        <v>0</v>
      </c>
      <c r="W333" s="19">
        <v>0</v>
      </c>
    </row>
    <row r="334" spans="1:23" ht="12.75">
      <c r="A334" s="20"/>
      <c r="B334" s="21" t="s">
        <v>2</v>
      </c>
      <c r="C334" s="22"/>
      <c r="D334" s="23">
        <f>SUM(D330:D333)</f>
        <v>34668300</v>
      </c>
      <c r="E334" s="24">
        <f>SUM(E330:E333)</f>
        <v>123166734</v>
      </c>
      <c r="F334" s="24">
        <f>SUM(F330:F333)</f>
        <v>69670668</v>
      </c>
      <c r="G334" s="25">
        <f t="shared" si="60"/>
        <v>0.5656614065937642</v>
      </c>
      <c r="H334" s="23">
        <f aca="true" t="shared" si="66" ref="H334:W334">SUM(H330:H333)</f>
        <v>4763822</v>
      </c>
      <c r="I334" s="24">
        <f t="shared" si="66"/>
        <v>8055752</v>
      </c>
      <c r="J334" s="24">
        <f t="shared" si="66"/>
        <v>7631995</v>
      </c>
      <c r="K334" s="23">
        <f t="shared" si="66"/>
        <v>20451569</v>
      </c>
      <c r="L334" s="23">
        <f t="shared" si="66"/>
        <v>7729491</v>
      </c>
      <c r="M334" s="24">
        <f t="shared" si="66"/>
        <v>13092442</v>
      </c>
      <c r="N334" s="24">
        <f t="shared" si="66"/>
        <v>2273262</v>
      </c>
      <c r="O334" s="23">
        <f t="shared" si="66"/>
        <v>23095195</v>
      </c>
      <c r="P334" s="23">
        <f t="shared" si="66"/>
        <v>1487208</v>
      </c>
      <c r="Q334" s="24">
        <f t="shared" si="66"/>
        <v>7236023</v>
      </c>
      <c r="R334" s="24">
        <f t="shared" si="66"/>
        <v>17400673</v>
      </c>
      <c r="S334" s="26">
        <f t="shared" si="66"/>
        <v>26123904</v>
      </c>
      <c r="T334" s="23">
        <f t="shared" si="66"/>
        <v>0</v>
      </c>
      <c r="U334" s="24">
        <f t="shared" si="66"/>
        <v>0</v>
      </c>
      <c r="V334" s="24">
        <f t="shared" si="66"/>
        <v>0</v>
      </c>
      <c r="W334" s="26">
        <f t="shared" si="66"/>
        <v>0</v>
      </c>
    </row>
    <row r="335" spans="1:23" ht="12.75">
      <c r="A335" s="20"/>
      <c r="B335" s="21" t="s">
        <v>1</v>
      </c>
      <c r="C335" s="22"/>
      <c r="D335" s="23">
        <f>SUM(D299,D301:D306,D308:D313,D315:D319,D321:D328,D330:D333)</f>
        <v>10092332675</v>
      </c>
      <c r="E335" s="24">
        <f>SUM(E299,E301:E306,E308:E313,E315:E319,E321:E328,E330:E333)</f>
        <v>11721305625</v>
      </c>
      <c r="F335" s="24">
        <f>SUM(F299,F301:F306,F308:F313,F315:F319,F321:F328,F330:F333)</f>
        <v>4672444176</v>
      </c>
      <c r="G335" s="25">
        <f t="shared" si="60"/>
        <v>0.3986283034915746</v>
      </c>
      <c r="H335" s="23">
        <f aca="true" t="shared" si="67" ref="H335:W335">SUM(H299,H301:H306,H308:H313,H315:H319,H321:H328,H330:H333)</f>
        <v>121800468</v>
      </c>
      <c r="I335" s="24">
        <f t="shared" si="67"/>
        <v>436504209</v>
      </c>
      <c r="J335" s="24">
        <f t="shared" si="67"/>
        <v>529392154</v>
      </c>
      <c r="K335" s="23">
        <f t="shared" si="67"/>
        <v>1087696831</v>
      </c>
      <c r="L335" s="23">
        <f t="shared" si="67"/>
        <v>604031428</v>
      </c>
      <c r="M335" s="24">
        <f t="shared" si="67"/>
        <v>707477528</v>
      </c>
      <c r="N335" s="24">
        <f t="shared" si="67"/>
        <v>726191061</v>
      </c>
      <c r="O335" s="23">
        <f t="shared" si="67"/>
        <v>2037700017</v>
      </c>
      <c r="P335" s="23">
        <f t="shared" si="67"/>
        <v>296902601</v>
      </c>
      <c r="Q335" s="24">
        <f t="shared" si="67"/>
        <v>500998988</v>
      </c>
      <c r="R335" s="24">
        <f t="shared" si="67"/>
        <v>749145739</v>
      </c>
      <c r="S335" s="26">
        <f t="shared" si="67"/>
        <v>1547047328</v>
      </c>
      <c r="T335" s="23">
        <f t="shared" si="67"/>
        <v>0</v>
      </c>
      <c r="U335" s="24">
        <f t="shared" si="67"/>
        <v>0</v>
      </c>
      <c r="V335" s="24">
        <f t="shared" si="67"/>
        <v>0</v>
      </c>
      <c r="W335" s="26">
        <f t="shared" si="67"/>
        <v>0</v>
      </c>
    </row>
    <row r="336" spans="1:23" ht="12.75">
      <c r="A336" s="31"/>
      <c r="B336" s="32" t="s">
        <v>0</v>
      </c>
      <c r="C336" s="33"/>
      <c r="D336" s="34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70623095710</v>
      </c>
      <c r="E336" s="35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73709017776</v>
      </c>
      <c r="F336" s="35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31619172070</v>
      </c>
      <c r="G336" s="36">
        <f t="shared" si="60"/>
        <v>0.42897291300353413</v>
      </c>
      <c r="H336" s="34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1417042395</v>
      </c>
      <c r="I336" s="35">
        <f t="shared" si="68"/>
        <v>2738433024</v>
      </c>
      <c r="J336" s="35">
        <f t="shared" si="68"/>
        <v>3339474808</v>
      </c>
      <c r="K336" s="34">
        <f t="shared" si="68"/>
        <v>7494950227</v>
      </c>
      <c r="L336" s="34">
        <f t="shared" si="68"/>
        <v>3618297209</v>
      </c>
      <c r="M336" s="35">
        <f t="shared" si="68"/>
        <v>4632503602</v>
      </c>
      <c r="N336" s="35">
        <f t="shared" si="68"/>
        <v>5278373610</v>
      </c>
      <c r="O336" s="34">
        <f t="shared" si="68"/>
        <v>13529174421</v>
      </c>
      <c r="P336" s="34">
        <f t="shared" si="68"/>
        <v>2515127662</v>
      </c>
      <c r="Q336" s="35">
        <f t="shared" si="68"/>
        <v>3559869860</v>
      </c>
      <c r="R336" s="35">
        <f t="shared" si="68"/>
        <v>4520049900</v>
      </c>
      <c r="S336" s="37">
        <f t="shared" si="68"/>
        <v>10595047422</v>
      </c>
      <c r="T336" s="34">
        <f t="shared" si="68"/>
        <v>0</v>
      </c>
      <c r="U336" s="35">
        <f t="shared" si="68"/>
        <v>0</v>
      </c>
      <c r="V336" s="35">
        <f t="shared" si="68"/>
        <v>0</v>
      </c>
      <c r="W336" s="37">
        <f t="shared" si="68"/>
        <v>0</v>
      </c>
    </row>
    <row r="337" spans="1:23" ht="11.25">
      <c r="A337" s="38"/>
      <c r="B337" s="39"/>
      <c r="C337" s="38"/>
      <c r="D337" s="40"/>
      <c r="E337" s="40"/>
      <c r="F337" s="40"/>
      <c r="G337" s="41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11.25">
      <c r="A338" s="38"/>
      <c r="B338" s="39"/>
      <c r="C338" s="38"/>
      <c r="D338" s="40"/>
      <c r="E338" s="40"/>
      <c r="F338" s="40"/>
      <c r="G338" s="41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11.25">
      <c r="A339" s="38"/>
      <c r="B339" s="39"/>
      <c r="C339" s="38"/>
      <c r="D339" s="40"/>
      <c r="E339" s="40"/>
      <c r="F339" s="40"/>
      <c r="G339" s="41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11.25">
      <c r="A340" s="38"/>
      <c r="B340" s="39"/>
      <c r="C340" s="38"/>
      <c r="D340" s="40"/>
      <c r="E340" s="40"/>
      <c r="F340" s="40"/>
      <c r="G340" s="41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11.25">
      <c r="A341" s="38"/>
      <c r="B341" s="39"/>
      <c r="C341" s="38"/>
      <c r="D341" s="40"/>
      <c r="E341" s="40"/>
      <c r="F341" s="40"/>
      <c r="G341" s="41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11.25">
      <c r="A342" s="38"/>
      <c r="B342" s="39"/>
      <c r="C342" s="38"/>
      <c r="D342" s="40"/>
      <c r="E342" s="40"/>
      <c r="F342" s="40"/>
      <c r="G342" s="41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11.25">
      <c r="A343" s="38"/>
      <c r="B343" s="39"/>
      <c r="C343" s="38"/>
      <c r="D343" s="40"/>
      <c r="E343" s="40"/>
      <c r="F343" s="40"/>
      <c r="G343" s="41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11.25">
      <c r="A344" s="38"/>
      <c r="B344" s="39"/>
      <c r="C344" s="38"/>
      <c r="D344" s="40"/>
      <c r="E344" s="40"/>
      <c r="F344" s="40"/>
      <c r="G344" s="41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11.25">
      <c r="A345" s="38"/>
      <c r="B345" s="39"/>
      <c r="C345" s="38"/>
      <c r="D345" s="40"/>
      <c r="E345" s="40"/>
      <c r="F345" s="40"/>
      <c r="G345" s="41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11.25">
      <c r="A346" s="38"/>
      <c r="B346" s="39"/>
      <c r="C346" s="38"/>
      <c r="D346" s="40"/>
      <c r="E346" s="40"/>
      <c r="F346" s="40"/>
      <c r="G346" s="41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11.25">
      <c r="A347" s="38"/>
      <c r="B347" s="39"/>
      <c r="C347" s="38"/>
      <c r="D347" s="40"/>
      <c r="E347" s="40"/>
      <c r="F347" s="40"/>
      <c r="G347" s="41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11.25">
      <c r="A348" s="38"/>
      <c r="B348" s="39"/>
      <c r="C348" s="38"/>
      <c r="D348" s="40"/>
      <c r="E348" s="40"/>
      <c r="F348" s="40"/>
      <c r="G348" s="41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11.25">
      <c r="A349" s="38"/>
      <c r="B349" s="39"/>
      <c r="C349" s="38"/>
      <c r="D349" s="40"/>
      <c r="E349" s="40"/>
      <c r="F349" s="40"/>
      <c r="G349" s="41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11.25">
      <c r="A350" s="38"/>
      <c r="B350" s="39"/>
      <c r="C350" s="38"/>
      <c r="D350" s="40"/>
      <c r="E350" s="40"/>
      <c r="F350" s="40"/>
      <c r="G350" s="41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11.25">
      <c r="A351" s="38"/>
      <c r="B351" s="39"/>
      <c r="C351" s="38"/>
      <c r="D351" s="40"/>
      <c r="E351" s="40"/>
      <c r="F351" s="40"/>
      <c r="G351" s="41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11.25">
      <c r="A352" s="38"/>
      <c r="B352" s="39"/>
      <c r="C352" s="38"/>
      <c r="D352" s="40"/>
      <c r="E352" s="40"/>
      <c r="F352" s="40"/>
      <c r="G352" s="41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11.25">
      <c r="A353" s="38"/>
      <c r="B353" s="39"/>
      <c r="C353" s="38"/>
      <c r="D353" s="40"/>
      <c r="E353" s="40"/>
      <c r="F353" s="40"/>
      <c r="G353" s="41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11.25">
      <c r="A354" s="38"/>
      <c r="B354" s="39"/>
      <c r="C354" s="38"/>
      <c r="D354" s="40"/>
      <c r="E354" s="40"/>
      <c r="F354" s="40"/>
      <c r="G354" s="41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11.25">
      <c r="A355" s="38"/>
      <c r="B355" s="39"/>
      <c r="C355" s="38"/>
      <c r="D355" s="40"/>
      <c r="E355" s="40"/>
      <c r="F355" s="40"/>
      <c r="G355" s="41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11.25">
      <c r="A356" s="38"/>
      <c r="B356" s="39"/>
      <c r="C356" s="38"/>
      <c r="D356" s="40"/>
      <c r="E356" s="40"/>
      <c r="F356" s="40"/>
      <c r="G356" s="41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11.25">
      <c r="A357" s="38"/>
      <c r="B357" s="39"/>
      <c r="C357" s="38"/>
      <c r="D357" s="40"/>
      <c r="E357" s="40"/>
      <c r="F357" s="40"/>
      <c r="G357" s="41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2:23" ht="11.25">
      <c r="B358" s="42"/>
      <c r="D358" s="43"/>
      <c r="E358" s="43"/>
      <c r="F358" s="43"/>
      <c r="G358" s="44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</row>
    <row r="359" spans="2:23" ht="11.25">
      <c r="B359" s="42"/>
      <c r="D359" s="43"/>
      <c r="E359" s="43"/>
      <c r="F359" s="43"/>
      <c r="G359" s="44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6" manualBreakCount="6">
    <brk id="52" max="255" man="1"/>
    <brk id="100" max="255" man="1"/>
    <brk id="154" max="255" man="1"/>
    <brk id="203" max="255" man="1"/>
    <brk id="258" max="255" man="1"/>
    <brk id="2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Elsabe Rossouw</cp:lastModifiedBy>
  <cp:lastPrinted>2018-05-21T12:31:01Z</cp:lastPrinted>
  <dcterms:created xsi:type="dcterms:W3CDTF">2018-05-08T07:19:42Z</dcterms:created>
  <dcterms:modified xsi:type="dcterms:W3CDTF">2018-05-21T12:32:25Z</dcterms:modified>
  <cp:category/>
  <cp:version/>
  <cp:contentType/>
  <cp:contentStatus/>
</cp:coreProperties>
</file>