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Operating" sheetId="1" r:id="rId1"/>
  </sheets>
  <definedNames>
    <definedName name="_xlnm.Print_Titles" localSheetId="0">'Operating'!$1:$3</definedName>
  </definedNames>
  <calcPr fullCalcOnLoad="1"/>
</workbook>
</file>

<file path=xl/sharedStrings.xml><?xml version="1.0" encoding="utf-8"?>
<sst xmlns="http://schemas.openxmlformats.org/spreadsheetml/2006/main" count="871" uniqueCount="605">
  <si>
    <t>Total National</t>
  </si>
  <si>
    <t>Total Western Cape</t>
  </si>
  <si>
    <t>Total Central Karoo</t>
  </si>
  <si>
    <t>DC5</t>
  </si>
  <si>
    <t>Central Karoo</t>
  </si>
  <si>
    <t>C</t>
  </si>
  <si>
    <t>WC053</t>
  </si>
  <si>
    <t>Beaufort West</t>
  </si>
  <si>
    <t>B</t>
  </si>
  <si>
    <t>WC052</t>
  </si>
  <si>
    <t>Prince Albert</t>
  </si>
  <si>
    <t>WC051</t>
  </si>
  <si>
    <t>Laingsburg</t>
  </si>
  <si>
    <t>Total Eden</t>
  </si>
  <si>
    <t>DC4</t>
  </si>
  <si>
    <t>Eden</t>
  </si>
  <si>
    <t>WC048</t>
  </si>
  <si>
    <t>Knysna</t>
  </si>
  <si>
    <t>WC047</t>
  </si>
  <si>
    <t>Bitou</t>
  </si>
  <si>
    <t>WC045</t>
  </si>
  <si>
    <t>Oudtshoorn</t>
  </si>
  <si>
    <t>WC044</t>
  </si>
  <si>
    <t>George</t>
  </si>
  <si>
    <t>WC043</t>
  </si>
  <si>
    <t>Mossel Bay</t>
  </si>
  <si>
    <t>WC042</t>
  </si>
  <si>
    <t>Hessequa</t>
  </si>
  <si>
    <t>WC041</t>
  </si>
  <si>
    <t>Kannaland</t>
  </si>
  <si>
    <t>Total Overberg</t>
  </si>
  <si>
    <t>DC3</t>
  </si>
  <si>
    <t>Overberg</t>
  </si>
  <si>
    <t>WC034</t>
  </si>
  <si>
    <t>Swellendam</t>
  </si>
  <si>
    <t>WC033</t>
  </si>
  <si>
    <t>Cape Agulhas</t>
  </si>
  <si>
    <t>WC032</t>
  </si>
  <si>
    <t>Overstrand</t>
  </si>
  <si>
    <t>WC031</t>
  </si>
  <si>
    <t>Theewaterskloof</t>
  </si>
  <si>
    <t>Total Cape Winelands</t>
  </si>
  <si>
    <t>DC2</t>
  </si>
  <si>
    <t>Cape Winelands DM</t>
  </si>
  <si>
    <t>WC026</t>
  </si>
  <si>
    <t>Langeberg</t>
  </si>
  <si>
    <t>WC025</t>
  </si>
  <si>
    <t>Breede Valley</t>
  </si>
  <si>
    <t>WC024</t>
  </si>
  <si>
    <t>Stellenbosch</t>
  </si>
  <si>
    <t>WC023</t>
  </si>
  <si>
    <t>Drakenstein</t>
  </si>
  <si>
    <t>WC022</t>
  </si>
  <si>
    <t>Witzenberg</t>
  </si>
  <si>
    <t>Total West Coast</t>
  </si>
  <si>
    <t>DC1</t>
  </si>
  <si>
    <t>West Coast</t>
  </si>
  <si>
    <t>WC015</t>
  </si>
  <si>
    <t>Swartland</t>
  </si>
  <si>
    <t>WC014</t>
  </si>
  <si>
    <t>Saldanha Bay</t>
  </si>
  <si>
    <t>WC013</t>
  </si>
  <si>
    <t>Bergrivier</t>
  </si>
  <si>
    <t>WC012</t>
  </si>
  <si>
    <t>Cederberg</t>
  </si>
  <si>
    <t>WC011</t>
  </si>
  <si>
    <t>Matzikama</t>
  </si>
  <si>
    <t>Total Metros</t>
  </si>
  <si>
    <t>CPT</t>
  </si>
  <si>
    <t>Cape Town</t>
  </si>
  <si>
    <t>A</t>
  </si>
  <si>
    <t>WESTERN CAPE</t>
  </si>
  <si>
    <t xml:space="preserve"> </t>
  </si>
  <si>
    <t>Total Northern Cape</t>
  </si>
  <si>
    <t>Total Frances Baard</t>
  </si>
  <si>
    <t>DC9</t>
  </si>
  <si>
    <t>Frances Baard</t>
  </si>
  <si>
    <t>NC094</t>
  </si>
  <si>
    <t>Phokwane</t>
  </si>
  <si>
    <t>NC093</t>
  </si>
  <si>
    <t>Magareng</t>
  </si>
  <si>
    <t>NC092</t>
  </si>
  <si>
    <t>Dikgatlong</t>
  </si>
  <si>
    <t>NC091</t>
  </si>
  <si>
    <t>Sol Plaatje</t>
  </si>
  <si>
    <t>Total Z F Mgcawu</t>
  </si>
  <si>
    <t>DC8</t>
  </si>
  <si>
    <t>Z F Mgcawu</t>
  </si>
  <si>
    <t>NC087</t>
  </si>
  <si>
    <t>Dawid Kruiper</t>
  </si>
  <si>
    <t>NC086</t>
  </si>
  <si>
    <t>Kgatelopele</t>
  </si>
  <si>
    <t>NC085</t>
  </si>
  <si>
    <t>Tsantsabane</t>
  </si>
  <si>
    <t>NC084</t>
  </si>
  <si>
    <t>!Kheis</t>
  </si>
  <si>
    <t>NC082</t>
  </si>
  <si>
    <t>!Kai! Garib</t>
  </si>
  <si>
    <t>Total Pixley ka Seme (NC)</t>
  </si>
  <si>
    <t>DC7</t>
  </si>
  <si>
    <t>Pixley Ka Seme (Nc)</t>
  </si>
  <si>
    <t>NC078</t>
  </si>
  <si>
    <t>Siyancuma</t>
  </si>
  <si>
    <t>NC077</t>
  </si>
  <si>
    <t>Siyathemba</t>
  </si>
  <si>
    <t>NC076</t>
  </si>
  <si>
    <t>Thembelihle</t>
  </si>
  <si>
    <t>NC075</t>
  </si>
  <si>
    <t>Renosterberg</t>
  </si>
  <si>
    <t>NC074</t>
  </si>
  <si>
    <t>Kareeberg</t>
  </si>
  <si>
    <t>NC073</t>
  </si>
  <si>
    <t>Emthanjeni</t>
  </si>
  <si>
    <t>NC072</t>
  </si>
  <si>
    <t>Umsobomvu</t>
  </si>
  <si>
    <t>NC071</t>
  </si>
  <si>
    <t>Ubuntu</t>
  </si>
  <si>
    <t>Total Namakwa</t>
  </si>
  <si>
    <t>DC6</t>
  </si>
  <si>
    <t>Namakwa</t>
  </si>
  <si>
    <t>NC067</t>
  </si>
  <si>
    <t>Khai-Ma</t>
  </si>
  <si>
    <t>NC066</t>
  </si>
  <si>
    <t>Karoo Hoogland</t>
  </si>
  <si>
    <t>NC065</t>
  </si>
  <si>
    <t>Hantam</t>
  </si>
  <si>
    <t>NC064</t>
  </si>
  <si>
    <t>Kamiesberg</t>
  </si>
  <si>
    <t>NC062</t>
  </si>
  <si>
    <t>Nama Khoi</t>
  </si>
  <si>
    <t>NC061</t>
  </si>
  <si>
    <t>Richtersveld</t>
  </si>
  <si>
    <t>Total John Taolo Gaetsewe</t>
  </si>
  <si>
    <t>DC45</t>
  </si>
  <si>
    <t>John Taolo Gaetsewe</t>
  </si>
  <si>
    <t>NC453</t>
  </si>
  <si>
    <t>Gamagara</t>
  </si>
  <si>
    <t>NC452</t>
  </si>
  <si>
    <t>Ga-Segonyana</t>
  </si>
  <si>
    <t>NC451</t>
  </si>
  <si>
    <t>Joe Morolong</t>
  </si>
  <si>
    <t>NORTHERN CAPE</t>
  </si>
  <si>
    <t>Total North West</t>
  </si>
  <si>
    <t>Total Dr Kenneth Kaunda</t>
  </si>
  <si>
    <t>DC40</t>
  </si>
  <si>
    <t>Dr Kenneth Kaunda</t>
  </si>
  <si>
    <t>NW405</t>
  </si>
  <si>
    <t>J B Marks</t>
  </si>
  <si>
    <t>NW404</t>
  </si>
  <si>
    <t>Maquassi Hills</t>
  </si>
  <si>
    <t>NW403</t>
  </si>
  <si>
    <t>City Of Matlosana</t>
  </si>
  <si>
    <t>Total Dr Ruth Segomotsi Mompati</t>
  </si>
  <si>
    <t>DC39</t>
  </si>
  <si>
    <t>Dr Ruth Segomotsi Mompati</t>
  </si>
  <si>
    <t>NW397</t>
  </si>
  <si>
    <t>Kagisano-Molopo</t>
  </si>
  <si>
    <t>NW396</t>
  </si>
  <si>
    <t>Lekwa-Teemane</t>
  </si>
  <si>
    <t>NW394</t>
  </si>
  <si>
    <t>Greater Taung</t>
  </si>
  <si>
    <t>NW393</t>
  </si>
  <si>
    <t>Mamusa</t>
  </si>
  <si>
    <t>NW392</t>
  </si>
  <si>
    <t>Naledi (Nw)</t>
  </si>
  <si>
    <t>Total Ngaka Modiri Molema</t>
  </si>
  <si>
    <t>DC38</t>
  </si>
  <si>
    <t>Ngaka Modiri Molema</t>
  </si>
  <si>
    <t>NW385</t>
  </si>
  <si>
    <t>Ramotshere Moiloa</t>
  </si>
  <si>
    <t>NW384</t>
  </si>
  <si>
    <t>Ditsobotla</t>
  </si>
  <si>
    <t>NW383</t>
  </si>
  <si>
    <t>Mafikeng</t>
  </si>
  <si>
    <t>NW382</t>
  </si>
  <si>
    <t>Tswaing</t>
  </si>
  <si>
    <t>NW381</t>
  </si>
  <si>
    <t>Ratlou</t>
  </si>
  <si>
    <t>Total Bojanala Platinum</t>
  </si>
  <si>
    <t>DC37</t>
  </si>
  <si>
    <t>Bojanala Platinum</t>
  </si>
  <si>
    <t>NW375</t>
  </si>
  <si>
    <t>Moses Kotane</t>
  </si>
  <si>
    <t>NW374</t>
  </si>
  <si>
    <t>Kgetlengrivier</t>
  </si>
  <si>
    <t>NW373</t>
  </si>
  <si>
    <t>Rustenburg</t>
  </si>
  <si>
    <t>NW372</t>
  </si>
  <si>
    <t>Madibeng</t>
  </si>
  <si>
    <t>NW371</t>
  </si>
  <si>
    <t>Moretele</t>
  </si>
  <si>
    <t>NORTH WEST</t>
  </si>
  <si>
    <t>Total Mpumalanga</t>
  </si>
  <si>
    <t>Total Ehlanzeni</t>
  </si>
  <si>
    <t>DC32</t>
  </si>
  <si>
    <t>Ehlanzeni</t>
  </si>
  <si>
    <t>MP326</t>
  </si>
  <si>
    <t>City of Mbombela</t>
  </si>
  <si>
    <t>MP325</t>
  </si>
  <si>
    <t>Bushbuckridge</t>
  </si>
  <si>
    <t>MP324</t>
  </si>
  <si>
    <t>Nkomazi</t>
  </si>
  <si>
    <t>MP321</t>
  </si>
  <si>
    <t>Thaba Chweu</t>
  </si>
  <si>
    <t>Total Nkangala</t>
  </si>
  <si>
    <t>DC31</t>
  </si>
  <si>
    <t>Nkangala</t>
  </si>
  <si>
    <t>MP316</t>
  </si>
  <si>
    <t>Dr J.S. Moroka</t>
  </si>
  <si>
    <t>MP315</t>
  </si>
  <si>
    <t>Thembisile Hani</t>
  </si>
  <si>
    <t>MP314</t>
  </si>
  <si>
    <t>Emakhazeni</t>
  </si>
  <si>
    <t>MP313</t>
  </si>
  <si>
    <t>Steve Tshwete</t>
  </si>
  <si>
    <t>MP312</t>
  </si>
  <si>
    <t>Emalahleni (Mp)</t>
  </si>
  <si>
    <t>MP311</t>
  </si>
  <si>
    <t>Victor Khanye</t>
  </si>
  <si>
    <t>Total Gert Sibande</t>
  </si>
  <si>
    <t>DC30</t>
  </si>
  <si>
    <t>Gert Sibande</t>
  </si>
  <si>
    <t>MP307</t>
  </si>
  <si>
    <t>Govan Mbeki</t>
  </si>
  <si>
    <t>MP306</t>
  </si>
  <si>
    <t>Dipaleseng</t>
  </si>
  <si>
    <t>MP305</t>
  </si>
  <si>
    <t>Lekwa</t>
  </si>
  <si>
    <t>MP304</t>
  </si>
  <si>
    <t>Pixley Ka Seme (MP)</t>
  </si>
  <si>
    <t>MP303</t>
  </si>
  <si>
    <t>Mkhondo</t>
  </si>
  <si>
    <t>MP302</t>
  </si>
  <si>
    <t>Msukaligwa</t>
  </si>
  <si>
    <t>MP301</t>
  </si>
  <si>
    <t>Albert Luthuli</t>
  </si>
  <si>
    <t>MPUMALANGA</t>
  </si>
  <si>
    <t>Total Limpopo</t>
  </si>
  <si>
    <t>Total Sekhukhune</t>
  </si>
  <si>
    <t>DC47</t>
  </si>
  <si>
    <t>Sekhukhune</t>
  </si>
  <si>
    <t>LIM476</t>
  </si>
  <si>
    <t>Tubatse Fetakgomo</t>
  </si>
  <si>
    <t>LIM473</t>
  </si>
  <si>
    <t>Makhuduthamaga</t>
  </si>
  <si>
    <t>LIM472</t>
  </si>
  <si>
    <t>Elias Motsoaledi</t>
  </si>
  <si>
    <t>LIM471</t>
  </si>
  <si>
    <t>Ephraim Mogale</t>
  </si>
  <si>
    <t>Total Waterberg</t>
  </si>
  <si>
    <t>DC36</t>
  </si>
  <si>
    <t>Waterberg</t>
  </si>
  <si>
    <t>LIM368</t>
  </si>
  <si>
    <t>Modimolle-Mookgopong</t>
  </si>
  <si>
    <t>LIM367</t>
  </si>
  <si>
    <t>Mogalakwena</t>
  </si>
  <si>
    <t>LIM366</t>
  </si>
  <si>
    <t>Bela Bela</t>
  </si>
  <si>
    <t>LIM362</t>
  </si>
  <si>
    <t>Lephalale</t>
  </si>
  <si>
    <t>LIM361</t>
  </si>
  <si>
    <t>Thabazimbi</t>
  </si>
  <si>
    <t>Total Capricorn</t>
  </si>
  <si>
    <t>DC35</t>
  </si>
  <si>
    <t>Capricorn</t>
  </si>
  <si>
    <t>LIM355</t>
  </si>
  <si>
    <t>Lepelle-Nkumpi</t>
  </si>
  <si>
    <t>LIM354</t>
  </si>
  <si>
    <t>Polokwane</t>
  </si>
  <si>
    <t>LIM353</t>
  </si>
  <si>
    <t>Molemole</t>
  </si>
  <si>
    <t>LIM351</t>
  </si>
  <si>
    <t>Blouberg</t>
  </si>
  <si>
    <t>Total Vhembe</t>
  </si>
  <si>
    <t>DC34</t>
  </si>
  <si>
    <t>Vhembe</t>
  </si>
  <si>
    <t>LIM345</t>
  </si>
  <si>
    <t>Collins Chabane</t>
  </si>
  <si>
    <t>LIM344</t>
  </si>
  <si>
    <t>Makhado</t>
  </si>
  <si>
    <t>LIM343</t>
  </si>
  <si>
    <t>Thulamela</t>
  </si>
  <si>
    <t>LIM341</t>
  </si>
  <si>
    <t>Musina</t>
  </si>
  <si>
    <t>Total Mopani</t>
  </si>
  <si>
    <t>DC33</t>
  </si>
  <si>
    <t>Mopani</t>
  </si>
  <si>
    <t>LIM335</t>
  </si>
  <si>
    <t>Maruleng</t>
  </si>
  <si>
    <t>LIM334</t>
  </si>
  <si>
    <t>Ba-Phalaborwa</t>
  </si>
  <si>
    <t>LIM333</t>
  </si>
  <si>
    <t>Greater Tzaneen</t>
  </si>
  <si>
    <t>LIM332</t>
  </si>
  <si>
    <t>Greater Letaba</t>
  </si>
  <si>
    <t>LIM331</t>
  </si>
  <si>
    <t>Greater Giyani</t>
  </si>
  <si>
    <t>LIMPOPO</t>
  </si>
  <si>
    <t>Total Kwazulu-Natal</t>
  </si>
  <si>
    <t>Total Harry Gwala</t>
  </si>
  <si>
    <t>DC43</t>
  </si>
  <si>
    <t>Harry Gwala</t>
  </si>
  <si>
    <t>KZN436</t>
  </si>
  <si>
    <t>Dr Nkosazana Dlamini Zuma</t>
  </si>
  <si>
    <t>KZN435</t>
  </si>
  <si>
    <t>Umzimkhulu</t>
  </si>
  <si>
    <t>KZN434</t>
  </si>
  <si>
    <t>Ubuhlebezwe</t>
  </si>
  <si>
    <t>KZN433</t>
  </si>
  <si>
    <t>Greater Kokstad</t>
  </si>
  <si>
    <t>Total iLembe</t>
  </si>
  <si>
    <t>DC29</t>
  </si>
  <si>
    <t>iLembe</t>
  </si>
  <si>
    <t>KZN294</t>
  </si>
  <si>
    <t>Maphumulo</t>
  </si>
  <si>
    <t>KZN293</t>
  </si>
  <si>
    <t>Ndwedwe</t>
  </si>
  <si>
    <t>KZN292</t>
  </si>
  <si>
    <t>KwaDukuza</t>
  </si>
  <si>
    <t>KZN291</t>
  </si>
  <si>
    <t>Mandeni</t>
  </si>
  <si>
    <t>Total uThungulu</t>
  </si>
  <si>
    <t>DC28</t>
  </si>
  <si>
    <t>King Cetshwayo</t>
  </si>
  <si>
    <t>KZN286</t>
  </si>
  <si>
    <t>Nkandla</t>
  </si>
  <si>
    <t>KZN285</t>
  </si>
  <si>
    <t>Mthonjaneni</t>
  </si>
  <si>
    <t>KZN284</t>
  </si>
  <si>
    <t>uMlalazi</t>
  </si>
  <si>
    <t>KZN282</t>
  </si>
  <si>
    <t>uMhlathuze</t>
  </si>
  <si>
    <t>KZN281</t>
  </si>
  <si>
    <t>Mfolozi</t>
  </si>
  <si>
    <t>Total Umkhanyakude</t>
  </si>
  <si>
    <t>DC27</t>
  </si>
  <si>
    <t>Umkhanyakude</t>
  </si>
  <si>
    <t>KZN276</t>
  </si>
  <si>
    <t>Hlabisa Big Five</t>
  </si>
  <si>
    <t>KZN275</t>
  </si>
  <si>
    <t>Mtubatuba</t>
  </si>
  <si>
    <t>KZN272</t>
  </si>
  <si>
    <t>Jozini</t>
  </si>
  <si>
    <t>KZN271</t>
  </si>
  <si>
    <t>Umhlabuyalingana</t>
  </si>
  <si>
    <t>Total Zululand</t>
  </si>
  <si>
    <t>DC26</t>
  </si>
  <si>
    <t>Zululand</t>
  </si>
  <si>
    <t>KZN266</t>
  </si>
  <si>
    <t>Ulundi</t>
  </si>
  <si>
    <t>KZN265</t>
  </si>
  <si>
    <t>Nongoma</t>
  </si>
  <si>
    <t>KZN263</t>
  </si>
  <si>
    <t>Abaqulusi</t>
  </si>
  <si>
    <t>KZN262</t>
  </si>
  <si>
    <t>uPhongolo</t>
  </si>
  <si>
    <t>KZN261</t>
  </si>
  <si>
    <t>eDumbe</t>
  </si>
  <si>
    <t>Total Amajuba</t>
  </si>
  <si>
    <t>DC25</t>
  </si>
  <si>
    <t>Amajuba</t>
  </si>
  <si>
    <t>KZN254</t>
  </si>
  <si>
    <t>Dannhauser</t>
  </si>
  <si>
    <t>KZN253</t>
  </si>
  <si>
    <t>Emadlangeni</t>
  </si>
  <si>
    <t>KZN252</t>
  </si>
  <si>
    <t>Newcastle</t>
  </si>
  <si>
    <t>Total Umzinyathi</t>
  </si>
  <si>
    <t>DC24</t>
  </si>
  <si>
    <t>Umzinyathi</t>
  </si>
  <si>
    <t>KZN245</t>
  </si>
  <si>
    <t>Umvoti</t>
  </si>
  <si>
    <t>KZN244</t>
  </si>
  <si>
    <t>Msinga</t>
  </si>
  <si>
    <t>KZN242</t>
  </si>
  <si>
    <t>Nquthu</t>
  </si>
  <si>
    <t>KZN241</t>
  </si>
  <si>
    <t>Endumeni</t>
  </si>
  <si>
    <t>Total Uthukela</t>
  </si>
  <si>
    <t>DC23</t>
  </si>
  <si>
    <t>Uthukela</t>
  </si>
  <si>
    <t>KZN238</t>
  </si>
  <si>
    <t>Alfred Duma</t>
  </si>
  <si>
    <t>KZN237</t>
  </si>
  <si>
    <t>Inkosi Langalibalele</t>
  </si>
  <si>
    <t>KZN235</t>
  </si>
  <si>
    <t>Okhahlamba</t>
  </si>
  <si>
    <t>Total uMgungundlovu</t>
  </si>
  <si>
    <t>DC22</t>
  </si>
  <si>
    <t>uMgungundlovu</t>
  </si>
  <si>
    <t>KZN227</t>
  </si>
  <si>
    <t>Richmond</t>
  </si>
  <si>
    <t>KZN226</t>
  </si>
  <si>
    <t>Mkhambathini</t>
  </si>
  <si>
    <t>KZN225</t>
  </si>
  <si>
    <t>Msunduzi</t>
  </si>
  <si>
    <t>KZN224</t>
  </si>
  <si>
    <t>Impendle</t>
  </si>
  <si>
    <t>KZN223</t>
  </si>
  <si>
    <t>Mpofana</t>
  </si>
  <si>
    <t>KZN222</t>
  </si>
  <si>
    <t>uMngeni</t>
  </si>
  <si>
    <t>KZN221</t>
  </si>
  <si>
    <t>uMshwathi</t>
  </si>
  <si>
    <t>Total Ugu</t>
  </si>
  <si>
    <t>DC21</t>
  </si>
  <si>
    <t>Ugu</t>
  </si>
  <si>
    <t>KZN216</t>
  </si>
  <si>
    <t>Ray Nkonyeni</t>
  </si>
  <si>
    <t>KZN214</t>
  </si>
  <si>
    <t>uMuziwabantu</t>
  </si>
  <si>
    <t>KZN213</t>
  </si>
  <si>
    <t>Umzumbe</t>
  </si>
  <si>
    <t>KZN212</t>
  </si>
  <si>
    <t>Umdoni</t>
  </si>
  <si>
    <t>ETH</t>
  </si>
  <si>
    <t>eThekwini</t>
  </si>
  <si>
    <t>KWAZULU-NATAL</t>
  </si>
  <si>
    <t>Total Gauteng</t>
  </si>
  <si>
    <t>Total West Rand</t>
  </si>
  <si>
    <t>DC48</t>
  </si>
  <si>
    <t>West Rand</t>
  </si>
  <si>
    <t>GT485</t>
  </si>
  <si>
    <t>Rand West City</t>
  </si>
  <si>
    <t>GT484</t>
  </si>
  <si>
    <t>Merafong City</t>
  </si>
  <si>
    <t>GT481</t>
  </si>
  <si>
    <t>Mogale City</t>
  </si>
  <si>
    <t>Total Sedibeng</t>
  </si>
  <si>
    <t>DC42</t>
  </si>
  <si>
    <t>Sedibeng</t>
  </si>
  <si>
    <t>GT423</t>
  </si>
  <si>
    <t>Lesedi</t>
  </si>
  <si>
    <t>GT422</t>
  </si>
  <si>
    <t>Midvaal</t>
  </si>
  <si>
    <t>GT421</t>
  </si>
  <si>
    <t>Emfuleni</t>
  </si>
  <si>
    <t>TSH</t>
  </si>
  <si>
    <t>City Of Tshwane</t>
  </si>
  <si>
    <t>JHB</t>
  </si>
  <si>
    <t>City Of Johannesburg</t>
  </si>
  <si>
    <t>EKU</t>
  </si>
  <si>
    <t>City of Ekurhuleni</t>
  </si>
  <si>
    <t>GAUTENG</t>
  </si>
  <si>
    <t>Total Free State</t>
  </si>
  <si>
    <t>Total Fezile Dabi</t>
  </si>
  <si>
    <t>DC20</t>
  </si>
  <si>
    <t>Fezile Dabi</t>
  </si>
  <si>
    <t>FS205</t>
  </si>
  <si>
    <t>Mafube</t>
  </si>
  <si>
    <t>FS204</t>
  </si>
  <si>
    <t>Metsimaholo</t>
  </si>
  <si>
    <t>FS203</t>
  </si>
  <si>
    <t>Ngwathe</t>
  </si>
  <si>
    <t>FS201</t>
  </si>
  <si>
    <t>Moqhaka</t>
  </si>
  <si>
    <t>Total Thabo Mofutsanyana</t>
  </si>
  <si>
    <t>DC19</t>
  </si>
  <si>
    <t>Thabo Mofutsanyana</t>
  </si>
  <si>
    <t>FS196</t>
  </si>
  <si>
    <t>Mantsopa</t>
  </si>
  <si>
    <t>FS195</t>
  </si>
  <si>
    <t>Phumelela</t>
  </si>
  <si>
    <t>FS194</t>
  </si>
  <si>
    <t>Maluti-a-Phofung</t>
  </si>
  <si>
    <t>FS193</t>
  </si>
  <si>
    <t>Nketoana</t>
  </si>
  <si>
    <t>FS192</t>
  </si>
  <si>
    <t>Dihlabeng</t>
  </si>
  <si>
    <t>FS191</t>
  </si>
  <si>
    <t>Setsoto</t>
  </si>
  <si>
    <t>Total Lejweleputswa</t>
  </si>
  <si>
    <t>DC18</t>
  </si>
  <si>
    <t>Lejweleputswa</t>
  </si>
  <si>
    <t>FS185</t>
  </si>
  <si>
    <t>Nala</t>
  </si>
  <si>
    <t>FS184</t>
  </si>
  <si>
    <t>Matjhabeng</t>
  </si>
  <si>
    <t>FS183</t>
  </si>
  <si>
    <t>Tswelopele</t>
  </si>
  <si>
    <t>FS182</t>
  </si>
  <si>
    <t>Tokologo</t>
  </si>
  <si>
    <t>FS181</t>
  </si>
  <si>
    <t>Masilonyana</t>
  </si>
  <si>
    <t>Total Xhariep</t>
  </si>
  <si>
    <t>DC16</t>
  </si>
  <si>
    <t>Xhariep</t>
  </si>
  <si>
    <t>FS163</t>
  </si>
  <si>
    <t>Mohokare</t>
  </si>
  <si>
    <t>FS162</t>
  </si>
  <si>
    <t>Kopanong</t>
  </si>
  <si>
    <t>FS161</t>
  </si>
  <si>
    <t>Letsemeng</t>
  </si>
  <si>
    <t>MAN</t>
  </si>
  <si>
    <t>Mangaung</t>
  </si>
  <si>
    <t>FREE STATE</t>
  </si>
  <si>
    <t>Total Eastern Cape</t>
  </si>
  <si>
    <t>Total Alfred Nzo</t>
  </si>
  <si>
    <t>DC44</t>
  </si>
  <si>
    <t>Alfred Nzo</t>
  </si>
  <si>
    <t>EC444</t>
  </si>
  <si>
    <t>Ntabankulu</t>
  </si>
  <si>
    <t>EC443</t>
  </si>
  <si>
    <t>Mbizana</t>
  </si>
  <si>
    <t>EC442</t>
  </si>
  <si>
    <t>Umzimvubu</t>
  </si>
  <si>
    <t>EC441</t>
  </si>
  <si>
    <t>Matatiele</t>
  </si>
  <si>
    <t>Total O .R. Tambo</t>
  </si>
  <si>
    <t>DC15</t>
  </si>
  <si>
    <t>O .R. Tambo</t>
  </si>
  <si>
    <t>EC157</t>
  </si>
  <si>
    <t>King Sabata Dalindyebo</t>
  </si>
  <si>
    <t>EC156</t>
  </si>
  <si>
    <t>Mhlontlo</t>
  </si>
  <si>
    <t>EC155</t>
  </si>
  <si>
    <t>Nyandeni</t>
  </si>
  <si>
    <t>EC154</t>
  </si>
  <si>
    <t>Port St Johns</t>
  </si>
  <si>
    <t>EC153</t>
  </si>
  <si>
    <t>Ngquza Hills</t>
  </si>
  <si>
    <t>Total Joe Gqabi</t>
  </si>
  <si>
    <t>DC14</t>
  </si>
  <si>
    <t>Joe Gqabi</t>
  </si>
  <si>
    <t>EC145</t>
  </si>
  <si>
    <t>Walter Sisulu</t>
  </si>
  <si>
    <t>EC142</t>
  </si>
  <si>
    <t>Senqu</t>
  </si>
  <si>
    <t>EC141</t>
  </si>
  <si>
    <t>Elundini</t>
  </si>
  <si>
    <t>Total Chris Hani</t>
  </si>
  <si>
    <t>DC13</t>
  </si>
  <si>
    <t>Chris Hani</t>
  </si>
  <si>
    <t>EC139</t>
  </si>
  <si>
    <t>Enoch Mgijima</t>
  </si>
  <si>
    <t>EC138</t>
  </si>
  <si>
    <t>Sakhisizwe</t>
  </si>
  <si>
    <t>EC137</t>
  </si>
  <si>
    <t>Engcobo</t>
  </si>
  <si>
    <t>EC136</t>
  </si>
  <si>
    <t>Emalahleni (Ec)</t>
  </si>
  <si>
    <t>EC135</t>
  </si>
  <si>
    <t>Intsika Yethu</t>
  </si>
  <si>
    <t>EC131</t>
  </si>
  <si>
    <t>Inxuba Yethemba</t>
  </si>
  <si>
    <t>Total Amathole</t>
  </si>
  <si>
    <t>DC12</t>
  </si>
  <si>
    <t>Amathole</t>
  </si>
  <si>
    <t>EC129</t>
  </si>
  <si>
    <t>Raymond Mhlaba</t>
  </si>
  <si>
    <t>EC126</t>
  </si>
  <si>
    <t>Ngqushwa</t>
  </si>
  <si>
    <t>EC124</t>
  </si>
  <si>
    <t>Amahlathi</t>
  </si>
  <si>
    <t>EC123</t>
  </si>
  <si>
    <t>Great Kei</t>
  </si>
  <si>
    <t>EC122</t>
  </si>
  <si>
    <t>Mnquma</t>
  </si>
  <si>
    <t>EC121</t>
  </si>
  <si>
    <t>Mbhashe</t>
  </si>
  <si>
    <t>Total Sarah Baartman</t>
  </si>
  <si>
    <t>DC10</t>
  </si>
  <si>
    <t>Sarah Baartman</t>
  </si>
  <si>
    <t>EC109</t>
  </si>
  <si>
    <t>Kou-Kamma</t>
  </si>
  <si>
    <t>EC108</t>
  </si>
  <si>
    <t>Kouga</t>
  </si>
  <si>
    <t>EC106</t>
  </si>
  <si>
    <t>Sundays River Valley</t>
  </si>
  <si>
    <t>EC105</t>
  </si>
  <si>
    <t>Ndlambe</t>
  </si>
  <si>
    <t>EC104</t>
  </si>
  <si>
    <t>Makana</t>
  </si>
  <si>
    <t>EC102</t>
  </si>
  <si>
    <t>Blue Crane Route</t>
  </si>
  <si>
    <t>EC101</t>
  </si>
  <si>
    <t>Dr Beyers Naude</t>
  </si>
  <si>
    <t>NMA</t>
  </si>
  <si>
    <t>Nelson Mandela Bay</t>
  </si>
  <si>
    <t>BUF</t>
  </si>
  <si>
    <t>Buffalo City</t>
  </si>
  <si>
    <t>EASTERN CAPE</t>
  </si>
  <si>
    <t>Quarter 4 April - June Actual</t>
  </si>
  <si>
    <t>Month 12 June Actual</t>
  </si>
  <si>
    <t>Month 11 May   Actual</t>
  </si>
  <si>
    <t>Month 10 April Actual</t>
  </si>
  <si>
    <t>Quarter 3 Jan - March Actual</t>
  </si>
  <si>
    <t>Month 9 March Actual</t>
  </si>
  <si>
    <t>Month 8 February Actual</t>
  </si>
  <si>
    <t>Month 7 January Actual</t>
  </si>
  <si>
    <t>Quarter 2 Oct - Dec Actual</t>
  </si>
  <si>
    <t>Month 6 December Actual</t>
  </si>
  <si>
    <t>Month 5 November Actual</t>
  </si>
  <si>
    <t>Month 4 October Actual</t>
  </si>
  <si>
    <t>Quarter 1 July - Sept Actual</t>
  </si>
  <si>
    <t>Month 3 September Actual</t>
  </si>
  <si>
    <t>Month 2 August Actual</t>
  </si>
  <si>
    <t>Month 1   July    Actual</t>
  </si>
  <si>
    <t>%</t>
  </si>
  <si>
    <t>YTD      Actual</t>
  </si>
  <si>
    <t>Adjusted Budget</t>
  </si>
  <si>
    <t>Original Budget</t>
  </si>
  <si>
    <t>Code</t>
  </si>
  <si>
    <t>R thousands</t>
  </si>
  <si>
    <t>MONTHLY OPERATING REVENUE AS AT 31 MARCH 2018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</si>
</sst>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,_);_(* \(#,##0,\);_(* &quot;- &quot;?_);_(@_)"/>
    <numFmt numFmtId="173" formatCode="0.0%;\(0.0%\);_(* &quot; - &quot;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left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39" fillId="0" borderId="14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40" fillId="0" borderId="0" xfId="0" applyFont="1" applyBorder="1" applyAlignment="1" applyProtection="1">
      <alignment horizontal="left" wrapText="1" indent="1"/>
      <protection/>
    </xf>
    <xf numFmtId="0" fontId="40" fillId="0" borderId="0" xfId="0" applyFont="1" applyBorder="1" applyAlignment="1" applyProtection="1">
      <alignment wrapText="1"/>
      <protection/>
    </xf>
    <xf numFmtId="172" fontId="40" fillId="0" borderId="14" xfId="0" applyNumberFormat="1" applyFont="1" applyBorder="1" applyAlignment="1" applyProtection="1">
      <alignment horizontal="right"/>
      <protection/>
    </xf>
    <xf numFmtId="172" fontId="40" fillId="0" borderId="0" xfId="0" applyNumberFormat="1" applyFont="1" applyBorder="1" applyAlignment="1" applyProtection="1">
      <alignment horizontal="right"/>
      <protection/>
    </xf>
    <xf numFmtId="173" fontId="40" fillId="0" borderId="0" xfId="0" applyNumberFormat="1" applyFont="1" applyBorder="1" applyAlignment="1" applyProtection="1">
      <alignment horizontal="right" wrapText="1"/>
      <protection/>
    </xf>
    <xf numFmtId="172" fontId="40" fillId="0" borderId="15" xfId="0" applyNumberFormat="1" applyFont="1" applyBorder="1" applyAlignment="1" applyProtection="1">
      <alignment horizontal="right"/>
      <protection/>
    </xf>
    <xf numFmtId="0" fontId="39" fillId="0" borderId="14" xfId="0" applyFont="1" applyBorder="1" applyAlignment="1" applyProtection="1">
      <alignment horizontal="right"/>
      <protection/>
    </xf>
    <xf numFmtId="0" fontId="39" fillId="0" borderId="0" xfId="0" applyFont="1" applyBorder="1" applyAlignment="1" applyProtection="1">
      <alignment horizontal="left"/>
      <protection/>
    </xf>
    <xf numFmtId="0" fontId="39" fillId="0" borderId="0" xfId="0" applyFont="1" applyBorder="1" applyAlignment="1" applyProtection="1">
      <alignment horizontal="right"/>
      <protection/>
    </xf>
    <xf numFmtId="172" fontId="39" fillId="0" borderId="14" xfId="0" applyNumberFormat="1" applyFont="1" applyBorder="1" applyAlignment="1" applyProtection="1">
      <alignment horizontal="right"/>
      <protection/>
    </xf>
    <xf numFmtId="172" fontId="39" fillId="0" borderId="0" xfId="0" applyNumberFormat="1" applyFont="1" applyBorder="1" applyAlignment="1" applyProtection="1">
      <alignment horizontal="right"/>
      <protection/>
    </xf>
    <xf numFmtId="173" fontId="39" fillId="0" borderId="0" xfId="0" applyNumberFormat="1" applyFont="1" applyBorder="1" applyAlignment="1" applyProtection="1">
      <alignment horizontal="right"/>
      <protection/>
    </xf>
    <xf numFmtId="172" fontId="39" fillId="0" borderId="15" xfId="0" applyNumberFormat="1" applyFont="1" applyBorder="1" applyAlignment="1" applyProtection="1">
      <alignment horizontal="right"/>
      <protection/>
    </xf>
    <xf numFmtId="172" fontId="2" fillId="0" borderId="14" xfId="0" applyNumberFormat="1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/>
      <protection/>
    </xf>
    <xf numFmtId="173" fontId="2" fillId="0" borderId="0" xfId="0" applyNumberFormat="1" applyFont="1" applyBorder="1" applyAlignment="1" applyProtection="1">
      <alignment/>
      <protection/>
    </xf>
    <xf numFmtId="172" fontId="2" fillId="0" borderId="15" xfId="0" applyNumberFormat="1" applyFont="1" applyBorder="1" applyAlignment="1" applyProtection="1">
      <alignment/>
      <protection/>
    </xf>
    <xf numFmtId="0" fontId="39" fillId="0" borderId="16" xfId="0" applyFont="1" applyBorder="1" applyAlignment="1" applyProtection="1">
      <alignment horizontal="right"/>
      <protection/>
    </xf>
    <xf numFmtId="0" fontId="39" fillId="0" borderId="10" xfId="0" applyFont="1" applyBorder="1" applyAlignment="1" applyProtection="1">
      <alignment horizontal="left"/>
      <protection/>
    </xf>
    <xf numFmtId="0" fontId="39" fillId="0" borderId="10" xfId="0" applyFont="1" applyBorder="1" applyAlignment="1" applyProtection="1">
      <alignment horizontal="right"/>
      <protection/>
    </xf>
    <xf numFmtId="172" fontId="39" fillId="0" borderId="16" xfId="0" applyNumberFormat="1" applyFont="1" applyBorder="1" applyAlignment="1" applyProtection="1">
      <alignment horizontal="right"/>
      <protection/>
    </xf>
    <xf numFmtId="172" fontId="39" fillId="0" borderId="10" xfId="0" applyNumberFormat="1" applyFont="1" applyBorder="1" applyAlignment="1" applyProtection="1">
      <alignment horizontal="right"/>
      <protection/>
    </xf>
    <xf numFmtId="173" fontId="39" fillId="0" borderId="10" xfId="0" applyNumberFormat="1" applyFont="1" applyBorder="1" applyAlignment="1" applyProtection="1">
      <alignment horizontal="right"/>
      <protection/>
    </xf>
    <xf numFmtId="172" fontId="39" fillId="0" borderId="17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2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1" fillId="0" borderId="1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39" fillId="0" borderId="20" xfId="0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/>
      <protection/>
    </xf>
    <xf numFmtId="172" fontId="2" fillId="0" borderId="19" xfId="0" applyNumberFormat="1" applyFont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/>
      <protection/>
    </xf>
    <xf numFmtId="173" fontId="2" fillId="0" borderId="20" xfId="0" applyNumberFormat="1" applyFont="1" applyBorder="1" applyAlignment="1" applyProtection="1">
      <alignment/>
      <protection/>
    </xf>
    <xf numFmtId="172" fontId="2" fillId="0" borderId="21" xfId="0" applyNumberFormat="1" applyFont="1" applyBorder="1" applyAlignment="1" applyProtection="1">
      <alignment/>
      <protection/>
    </xf>
    <xf numFmtId="0" fontId="39" fillId="0" borderId="19" xfId="0" applyFont="1" applyBorder="1" applyAlignment="1" applyProtection="1">
      <alignment horizontal="right"/>
      <protection/>
    </xf>
    <xf numFmtId="0" fontId="39" fillId="0" borderId="20" xfId="0" applyFont="1" applyBorder="1" applyAlignment="1" applyProtection="1">
      <alignment horizontal="left"/>
      <protection/>
    </xf>
    <xf numFmtId="0" fontId="39" fillId="0" borderId="20" xfId="0" applyFont="1" applyBorder="1" applyAlignment="1" applyProtection="1">
      <alignment horizontal="right"/>
      <protection/>
    </xf>
    <xf numFmtId="172" fontId="39" fillId="0" borderId="19" xfId="0" applyNumberFormat="1" applyFont="1" applyBorder="1" applyAlignment="1" applyProtection="1">
      <alignment horizontal="right"/>
      <protection/>
    </xf>
    <xf numFmtId="172" fontId="39" fillId="0" borderId="20" xfId="0" applyNumberFormat="1" applyFont="1" applyBorder="1" applyAlignment="1" applyProtection="1">
      <alignment horizontal="right"/>
      <protection/>
    </xf>
    <xf numFmtId="173" fontId="39" fillId="0" borderId="20" xfId="0" applyNumberFormat="1" applyFont="1" applyBorder="1" applyAlignment="1" applyProtection="1">
      <alignment horizontal="right"/>
      <protection/>
    </xf>
    <xf numFmtId="172" fontId="39" fillId="0" borderId="21" xfId="0" applyNumberFormat="1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3" width="6.7109375" style="1" customWidth="1"/>
    <col min="4" max="6" width="11.7109375" style="1" customWidth="1"/>
    <col min="7" max="7" width="9.7109375" style="1" customWidth="1"/>
    <col min="8" max="10" width="10.7109375" style="1" customWidth="1"/>
    <col min="11" max="11" width="12.7109375" style="1" customWidth="1"/>
    <col min="12" max="19" width="10.7109375" style="1" customWidth="1"/>
    <col min="20" max="23" width="10.7109375" style="1" hidden="1" customWidth="1"/>
    <col min="24" max="16384" width="9.140625" style="1" customWidth="1"/>
  </cols>
  <sheetData>
    <row r="1" spans="1:23" ht="12.75">
      <c r="A1" s="46" t="s">
        <v>604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48" customHeight="1">
      <c r="A2" s="3"/>
      <c r="B2" s="4" t="s">
        <v>603</v>
      </c>
      <c r="C2" s="5" t="s">
        <v>602</v>
      </c>
      <c r="D2" s="6" t="s">
        <v>601</v>
      </c>
      <c r="E2" s="7" t="s">
        <v>600</v>
      </c>
      <c r="F2" s="7" t="s">
        <v>599</v>
      </c>
      <c r="G2" s="8" t="s">
        <v>598</v>
      </c>
      <c r="H2" s="6" t="s">
        <v>597</v>
      </c>
      <c r="I2" s="7" t="s">
        <v>596</v>
      </c>
      <c r="J2" s="8" t="s">
        <v>595</v>
      </c>
      <c r="K2" s="8" t="s">
        <v>594</v>
      </c>
      <c r="L2" s="6" t="s">
        <v>593</v>
      </c>
      <c r="M2" s="7" t="s">
        <v>592</v>
      </c>
      <c r="N2" s="8" t="s">
        <v>591</v>
      </c>
      <c r="O2" s="8" t="s">
        <v>590</v>
      </c>
      <c r="P2" s="6" t="s">
        <v>589</v>
      </c>
      <c r="Q2" s="7" t="s">
        <v>588</v>
      </c>
      <c r="R2" s="8" t="s">
        <v>587</v>
      </c>
      <c r="S2" s="8" t="s">
        <v>586</v>
      </c>
      <c r="T2" s="6" t="s">
        <v>585</v>
      </c>
      <c r="U2" s="7" t="s">
        <v>584</v>
      </c>
      <c r="V2" s="8" t="s">
        <v>583</v>
      </c>
      <c r="W2" s="8" t="s">
        <v>582</v>
      </c>
    </row>
    <row r="3" spans="1:23" ht="12.75">
      <c r="A3" s="9"/>
      <c r="B3" s="10" t="s">
        <v>72</v>
      </c>
      <c r="C3" s="11"/>
      <c r="D3" s="9"/>
      <c r="E3" s="11"/>
      <c r="F3" s="11"/>
      <c r="G3" s="11"/>
      <c r="H3" s="9"/>
      <c r="I3" s="11"/>
      <c r="J3" s="11"/>
      <c r="K3" s="9"/>
      <c r="L3" s="9"/>
      <c r="M3" s="11"/>
      <c r="N3" s="11"/>
      <c r="O3" s="9"/>
      <c r="P3" s="9"/>
      <c r="Q3" s="11"/>
      <c r="R3" s="11"/>
      <c r="S3" s="47"/>
      <c r="T3" s="9"/>
      <c r="U3" s="11"/>
      <c r="V3" s="11"/>
      <c r="W3" s="12"/>
    </row>
    <row r="4" spans="1:23" ht="12.75">
      <c r="A4" s="13"/>
      <c r="B4" s="10" t="s">
        <v>581</v>
      </c>
      <c r="C4" s="11"/>
      <c r="D4" s="9"/>
      <c r="E4" s="11"/>
      <c r="F4" s="11"/>
      <c r="G4" s="11"/>
      <c r="H4" s="9"/>
      <c r="I4" s="11"/>
      <c r="J4" s="11"/>
      <c r="K4" s="9"/>
      <c r="L4" s="9"/>
      <c r="M4" s="11"/>
      <c r="N4" s="11"/>
      <c r="O4" s="9"/>
      <c r="P4" s="9"/>
      <c r="Q4" s="11"/>
      <c r="R4" s="11"/>
      <c r="S4" s="12"/>
      <c r="T4" s="9"/>
      <c r="U4" s="11"/>
      <c r="V4" s="11"/>
      <c r="W4" s="12"/>
    </row>
    <row r="5" spans="1:23" ht="12.75">
      <c r="A5" s="14" t="s">
        <v>70</v>
      </c>
      <c r="B5" s="15" t="s">
        <v>580</v>
      </c>
      <c r="C5" s="16" t="s">
        <v>579</v>
      </c>
      <c r="D5" s="17">
        <v>6995335645</v>
      </c>
      <c r="E5" s="18">
        <v>6756351964</v>
      </c>
      <c r="F5" s="18">
        <v>5001102524</v>
      </c>
      <c r="G5" s="19">
        <f>IF($E5=0,0,$F5/$E5)</f>
        <v>0.7402075188870371</v>
      </c>
      <c r="H5" s="17">
        <v>867446343</v>
      </c>
      <c r="I5" s="18">
        <v>409845396</v>
      </c>
      <c r="J5" s="18">
        <v>461798891</v>
      </c>
      <c r="K5" s="17">
        <v>1739090630</v>
      </c>
      <c r="L5" s="17">
        <v>482383694</v>
      </c>
      <c r="M5" s="18">
        <v>395120915</v>
      </c>
      <c r="N5" s="18">
        <v>886790087</v>
      </c>
      <c r="O5" s="17">
        <v>1764294696</v>
      </c>
      <c r="P5" s="17">
        <v>340621368</v>
      </c>
      <c r="Q5" s="18">
        <v>427034327</v>
      </c>
      <c r="R5" s="18">
        <v>730061503</v>
      </c>
      <c r="S5" s="20">
        <v>1497717198</v>
      </c>
      <c r="T5" s="17">
        <v>0</v>
      </c>
      <c r="U5" s="18">
        <v>0</v>
      </c>
      <c r="V5" s="18">
        <v>0</v>
      </c>
      <c r="W5" s="20">
        <v>0</v>
      </c>
    </row>
    <row r="6" spans="1:23" ht="12.75">
      <c r="A6" s="14" t="s">
        <v>70</v>
      </c>
      <c r="B6" s="15" t="s">
        <v>578</v>
      </c>
      <c r="C6" s="16" t="s">
        <v>577</v>
      </c>
      <c r="D6" s="17">
        <v>10685202607</v>
      </c>
      <c r="E6" s="18">
        <v>10685202607</v>
      </c>
      <c r="F6" s="18">
        <v>8391741309</v>
      </c>
      <c r="G6" s="19">
        <f>IF($E6=0,0,$F6/$E6)</f>
        <v>0.7853609910496665</v>
      </c>
      <c r="H6" s="17">
        <v>1136469143</v>
      </c>
      <c r="I6" s="18">
        <v>813754583</v>
      </c>
      <c r="J6" s="18">
        <v>876260818</v>
      </c>
      <c r="K6" s="17">
        <v>2826484544</v>
      </c>
      <c r="L6" s="17">
        <v>561877460</v>
      </c>
      <c r="M6" s="18">
        <v>884312472</v>
      </c>
      <c r="N6" s="18">
        <v>1369992406</v>
      </c>
      <c r="O6" s="17">
        <v>2816182338</v>
      </c>
      <c r="P6" s="17">
        <v>641680381</v>
      </c>
      <c r="Q6" s="18">
        <v>903473420</v>
      </c>
      <c r="R6" s="18">
        <v>1203920626</v>
      </c>
      <c r="S6" s="20">
        <v>2749074427</v>
      </c>
      <c r="T6" s="17">
        <v>0</v>
      </c>
      <c r="U6" s="18">
        <v>0</v>
      </c>
      <c r="V6" s="18">
        <v>0</v>
      </c>
      <c r="W6" s="20">
        <v>0</v>
      </c>
    </row>
    <row r="7" spans="1:23" ht="12.75">
      <c r="A7" s="21"/>
      <c r="B7" s="22" t="s">
        <v>67</v>
      </c>
      <c r="C7" s="23"/>
      <c r="D7" s="24">
        <f>SUM(D5:D6)</f>
        <v>17680538252</v>
      </c>
      <c r="E7" s="25">
        <f>SUM(E5:E6)</f>
        <v>17441554571</v>
      </c>
      <c r="F7" s="25">
        <f>SUM(F5:F6)</f>
        <v>13392843833</v>
      </c>
      <c r="G7" s="26">
        <f>IF($E7=0,0,$F7/$E7)</f>
        <v>0.7678698466057736</v>
      </c>
      <c r="H7" s="24">
        <f aca="true" t="shared" si="0" ref="H7:W7">SUM(H5:H6)</f>
        <v>2003915486</v>
      </c>
      <c r="I7" s="25">
        <f t="shared" si="0"/>
        <v>1223599979</v>
      </c>
      <c r="J7" s="25">
        <f t="shared" si="0"/>
        <v>1338059709</v>
      </c>
      <c r="K7" s="24">
        <f t="shared" si="0"/>
        <v>4565575174</v>
      </c>
      <c r="L7" s="24">
        <f t="shared" si="0"/>
        <v>1044261154</v>
      </c>
      <c r="M7" s="25">
        <f t="shared" si="0"/>
        <v>1279433387</v>
      </c>
      <c r="N7" s="25">
        <f t="shared" si="0"/>
        <v>2256782493</v>
      </c>
      <c r="O7" s="24">
        <f t="shared" si="0"/>
        <v>4580477034</v>
      </c>
      <c r="P7" s="24">
        <f t="shared" si="0"/>
        <v>982301749</v>
      </c>
      <c r="Q7" s="25">
        <f t="shared" si="0"/>
        <v>1330507747</v>
      </c>
      <c r="R7" s="25">
        <f t="shared" si="0"/>
        <v>1933982129</v>
      </c>
      <c r="S7" s="27">
        <f t="shared" si="0"/>
        <v>4246791625</v>
      </c>
      <c r="T7" s="24">
        <f t="shared" si="0"/>
        <v>0</v>
      </c>
      <c r="U7" s="25">
        <f t="shared" si="0"/>
        <v>0</v>
      </c>
      <c r="V7" s="25">
        <f t="shared" si="0"/>
        <v>0</v>
      </c>
      <c r="W7" s="27">
        <f t="shared" si="0"/>
        <v>0</v>
      </c>
    </row>
    <row r="8" spans="1:23" ht="12.75">
      <c r="A8" s="14" t="s">
        <v>8</v>
      </c>
      <c r="B8" s="15" t="s">
        <v>576</v>
      </c>
      <c r="C8" s="16" t="s">
        <v>575</v>
      </c>
      <c r="D8" s="17">
        <v>381681547</v>
      </c>
      <c r="E8" s="18">
        <v>399727255</v>
      </c>
      <c r="F8" s="18">
        <v>290239395</v>
      </c>
      <c r="G8" s="19">
        <f>IF($E8=0,0,$F8/$E8)</f>
        <v>0.7260935834860698</v>
      </c>
      <c r="H8" s="17">
        <v>106939448</v>
      </c>
      <c r="I8" s="18">
        <v>16504609</v>
      </c>
      <c r="J8" s="18">
        <v>20208964</v>
      </c>
      <c r="K8" s="17">
        <v>143653021</v>
      </c>
      <c r="L8" s="17">
        <v>17604794</v>
      </c>
      <c r="M8" s="18">
        <v>18287283</v>
      </c>
      <c r="N8" s="18">
        <v>47396240</v>
      </c>
      <c r="O8" s="17">
        <v>83288317</v>
      </c>
      <c r="P8" s="17">
        <v>881516</v>
      </c>
      <c r="Q8" s="18">
        <v>14833967</v>
      </c>
      <c r="R8" s="18">
        <v>47582574</v>
      </c>
      <c r="S8" s="20">
        <v>63298057</v>
      </c>
      <c r="T8" s="17">
        <v>0</v>
      </c>
      <c r="U8" s="18">
        <v>0</v>
      </c>
      <c r="V8" s="18">
        <v>0</v>
      </c>
      <c r="W8" s="20">
        <v>0</v>
      </c>
    </row>
    <row r="9" spans="1:23" ht="12.75">
      <c r="A9" s="14" t="s">
        <v>8</v>
      </c>
      <c r="B9" s="15" t="s">
        <v>574</v>
      </c>
      <c r="C9" s="16" t="s">
        <v>573</v>
      </c>
      <c r="D9" s="17">
        <v>229877610</v>
      </c>
      <c r="E9" s="18">
        <v>228780340</v>
      </c>
      <c r="F9" s="18">
        <v>174601042</v>
      </c>
      <c r="G9" s="19">
        <f aca="true" t="shared" si="1" ref="G9:G51">IF($E9=0,0,$F9/$E9)</f>
        <v>0.7631820199235652</v>
      </c>
      <c r="H9" s="17">
        <v>11943039</v>
      </c>
      <c r="I9" s="18">
        <v>6323088</v>
      </c>
      <c r="J9" s="18">
        <v>6105446</v>
      </c>
      <c r="K9" s="17">
        <v>24371573</v>
      </c>
      <c r="L9" s="17">
        <v>12329998</v>
      </c>
      <c r="M9" s="18">
        <v>14317800</v>
      </c>
      <c r="N9" s="18">
        <v>67501528</v>
      </c>
      <c r="O9" s="17">
        <v>94149326</v>
      </c>
      <c r="P9" s="17">
        <v>11234860</v>
      </c>
      <c r="Q9" s="18">
        <v>18489136</v>
      </c>
      <c r="R9" s="18">
        <v>26356147</v>
      </c>
      <c r="S9" s="20">
        <v>56080143</v>
      </c>
      <c r="T9" s="17">
        <v>0</v>
      </c>
      <c r="U9" s="18">
        <v>0</v>
      </c>
      <c r="V9" s="18">
        <v>0</v>
      </c>
      <c r="W9" s="20">
        <v>0</v>
      </c>
    </row>
    <row r="10" spans="1:23" ht="12.75">
      <c r="A10" s="14" t="s">
        <v>8</v>
      </c>
      <c r="B10" s="15" t="s">
        <v>572</v>
      </c>
      <c r="C10" s="16" t="s">
        <v>571</v>
      </c>
      <c r="D10" s="17">
        <v>663516000</v>
      </c>
      <c r="E10" s="18">
        <v>663516000</v>
      </c>
      <c r="F10" s="18">
        <v>223608720</v>
      </c>
      <c r="G10" s="19">
        <f t="shared" si="1"/>
        <v>0.337005769265549</v>
      </c>
      <c r="H10" s="17">
        <v>95245258</v>
      </c>
      <c r="I10" s="18">
        <v>25078832</v>
      </c>
      <c r="J10" s="18">
        <v>24531335</v>
      </c>
      <c r="K10" s="17">
        <v>144855425</v>
      </c>
      <c r="L10" s="17">
        <v>17685348</v>
      </c>
      <c r="M10" s="18">
        <v>18441667</v>
      </c>
      <c r="N10" s="18">
        <v>42626280</v>
      </c>
      <c r="O10" s="17">
        <v>78753295</v>
      </c>
      <c r="P10" s="17">
        <v>0</v>
      </c>
      <c r="Q10" s="18">
        <v>0</v>
      </c>
      <c r="R10" s="18">
        <v>0</v>
      </c>
      <c r="S10" s="20">
        <v>0</v>
      </c>
      <c r="T10" s="17">
        <v>0</v>
      </c>
      <c r="U10" s="18">
        <v>0</v>
      </c>
      <c r="V10" s="18">
        <v>0</v>
      </c>
      <c r="W10" s="20">
        <v>0</v>
      </c>
    </row>
    <row r="11" spans="1:23" ht="12.75">
      <c r="A11" s="14" t="s">
        <v>8</v>
      </c>
      <c r="B11" s="15" t="s">
        <v>570</v>
      </c>
      <c r="C11" s="16" t="s">
        <v>569</v>
      </c>
      <c r="D11" s="17">
        <v>350247801</v>
      </c>
      <c r="E11" s="18">
        <v>356397563</v>
      </c>
      <c r="F11" s="18">
        <v>287130970</v>
      </c>
      <c r="G11" s="19">
        <f t="shared" si="1"/>
        <v>0.8056479611786795</v>
      </c>
      <c r="H11" s="17">
        <v>58602346</v>
      </c>
      <c r="I11" s="18">
        <v>19010474</v>
      </c>
      <c r="J11" s="18">
        <v>20697396</v>
      </c>
      <c r="K11" s="17">
        <v>98310216</v>
      </c>
      <c r="L11" s="17">
        <v>25496583</v>
      </c>
      <c r="M11" s="18">
        <v>19822051</v>
      </c>
      <c r="N11" s="18">
        <v>54376895</v>
      </c>
      <c r="O11" s="17">
        <v>99695529</v>
      </c>
      <c r="P11" s="17">
        <v>23987815</v>
      </c>
      <c r="Q11" s="18">
        <v>21142010</v>
      </c>
      <c r="R11" s="18">
        <v>43995400</v>
      </c>
      <c r="S11" s="20">
        <v>89125225</v>
      </c>
      <c r="T11" s="17">
        <v>0</v>
      </c>
      <c r="U11" s="18">
        <v>0</v>
      </c>
      <c r="V11" s="18">
        <v>0</v>
      </c>
      <c r="W11" s="20">
        <v>0</v>
      </c>
    </row>
    <row r="12" spans="1:23" ht="12.75">
      <c r="A12" s="14" t="s">
        <v>8</v>
      </c>
      <c r="B12" s="15" t="s">
        <v>568</v>
      </c>
      <c r="C12" s="16" t="s">
        <v>567</v>
      </c>
      <c r="D12" s="17">
        <v>232821917</v>
      </c>
      <c r="E12" s="18">
        <v>253549221</v>
      </c>
      <c r="F12" s="18">
        <v>156043717</v>
      </c>
      <c r="G12" s="19">
        <f t="shared" si="1"/>
        <v>0.6154375721785397</v>
      </c>
      <c r="H12" s="17">
        <v>48020991</v>
      </c>
      <c r="I12" s="18">
        <v>110448</v>
      </c>
      <c r="J12" s="18">
        <v>831773</v>
      </c>
      <c r="K12" s="17">
        <v>48963212</v>
      </c>
      <c r="L12" s="17">
        <v>6884346</v>
      </c>
      <c r="M12" s="18">
        <v>0</v>
      </c>
      <c r="N12" s="18">
        <v>39920815</v>
      </c>
      <c r="O12" s="17">
        <v>46805161</v>
      </c>
      <c r="P12" s="17">
        <v>12309210</v>
      </c>
      <c r="Q12" s="18">
        <v>16561344</v>
      </c>
      <c r="R12" s="18">
        <v>31404790</v>
      </c>
      <c r="S12" s="20">
        <v>60275344</v>
      </c>
      <c r="T12" s="17">
        <v>0</v>
      </c>
      <c r="U12" s="18">
        <v>0</v>
      </c>
      <c r="V12" s="18">
        <v>0</v>
      </c>
      <c r="W12" s="20">
        <v>0</v>
      </c>
    </row>
    <row r="13" spans="1:23" ht="12.75">
      <c r="A13" s="14" t="s">
        <v>8</v>
      </c>
      <c r="B13" s="15" t="s">
        <v>566</v>
      </c>
      <c r="C13" s="16" t="s">
        <v>565</v>
      </c>
      <c r="D13" s="17">
        <v>718999420</v>
      </c>
      <c r="E13" s="18">
        <v>724686650</v>
      </c>
      <c r="F13" s="18">
        <v>578403188</v>
      </c>
      <c r="G13" s="19">
        <f t="shared" si="1"/>
        <v>0.7981424633667531</v>
      </c>
      <c r="H13" s="17">
        <v>148661113</v>
      </c>
      <c r="I13" s="18">
        <v>38602604</v>
      </c>
      <c r="J13" s="18">
        <v>57332483</v>
      </c>
      <c r="K13" s="17">
        <v>244596200</v>
      </c>
      <c r="L13" s="17">
        <v>39817437</v>
      </c>
      <c r="M13" s="18">
        <v>41195825</v>
      </c>
      <c r="N13" s="18">
        <v>65081137</v>
      </c>
      <c r="O13" s="17">
        <v>146094399</v>
      </c>
      <c r="P13" s="17">
        <v>47497585</v>
      </c>
      <c r="Q13" s="18">
        <v>60672966</v>
      </c>
      <c r="R13" s="18">
        <v>79542038</v>
      </c>
      <c r="S13" s="20">
        <v>187712589</v>
      </c>
      <c r="T13" s="17">
        <v>0</v>
      </c>
      <c r="U13" s="18">
        <v>0</v>
      </c>
      <c r="V13" s="18">
        <v>0</v>
      </c>
      <c r="W13" s="20">
        <v>0</v>
      </c>
    </row>
    <row r="14" spans="1:23" ht="12.75">
      <c r="A14" s="14" t="s">
        <v>8</v>
      </c>
      <c r="B14" s="15" t="s">
        <v>564</v>
      </c>
      <c r="C14" s="16" t="s">
        <v>563</v>
      </c>
      <c r="D14" s="17">
        <v>120803673</v>
      </c>
      <c r="E14" s="18">
        <v>140859763</v>
      </c>
      <c r="F14" s="18">
        <v>109414739</v>
      </c>
      <c r="G14" s="19">
        <f t="shared" si="1"/>
        <v>0.7767636170167346</v>
      </c>
      <c r="H14" s="17">
        <v>35567776</v>
      </c>
      <c r="I14" s="18">
        <v>2228897</v>
      </c>
      <c r="J14" s="18">
        <v>2954086</v>
      </c>
      <c r="K14" s="17">
        <v>40750759</v>
      </c>
      <c r="L14" s="17">
        <v>3466063</v>
      </c>
      <c r="M14" s="18">
        <v>7705071</v>
      </c>
      <c r="N14" s="18">
        <v>23444410</v>
      </c>
      <c r="O14" s="17">
        <v>34615544</v>
      </c>
      <c r="P14" s="17">
        <v>5509128</v>
      </c>
      <c r="Q14" s="18">
        <v>4294609</v>
      </c>
      <c r="R14" s="18">
        <v>24244699</v>
      </c>
      <c r="S14" s="20">
        <v>34048436</v>
      </c>
      <c r="T14" s="17">
        <v>0</v>
      </c>
      <c r="U14" s="18">
        <v>0</v>
      </c>
      <c r="V14" s="18">
        <v>0</v>
      </c>
      <c r="W14" s="20">
        <v>0</v>
      </c>
    </row>
    <row r="15" spans="1:23" ht="12.75">
      <c r="A15" s="14" t="s">
        <v>5</v>
      </c>
      <c r="B15" s="15" t="s">
        <v>562</v>
      </c>
      <c r="C15" s="16" t="s">
        <v>561</v>
      </c>
      <c r="D15" s="17">
        <v>140353500</v>
      </c>
      <c r="E15" s="18">
        <v>147215300</v>
      </c>
      <c r="F15" s="18">
        <v>77207071</v>
      </c>
      <c r="G15" s="19">
        <f t="shared" si="1"/>
        <v>0.5244500469720199</v>
      </c>
      <c r="H15" s="17">
        <v>38810877</v>
      </c>
      <c r="I15" s="18">
        <v>3986818</v>
      </c>
      <c r="J15" s="18">
        <v>2397381</v>
      </c>
      <c r="K15" s="17">
        <v>45195076</v>
      </c>
      <c r="L15" s="17">
        <v>2157298</v>
      </c>
      <c r="M15" s="18">
        <v>2306364</v>
      </c>
      <c r="N15" s="18">
        <v>25435160</v>
      </c>
      <c r="O15" s="17">
        <v>29898822</v>
      </c>
      <c r="P15" s="17">
        <v>2113173</v>
      </c>
      <c r="Q15" s="18">
        <v>0</v>
      </c>
      <c r="R15" s="18">
        <v>0</v>
      </c>
      <c r="S15" s="20">
        <v>2113173</v>
      </c>
      <c r="T15" s="17">
        <v>0</v>
      </c>
      <c r="U15" s="18">
        <v>0</v>
      </c>
      <c r="V15" s="18">
        <v>0</v>
      </c>
      <c r="W15" s="20">
        <v>0</v>
      </c>
    </row>
    <row r="16" spans="1:23" ht="12.75">
      <c r="A16" s="21"/>
      <c r="B16" s="22" t="s">
        <v>560</v>
      </c>
      <c r="C16" s="23"/>
      <c r="D16" s="24">
        <f>SUM(D8:D15)</f>
        <v>2838301468</v>
      </c>
      <c r="E16" s="25">
        <f>SUM(E8:E15)</f>
        <v>2914732092</v>
      </c>
      <c r="F16" s="25">
        <f>SUM(F8:F15)</f>
        <v>1896648842</v>
      </c>
      <c r="G16" s="26">
        <f t="shared" si="1"/>
        <v>0.6507112084866015</v>
      </c>
      <c r="H16" s="24">
        <f aca="true" t="shared" si="2" ref="H16:W16">SUM(H8:H15)</f>
        <v>543790848</v>
      </c>
      <c r="I16" s="25">
        <f t="shared" si="2"/>
        <v>111845770</v>
      </c>
      <c r="J16" s="25">
        <f t="shared" si="2"/>
        <v>135058864</v>
      </c>
      <c r="K16" s="24">
        <f t="shared" si="2"/>
        <v>790695482</v>
      </c>
      <c r="L16" s="24">
        <f t="shared" si="2"/>
        <v>125441867</v>
      </c>
      <c r="M16" s="25">
        <f t="shared" si="2"/>
        <v>122076061</v>
      </c>
      <c r="N16" s="25">
        <f t="shared" si="2"/>
        <v>365782465</v>
      </c>
      <c r="O16" s="24">
        <f t="shared" si="2"/>
        <v>613300393</v>
      </c>
      <c r="P16" s="24">
        <f t="shared" si="2"/>
        <v>103533287</v>
      </c>
      <c r="Q16" s="25">
        <f t="shared" si="2"/>
        <v>135994032</v>
      </c>
      <c r="R16" s="25">
        <f t="shared" si="2"/>
        <v>253125648</v>
      </c>
      <c r="S16" s="27">
        <f t="shared" si="2"/>
        <v>492652967</v>
      </c>
      <c r="T16" s="24">
        <f t="shared" si="2"/>
        <v>0</v>
      </c>
      <c r="U16" s="25">
        <f t="shared" si="2"/>
        <v>0</v>
      </c>
      <c r="V16" s="25">
        <f t="shared" si="2"/>
        <v>0</v>
      </c>
      <c r="W16" s="27">
        <f t="shared" si="2"/>
        <v>0</v>
      </c>
    </row>
    <row r="17" spans="1:23" ht="12.75">
      <c r="A17" s="14" t="s">
        <v>8</v>
      </c>
      <c r="B17" s="15" t="s">
        <v>559</v>
      </c>
      <c r="C17" s="16" t="s">
        <v>558</v>
      </c>
      <c r="D17" s="17">
        <v>420131108</v>
      </c>
      <c r="E17" s="18">
        <v>420131108</v>
      </c>
      <c r="F17" s="18">
        <v>327451269</v>
      </c>
      <c r="G17" s="19">
        <f t="shared" si="1"/>
        <v>0.7794025787778609</v>
      </c>
      <c r="H17" s="17">
        <v>136848108</v>
      </c>
      <c r="I17" s="18">
        <v>2821794</v>
      </c>
      <c r="J17" s="18">
        <v>9869143</v>
      </c>
      <c r="K17" s="17">
        <v>149539045</v>
      </c>
      <c r="L17" s="17">
        <v>6172064</v>
      </c>
      <c r="M17" s="18">
        <v>6480578</v>
      </c>
      <c r="N17" s="18">
        <v>79700432</v>
      </c>
      <c r="O17" s="17">
        <v>92353074</v>
      </c>
      <c r="P17" s="17">
        <v>20771130</v>
      </c>
      <c r="Q17" s="18">
        <v>7446693</v>
      </c>
      <c r="R17" s="18">
        <v>57341327</v>
      </c>
      <c r="S17" s="20">
        <v>85559150</v>
      </c>
      <c r="T17" s="17">
        <v>0</v>
      </c>
      <c r="U17" s="18">
        <v>0</v>
      </c>
      <c r="V17" s="18">
        <v>0</v>
      </c>
      <c r="W17" s="20">
        <v>0</v>
      </c>
    </row>
    <row r="18" spans="1:23" ht="12.75">
      <c r="A18" s="14" t="s">
        <v>8</v>
      </c>
      <c r="B18" s="15" t="s">
        <v>557</v>
      </c>
      <c r="C18" s="16" t="s">
        <v>556</v>
      </c>
      <c r="D18" s="17">
        <v>353923512</v>
      </c>
      <c r="E18" s="18">
        <v>354411952</v>
      </c>
      <c r="F18" s="18">
        <v>193664746</v>
      </c>
      <c r="G18" s="19">
        <f t="shared" si="1"/>
        <v>0.5464396584458303</v>
      </c>
      <c r="H18" s="17">
        <v>1162996</v>
      </c>
      <c r="I18" s="18">
        <v>1517822</v>
      </c>
      <c r="J18" s="18">
        <v>3157760</v>
      </c>
      <c r="K18" s="17">
        <v>5838578</v>
      </c>
      <c r="L18" s="17">
        <v>16370643</v>
      </c>
      <c r="M18" s="18">
        <v>4427822</v>
      </c>
      <c r="N18" s="18">
        <v>99555691</v>
      </c>
      <c r="O18" s="17">
        <v>120354156</v>
      </c>
      <c r="P18" s="17">
        <v>3707284</v>
      </c>
      <c r="Q18" s="18">
        <v>4229728</v>
      </c>
      <c r="R18" s="18">
        <v>59535000</v>
      </c>
      <c r="S18" s="20">
        <v>67472012</v>
      </c>
      <c r="T18" s="17">
        <v>0</v>
      </c>
      <c r="U18" s="18">
        <v>0</v>
      </c>
      <c r="V18" s="18">
        <v>0</v>
      </c>
      <c r="W18" s="20">
        <v>0</v>
      </c>
    </row>
    <row r="19" spans="1:23" ht="12.75">
      <c r="A19" s="14" t="s">
        <v>8</v>
      </c>
      <c r="B19" s="15" t="s">
        <v>555</v>
      </c>
      <c r="C19" s="16" t="s">
        <v>554</v>
      </c>
      <c r="D19" s="17">
        <v>124757508</v>
      </c>
      <c r="E19" s="18">
        <v>119676494</v>
      </c>
      <c r="F19" s="18">
        <v>88800431</v>
      </c>
      <c r="G19" s="19">
        <f t="shared" si="1"/>
        <v>0.7420039477426537</v>
      </c>
      <c r="H19" s="17">
        <v>19173684</v>
      </c>
      <c r="I19" s="18">
        <v>6117365</v>
      </c>
      <c r="J19" s="18">
        <v>6558260</v>
      </c>
      <c r="K19" s="17">
        <v>31849309</v>
      </c>
      <c r="L19" s="17">
        <v>6747772</v>
      </c>
      <c r="M19" s="18">
        <v>4728878</v>
      </c>
      <c r="N19" s="18">
        <v>19552273</v>
      </c>
      <c r="O19" s="17">
        <v>31028923</v>
      </c>
      <c r="P19" s="17">
        <v>4522967</v>
      </c>
      <c r="Q19" s="18">
        <v>4882395</v>
      </c>
      <c r="R19" s="18">
        <v>16516837</v>
      </c>
      <c r="S19" s="20">
        <v>25922199</v>
      </c>
      <c r="T19" s="17">
        <v>0</v>
      </c>
      <c r="U19" s="18">
        <v>0</v>
      </c>
      <c r="V19" s="18">
        <v>0</v>
      </c>
      <c r="W19" s="20">
        <v>0</v>
      </c>
    </row>
    <row r="20" spans="1:23" ht="12.75">
      <c r="A20" s="14" t="s">
        <v>8</v>
      </c>
      <c r="B20" s="15" t="s">
        <v>553</v>
      </c>
      <c r="C20" s="16" t="s">
        <v>552</v>
      </c>
      <c r="D20" s="17">
        <v>257765819</v>
      </c>
      <c r="E20" s="18">
        <v>259604384</v>
      </c>
      <c r="F20" s="18">
        <v>182032688</v>
      </c>
      <c r="G20" s="19">
        <f t="shared" si="1"/>
        <v>0.7011926578250697</v>
      </c>
      <c r="H20" s="17">
        <v>45326285</v>
      </c>
      <c r="I20" s="18">
        <v>5403569</v>
      </c>
      <c r="J20" s="18">
        <v>8690189</v>
      </c>
      <c r="K20" s="17">
        <v>59420043</v>
      </c>
      <c r="L20" s="17">
        <v>8713765</v>
      </c>
      <c r="M20" s="18">
        <v>5359835</v>
      </c>
      <c r="N20" s="18">
        <v>56992462</v>
      </c>
      <c r="O20" s="17">
        <v>71066062</v>
      </c>
      <c r="P20" s="17">
        <v>13498117</v>
      </c>
      <c r="Q20" s="18">
        <v>10201168</v>
      </c>
      <c r="R20" s="18">
        <v>27847298</v>
      </c>
      <c r="S20" s="20">
        <v>51546583</v>
      </c>
      <c r="T20" s="17">
        <v>0</v>
      </c>
      <c r="U20" s="18">
        <v>0</v>
      </c>
      <c r="V20" s="18">
        <v>0</v>
      </c>
      <c r="W20" s="20">
        <v>0</v>
      </c>
    </row>
    <row r="21" spans="1:23" ht="12.75">
      <c r="A21" s="14" t="s">
        <v>8</v>
      </c>
      <c r="B21" s="15" t="s">
        <v>551</v>
      </c>
      <c r="C21" s="16" t="s">
        <v>550</v>
      </c>
      <c r="D21" s="17">
        <v>138739968</v>
      </c>
      <c r="E21" s="18">
        <v>146027176</v>
      </c>
      <c r="F21" s="18">
        <v>104852299</v>
      </c>
      <c r="G21" s="19">
        <f t="shared" si="1"/>
        <v>0.7180327790492915</v>
      </c>
      <c r="H21" s="17">
        <v>53336792</v>
      </c>
      <c r="I21" s="18">
        <v>855530</v>
      </c>
      <c r="J21" s="18">
        <v>896279</v>
      </c>
      <c r="K21" s="17">
        <v>55088601</v>
      </c>
      <c r="L21" s="17">
        <v>1038715</v>
      </c>
      <c r="M21" s="18">
        <v>1109787</v>
      </c>
      <c r="N21" s="18">
        <v>26494595</v>
      </c>
      <c r="O21" s="17">
        <v>28643097</v>
      </c>
      <c r="P21" s="17">
        <v>1323607</v>
      </c>
      <c r="Q21" s="18">
        <v>648078</v>
      </c>
      <c r="R21" s="18">
        <v>19148916</v>
      </c>
      <c r="S21" s="20">
        <v>21120601</v>
      </c>
      <c r="T21" s="17">
        <v>0</v>
      </c>
      <c r="U21" s="18">
        <v>0</v>
      </c>
      <c r="V21" s="18">
        <v>0</v>
      </c>
      <c r="W21" s="20">
        <v>0</v>
      </c>
    </row>
    <row r="22" spans="1:23" ht="12.75">
      <c r="A22" s="14" t="s">
        <v>8</v>
      </c>
      <c r="B22" s="15" t="s">
        <v>549</v>
      </c>
      <c r="C22" s="16" t="s">
        <v>548</v>
      </c>
      <c r="D22" s="17">
        <v>410036365</v>
      </c>
      <c r="E22" s="18">
        <v>420390516</v>
      </c>
      <c r="F22" s="18">
        <v>365457628</v>
      </c>
      <c r="G22" s="19">
        <f t="shared" si="1"/>
        <v>0.8693289075056108</v>
      </c>
      <c r="H22" s="17">
        <v>130456578</v>
      </c>
      <c r="I22" s="18">
        <v>82091579</v>
      </c>
      <c r="J22" s="18">
        <v>10948448</v>
      </c>
      <c r="K22" s="17">
        <v>223496605</v>
      </c>
      <c r="L22" s="17">
        <v>24363610</v>
      </c>
      <c r="M22" s="18">
        <v>9157495</v>
      </c>
      <c r="N22" s="18">
        <v>65842500</v>
      </c>
      <c r="O22" s="17">
        <v>99363605</v>
      </c>
      <c r="P22" s="17">
        <v>8473675</v>
      </c>
      <c r="Q22" s="18">
        <v>24615488</v>
      </c>
      <c r="R22" s="18">
        <v>9508255</v>
      </c>
      <c r="S22" s="20">
        <v>42597418</v>
      </c>
      <c r="T22" s="17">
        <v>0</v>
      </c>
      <c r="U22" s="18">
        <v>0</v>
      </c>
      <c r="V22" s="18">
        <v>0</v>
      </c>
      <c r="W22" s="20">
        <v>0</v>
      </c>
    </row>
    <row r="23" spans="1:23" ht="12.75">
      <c r="A23" s="14" t="s">
        <v>5</v>
      </c>
      <c r="B23" s="15" t="s">
        <v>547</v>
      </c>
      <c r="C23" s="16" t="s">
        <v>546</v>
      </c>
      <c r="D23" s="17">
        <v>1871980389</v>
      </c>
      <c r="E23" s="18">
        <v>1871980389</v>
      </c>
      <c r="F23" s="18">
        <v>609691559</v>
      </c>
      <c r="G23" s="19">
        <f t="shared" si="1"/>
        <v>0.32569334731422767</v>
      </c>
      <c r="H23" s="17">
        <v>342345142</v>
      </c>
      <c r="I23" s="18">
        <v>26708955</v>
      </c>
      <c r="J23" s="18">
        <v>27470315</v>
      </c>
      <c r="K23" s="17">
        <v>396524412</v>
      </c>
      <c r="L23" s="17">
        <v>643633</v>
      </c>
      <c r="M23" s="18">
        <v>7615194</v>
      </c>
      <c r="N23" s="18">
        <v>4970253</v>
      </c>
      <c r="O23" s="17">
        <v>13229080</v>
      </c>
      <c r="P23" s="17">
        <v>189091717</v>
      </c>
      <c r="Q23" s="18">
        <v>327311</v>
      </c>
      <c r="R23" s="18">
        <v>10519039</v>
      </c>
      <c r="S23" s="20">
        <v>199938067</v>
      </c>
      <c r="T23" s="17">
        <v>0</v>
      </c>
      <c r="U23" s="18">
        <v>0</v>
      </c>
      <c r="V23" s="18">
        <v>0</v>
      </c>
      <c r="W23" s="20">
        <v>0</v>
      </c>
    </row>
    <row r="24" spans="1:23" ht="12.75">
      <c r="A24" s="21"/>
      <c r="B24" s="22" t="s">
        <v>545</v>
      </c>
      <c r="C24" s="23"/>
      <c r="D24" s="24">
        <f>SUM(D17:D23)</f>
        <v>3577334669</v>
      </c>
      <c r="E24" s="25">
        <f>SUM(E17:E23)</f>
        <v>3592222019</v>
      </c>
      <c r="F24" s="25">
        <f>SUM(F17:F23)</f>
        <v>1871950620</v>
      </c>
      <c r="G24" s="26">
        <f t="shared" si="1"/>
        <v>0.5211121723821269</v>
      </c>
      <c r="H24" s="24">
        <f aca="true" t="shared" si="3" ref="H24:W24">SUM(H17:H23)</f>
        <v>728649585</v>
      </c>
      <c r="I24" s="25">
        <f t="shared" si="3"/>
        <v>125516614</v>
      </c>
      <c r="J24" s="25">
        <f t="shared" si="3"/>
        <v>67590394</v>
      </c>
      <c r="K24" s="24">
        <f t="shared" si="3"/>
        <v>921756593</v>
      </c>
      <c r="L24" s="24">
        <f t="shared" si="3"/>
        <v>64050202</v>
      </c>
      <c r="M24" s="25">
        <f t="shared" si="3"/>
        <v>38879589</v>
      </c>
      <c r="N24" s="25">
        <f t="shared" si="3"/>
        <v>353108206</v>
      </c>
      <c r="O24" s="24">
        <f t="shared" si="3"/>
        <v>456037997</v>
      </c>
      <c r="P24" s="24">
        <f t="shared" si="3"/>
        <v>241388497</v>
      </c>
      <c r="Q24" s="25">
        <f t="shared" si="3"/>
        <v>52350861</v>
      </c>
      <c r="R24" s="25">
        <f t="shared" si="3"/>
        <v>200416672</v>
      </c>
      <c r="S24" s="27">
        <f t="shared" si="3"/>
        <v>494156030</v>
      </c>
      <c r="T24" s="24">
        <f t="shared" si="3"/>
        <v>0</v>
      </c>
      <c r="U24" s="25">
        <f t="shared" si="3"/>
        <v>0</v>
      </c>
      <c r="V24" s="25">
        <f t="shared" si="3"/>
        <v>0</v>
      </c>
      <c r="W24" s="27">
        <f t="shared" si="3"/>
        <v>0</v>
      </c>
    </row>
    <row r="25" spans="1:23" ht="12.75">
      <c r="A25" s="14" t="s">
        <v>8</v>
      </c>
      <c r="B25" s="15" t="s">
        <v>544</v>
      </c>
      <c r="C25" s="16" t="s">
        <v>543</v>
      </c>
      <c r="D25" s="17">
        <v>331221860</v>
      </c>
      <c r="E25" s="18">
        <v>263142208</v>
      </c>
      <c r="F25" s="18">
        <v>94482322</v>
      </c>
      <c r="G25" s="19">
        <f t="shared" si="1"/>
        <v>0.35905422667883063</v>
      </c>
      <c r="H25" s="17">
        <v>11718350</v>
      </c>
      <c r="I25" s="18">
        <v>11718350</v>
      </c>
      <c r="J25" s="18">
        <v>10869945</v>
      </c>
      <c r="K25" s="17">
        <v>34306645</v>
      </c>
      <c r="L25" s="17">
        <v>10477636</v>
      </c>
      <c r="M25" s="18">
        <v>10446436</v>
      </c>
      <c r="N25" s="18">
        <v>10456393</v>
      </c>
      <c r="O25" s="17">
        <v>31380465</v>
      </c>
      <c r="P25" s="17">
        <v>10347353</v>
      </c>
      <c r="Q25" s="18">
        <v>10347353</v>
      </c>
      <c r="R25" s="18">
        <v>8100506</v>
      </c>
      <c r="S25" s="20">
        <v>28795212</v>
      </c>
      <c r="T25" s="17">
        <v>0</v>
      </c>
      <c r="U25" s="18">
        <v>0</v>
      </c>
      <c r="V25" s="18">
        <v>0</v>
      </c>
      <c r="W25" s="20">
        <v>0</v>
      </c>
    </row>
    <row r="26" spans="1:23" ht="12.75">
      <c r="A26" s="14" t="s">
        <v>8</v>
      </c>
      <c r="B26" s="15" t="s">
        <v>542</v>
      </c>
      <c r="C26" s="16" t="s">
        <v>541</v>
      </c>
      <c r="D26" s="17">
        <v>213633000</v>
      </c>
      <c r="E26" s="18">
        <v>213633000</v>
      </c>
      <c r="F26" s="18">
        <v>94240465</v>
      </c>
      <c r="G26" s="19">
        <f t="shared" si="1"/>
        <v>0.4411325263419041</v>
      </c>
      <c r="H26" s="17">
        <v>79939901</v>
      </c>
      <c r="I26" s="18">
        <v>1276477</v>
      </c>
      <c r="J26" s="18">
        <v>865178</v>
      </c>
      <c r="K26" s="17">
        <v>82081556</v>
      </c>
      <c r="L26" s="17">
        <v>10401151</v>
      </c>
      <c r="M26" s="18">
        <v>1757758</v>
      </c>
      <c r="N26" s="18">
        <v>0</v>
      </c>
      <c r="O26" s="17">
        <v>12158909</v>
      </c>
      <c r="P26" s="17">
        <v>0</v>
      </c>
      <c r="Q26" s="18">
        <v>0</v>
      </c>
      <c r="R26" s="18">
        <v>0</v>
      </c>
      <c r="S26" s="20">
        <v>0</v>
      </c>
      <c r="T26" s="17">
        <v>0</v>
      </c>
      <c r="U26" s="18">
        <v>0</v>
      </c>
      <c r="V26" s="18">
        <v>0</v>
      </c>
      <c r="W26" s="20">
        <v>0</v>
      </c>
    </row>
    <row r="27" spans="1:23" ht="12.75">
      <c r="A27" s="14" t="s">
        <v>8</v>
      </c>
      <c r="B27" s="15" t="s">
        <v>540</v>
      </c>
      <c r="C27" s="16" t="s">
        <v>539</v>
      </c>
      <c r="D27" s="17">
        <v>186926044</v>
      </c>
      <c r="E27" s="18">
        <v>188950741</v>
      </c>
      <c r="F27" s="18">
        <v>153856644</v>
      </c>
      <c r="G27" s="19">
        <f t="shared" si="1"/>
        <v>0.8142685399683085</v>
      </c>
      <c r="H27" s="17">
        <v>49814463</v>
      </c>
      <c r="I27" s="18">
        <v>10310559</v>
      </c>
      <c r="J27" s="18">
        <v>5435096</v>
      </c>
      <c r="K27" s="17">
        <v>65560118</v>
      </c>
      <c r="L27" s="17">
        <v>5031980</v>
      </c>
      <c r="M27" s="18">
        <v>-948527</v>
      </c>
      <c r="N27" s="18">
        <v>45433256</v>
      </c>
      <c r="O27" s="17">
        <v>49516709</v>
      </c>
      <c r="P27" s="17">
        <v>2165757</v>
      </c>
      <c r="Q27" s="18">
        <v>5377168</v>
      </c>
      <c r="R27" s="18">
        <v>31236892</v>
      </c>
      <c r="S27" s="20">
        <v>38779817</v>
      </c>
      <c r="T27" s="17">
        <v>0</v>
      </c>
      <c r="U27" s="18">
        <v>0</v>
      </c>
      <c r="V27" s="18">
        <v>0</v>
      </c>
      <c r="W27" s="20">
        <v>0</v>
      </c>
    </row>
    <row r="28" spans="1:23" ht="12.75">
      <c r="A28" s="14" t="s">
        <v>8</v>
      </c>
      <c r="B28" s="15" t="s">
        <v>538</v>
      </c>
      <c r="C28" s="16" t="s">
        <v>537</v>
      </c>
      <c r="D28" s="17">
        <v>216603300</v>
      </c>
      <c r="E28" s="18">
        <v>216603300</v>
      </c>
      <c r="F28" s="18">
        <v>154937013</v>
      </c>
      <c r="G28" s="19">
        <f t="shared" si="1"/>
        <v>0.7153031048003424</v>
      </c>
      <c r="H28" s="17">
        <v>83217926</v>
      </c>
      <c r="I28" s="18">
        <v>3584358</v>
      </c>
      <c r="J28" s="18">
        <v>1712437</v>
      </c>
      <c r="K28" s="17">
        <v>88514721</v>
      </c>
      <c r="L28" s="17">
        <v>1091998</v>
      </c>
      <c r="M28" s="18">
        <v>2033794</v>
      </c>
      <c r="N28" s="18">
        <v>55228141</v>
      </c>
      <c r="O28" s="17">
        <v>58353933</v>
      </c>
      <c r="P28" s="17">
        <v>2170645</v>
      </c>
      <c r="Q28" s="18">
        <v>2948857</v>
      </c>
      <c r="R28" s="18">
        <v>2948857</v>
      </c>
      <c r="S28" s="20">
        <v>8068359</v>
      </c>
      <c r="T28" s="17">
        <v>0</v>
      </c>
      <c r="U28" s="18">
        <v>0</v>
      </c>
      <c r="V28" s="18">
        <v>0</v>
      </c>
      <c r="W28" s="20">
        <v>0</v>
      </c>
    </row>
    <row r="29" spans="1:23" ht="12.75">
      <c r="A29" s="14" t="s">
        <v>8</v>
      </c>
      <c r="B29" s="15" t="s">
        <v>536</v>
      </c>
      <c r="C29" s="16" t="s">
        <v>535</v>
      </c>
      <c r="D29" s="17">
        <v>125344584</v>
      </c>
      <c r="E29" s="18">
        <v>125344584</v>
      </c>
      <c r="F29" s="18">
        <v>88770013</v>
      </c>
      <c r="G29" s="19">
        <f t="shared" si="1"/>
        <v>0.7082078073672493</v>
      </c>
      <c r="H29" s="17">
        <v>28602020</v>
      </c>
      <c r="I29" s="18">
        <v>10986331</v>
      </c>
      <c r="J29" s="18">
        <v>4404387</v>
      </c>
      <c r="K29" s="17">
        <v>43992738</v>
      </c>
      <c r="L29" s="17">
        <v>2588273</v>
      </c>
      <c r="M29" s="18">
        <v>20518450</v>
      </c>
      <c r="N29" s="18">
        <v>1753141</v>
      </c>
      <c r="O29" s="17">
        <v>24859864</v>
      </c>
      <c r="P29" s="17">
        <v>1817322</v>
      </c>
      <c r="Q29" s="18">
        <v>416821</v>
      </c>
      <c r="R29" s="18">
        <v>17683268</v>
      </c>
      <c r="S29" s="20">
        <v>19917411</v>
      </c>
      <c r="T29" s="17">
        <v>0</v>
      </c>
      <c r="U29" s="18">
        <v>0</v>
      </c>
      <c r="V29" s="18">
        <v>0</v>
      </c>
      <c r="W29" s="20">
        <v>0</v>
      </c>
    </row>
    <row r="30" spans="1:23" ht="12.75">
      <c r="A30" s="14" t="s">
        <v>8</v>
      </c>
      <c r="B30" s="15" t="s">
        <v>534</v>
      </c>
      <c r="C30" s="16" t="s">
        <v>533</v>
      </c>
      <c r="D30" s="17">
        <v>734236747</v>
      </c>
      <c r="E30" s="18">
        <v>734236747</v>
      </c>
      <c r="F30" s="18">
        <v>2203756186</v>
      </c>
      <c r="G30" s="19">
        <f t="shared" si="1"/>
        <v>3.001424533713783</v>
      </c>
      <c r="H30" s="17">
        <v>1778316496</v>
      </c>
      <c r="I30" s="18">
        <v>8308965</v>
      </c>
      <c r="J30" s="18">
        <v>139190496</v>
      </c>
      <c r="K30" s="17">
        <v>1925815957</v>
      </c>
      <c r="L30" s="17">
        <v>11693869</v>
      </c>
      <c r="M30" s="18">
        <v>5907113</v>
      </c>
      <c r="N30" s="18">
        <v>18662962</v>
      </c>
      <c r="O30" s="17">
        <v>36263944</v>
      </c>
      <c r="P30" s="17">
        <v>56869610</v>
      </c>
      <c r="Q30" s="18">
        <v>42864744</v>
      </c>
      <c r="R30" s="18">
        <v>141941931</v>
      </c>
      <c r="S30" s="20">
        <v>241676285</v>
      </c>
      <c r="T30" s="17">
        <v>0</v>
      </c>
      <c r="U30" s="18">
        <v>0</v>
      </c>
      <c r="V30" s="18">
        <v>0</v>
      </c>
      <c r="W30" s="20">
        <v>0</v>
      </c>
    </row>
    <row r="31" spans="1:23" ht="12.75">
      <c r="A31" s="14" t="s">
        <v>5</v>
      </c>
      <c r="B31" s="15" t="s">
        <v>532</v>
      </c>
      <c r="C31" s="16" t="s">
        <v>531</v>
      </c>
      <c r="D31" s="17">
        <v>1553647579</v>
      </c>
      <c r="E31" s="18">
        <v>1529467531</v>
      </c>
      <c r="F31" s="18">
        <v>995419257</v>
      </c>
      <c r="G31" s="19">
        <f t="shared" si="1"/>
        <v>0.650827321812561</v>
      </c>
      <c r="H31" s="17">
        <v>228692833</v>
      </c>
      <c r="I31" s="18">
        <v>32057390</v>
      </c>
      <c r="J31" s="18">
        <v>65438576</v>
      </c>
      <c r="K31" s="17">
        <v>326188799</v>
      </c>
      <c r="L31" s="17">
        <v>73372651</v>
      </c>
      <c r="M31" s="18">
        <v>81238156</v>
      </c>
      <c r="N31" s="18">
        <v>222851315</v>
      </c>
      <c r="O31" s="17">
        <v>377462122</v>
      </c>
      <c r="P31" s="17">
        <v>31685826</v>
      </c>
      <c r="Q31" s="18">
        <v>51886632</v>
      </c>
      <c r="R31" s="18">
        <v>208195878</v>
      </c>
      <c r="S31" s="20">
        <v>291768336</v>
      </c>
      <c r="T31" s="17">
        <v>0</v>
      </c>
      <c r="U31" s="18">
        <v>0</v>
      </c>
      <c r="V31" s="18">
        <v>0</v>
      </c>
      <c r="W31" s="20">
        <v>0</v>
      </c>
    </row>
    <row r="32" spans="1:23" ht="12.75">
      <c r="A32" s="21"/>
      <c r="B32" s="22" t="s">
        <v>530</v>
      </c>
      <c r="C32" s="23"/>
      <c r="D32" s="24">
        <f>SUM(D25:D31)</f>
        <v>3361613114</v>
      </c>
      <c r="E32" s="25">
        <f>SUM(E25:E31)</f>
        <v>3271378111</v>
      </c>
      <c r="F32" s="25">
        <f>SUM(F25:F31)</f>
        <v>3785461900</v>
      </c>
      <c r="G32" s="26">
        <f t="shared" si="1"/>
        <v>1.1571459401991457</v>
      </c>
      <c r="H32" s="24">
        <f aca="true" t="shared" si="4" ref="H32:W32">SUM(H25:H31)</f>
        <v>2260301989</v>
      </c>
      <c r="I32" s="25">
        <f t="shared" si="4"/>
        <v>78242430</v>
      </c>
      <c r="J32" s="25">
        <f t="shared" si="4"/>
        <v>227916115</v>
      </c>
      <c r="K32" s="24">
        <f t="shared" si="4"/>
        <v>2566460534</v>
      </c>
      <c r="L32" s="24">
        <f t="shared" si="4"/>
        <v>114657558</v>
      </c>
      <c r="M32" s="25">
        <f t="shared" si="4"/>
        <v>120953180</v>
      </c>
      <c r="N32" s="25">
        <f t="shared" si="4"/>
        <v>354385208</v>
      </c>
      <c r="O32" s="24">
        <f t="shared" si="4"/>
        <v>589995946</v>
      </c>
      <c r="P32" s="24">
        <f t="shared" si="4"/>
        <v>105056513</v>
      </c>
      <c r="Q32" s="25">
        <f t="shared" si="4"/>
        <v>113841575</v>
      </c>
      <c r="R32" s="25">
        <f t="shared" si="4"/>
        <v>410107332</v>
      </c>
      <c r="S32" s="27">
        <f t="shared" si="4"/>
        <v>629005420</v>
      </c>
      <c r="T32" s="24">
        <f t="shared" si="4"/>
        <v>0</v>
      </c>
      <c r="U32" s="25">
        <f t="shared" si="4"/>
        <v>0</v>
      </c>
      <c r="V32" s="25">
        <f t="shared" si="4"/>
        <v>0</v>
      </c>
      <c r="W32" s="27">
        <f t="shared" si="4"/>
        <v>0</v>
      </c>
    </row>
    <row r="33" spans="1:23" ht="12.75">
      <c r="A33" s="14" t="s">
        <v>8</v>
      </c>
      <c r="B33" s="15" t="s">
        <v>529</v>
      </c>
      <c r="C33" s="16" t="s">
        <v>528</v>
      </c>
      <c r="D33" s="17">
        <v>417143058</v>
      </c>
      <c r="E33" s="18">
        <v>417143058</v>
      </c>
      <c r="F33" s="18">
        <v>129689646</v>
      </c>
      <c r="G33" s="19">
        <f t="shared" si="1"/>
        <v>0.31089968660104134</v>
      </c>
      <c r="H33" s="17">
        <v>67614928</v>
      </c>
      <c r="I33" s="18">
        <v>11888311</v>
      </c>
      <c r="J33" s="18">
        <v>12482728</v>
      </c>
      <c r="K33" s="17">
        <v>91985967</v>
      </c>
      <c r="L33" s="17">
        <v>0</v>
      </c>
      <c r="M33" s="18">
        <v>0</v>
      </c>
      <c r="N33" s="18">
        <v>0</v>
      </c>
      <c r="O33" s="17">
        <v>0</v>
      </c>
      <c r="P33" s="17">
        <v>0</v>
      </c>
      <c r="Q33" s="18">
        <v>0</v>
      </c>
      <c r="R33" s="18">
        <v>37703679</v>
      </c>
      <c r="S33" s="20">
        <v>37703679</v>
      </c>
      <c r="T33" s="17">
        <v>0</v>
      </c>
      <c r="U33" s="18">
        <v>0</v>
      </c>
      <c r="V33" s="18">
        <v>0</v>
      </c>
      <c r="W33" s="20">
        <v>0</v>
      </c>
    </row>
    <row r="34" spans="1:23" ht="12.75">
      <c r="A34" s="14" t="s">
        <v>8</v>
      </c>
      <c r="B34" s="15" t="s">
        <v>527</v>
      </c>
      <c r="C34" s="16" t="s">
        <v>526</v>
      </c>
      <c r="D34" s="17">
        <v>248061274</v>
      </c>
      <c r="E34" s="18">
        <v>262745059</v>
      </c>
      <c r="F34" s="18">
        <v>206075049</v>
      </c>
      <c r="G34" s="19">
        <f t="shared" si="1"/>
        <v>0.7843156015352509</v>
      </c>
      <c r="H34" s="17">
        <v>65374236</v>
      </c>
      <c r="I34" s="18">
        <v>8019790</v>
      </c>
      <c r="J34" s="18">
        <v>5450266</v>
      </c>
      <c r="K34" s="17">
        <v>78844292</v>
      </c>
      <c r="L34" s="17">
        <v>5799717</v>
      </c>
      <c r="M34" s="18">
        <v>4803613</v>
      </c>
      <c r="N34" s="18">
        <v>51985269</v>
      </c>
      <c r="O34" s="17">
        <v>62588599</v>
      </c>
      <c r="P34" s="17">
        <v>5781910</v>
      </c>
      <c r="Q34" s="18">
        <v>18803467</v>
      </c>
      <c r="R34" s="18">
        <v>40056781</v>
      </c>
      <c r="S34" s="20">
        <v>64642158</v>
      </c>
      <c r="T34" s="17">
        <v>0</v>
      </c>
      <c r="U34" s="18">
        <v>0</v>
      </c>
      <c r="V34" s="18">
        <v>0</v>
      </c>
      <c r="W34" s="20">
        <v>0</v>
      </c>
    </row>
    <row r="35" spans="1:23" ht="12.75">
      <c r="A35" s="14" t="s">
        <v>8</v>
      </c>
      <c r="B35" s="15" t="s">
        <v>525</v>
      </c>
      <c r="C35" s="16" t="s">
        <v>524</v>
      </c>
      <c r="D35" s="17">
        <v>256411496</v>
      </c>
      <c r="E35" s="18">
        <v>264695883</v>
      </c>
      <c r="F35" s="18">
        <v>159591957</v>
      </c>
      <c r="G35" s="19">
        <f t="shared" si="1"/>
        <v>0.6029257243868806</v>
      </c>
      <c r="H35" s="17">
        <v>44421255</v>
      </c>
      <c r="I35" s="18">
        <v>11263030</v>
      </c>
      <c r="J35" s="18">
        <v>10675702</v>
      </c>
      <c r="K35" s="17">
        <v>66359987</v>
      </c>
      <c r="L35" s="17">
        <v>8944088</v>
      </c>
      <c r="M35" s="18">
        <v>2106177</v>
      </c>
      <c r="N35" s="18">
        <v>20321904</v>
      </c>
      <c r="O35" s="17">
        <v>31372169</v>
      </c>
      <c r="P35" s="17">
        <v>11628056</v>
      </c>
      <c r="Q35" s="18">
        <v>17785728</v>
      </c>
      <c r="R35" s="18">
        <v>32446017</v>
      </c>
      <c r="S35" s="20">
        <v>61859801</v>
      </c>
      <c r="T35" s="17">
        <v>0</v>
      </c>
      <c r="U35" s="18">
        <v>0</v>
      </c>
      <c r="V35" s="18">
        <v>0</v>
      </c>
      <c r="W35" s="20">
        <v>0</v>
      </c>
    </row>
    <row r="36" spans="1:23" ht="12.75">
      <c r="A36" s="14" t="s">
        <v>5</v>
      </c>
      <c r="B36" s="15" t="s">
        <v>523</v>
      </c>
      <c r="C36" s="16" t="s">
        <v>522</v>
      </c>
      <c r="D36" s="17">
        <v>763502982</v>
      </c>
      <c r="E36" s="18">
        <v>770028227</v>
      </c>
      <c r="F36" s="18">
        <v>380487959</v>
      </c>
      <c r="G36" s="19">
        <f t="shared" si="1"/>
        <v>0.4941220927476468</v>
      </c>
      <c r="H36" s="17">
        <v>33670984</v>
      </c>
      <c r="I36" s="18">
        <v>29627364</v>
      </c>
      <c r="J36" s="18">
        <v>34488787</v>
      </c>
      <c r="K36" s="17">
        <v>97787135</v>
      </c>
      <c r="L36" s="17">
        <v>24568343</v>
      </c>
      <c r="M36" s="18">
        <v>34664874</v>
      </c>
      <c r="N36" s="18">
        <v>109664813</v>
      </c>
      <c r="O36" s="17">
        <v>168898030</v>
      </c>
      <c r="P36" s="17">
        <v>15420630</v>
      </c>
      <c r="Q36" s="18">
        <v>37580397</v>
      </c>
      <c r="R36" s="18">
        <v>60801767</v>
      </c>
      <c r="S36" s="20">
        <v>113802794</v>
      </c>
      <c r="T36" s="17">
        <v>0</v>
      </c>
      <c r="U36" s="18">
        <v>0</v>
      </c>
      <c r="V36" s="18">
        <v>0</v>
      </c>
      <c r="W36" s="20">
        <v>0</v>
      </c>
    </row>
    <row r="37" spans="1:23" ht="12.75">
      <c r="A37" s="21"/>
      <c r="B37" s="22" t="s">
        <v>521</v>
      </c>
      <c r="C37" s="23"/>
      <c r="D37" s="24">
        <f>SUM(D33:D36)</f>
        <v>1685118810</v>
      </c>
      <c r="E37" s="25">
        <f>SUM(E33:E36)</f>
        <v>1714612227</v>
      </c>
      <c r="F37" s="25">
        <f>SUM(F33:F36)</f>
        <v>875844611</v>
      </c>
      <c r="G37" s="26">
        <f t="shared" si="1"/>
        <v>0.5108120642137471</v>
      </c>
      <c r="H37" s="24">
        <f aca="true" t="shared" si="5" ref="H37:W37">SUM(H33:H36)</f>
        <v>211081403</v>
      </c>
      <c r="I37" s="25">
        <f t="shared" si="5"/>
        <v>60798495</v>
      </c>
      <c r="J37" s="25">
        <f t="shared" si="5"/>
        <v>63097483</v>
      </c>
      <c r="K37" s="24">
        <f t="shared" si="5"/>
        <v>334977381</v>
      </c>
      <c r="L37" s="24">
        <f t="shared" si="5"/>
        <v>39312148</v>
      </c>
      <c r="M37" s="25">
        <f t="shared" si="5"/>
        <v>41574664</v>
      </c>
      <c r="N37" s="25">
        <f t="shared" si="5"/>
        <v>181971986</v>
      </c>
      <c r="O37" s="24">
        <f t="shared" si="5"/>
        <v>262858798</v>
      </c>
      <c r="P37" s="24">
        <f t="shared" si="5"/>
        <v>32830596</v>
      </c>
      <c r="Q37" s="25">
        <f t="shared" si="5"/>
        <v>74169592</v>
      </c>
      <c r="R37" s="25">
        <f t="shared" si="5"/>
        <v>171008244</v>
      </c>
      <c r="S37" s="27">
        <f t="shared" si="5"/>
        <v>278008432</v>
      </c>
      <c r="T37" s="24">
        <f t="shared" si="5"/>
        <v>0</v>
      </c>
      <c r="U37" s="25">
        <f t="shared" si="5"/>
        <v>0</v>
      </c>
      <c r="V37" s="25">
        <f t="shared" si="5"/>
        <v>0</v>
      </c>
      <c r="W37" s="27">
        <f t="shared" si="5"/>
        <v>0</v>
      </c>
    </row>
    <row r="38" spans="1:23" ht="12.75">
      <c r="A38" s="14" t="s">
        <v>8</v>
      </c>
      <c r="B38" s="15" t="s">
        <v>520</v>
      </c>
      <c r="C38" s="16" t="s">
        <v>519</v>
      </c>
      <c r="D38" s="17">
        <v>379328699</v>
      </c>
      <c r="E38" s="18">
        <v>388741191</v>
      </c>
      <c r="F38" s="18">
        <v>300703897</v>
      </c>
      <c r="G38" s="19">
        <f t="shared" si="1"/>
        <v>0.7735323756828228</v>
      </c>
      <c r="H38" s="17">
        <v>124934124</v>
      </c>
      <c r="I38" s="18">
        <v>4982688</v>
      </c>
      <c r="J38" s="18">
        <v>1751043</v>
      </c>
      <c r="K38" s="17">
        <v>131667855</v>
      </c>
      <c r="L38" s="17">
        <v>1748933</v>
      </c>
      <c r="M38" s="18">
        <v>2990858</v>
      </c>
      <c r="N38" s="18">
        <v>92391939</v>
      </c>
      <c r="O38" s="17">
        <v>97131730</v>
      </c>
      <c r="P38" s="17">
        <v>1463075</v>
      </c>
      <c r="Q38" s="18">
        <v>1463075</v>
      </c>
      <c r="R38" s="18">
        <v>68978162</v>
      </c>
      <c r="S38" s="20">
        <v>71904312</v>
      </c>
      <c r="T38" s="17">
        <v>0</v>
      </c>
      <c r="U38" s="18">
        <v>0</v>
      </c>
      <c r="V38" s="18">
        <v>0</v>
      </c>
      <c r="W38" s="20">
        <v>0</v>
      </c>
    </row>
    <row r="39" spans="1:23" ht="12.75">
      <c r="A39" s="14" t="s">
        <v>8</v>
      </c>
      <c r="B39" s="15" t="s">
        <v>518</v>
      </c>
      <c r="C39" s="16" t="s">
        <v>517</v>
      </c>
      <c r="D39" s="17">
        <v>234394265</v>
      </c>
      <c r="E39" s="18">
        <v>204592000</v>
      </c>
      <c r="F39" s="18">
        <v>94509316</v>
      </c>
      <c r="G39" s="19">
        <f t="shared" si="1"/>
        <v>0.46194042777821226</v>
      </c>
      <c r="H39" s="17">
        <v>86540319</v>
      </c>
      <c r="I39" s="18">
        <v>3300654</v>
      </c>
      <c r="J39" s="18">
        <v>3230843</v>
      </c>
      <c r="K39" s="17">
        <v>93071816</v>
      </c>
      <c r="L39" s="17">
        <v>27095</v>
      </c>
      <c r="M39" s="18">
        <v>0</v>
      </c>
      <c r="N39" s="18">
        <v>248185</v>
      </c>
      <c r="O39" s="17">
        <v>275280</v>
      </c>
      <c r="P39" s="17">
        <v>241065</v>
      </c>
      <c r="Q39" s="18">
        <v>241929</v>
      </c>
      <c r="R39" s="18">
        <v>679226</v>
      </c>
      <c r="S39" s="20">
        <v>1162220</v>
      </c>
      <c r="T39" s="17">
        <v>0</v>
      </c>
      <c r="U39" s="18">
        <v>0</v>
      </c>
      <c r="V39" s="18">
        <v>0</v>
      </c>
      <c r="W39" s="20">
        <v>0</v>
      </c>
    </row>
    <row r="40" spans="1:23" ht="12.75">
      <c r="A40" s="14" t="s">
        <v>8</v>
      </c>
      <c r="B40" s="15" t="s">
        <v>516</v>
      </c>
      <c r="C40" s="16" t="s">
        <v>515</v>
      </c>
      <c r="D40" s="17">
        <v>428071959</v>
      </c>
      <c r="E40" s="18">
        <v>427290888</v>
      </c>
      <c r="F40" s="18">
        <v>335111267</v>
      </c>
      <c r="G40" s="19">
        <f t="shared" si="1"/>
        <v>0.7842696308562517</v>
      </c>
      <c r="H40" s="17">
        <v>133707277</v>
      </c>
      <c r="I40" s="18">
        <v>911642</v>
      </c>
      <c r="J40" s="18">
        <v>1822605</v>
      </c>
      <c r="K40" s="17">
        <v>136441524</v>
      </c>
      <c r="L40" s="17">
        <v>6801412</v>
      </c>
      <c r="M40" s="18">
        <v>2872350</v>
      </c>
      <c r="N40" s="18">
        <v>98783205</v>
      </c>
      <c r="O40" s="17">
        <v>108456967</v>
      </c>
      <c r="P40" s="17">
        <v>724148</v>
      </c>
      <c r="Q40" s="18">
        <v>4150247</v>
      </c>
      <c r="R40" s="18">
        <v>85338381</v>
      </c>
      <c r="S40" s="20">
        <v>90212776</v>
      </c>
      <c r="T40" s="17">
        <v>0</v>
      </c>
      <c r="U40" s="18">
        <v>0</v>
      </c>
      <c r="V40" s="18">
        <v>0</v>
      </c>
      <c r="W40" s="20">
        <v>0</v>
      </c>
    </row>
    <row r="41" spans="1:23" ht="12.75">
      <c r="A41" s="14" t="s">
        <v>8</v>
      </c>
      <c r="B41" s="15" t="s">
        <v>514</v>
      </c>
      <c r="C41" s="16" t="s">
        <v>513</v>
      </c>
      <c r="D41" s="17">
        <v>256198069</v>
      </c>
      <c r="E41" s="18">
        <v>246532240</v>
      </c>
      <c r="F41" s="18">
        <v>160701510</v>
      </c>
      <c r="G41" s="19">
        <f t="shared" si="1"/>
        <v>0.651847847567523</v>
      </c>
      <c r="H41" s="17">
        <v>111840156</v>
      </c>
      <c r="I41" s="18">
        <v>1441688</v>
      </c>
      <c r="J41" s="18">
        <v>7780195</v>
      </c>
      <c r="K41" s="17">
        <v>121062039</v>
      </c>
      <c r="L41" s="17">
        <v>2529861</v>
      </c>
      <c r="M41" s="18">
        <v>609939</v>
      </c>
      <c r="N41" s="18">
        <v>34593413</v>
      </c>
      <c r="O41" s="17">
        <v>37733213</v>
      </c>
      <c r="P41" s="17">
        <v>1906258</v>
      </c>
      <c r="Q41" s="18">
        <v>0</v>
      </c>
      <c r="R41" s="18">
        <v>0</v>
      </c>
      <c r="S41" s="20">
        <v>1906258</v>
      </c>
      <c r="T41" s="17">
        <v>0</v>
      </c>
      <c r="U41" s="18">
        <v>0</v>
      </c>
      <c r="V41" s="18">
        <v>0</v>
      </c>
      <c r="W41" s="20">
        <v>0</v>
      </c>
    </row>
    <row r="42" spans="1:23" ht="12.75">
      <c r="A42" s="14" t="s">
        <v>8</v>
      </c>
      <c r="B42" s="15" t="s">
        <v>512</v>
      </c>
      <c r="C42" s="16" t="s">
        <v>511</v>
      </c>
      <c r="D42" s="17">
        <v>1198159145</v>
      </c>
      <c r="E42" s="18">
        <v>1443530898</v>
      </c>
      <c r="F42" s="18">
        <v>1024296986</v>
      </c>
      <c r="G42" s="19">
        <f t="shared" si="1"/>
        <v>0.7095774585907062</v>
      </c>
      <c r="H42" s="17">
        <v>423780321</v>
      </c>
      <c r="I42" s="18">
        <v>57143196</v>
      </c>
      <c r="J42" s="18">
        <v>41568307</v>
      </c>
      <c r="K42" s="17">
        <v>522491824</v>
      </c>
      <c r="L42" s="17">
        <v>73105675</v>
      </c>
      <c r="M42" s="18">
        <v>73783522</v>
      </c>
      <c r="N42" s="18">
        <v>128417944</v>
      </c>
      <c r="O42" s="17">
        <v>275307141</v>
      </c>
      <c r="P42" s="17">
        <v>38547223</v>
      </c>
      <c r="Q42" s="18">
        <v>53332833</v>
      </c>
      <c r="R42" s="18">
        <v>134617965</v>
      </c>
      <c r="S42" s="20">
        <v>226498021</v>
      </c>
      <c r="T42" s="17">
        <v>0</v>
      </c>
      <c r="U42" s="18">
        <v>0</v>
      </c>
      <c r="V42" s="18">
        <v>0</v>
      </c>
      <c r="W42" s="20">
        <v>0</v>
      </c>
    </row>
    <row r="43" spans="1:23" ht="12.75">
      <c r="A43" s="14" t="s">
        <v>5</v>
      </c>
      <c r="B43" s="15" t="s">
        <v>510</v>
      </c>
      <c r="C43" s="16" t="s">
        <v>509</v>
      </c>
      <c r="D43" s="17">
        <v>2486374296</v>
      </c>
      <c r="E43" s="18">
        <v>2486374296</v>
      </c>
      <c r="F43" s="18">
        <v>2064166707</v>
      </c>
      <c r="G43" s="19">
        <f t="shared" si="1"/>
        <v>0.8301914600391284</v>
      </c>
      <c r="H43" s="17">
        <v>1066056656</v>
      </c>
      <c r="I43" s="18">
        <v>30259725</v>
      </c>
      <c r="J43" s="18">
        <v>24900791</v>
      </c>
      <c r="K43" s="17">
        <v>1121217172</v>
      </c>
      <c r="L43" s="17">
        <v>24320358</v>
      </c>
      <c r="M43" s="18">
        <v>23866943</v>
      </c>
      <c r="N43" s="18">
        <v>442697975</v>
      </c>
      <c r="O43" s="17">
        <v>490885276</v>
      </c>
      <c r="P43" s="17">
        <v>65257458</v>
      </c>
      <c r="Q43" s="18">
        <v>21373670</v>
      </c>
      <c r="R43" s="18">
        <v>365433131</v>
      </c>
      <c r="S43" s="20">
        <v>452064259</v>
      </c>
      <c r="T43" s="17">
        <v>0</v>
      </c>
      <c r="U43" s="18">
        <v>0</v>
      </c>
      <c r="V43" s="18">
        <v>0</v>
      </c>
      <c r="W43" s="20">
        <v>0</v>
      </c>
    </row>
    <row r="44" spans="1:23" ht="12.75">
      <c r="A44" s="21"/>
      <c r="B44" s="22" t="s">
        <v>508</v>
      </c>
      <c r="C44" s="23"/>
      <c r="D44" s="24">
        <f>SUM(D38:D43)</f>
        <v>4982526433</v>
      </c>
      <c r="E44" s="25">
        <f>SUM(E38:E43)</f>
        <v>5197061513</v>
      </c>
      <c r="F44" s="25">
        <f>SUM(F38:F43)</f>
        <v>3979489683</v>
      </c>
      <c r="G44" s="26">
        <f t="shared" si="1"/>
        <v>0.7657191805495568</v>
      </c>
      <c r="H44" s="24">
        <f aca="true" t="shared" si="6" ref="H44:W44">SUM(H38:H43)</f>
        <v>1946858853</v>
      </c>
      <c r="I44" s="25">
        <f t="shared" si="6"/>
        <v>98039593</v>
      </c>
      <c r="J44" s="25">
        <f t="shared" si="6"/>
        <v>81053784</v>
      </c>
      <c r="K44" s="24">
        <f t="shared" si="6"/>
        <v>2125952230</v>
      </c>
      <c r="L44" s="24">
        <f t="shared" si="6"/>
        <v>108533334</v>
      </c>
      <c r="M44" s="25">
        <f t="shared" si="6"/>
        <v>104123612</v>
      </c>
      <c r="N44" s="25">
        <f t="shared" si="6"/>
        <v>797132661</v>
      </c>
      <c r="O44" s="24">
        <f t="shared" si="6"/>
        <v>1009789607</v>
      </c>
      <c r="P44" s="24">
        <f t="shared" si="6"/>
        <v>108139227</v>
      </c>
      <c r="Q44" s="25">
        <f t="shared" si="6"/>
        <v>80561754</v>
      </c>
      <c r="R44" s="25">
        <f t="shared" si="6"/>
        <v>655046865</v>
      </c>
      <c r="S44" s="27">
        <f t="shared" si="6"/>
        <v>843747846</v>
      </c>
      <c r="T44" s="24">
        <f t="shared" si="6"/>
        <v>0</v>
      </c>
      <c r="U44" s="25">
        <f t="shared" si="6"/>
        <v>0</v>
      </c>
      <c r="V44" s="25">
        <f t="shared" si="6"/>
        <v>0</v>
      </c>
      <c r="W44" s="27">
        <f t="shared" si="6"/>
        <v>0</v>
      </c>
    </row>
    <row r="45" spans="1:23" ht="12.75">
      <c r="A45" s="14" t="s">
        <v>8</v>
      </c>
      <c r="B45" s="15" t="s">
        <v>507</v>
      </c>
      <c r="C45" s="16" t="s">
        <v>506</v>
      </c>
      <c r="D45" s="17">
        <v>491814772</v>
      </c>
      <c r="E45" s="18">
        <v>498929329</v>
      </c>
      <c r="F45" s="18">
        <v>356172043</v>
      </c>
      <c r="G45" s="19">
        <f t="shared" si="1"/>
        <v>0.7138727316629646</v>
      </c>
      <c r="H45" s="17">
        <v>102035494</v>
      </c>
      <c r="I45" s="18">
        <v>5328159</v>
      </c>
      <c r="J45" s="18">
        <v>7221602</v>
      </c>
      <c r="K45" s="17">
        <v>114585255</v>
      </c>
      <c r="L45" s="17">
        <v>4547122</v>
      </c>
      <c r="M45" s="18">
        <v>4903164</v>
      </c>
      <c r="N45" s="18">
        <v>69758739</v>
      </c>
      <c r="O45" s="17">
        <v>79209025</v>
      </c>
      <c r="P45" s="17">
        <v>6967302</v>
      </c>
      <c r="Q45" s="18">
        <v>8021649</v>
      </c>
      <c r="R45" s="18">
        <v>147388812</v>
      </c>
      <c r="S45" s="20">
        <v>162377763</v>
      </c>
      <c r="T45" s="17">
        <v>0</v>
      </c>
      <c r="U45" s="18">
        <v>0</v>
      </c>
      <c r="V45" s="18">
        <v>0</v>
      </c>
      <c r="W45" s="20">
        <v>0</v>
      </c>
    </row>
    <row r="46" spans="1:23" ht="12.75">
      <c r="A46" s="14" t="s">
        <v>8</v>
      </c>
      <c r="B46" s="15" t="s">
        <v>505</v>
      </c>
      <c r="C46" s="16" t="s">
        <v>504</v>
      </c>
      <c r="D46" s="17">
        <v>388278494</v>
      </c>
      <c r="E46" s="18">
        <v>388278494</v>
      </c>
      <c r="F46" s="18">
        <v>302479674</v>
      </c>
      <c r="G46" s="19">
        <f t="shared" si="1"/>
        <v>0.7790276275255152</v>
      </c>
      <c r="H46" s="17">
        <v>117850170</v>
      </c>
      <c r="I46" s="18">
        <v>19322841</v>
      </c>
      <c r="J46" s="18">
        <v>5666339</v>
      </c>
      <c r="K46" s="17">
        <v>142839350</v>
      </c>
      <c r="L46" s="17">
        <v>9722642</v>
      </c>
      <c r="M46" s="18">
        <v>2506100</v>
      </c>
      <c r="N46" s="18">
        <v>75947185</v>
      </c>
      <c r="O46" s="17">
        <v>88175927</v>
      </c>
      <c r="P46" s="17">
        <v>4738240</v>
      </c>
      <c r="Q46" s="18">
        <v>5755631</v>
      </c>
      <c r="R46" s="18">
        <v>60970526</v>
      </c>
      <c r="S46" s="20">
        <v>71464397</v>
      </c>
      <c r="T46" s="17">
        <v>0</v>
      </c>
      <c r="U46" s="18">
        <v>0</v>
      </c>
      <c r="V46" s="18">
        <v>0</v>
      </c>
      <c r="W46" s="20">
        <v>0</v>
      </c>
    </row>
    <row r="47" spans="1:23" ht="12.75">
      <c r="A47" s="14" t="s">
        <v>8</v>
      </c>
      <c r="B47" s="15" t="s">
        <v>503</v>
      </c>
      <c r="C47" s="16" t="s">
        <v>502</v>
      </c>
      <c r="D47" s="17">
        <v>386612493</v>
      </c>
      <c r="E47" s="18">
        <v>391923197</v>
      </c>
      <c r="F47" s="18">
        <v>343014837</v>
      </c>
      <c r="G47" s="19">
        <f t="shared" si="1"/>
        <v>0.8752093257700182</v>
      </c>
      <c r="H47" s="17">
        <v>124365971</v>
      </c>
      <c r="I47" s="18">
        <v>6377976</v>
      </c>
      <c r="J47" s="18">
        <v>15326231</v>
      </c>
      <c r="K47" s="17">
        <v>146070178</v>
      </c>
      <c r="L47" s="17">
        <v>9317295</v>
      </c>
      <c r="M47" s="18">
        <v>10692460</v>
      </c>
      <c r="N47" s="18">
        <v>77696371</v>
      </c>
      <c r="O47" s="17">
        <v>97706126</v>
      </c>
      <c r="P47" s="17">
        <v>16400207</v>
      </c>
      <c r="Q47" s="18">
        <v>10448087</v>
      </c>
      <c r="R47" s="18">
        <v>72390239</v>
      </c>
      <c r="S47" s="20">
        <v>99238533</v>
      </c>
      <c r="T47" s="17">
        <v>0</v>
      </c>
      <c r="U47" s="18">
        <v>0</v>
      </c>
      <c r="V47" s="18">
        <v>0</v>
      </c>
      <c r="W47" s="20">
        <v>0</v>
      </c>
    </row>
    <row r="48" spans="1:23" ht="12.75">
      <c r="A48" s="14" t="s">
        <v>8</v>
      </c>
      <c r="B48" s="15" t="s">
        <v>501</v>
      </c>
      <c r="C48" s="16" t="s">
        <v>500</v>
      </c>
      <c r="D48" s="17">
        <v>213609939</v>
      </c>
      <c r="E48" s="18">
        <v>213609939</v>
      </c>
      <c r="F48" s="18">
        <v>3682214</v>
      </c>
      <c r="G48" s="19">
        <f t="shared" si="1"/>
        <v>0.01723802748710115</v>
      </c>
      <c r="H48" s="17">
        <v>783909</v>
      </c>
      <c r="I48" s="18">
        <v>833159</v>
      </c>
      <c r="J48" s="18">
        <v>997606</v>
      </c>
      <c r="K48" s="17">
        <v>2614674</v>
      </c>
      <c r="L48" s="17">
        <v>860396</v>
      </c>
      <c r="M48" s="18">
        <v>106829</v>
      </c>
      <c r="N48" s="18">
        <v>0</v>
      </c>
      <c r="O48" s="17">
        <v>967225</v>
      </c>
      <c r="P48" s="17">
        <v>0</v>
      </c>
      <c r="Q48" s="18">
        <v>0</v>
      </c>
      <c r="R48" s="18">
        <v>100315</v>
      </c>
      <c r="S48" s="20">
        <v>100315</v>
      </c>
      <c r="T48" s="17">
        <v>0</v>
      </c>
      <c r="U48" s="18">
        <v>0</v>
      </c>
      <c r="V48" s="18">
        <v>0</v>
      </c>
      <c r="W48" s="20">
        <v>0</v>
      </c>
    </row>
    <row r="49" spans="1:23" ht="12.75">
      <c r="A49" s="14" t="s">
        <v>5</v>
      </c>
      <c r="B49" s="15" t="s">
        <v>499</v>
      </c>
      <c r="C49" s="16" t="s">
        <v>498</v>
      </c>
      <c r="D49" s="17">
        <v>1093791251</v>
      </c>
      <c r="E49" s="18">
        <v>1093139904</v>
      </c>
      <c r="F49" s="18">
        <v>1394226000</v>
      </c>
      <c r="G49" s="19">
        <f t="shared" si="1"/>
        <v>1.2754323530760066</v>
      </c>
      <c r="H49" s="17">
        <v>402221890</v>
      </c>
      <c r="I49" s="18">
        <v>22103679</v>
      </c>
      <c r="J49" s="18">
        <v>10833535</v>
      </c>
      <c r="K49" s="17">
        <v>435159104</v>
      </c>
      <c r="L49" s="17">
        <v>53291181</v>
      </c>
      <c r="M49" s="18">
        <v>306935479</v>
      </c>
      <c r="N49" s="18">
        <v>413736372</v>
      </c>
      <c r="O49" s="17">
        <v>773963032</v>
      </c>
      <c r="P49" s="17">
        <v>30997986</v>
      </c>
      <c r="Q49" s="18">
        <v>152065516</v>
      </c>
      <c r="R49" s="18">
        <v>2040362</v>
      </c>
      <c r="S49" s="20">
        <v>185103864</v>
      </c>
      <c r="T49" s="17">
        <v>0</v>
      </c>
      <c r="U49" s="18">
        <v>0</v>
      </c>
      <c r="V49" s="18">
        <v>0</v>
      </c>
      <c r="W49" s="20">
        <v>0</v>
      </c>
    </row>
    <row r="50" spans="1:23" ht="12.75">
      <c r="A50" s="21"/>
      <c r="B50" s="22" t="s">
        <v>497</v>
      </c>
      <c r="C50" s="23"/>
      <c r="D50" s="24">
        <f>SUM(D45:D49)</f>
        <v>2574106949</v>
      </c>
      <c r="E50" s="25">
        <f>SUM(E45:E49)</f>
        <v>2585880863</v>
      </c>
      <c r="F50" s="25">
        <f>SUM(F45:F49)</f>
        <v>2399574768</v>
      </c>
      <c r="G50" s="26">
        <f t="shared" si="1"/>
        <v>0.9279525605120656</v>
      </c>
      <c r="H50" s="24">
        <f aca="true" t="shared" si="7" ref="H50:W50">SUM(H45:H49)</f>
        <v>747257434</v>
      </c>
      <c r="I50" s="25">
        <f t="shared" si="7"/>
        <v>53965814</v>
      </c>
      <c r="J50" s="25">
        <f t="shared" si="7"/>
        <v>40045313</v>
      </c>
      <c r="K50" s="24">
        <f t="shared" si="7"/>
        <v>841268561</v>
      </c>
      <c r="L50" s="24">
        <f t="shared" si="7"/>
        <v>77738636</v>
      </c>
      <c r="M50" s="25">
        <f t="shared" si="7"/>
        <v>325144032</v>
      </c>
      <c r="N50" s="25">
        <f t="shared" si="7"/>
        <v>637138667</v>
      </c>
      <c r="O50" s="24">
        <f t="shared" si="7"/>
        <v>1040021335</v>
      </c>
      <c r="P50" s="24">
        <f t="shared" si="7"/>
        <v>59103735</v>
      </c>
      <c r="Q50" s="25">
        <f t="shared" si="7"/>
        <v>176290883</v>
      </c>
      <c r="R50" s="25">
        <f t="shared" si="7"/>
        <v>282890254</v>
      </c>
      <c r="S50" s="27">
        <f t="shared" si="7"/>
        <v>518284872</v>
      </c>
      <c r="T50" s="24">
        <f t="shared" si="7"/>
        <v>0</v>
      </c>
      <c r="U50" s="25">
        <f t="shared" si="7"/>
        <v>0</v>
      </c>
      <c r="V50" s="25">
        <f t="shared" si="7"/>
        <v>0</v>
      </c>
      <c r="W50" s="27">
        <f t="shared" si="7"/>
        <v>0</v>
      </c>
    </row>
    <row r="51" spans="1:23" ht="12.75">
      <c r="A51" s="21"/>
      <c r="B51" s="22" t="s">
        <v>496</v>
      </c>
      <c r="C51" s="23"/>
      <c r="D51" s="24">
        <f>SUM(D5:D6,D8:D15,D17:D23,D25:D31,D33:D36,D38:D43,D45:D49)</f>
        <v>36699539695</v>
      </c>
      <c r="E51" s="25">
        <f>SUM(E5:E6,E8:E15,E17:E23,E25:E31,E33:E36,E38:E43,E45:E49)</f>
        <v>36717441396</v>
      </c>
      <c r="F51" s="25">
        <f>SUM(F5:F6,F8:F15,F17:F23,F25:F31,F33:F36,F38:F43,F45:F49)</f>
        <v>28201814257</v>
      </c>
      <c r="G51" s="26">
        <f t="shared" si="1"/>
        <v>0.7680767827159195</v>
      </c>
      <c r="H51" s="24">
        <f aca="true" t="shared" si="8" ref="H51:W51">SUM(H5:H6,H8:H15,H17:H23,H25:H31,H33:H36,H38:H43,H45:H49)</f>
        <v>8441855598</v>
      </c>
      <c r="I51" s="25">
        <f t="shared" si="8"/>
        <v>1752008695</v>
      </c>
      <c r="J51" s="25">
        <f t="shared" si="8"/>
        <v>1952821662</v>
      </c>
      <c r="K51" s="24">
        <f t="shared" si="8"/>
        <v>12146685955</v>
      </c>
      <c r="L51" s="24">
        <f t="shared" si="8"/>
        <v>1573994899</v>
      </c>
      <c r="M51" s="25">
        <f t="shared" si="8"/>
        <v>2032184525</v>
      </c>
      <c r="N51" s="25">
        <f t="shared" si="8"/>
        <v>4946301686</v>
      </c>
      <c r="O51" s="24">
        <f t="shared" si="8"/>
        <v>8552481110</v>
      </c>
      <c r="P51" s="24">
        <f t="shared" si="8"/>
        <v>1632353604</v>
      </c>
      <c r="Q51" s="25">
        <f t="shared" si="8"/>
        <v>1963716444</v>
      </c>
      <c r="R51" s="25">
        <f t="shared" si="8"/>
        <v>3906577144</v>
      </c>
      <c r="S51" s="27">
        <f t="shared" si="8"/>
        <v>7502647192</v>
      </c>
      <c r="T51" s="24">
        <f t="shared" si="8"/>
        <v>0</v>
      </c>
      <c r="U51" s="25">
        <f t="shared" si="8"/>
        <v>0</v>
      </c>
      <c r="V51" s="25">
        <f t="shared" si="8"/>
        <v>0</v>
      </c>
      <c r="W51" s="27">
        <f t="shared" si="8"/>
        <v>0</v>
      </c>
    </row>
    <row r="52" spans="1:23" ht="12.75">
      <c r="A52" s="48"/>
      <c r="B52" s="49" t="s">
        <v>72</v>
      </c>
      <c r="C52" s="50"/>
      <c r="D52" s="51"/>
      <c r="E52" s="52"/>
      <c r="F52" s="52"/>
      <c r="G52" s="53"/>
      <c r="H52" s="51"/>
      <c r="I52" s="52"/>
      <c r="J52" s="52"/>
      <c r="K52" s="51"/>
      <c r="L52" s="51"/>
      <c r="M52" s="52"/>
      <c r="N52" s="52"/>
      <c r="O52" s="51"/>
      <c r="P52" s="51"/>
      <c r="Q52" s="52"/>
      <c r="R52" s="52"/>
      <c r="S52" s="54"/>
      <c r="T52" s="28"/>
      <c r="U52" s="29"/>
      <c r="V52" s="29"/>
      <c r="W52" s="31"/>
    </row>
    <row r="53" spans="1:23" ht="12.75">
      <c r="A53" s="13"/>
      <c r="B53" s="10" t="s">
        <v>495</v>
      </c>
      <c r="C53" s="11"/>
      <c r="D53" s="28"/>
      <c r="E53" s="29"/>
      <c r="F53" s="29"/>
      <c r="G53" s="30"/>
      <c r="H53" s="28"/>
      <c r="I53" s="29"/>
      <c r="J53" s="29"/>
      <c r="K53" s="28"/>
      <c r="L53" s="28"/>
      <c r="M53" s="29"/>
      <c r="N53" s="29"/>
      <c r="O53" s="28"/>
      <c r="P53" s="28"/>
      <c r="Q53" s="29"/>
      <c r="R53" s="29"/>
      <c r="S53" s="31"/>
      <c r="T53" s="28"/>
      <c r="U53" s="29"/>
      <c r="V53" s="29"/>
      <c r="W53" s="31"/>
    </row>
    <row r="54" spans="1:23" ht="12.75">
      <c r="A54" s="14" t="s">
        <v>70</v>
      </c>
      <c r="B54" s="15" t="s">
        <v>494</v>
      </c>
      <c r="C54" s="16" t="s">
        <v>493</v>
      </c>
      <c r="D54" s="17">
        <v>7242450672</v>
      </c>
      <c r="E54" s="18">
        <v>7271250565</v>
      </c>
      <c r="F54" s="18">
        <v>4736745104</v>
      </c>
      <c r="G54" s="19">
        <f aca="true" t="shared" si="9" ref="G54:G82">IF($E54=0,0,$F54/$E54)</f>
        <v>0.6514347238699509</v>
      </c>
      <c r="H54" s="17">
        <v>992649124</v>
      </c>
      <c r="I54" s="18">
        <v>66028282</v>
      </c>
      <c r="J54" s="18">
        <v>451520762</v>
      </c>
      <c r="K54" s="17">
        <v>1510198168</v>
      </c>
      <c r="L54" s="17">
        <v>371407411</v>
      </c>
      <c r="M54" s="18">
        <v>469293103</v>
      </c>
      <c r="N54" s="18">
        <v>652973790</v>
      </c>
      <c r="O54" s="17">
        <v>1493674304</v>
      </c>
      <c r="P54" s="17">
        <v>433996339</v>
      </c>
      <c r="Q54" s="18">
        <v>491586752</v>
      </c>
      <c r="R54" s="18">
        <v>807289541</v>
      </c>
      <c r="S54" s="20">
        <v>1732872632</v>
      </c>
      <c r="T54" s="17">
        <v>0</v>
      </c>
      <c r="U54" s="18">
        <v>0</v>
      </c>
      <c r="V54" s="18">
        <v>0</v>
      </c>
      <c r="W54" s="20">
        <v>0</v>
      </c>
    </row>
    <row r="55" spans="1:23" ht="12.75">
      <c r="A55" s="21"/>
      <c r="B55" s="22" t="s">
        <v>67</v>
      </c>
      <c r="C55" s="23"/>
      <c r="D55" s="24">
        <f>D54</f>
        <v>7242450672</v>
      </c>
      <c r="E55" s="25">
        <f>E54</f>
        <v>7271250565</v>
      </c>
      <c r="F55" s="25">
        <f>F54</f>
        <v>4736745104</v>
      </c>
      <c r="G55" s="26">
        <f t="shared" si="9"/>
        <v>0.6514347238699509</v>
      </c>
      <c r="H55" s="24">
        <f aca="true" t="shared" si="10" ref="H55:W55">H54</f>
        <v>992649124</v>
      </c>
      <c r="I55" s="25">
        <f t="shared" si="10"/>
        <v>66028282</v>
      </c>
      <c r="J55" s="25">
        <f t="shared" si="10"/>
        <v>451520762</v>
      </c>
      <c r="K55" s="24">
        <f t="shared" si="10"/>
        <v>1510198168</v>
      </c>
      <c r="L55" s="24">
        <f t="shared" si="10"/>
        <v>371407411</v>
      </c>
      <c r="M55" s="25">
        <f t="shared" si="10"/>
        <v>469293103</v>
      </c>
      <c r="N55" s="25">
        <f t="shared" si="10"/>
        <v>652973790</v>
      </c>
      <c r="O55" s="24">
        <f t="shared" si="10"/>
        <v>1493674304</v>
      </c>
      <c r="P55" s="24">
        <f t="shared" si="10"/>
        <v>433996339</v>
      </c>
      <c r="Q55" s="25">
        <f t="shared" si="10"/>
        <v>491586752</v>
      </c>
      <c r="R55" s="25">
        <f t="shared" si="10"/>
        <v>807289541</v>
      </c>
      <c r="S55" s="27">
        <f t="shared" si="10"/>
        <v>1732872632</v>
      </c>
      <c r="T55" s="24">
        <f t="shared" si="10"/>
        <v>0</v>
      </c>
      <c r="U55" s="25">
        <f t="shared" si="10"/>
        <v>0</v>
      </c>
      <c r="V55" s="25">
        <f t="shared" si="10"/>
        <v>0</v>
      </c>
      <c r="W55" s="27">
        <f t="shared" si="10"/>
        <v>0</v>
      </c>
    </row>
    <row r="56" spans="1:23" ht="12.75">
      <c r="A56" s="14" t="s">
        <v>8</v>
      </c>
      <c r="B56" s="15" t="s">
        <v>492</v>
      </c>
      <c r="C56" s="16" t="s">
        <v>491</v>
      </c>
      <c r="D56" s="17">
        <v>180207486</v>
      </c>
      <c r="E56" s="18">
        <v>130004465</v>
      </c>
      <c r="F56" s="18">
        <v>80875336</v>
      </c>
      <c r="G56" s="19">
        <f t="shared" si="9"/>
        <v>0.622096602605149</v>
      </c>
      <c r="H56" s="17">
        <v>5305157</v>
      </c>
      <c r="I56" s="18">
        <v>5296232</v>
      </c>
      <c r="J56" s="18">
        <v>5246852</v>
      </c>
      <c r="K56" s="17">
        <v>15848241</v>
      </c>
      <c r="L56" s="17">
        <v>5707202</v>
      </c>
      <c r="M56" s="18">
        <v>8289473</v>
      </c>
      <c r="N56" s="18">
        <v>4316619</v>
      </c>
      <c r="O56" s="17">
        <v>18313294</v>
      </c>
      <c r="P56" s="17">
        <v>6150943</v>
      </c>
      <c r="Q56" s="18">
        <v>27385794</v>
      </c>
      <c r="R56" s="18">
        <v>13177064</v>
      </c>
      <c r="S56" s="20">
        <v>46713801</v>
      </c>
      <c r="T56" s="17">
        <v>0</v>
      </c>
      <c r="U56" s="18">
        <v>0</v>
      </c>
      <c r="V56" s="18">
        <v>0</v>
      </c>
      <c r="W56" s="20">
        <v>0</v>
      </c>
    </row>
    <row r="57" spans="1:23" ht="12.75">
      <c r="A57" s="14" t="s">
        <v>8</v>
      </c>
      <c r="B57" s="15" t="s">
        <v>490</v>
      </c>
      <c r="C57" s="16" t="s">
        <v>489</v>
      </c>
      <c r="D57" s="17">
        <v>303449541</v>
      </c>
      <c r="E57" s="18">
        <v>289113021</v>
      </c>
      <c r="F57" s="18">
        <v>144849939</v>
      </c>
      <c r="G57" s="19">
        <f t="shared" si="9"/>
        <v>0.5010149266158441</v>
      </c>
      <c r="H57" s="17">
        <v>56360337</v>
      </c>
      <c r="I57" s="18">
        <v>23950322</v>
      </c>
      <c r="J57" s="18">
        <v>4224631</v>
      </c>
      <c r="K57" s="17">
        <v>84535290</v>
      </c>
      <c r="L57" s="17">
        <v>17354486</v>
      </c>
      <c r="M57" s="18">
        <v>10947288</v>
      </c>
      <c r="N57" s="18">
        <v>22977625</v>
      </c>
      <c r="O57" s="17">
        <v>51279399</v>
      </c>
      <c r="P57" s="17">
        <v>4517625</v>
      </c>
      <c r="Q57" s="18">
        <v>4517625</v>
      </c>
      <c r="R57" s="18">
        <v>0</v>
      </c>
      <c r="S57" s="20">
        <v>9035250</v>
      </c>
      <c r="T57" s="17">
        <v>0</v>
      </c>
      <c r="U57" s="18">
        <v>0</v>
      </c>
      <c r="V57" s="18">
        <v>0</v>
      </c>
      <c r="W57" s="20">
        <v>0</v>
      </c>
    </row>
    <row r="58" spans="1:23" ht="12.75">
      <c r="A58" s="14" t="s">
        <v>8</v>
      </c>
      <c r="B58" s="15" t="s">
        <v>488</v>
      </c>
      <c r="C58" s="16" t="s">
        <v>487</v>
      </c>
      <c r="D58" s="17">
        <v>237836295</v>
      </c>
      <c r="E58" s="18">
        <v>239457374</v>
      </c>
      <c r="F58" s="18">
        <v>171524269</v>
      </c>
      <c r="G58" s="19">
        <f t="shared" si="9"/>
        <v>0.7163039756712608</v>
      </c>
      <c r="H58" s="17">
        <v>58543281</v>
      </c>
      <c r="I58" s="18">
        <v>4234164</v>
      </c>
      <c r="J58" s="18">
        <v>5466194</v>
      </c>
      <c r="K58" s="17">
        <v>68243639</v>
      </c>
      <c r="L58" s="17">
        <v>17975379</v>
      </c>
      <c r="M58" s="18">
        <v>6945622</v>
      </c>
      <c r="N58" s="18">
        <v>22546348</v>
      </c>
      <c r="O58" s="17">
        <v>47467349</v>
      </c>
      <c r="P58" s="17">
        <v>4922590</v>
      </c>
      <c r="Q58" s="18">
        <v>5291117</v>
      </c>
      <c r="R58" s="18">
        <v>45599574</v>
      </c>
      <c r="S58" s="20">
        <v>55813281</v>
      </c>
      <c r="T58" s="17">
        <v>0</v>
      </c>
      <c r="U58" s="18">
        <v>0</v>
      </c>
      <c r="V58" s="18">
        <v>0</v>
      </c>
      <c r="W58" s="20">
        <v>0</v>
      </c>
    </row>
    <row r="59" spans="1:23" ht="12.75">
      <c r="A59" s="14" t="s">
        <v>5</v>
      </c>
      <c r="B59" s="15" t="s">
        <v>486</v>
      </c>
      <c r="C59" s="16" t="s">
        <v>485</v>
      </c>
      <c r="D59" s="17">
        <v>56380126</v>
      </c>
      <c r="E59" s="18">
        <v>56380126</v>
      </c>
      <c r="F59" s="18">
        <v>36279786</v>
      </c>
      <c r="G59" s="19">
        <f t="shared" si="9"/>
        <v>0.6434853657474976</v>
      </c>
      <c r="H59" s="17">
        <v>14117083</v>
      </c>
      <c r="I59" s="18">
        <v>1058929</v>
      </c>
      <c r="J59" s="18">
        <v>199496</v>
      </c>
      <c r="K59" s="17">
        <v>15375508</v>
      </c>
      <c r="L59" s="17">
        <v>164258</v>
      </c>
      <c r="M59" s="18">
        <v>160062</v>
      </c>
      <c r="N59" s="18">
        <v>11523283</v>
      </c>
      <c r="O59" s="17">
        <v>11847603</v>
      </c>
      <c r="P59" s="17">
        <v>187012</v>
      </c>
      <c r="Q59" s="18">
        <v>230011</v>
      </c>
      <c r="R59" s="18">
        <v>8639652</v>
      </c>
      <c r="S59" s="20">
        <v>9056675</v>
      </c>
      <c r="T59" s="17">
        <v>0</v>
      </c>
      <c r="U59" s="18">
        <v>0</v>
      </c>
      <c r="V59" s="18">
        <v>0</v>
      </c>
      <c r="W59" s="20">
        <v>0</v>
      </c>
    </row>
    <row r="60" spans="1:23" ht="12.75">
      <c r="A60" s="21"/>
      <c r="B60" s="22" t="s">
        <v>484</v>
      </c>
      <c r="C60" s="23"/>
      <c r="D60" s="24">
        <f>SUM(D56:D59)</f>
        <v>777873448</v>
      </c>
      <c r="E60" s="25">
        <f>SUM(E56:E59)</f>
        <v>714954986</v>
      </c>
      <c r="F60" s="25">
        <f>SUM(F56:F59)</f>
        <v>433529330</v>
      </c>
      <c r="G60" s="26">
        <f t="shared" si="9"/>
        <v>0.6063729024752895</v>
      </c>
      <c r="H60" s="24">
        <f aca="true" t="shared" si="11" ref="H60:W60">SUM(H56:H59)</f>
        <v>134325858</v>
      </c>
      <c r="I60" s="25">
        <f t="shared" si="11"/>
        <v>34539647</v>
      </c>
      <c r="J60" s="25">
        <f t="shared" si="11"/>
        <v>15137173</v>
      </c>
      <c r="K60" s="24">
        <f t="shared" si="11"/>
        <v>184002678</v>
      </c>
      <c r="L60" s="24">
        <f t="shared" si="11"/>
        <v>41201325</v>
      </c>
      <c r="M60" s="25">
        <f t="shared" si="11"/>
        <v>26342445</v>
      </c>
      <c r="N60" s="25">
        <f t="shared" si="11"/>
        <v>61363875</v>
      </c>
      <c r="O60" s="24">
        <f t="shared" si="11"/>
        <v>128907645</v>
      </c>
      <c r="P60" s="24">
        <f t="shared" si="11"/>
        <v>15778170</v>
      </c>
      <c r="Q60" s="25">
        <f t="shared" si="11"/>
        <v>37424547</v>
      </c>
      <c r="R60" s="25">
        <f t="shared" si="11"/>
        <v>67416290</v>
      </c>
      <c r="S60" s="27">
        <f t="shared" si="11"/>
        <v>120619007</v>
      </c>
      <c r="T60" s="24">
        <f t="shared" si="11"/>
        <v>0</v>
      </c>
      <c r="U60" s="25">
        <f t="shared" si="11"/>
        <v>0</v>
      </c>
      <c r="V60" s="25">
        <f t="shared" si="11"/>
        <v>0</v>
      </c>
      <c r="W60" s="27">
        <f t="shared" si="11"/>
        <v>0</v>
      </c>
    </row>
    <row r="61" spans="1:23" ht="12.75">
      <c r="A61" s="14" t="s">
        <v>8</v>
      </c>
      <c r="B61" s="15" t="s">
        <v>483</v>
      </c>
      <c r="C61" s="16" t="s">
        <v>482</v>
      </c>
      <c r="D61" s="17">
        <v>309084798</v>
      </c>
      <c r="E61" s="18">
        <v>279615150</v>
      </c>
      <c r="F61" s="18">
        <v>231133547</v>
      </c>
      <c r="G61" s="19">
        <f t="shared" si="9"/>
        <v>0.826613103760651</v>
      </c>
      <c r="H61" s="17">
        <v>63860661</v>
      </c>
      <c r="I61" s="18">
        <v>19599680</v>
      </c>
      <c r="J61" s="18">
        <v>17821169</v>
      </c>
      <c r="K61" s="17">
        <v>101281510</v>
      </c>
      <c r="L61" s="17">
        <v>22110907</v>
      </c>
      <c r="M61" s="18">
        <v>20827286</v>
      </c>
      <c r="N61" s="18">
        <v>46561113</v>
      </c>
      <c r="O61" s="17">
        <v>89499306</v>
      </c>
      <c r="P61" s="17">
        <v>18022344</v>
      </c>
      <c r="Q61" s="18">
        <v>9417926</v>
      </c>
      <c r="R61" s="18">
        <v>12912461</v>
      </c>
      <c r="S61" s="20">
        <v>40352731</v>
      </c>
      <c r="T61" s="17">
        <v>0</v>
      </c>
      <c r="U61" s="18">
        <v>0</v>
      </c>
      <c r="V61" s="18">
        <v>0</v>
      </c>
      <c r="W61" s="20">
        <v>0</v>
      </c>
    </row>
    <row r="62" spans="1:23" ht="12.75">
      <c r="A62" s="14" t="s">
        <v>8</v>
      </c>
      <c r="B62" s="15" t="s">
        <v>481</v>
      </c>
      <c r="C62" s="16" t="s">
        <v>480</v>
      </c>
      <c r="D62" s="17">
        <v>161914343</v>
      </c>
      <c r="E62" s="18">
        <v>161914343</v>
      </c>
      <c r="F62" s="18">
        <v>60907581</v>
      </c>
      <c r="G62" s="19">
        <f t="shared" si="9"/>
        <v>0.37617162180622876</v>
      </c>
      <c r="H62" s="17">
        <v>33434939</v>
      </c>
      <c r="I62" s="18">
        <v>4943982</v>
      </c>
      <c r="J62" s="18">
        <v>7743272</v>
      </c>
      <c r="K62" s="17">
        <v>46122193</v>
      </c>
      <c r="L62" s="17">
        <v>219918</v>
      </c>
      <c r="M62" s="18">
        <v>0</v>
      </c>
      <c r="N62" s="18">
        <v>0</v>
      </c>
      <c r="O62" s="17">
        <v>219918</v>
      </c>
      <c r="P62" s="17">
        <v>5047848</v>
      </c>
      <c r="Q62" s="18">
        <v>4891478</v>
      </c>
      <c r="R62" s="18">
        <v>4626144</v>
      </c>
      <c r="S62" s="20">
        <v>14565470</v>
      </c>
      <c r="T62" s="17">
        <v>0</v>
      </c>
      <c r="U62" s="18">
        <v>0</v>
      </c>
      <c r="V62" s="18">
        <v>0</v>
      </c>
      <c r="W62" s="20">
        <v>0</v>
      </c>
    </row>
    <row r="63" spans="1:23" ht="12.75">
      <c r="A63" s="14" t="s">
        <v>8</v>
      </c>
      <c r="B63" s="15" t="s">
        <v>479</v>
      </c>
      <c r="C63" s="16" t="s">
        <v>478</v>
      </c>
      <c r="D63" s="17">
        <v>193101650</v>
      </c>
      <c r="E63" s="18">
        <v>193125250</v>
      </c>
      <c r="F63" s="18">
        <v>86396442</v>
      </c>
      <c r="G63" s="19">
        <f t="shared" si="9"/>
        <v>0.4473596383694002</v>
      </c>
      <c r="H63" s="17">
        <v>50459992</v>
      </c>
      <c r="I63" s="18">
        <v>6927211</v>
      </c>
      <c r="J63" s="18">
        <v>5849850</v>
      </c>
      <c r="K63" s="17">
        <v>63237053</v>
      </c>
      <c r="L63" s="17">
        <v>3368272</v>
      </c>
      <c r="M63" s="18">
        <v>3368272</v>
      </c>
      <c r="N63" s="18">
        <v>3368272</v>
      </c>
      <c r="O63" s="17">
        <v>10104816</v>
      </c>
      <c r="P63" s="17">
        <v>4842853</v>
      </c>
      <c r="Q63" s="18">
        <v>3805918</v>
      </c>
      <c r="R63" s="18">
        <v>4405802</v>
      </c>
      <c r="S63" s="20">
        <v>13054573</v>
      </c>
      <c r="T63" s="17">
        <v>0</v>
      </c>
      <c r="U63" s="18">
        <v>0</v>
      </c>
      <c r="V63" s="18">
        <v>0</v>
      </c>
      <c r="W63" s="20">
        <v>0</v>
      </c>
    </row>
    <row r="64" spans="1:23" ht="12.75">
      <c r="A64" s="14" t="s">
        <v>8</v>
      </c>
      <c r="B64" s="15" t="s">
        <v>477</v>
      </c>
      <c r="C64" s="16" t="s">
        <v>476</v>
      </c>
      <c r="D64" s="17">
        <v>2480389359</v>
      </c>
      <c r="E64" s="18">
        <v>2480389359</v>
      </c>
      <c r="F64" s="18">
        <v>1938382966</v>
      </c>
      <c r="G64" s="19">
        <f t="shared" si="9"/>
        <v>0.7814833421078227</v>
      </c>
      <c r="H64" s="17">
        <v>409126744</v>
      </c>
      <c r="I64" s="18">
        <v>156981664</v>
      </c>
      <c r="J64" s="18">
        <v>162795847</v>
      </c>
      <c r="K64" s="17">
        <v>728904255</v>
      </c>
      <c r="L64" s="17">
        <v>158759423</v>
      </c>
      <c r="M64" s="18">
        <v>140212838</v>
      </c>
      <c r="N64" s="18">
        <v>304754709</v>
      </c>
      <c r="O64" s="17">
        <v>603726970</v>
      </c>
      <c r="P64" s="17">
        <v>149106523</v>
      </c>
      <c r="Q64" s="18">
        <v>141828058</v>
      </c>
      <c r="R64" s="18">
        <v>314817160</v>
      </c>
      <c r="S64" s="20">
        <v>605751741</v>
      </c>
      <c r="T64" s="17">
        <v>0</v>
      </c>
      <c r="U64" s="18">
        <v>0</v>
      </c>
      <c r="V64" s="18">
        <v>0</v>
      </c>
      <c r="W64" s="20">
        <v>0</v>
      </c>
    </row>
    <row r="65" spans="1:23" ht="12.75">
      <c r="A65" s="14" t="s">
        <v>8</v>
      </c>
      <c r="B65" s="15" t="s">
        <v>475</v>
      </c>
      <c r="C65" s="16" t="s">
        <v>474</v>
      </c>
      <c r="D65" s="17">
        <v>371842951</v>
      </c>
      <c r="E65" s="18">
        <v>371842951</v>
      </c>
      <c r="F65" s="18">
        <v>294444639</v>
      </c>
      <c r="G65" s="19">
        <f t="shared" si="9"/>
        <v>0.7918521467413806</v>
      </c>
      <c r="H65" s="17">
        <v>64503719</v>
      </c>
      <c r="I65" s="18">
        <v>27342833</v>
      </c>
      <c r="J65" s="18">
        <v>24911721</v>
      </c>
      <c r="K65" s="17">
        <v>116758273</v>
      </c>
      <c r="L65" s="17">
        <v>23244000</v>
      </c>
      <c r="M65" s="18">
        <v>25562810</v>
      </c>
      <c r="N65" s="18">
        <v>73620437</v>
      </c>
      <c r="O65" s="17">
        <v>122427247</v>
      </c>
      <c r="P65" s="17">
        <v>29076212</v>
      </c>
      <c r="Q65" s="18">
        <v>26182907</v>
      </c>
      <c r="R65" s="18">
        <v>0</v>
      </c>
      <c r="S65" s="20">
        <v>55259119</v>
      </c>
      <c r="T65" s="17">
        <v>0</v>
      </c>
      <c r="U65" s="18">
        <v>0</v>
      </c>
      <c r="V65" s="18">
        <v>0</v>
      </c>
      <c r="W65" s="20">
        <v>0</v>
      </c>
    </row>
    <row r="66" spans="1:23" ht="12.75">
      <c r="A66" s="14" t="s">
        <v>5</v>
      </c>
      <c r="B66" s="15" t="s">
        <v>473</v>
      </c>
      <c r="C66" s="16" t="s">
        <v>472</v>
      </c>
      <c r="D66" s="17">
        <v>122598000</v>
      </c>
      <c r="E66" s="18">
        <v>123932000</v>
      </c>
      <c r="F66" s="18">
        <v>90022814</v>
      </c>
      <c r="G66" s="19">
        <f t="shared" si="9"/>
        <v>0.7263887777168124</v>
      </c>
      <c r="H66" s="17">
        <v>48118087</v>
      </c>
      <c r="I66" s="18">
        <v>4090004</v>
      </c>
      <c r="J66" s="18">
        <v>3690</v>
      </c>
      <c r="K66" s="17">
        <v>52211781</v>
      </c>
      <c r="L66" s="17">
        <v>1692992</v>
      </c>
      <c r="M66" s="18">
        <v>352857</v>
      </c>
      <c r="N66" s="18">
        <v>4364080</v>
      </c>
      <c r="O66" s="17">
        <v>6409929</v>
      </c>
      <c r="P66" s="17">
        <v>873813</v>
      </c>
      <c r="Q66" s="18">
        <v>91247</v>
      </c>
      <c r="R66" s="18">
        <v>30436044</v>
      </c>
      <c r="S66" s="20">
        <v>31401104</v>
      </c>
      <c r="T66" s="17">
        <v>0</v>
      </c>
      <c r="U66" s="18">
        <v>0</v>
      </c>
      <c r="V66" s="18">
        <v>0</v>
      </c>
      <c r="W66" s="20">
        <v>0</v>
      </c>
    </row>
    <row r="67" spans="1:23" ht="12.75">
      <c r="A67" s="21"/>
      <c r="B67" s="22" t="s">
        <v>471</v>
      </c>
      <c r="C67" s="23"/>
      <c r="D67" s="24">
        <f>SUM(D61:D66)</f>
        <v>3638931101</v>
      </c>
      <c r="E67" s="25">
        <f>SUM(E61:E66)</f>
        <v>3610819053</v>
      </c>
      <c r="F67" s="25">
        <f>SUM(F61:F66)</f>
        <v>2701287989</v>
      </c>
      <c r="G67" s="26">
        <f t="shared" si="9"/>
        <v>0.7481094868920866</v>
      </c>
      <c r="H67" s="24">
        <f aca="true" t="shared" si="12" ref="H67:W67">SUM(H61:H66)</f>
        <v>669504142</v>
      </c>
      <c r="I67" s="25">
        <f t="shared" si="12"/>
        <v>219885374</v>
      </c>
      <c r="J67" s="25">
        <f t="shared" si="12"/>
        <v>219125549</v>
      </c>
      <c r="K67" s="24">
        <f t="shared" si="12"/>
        <v>1108515065</v>
      </c>
      <c r="L67" s="24">
        <f t="shared" si="12"/>
        <v>209395512</v>
      </c>
      <c r="M67" s="25">
        <f t="shared" si="12"/>
        <v>190324063</v>
      </c>
      <c r="N67" s="25">
        <f t="shared" si="12"/>
        <v>432668611</v>
      </c>
      <c r="O67" s="24">
        <f t="shared" si="12"/>
        <v>832388186</v>
      </c>
      <c r="P67" s="24">
        <f t="shared" si="12"/>
        <v>206969593</v>
      </c>
      <c r="Q67" s="25">
        <f t="shared" si="12"/>
        <v>186217534</v>
      </c>
      <c r="R67" s="25">
        <f t="shared" si="12"/>
        <v>367197611</v>
      </c>
      <c r="S67" s="27">
        <f t="shared" si="12"/>
        <v>760384738</v>
      </c>
      <c r="T67" s="24">
        <f t="shared" si="12"/>
        <v>0</v>
      </c>
      <c r="U67" s="25">
        <f t="shared" si="12"/>
        <v>0</v>
      </c>
      <c r="V67" s="25">
        <f t="shared" si="12"/>
        <v>0</v>
      </c>
      <c r="W67" s="27">
        <f t="shared" si="12"/>
        <v>0</v>
      </c>
    </row>
    <row r="68" spans="1:23" ht="12.75">
      <c r="A68" s="14" t="s">
        <v>8</v>
      </c>
      <c r="B68" s="15" t="s">
        <v>470</v>
      </c>
      <c r="C68" s="16" t="s">
        <v>469</v>
      </c>
      <c r="D68" s="17">
        <v>544207952</v>
      </c>
      <c r="E68" s="18">
        <v>526914700</v>
      </c>
      <c r="F68" s="18">
        <v>460841830</v>
      </c>
      <c r="G68" s="19">
        <f t="shared" si="9"/>
        <v>0.8746042385987713</v>
      </c>
      <c r="H68" s="17">
        <v>131254758</v>
      </c>
      <c r="I68" s="18">
        <v>21471471</v>
      </c>
      <c r="J68" s="18">
        <v>24884155</v>
      </c>
      <c r="K68" s="17">
        <v>177610384</v>
      </c>
      <c r="L68" s="17">
        <v>39770958</v>
      </c>
      <c r="M68" s="18">
        <v>24748993</v>
      </c>
      <c r="N68" s="18">
        <v>91058578</v>
      </c>
      <c r="O68" s="17">
        <v>155578529</v>
      </c>
      <c r="P68" s="17">
        <v>25069019</v>
      </c>
      <c r="Q68" s="18">
        <v>25175675</v>
      </c>
      <c r="R68" s="18">
        <v>77408223</v>
      </c>
      <c r="S68" s="20">
        <v>127652917</v>
      </c>
      <c r="T68" s="17">
        <v>0</v>
      </c>
      <c r="U68" s="18">
        <v>0</v>
      </c>
      <c r="V68" s="18">
        <v>0</v>
      </c>
      <c r="W68" s="20">
        <v>0</v>
      </c>
    </row>
    <row r="69" spans="1:23" ht="12.75">
      <c r="A69" s="14" t="s">
        <v>8</v>
      </c>
      <c r="B69" s="15" t="s">
        <v>468</v>
      </c>
      <c r="C69" s="16" t="s">
        <v>467</v>
      </c>
      <c r="D69" s="17">
        <v>801438468</v>
      </c>
      <c r="E69" s="18">
        <v>801438468</v>
      </c>
      <c r="F69" s="18">
        <v>593250234</v>
      </c>
      <c r="G69" s="19">
        <f t="shared" si="9"/>
        <v>0.740231792816813</v>
      </c>
      <c r="H69" s="17">
        <v>148300506</v>
      </c>
      <c r="I69" s="18">
        <v>55376941</v>
      </c>
      <c r="J69" s="18">
        <v>44642952</v>
      </c>
      <c r="K69" s="17">
        <v>248320399</v>
      </c>
      <c r="L69" s="17">
        <v>47345933</v>
      </c>
      <c r="M69" s="18">
        <v>43142605</v>
      </c>
      <c r="N69" s="18">
        <v>97783201</v>
      </c>
      <c r="O69" s="17">
        <v>188271739</v>
      </c>
      <c r="P69" s="17">
        <v>41439484</v>
      </c>
      <c r="Q69" s="18">
        <v>39872523</v>
      </c>
      <c r="R69" s="18">
        <v>75346089</v>
      </c>
      <c r="S69" s="20">
        <v>156658096</v>
      </c>
      <c r="T69" s="17">
        <v>0</v>
      </c>
      <c r="U69" s="18">
        <v>0</v>
      </c>
      <c r="V69" s="18">
        <v>0</v>
      </c>
      <c r="W69" s="20">
        <v>0</v>
      </c>
    </row>
    <row r="70" spans="1:23" ht="12.75">
      <c r="A70" s="14" t="s">
        <v>8</v>
      </c>
      <c r="B70" s="15" t="s">
        <v>466</v>
      </c>
      <c r="C70" s="16" t="s">
        <v>465</v>
      </c>
      <c r="D70" s="17">
        <v>402472673</v>
      </c>
      <c r="E70" s="18">
        <v>407035139</v>
      </c>
      <c r="F70" s="18">
        <v>293491926</v>
      </c>
      <c r="G70" s="19">
        <f t="shared" si="9"/>
        <v>0.7210481304416324</v>
      </c>
      <c r="H70" s="17">
        <v>63545560</v>
      </c>
      <c r="I70" s="18">
        <v>32014500</v>
      </c>
      <c r="J70" s="18">
        <v>25496009</v>
      </c>
      <c r="K70" s="17">
        <v>121056069</v>
      </c>
      <c r="L70" s="17">
        <v>25736991</v>
      </c>
      <c r="M70" s="18">
        <v>26679669</v>
      </c>
      <c r="N70" s="18">
        <v>56699939</v>
      </c>
      <c r="O70" s="17">
        <v>109116599</v>
      </c>
      <c r="P70" s="17">
        <v>23801492</v>
      </c>
      <c r="Q70" s="18">
        <v>19758883</v>
      </c>
      <c r="R70" s="18">
        <v>19758883</v>
      </c>
      <c r="S70" s="20">
        <v>63319258</v>
      </c>
      <c r="T70" s="17">
        <v>0</v>
      </c>
      <c r="U70" s="18">
        <v>0</v>
      </c>
      <c r="V70" s="18">
        <v>0</v>
      </c>
      <c r="W70" s="20">
        <v>0</v>
      </c>
    </row>
    <row r="71" spans="1:23" ht="12.75">
      <c r="A71" s="14" t="s">
        <v>8</v>
      </c>
      <c r="B71" s="15" t="s">
        <v>464</v>
      </c>
      <c r="C71" s="16" t="s">
        <v>463</v>
      </c>
      <c r="D71" s="17">
        <v>1926609936</v>
      </c>
      <c r="E71" s="18">
        <v>1926609936</v>
      </c>
      <c r="F71" s="18">
        <v>949611332</v>
      </c>
      <c r="G71" s="19">
        <f t="shared" si="9"/>
        <v>0.492892367186463</v>
      </c>
      <c r="H71" s="17">
        <v>303960838</v>
      </c>
      <c r="I71" s="18">
        <v>31637291</v>
      </c>
      <c r="J71" s="18">
        <v>0</v>
      </c>
      <c r="K71" s="17">
        <v>335598129</v>
      </c>
      <c r="L71" s="17">
        <v>48352381</v>
      </c>
      <c r="M71" s="18">
        <v>50308012</v>
      </c>
      <c r="N71" s="18">
        <v>190940210</v>
      </c>
      <c r="O71" s="17">
        <v>289600603</v>
      </c>
      <c r="P71" s="17">
        <v>87013992</v>
      </c>
      <c r="Q71" s="18">
        <v>29142865</v>
      </c>
      <c r="R71" s="18">
        <v>208255743</v>
      </c>
      <c r="S71" s="20">
        <v>324412600</v>
      </c>
      <c r="T71" s="17">
        <v>0</v>
      </c>
      <c r="U71" s="18">
        <v>0</v>
      </c>
      <c r="V71" s="18">
        <v>0</v>
      </c>
      <c r="W71" s="20">
        <v>0</v>
      </c>
    </row>
    <row r="72" spans="1:23" ht="12.75">
      <c r="A72" s="14" t="s">
        <v>8</v>
      </c>
      <c r="B72" s="15" t="s">
        <v>462</v>
      </c>
      <c r="C72" s="16" t="s">
        <v>461</v>
      </c>
      <c r="D72" s="17">
        <v>129037978</v>
      </c>
      <c r="E72" s="18">
        <v>126800582</v>
      </c>
      <c r="F72" s="18">
        <v>79270696</v>
      </c>
      <c r="G72" s="19">
        <f t="shared" si="9"/>
        <v>0.6251603482387802</v>
      </c>
      <c r="H72" s="17">
        <v>41644140</v>
      </c>
      <c r="I72" s="18">
        <v>4659774</v>
      </c>
      <c r="J72" s="18">
        <v>4638211</v>
      </c>
      <c r="K72" s="17">
        <v>50942125</v>
      </c>
      <c r="L72" s="17">
        <v>4868678</v>
      </c>
      <c r="M72" s="18">
        <v>4481353</v>
      </c>
      <c r="N72" s="18">
        <v>6278172</v>
      </c>
      <c r="O72" s="17">
        <v>15628203</v>
      </c>
      <c r="P72" s="17">
        <v>4321665</v>
      </c>
      <c r="Q72" s="18">
        <v>4181126</v>
      </c>
      <c r="R72" s="18">
        <v>4197577</v>
      </c>
      <c r="S72" s="20">
        <v>12700368</v>
      </c>
      <c r="T72" s="17">
        <v>0</v>
      </c>
      <c r="U72" s="18">
        <v>0</v>
      </c>
      <c r="V72" s="18">
        <v>0</v>
      </c>
      <c r="W72" s="20">
        <v>0</v>
      </c>
    </row>
    <row r="73" spans="1:23" ht="12.75">
      <c r="A73" s="14" t="s">
        <v>8</v>
      </c>
      <c r="B73" s="15" t="s">
        <v>460</v>
      </c>
      <c r="C73" s="16" t="s">
        <v>459</v>
      </c>
      <c r="D73" s="17">
        <v>277714249</v>
      </c>
      <c r="E73" s="18">
        <v>277714249</v>
      </c>
      <c r="F73" s="18">
        <v>170758968</v>
      </c>
      <c r="G73" s="19">
        <f t="shared" si="9"/>
        <v>0.6148729084477045</v>
      </c>
      <c r="H73" s="17">
        <v>28205601</v>
      </c>
      <c r="I73" s="18">
        <v>19668936</v>
      </c>
      <c r="J73" s="18">
        <v>11106380</v>
      </c>
      <c r="K73" s="17">
        <v>58980917</v>
      </c>
      <c r="L73" s="17">
        <v>21320588</v>
      </c>
      <c r="M73" s="18">
        <v>11945877</v>
      </c>
      <c r="N73" s="18">
        <v>23125489</v>
      </c>
      <c r="O73" s="17">
        <v>56391954</v>
      </c>
      <c r="P73" s="17">
        <v>20138104</v>
      </c>
      <c r="Q73" s="18">
        <v>13356826</v>
      </c>
      <c r="R73" s="18">
        <v>21891167</v>
      </c>
      <c r="S73" s="20">
        <v>55386097</v>
      </c>
      <c r="T73" s="17">
        <v>0</v>
      </c>
      <c r="U73" s="18">
        <v>0</v>
      </c>
      <c r="V73" s="18">
        <v>0</v>
      </c>
      <c r="W73" s="20">
        <v>0</v>
      </c>
    </row>
    <row r="74" spans="1:23" ht="12.75">
      <c r="A74" s="14" t="s">
        <v>5</v>
      </c>
      <c r="B74" s="15" t="s">
        <v>458</v>
      </c>
      <c r="C74" s="16" t="s">
        <v>457</v>
      </c>
      <c r="D74" s="17">
        <v>219773586</v>
      </c>
      <c r="E74" s="18">
        <v>220132197</v>
      </c>
      <c r="F74" s="18">
        <v>115031115</v>
      </c>
      <c r="G74" s="19">
        <f t="shared" si="9"/>
        <v>0.5225547037991902</v>
      </c>
      <c r="H74" s="17">
        <v>44040505</v>
      </c>
      <c r="I74" s="18">
        <v>4572693</v>
      </c>
      <c r="J74" s="18">
        <v>174269</v>
      </c>
      <c r="K74" s="17">
        <v>48787467</v>
      </c>
      <c r="L74" s="17">
        <v>110384</v>
      </c>
      <c r="M74" s="18">
        <v>3051219</v>
      </c>
      <c r="N74" s="18">
        <v>34066632</v>
      </c>
      <c r="O74" s="17">
        <v>37228235</v>
      </c>
      <c r="P74" s="17">
        <v>810938</v>
      </c>
      <c r="Q74" s="18">
        <v>2687804</v>
      </c>
      <c r="R74" s="18">
        <v>25516671</v>
      </c>
      <c r="S74" s="20">
        <v>29015413</v>
      </c>
      <c r="T74" s="17">
        <v>0</v>
      </c>
      <c r="U74" s="18">
        <v>0</v>
      </c>
      <c r="V74" s="18">
        <v>0</v>
      </c>
      <c r="W74" s="20">
        <v>0</v>
      </c>
    </row>
    <row r="75" spans="1:23" ht="12.75">
      <c r="A75" s="21"/>
      <c r="B75" s="22" t="s">
        <v>456</v>
      </c>
      <c r="C75" s="23"/>
      <c r="D75" s="24">
        <f>SUM(D68:D74)</f>
        <v>4301254842</v>
      </c>
      <c r="E75" s="25">
        <f>SUM(E68:E74)</f>
        <v>4286645271</v>
      </c>
      <c r="F75" s="25">
        <f>SUM(F68:F74)</f>
        <v>2662256101</v>
      </c>
      <c r="G75" s="26">
        <f t="shared" si="9"/>
        <v>0.6210581778274696</v>
      </c>
      <c r="H75" s="24">
        <f aca="true" t="shared" si="13" ref="H75:W75">SUM(H68:H74)</f>
        <v>760951908</v>
      </c>
      <c r="I75" s="25">
        <f t="shared" si="13"/>
        <v>169401606</v>
      </c>
      <c r="J75" s="25">
        <f t="shared" si="13"/>
        <v>110941976</v>
      </c>
      <c r="K75" s="24">
        <f t="shared" si="13"/>
        <v>1041295490</v>
      </c>
      <c r="L75" s="24">
        <f t="shared" si="13"/>
        <v>187505913</v>
      </c>
      <c r="M75" s="25">
        <f t="shared" si="13"/>
        <v>164357728</v>
      </c>
      <c r="N75" s="25">
        <f t="shared" si="13"/>
        <v>499952221</v>
      </c>
      <c r="O75" s="24">
        <f t="shared" si="13"/>
        <v>851815862</v>
      </c>
      <c r="P75" s="24">
        <f t="shared" si="13"/>
        <v>202594694</v>
      </c>
      <c r="Q75" s="25">
        <f t="shared" si="13"/>
        <v>134175702</v>
      </c>
      <c r="R75" s="25">
        <f t="shared" si="13"/>
        <v>432374353</v>
      </c>
      <c r="S75" s="27">
        <f t="shared" si="13"/>
        <v>769144749</v>
      </c>
      <c r="T75" s="24">
        <f t="shared" si="13"/>
        <v>0</v>
      </c>
      <c r="U75" s="25">
        <f t="shared" si="13"/>
        <v>0</v>
      </c>
      <c r="V75" s="25">
        <f t="shared" si="13"/>
        <v>0</v>
      </c>
      <c r="W75" s="27">
        <f t="shared" si="13"/>
        <v>0</v>
      </c>
    </row>
    <row r="76" spans="1:23" ht="12.75">
      <c r="A76" s="14" t="s">
        <v>8</v>
      </c>
      <c r="B76" s="15" t="s">
        <v>455</v>
      </c>
      <c r="C76" s="16" t="s">
        <v>454</v>
      </c>
      <c r="D76" s="17">
        <v>785431602</v>
      </c>
      <c r="E76" s="18">
        <v>785431602</v>
      </c>
      <c r="F76" s="18">
        <v>603832848</v>
      </c>
      <c r="G76" s="19">
        <f t="shared" si="9"/>
        <v>0.768791128931428</v>
      </c>
      <c r="H76" s="17">
        <v>126939513</v>
      </c>
      <c r="I76" s="18">
        <v>38577883</v>
      </c>
      <c r="J76" s="18">
        <v>49468129</v>
      </c>
      <c r="K76" s="17">
        <v>214985525</v>
      </c>
      <c r="L76" s="17">
        <v>35365797</v>
      </c>
      <c r="M76" s="18">
        <v>48620369</v>
      </c>
      <c r="N76" s="18">
        <v>122215427</v>
      </c>
      <c r="O76" s="17">
        <v>206201593</v>
      </c>
      <c r="P76" s="17">
        <v>35174376</v>
      </c>
      <c r="Q76" s="18">
        <v>53103713</v>
      </c>
      <c r="R76" s="18">
        <v>94367641</v>
      </c>
      <c r="S76" s="20">
        <v>182645730</v>
      </c>
      <c r="T76" s="17">
        <v>0</v>
      </c>
      <c r="U76" s="18">
        <v>0</v>
      </c>
      <c r="V76" s="18">
        <v>0</v>
      </c>
      <c r="W76" s="20">
        <v>0</v>
      </c>
    </row>
    <row r="77" spans="1:23" ht="12.75">
      <c r="A77" s="14" t="s">
        <v>8</v>
      </c>
      <c r="B77" s="15" t="s">
        <v>453</v>
      </c>
      <c r="C77" s="16" t="s">
        <v>452</v>
      </c>
      <c r="D77" s="17">
        <v>774247833</v>
      </c>
      <c r="E77" s="18">
        <v>728967866</v>
      </c>
      <c r="F77" s="18">
        <v>552573906</v>
      </c>
      <c r="G77" s="19">
        <f t="shared" si="9"/>
        <v>0.7580223104100449</v>
      </c>
      <c r="H77" s="17">
        <v>126581987</v>
      </c>
      <c r="I77" s="18">
        <v>36986705</v>
      </c>
      <c r="J77" s="18">
        <v>43379248</v>
      </c>
      <c r="K77" s="17">
        <v>206947940</v>
      </c>
      <c r="L77" s="17">
        <v>40368432</v>
      </c>
      <c r="M77" s="18">
        <v>39424239</v>
      </c>
      <c r="N77" s="18">
        <v>94447936</v>
      </c>
      <c r="O77" s="17">
        <v>174240607</v>
      </c>
      <c r="P77" s="17">
        <v>28250817</v>
      </c>
      <c r="Q77" s="18">
        <v>40440483</v>
      </c>
      <c r="R77" s="18">
        <v>102694059</v>
      </c>
      <c r="S77" s="20">
        <v>171385359</v>
      </c>
      <c r="T77" s="17">
        <v>0</v>
      </c>
      <c r="U77" s="18">
        <v>0</v>
      </c>
      <c r="V77" s="18">
        <v>0</v>
      </c>
      <c r="W77" s="20">
        <v>0</v>
      </c>
    </row>
    <row r="78" spans="1:23" ht="12.75">
      <c r="A78" s="14" t="s">
        <v>8</v>
      </c>
      <c r="B78" s="15" t="s">
        <v>451</v>
      </c>
      <c r="C78" s="16" t="s">
        <v>450</v>
      </c>
      <c r="D78" s="17">
        <v>1222065580</v>
      </c>
      <c r="E78" s="18">
        <v>1167822000</v>
      </c>
      <c r="F78" s="18">
        <v>784394218</v>
      </c>
      <c r="G78" s="19">
        <f t="shared" si="9"/>
        <v>0.6716727532106777</v>
      </c>
      <c r="H78" s="17">
        <v>119844295</v>
      </c>
      <c r="I78" s="18">
        <v>78676602</v>
      </c>
      <c r="J78" s="18">
        <v>62683702</v>
      </c>
      <c r="K78" s="17">
        <v>261204599</v>
      </c>
      <c r="L78" s="17">
        <v>79828440</v>
      </c>
      <c r="M78" s="18">
        <v>74426303</v>
      </c>
      <c r="N78" s="18">
        <v>123350038</v>
      </c>
      <c r="O78" s="17">
        <v>277604781</v>
      </c>
      <c r="P78" s="17">
        <v>67960422</v>
      </c>
      <c r="Q78" s="18">
        <v>65742915</v>
      </c>
      <c r="R78" s="18">
        <v>111881501</v>
      </c>
      <c r="S78" s="20">
        <v>245584838</v>
      </c>
      <c r="T78" s="17">
        <v>0</v>
      </c>
      <c r="U78" s="18">
        <v>0</v>
      </c>
      <c r="V78" s="18">
        <v>0</v>
      </c>
      <c r="W78" s="20">
        <v>0</v>
      </c>
    </row>
    <row r="79" spans="1:23" ht="12.75">
      <c r="A79" s="14" t="s">
        <v>8</v>
      </c>
      <c r="B79" s="15" t="s">
        <v>449</v>
      </c>
      <c r="C79" s="16" t="s">
        <v>448</v>
      </c>
      <c r="D79" s="17">
        <v>235209305</v>
      </c>
      <c r="E79" s="18">
        <v>232734344</v>
      </c>
      <c r="F79" s="18">
        <v>179116239</v>
      </c>
      <c r="G79" s="19">
        <f t="shared" si="9"/>
        <v>0.76961670513055</v>
      </c>
      <c r="H79" s="17">
        <v>43822586</v>
      </c>
      <c r="I79" s="18">
        <v>10714480</v>
      </c>
      <c r="J79" s="18">
        <v>11300516</v>
      </c>
      <c r="K79" s="17">
        <v>65837582</v>
      </c>
      <c r="L79" s="17">
        <v>8073611</v>
      </c>
      <c r="M79" s="18">
        <v>45165669</v>
      </c>
      <c r="N79" s="18">
        <v>10017137</v>
      </c>
      <c r="O79" s="17">
        <v>63256417</v>
      </c>
      <c r="P79" s="17">
        <v>8720160</v>
      </c>
      <c r="Q79" s="18">
        <v>9322200</v>
      </c>
      <c r="R79" s="18">
        <v>31979880</v>
      </c>
      <c r="S79" s="20">
        <v>50022240</v>
      </c>
      <c r="T79" s="17">
        <v>0</v>
      </c>
      <c r="U79" s="18">
        <v>0</v>
      </c>
      <c r="V79" s="18">
        <v>0</v>
      </c>
      <c r="W79" s="20">
        <v>0</v>
      </c>
    </row>
    <row r="80" spans="1:23" ht="12.75">
      <c r="A80" s="14" t="s">
        <v>5</v>
      </c>
      <c r="B80" s="15" t="s">
        <v>447</v>
      </c>
      <c r="C80" s="16" t="s">
        <v>446</v>
      </c>
      <c r="D80" s="17">
        <v>152286000</v>
      </c>
      <c r="E80" s="18">
        <v>152286000</v>
      </c>
      <c r="F80" s="18">
        <v>152402008</v>
      </c>
      <c r="G80" s="19">
        <f t="shared" si="9"/>
        <v>1.0007617771824069</v>
      </c>
      <c r="H80" s="17">
        <v>61564657</v>
      </c>
      <c r="I80" s="18">
        <v>61564657</v>
      </c>
      <c r="J80" s="18">
        <v>292480</v>
      </c>
      <c r="K80" s="17">
        <v>123421794</v>
      </c>
      <c r="L80" s="17">
        <v>156079</v>
      </c>
      <c r="M80" s="18">
        <v>27203212</v>
      </c>
      <c r="N80" s="18">
        <v>292480</v>
      </c>
      <c r="O80" s="17">
        <v>27651771</v>
      </c>
      <c r="P80" s="17">
        <v>1070781</v>
      </c>
      <c r="Q80" s="18">
        <v>257662</v>
      </c>
      <c r="R80" s="18">
        <v>0</v>
      </c>
      <c r="S80" s="20">
        <v>1328443</v>
      </c>
      <c r="T80" s="17">
        <v>0</v>
      </c>
      <c r="U80" s="18">
        <v>0</v>
      </c>
      <c r="V80" s="18">
        <v>0</v>
      </c>
      <c r="W80" s="20">
        <v>0</v>
      </c>
    </row>
    <row r="81" spans="1:23" ht="12.75">
      <c r="A81" s="21"/>
      <c r="B81" s="22" t="s">
        <v>445</v>
      </c>
      <c r="C81" s="23"/>
      <c r="D81" s="24">
        <f>SUM(D76:D80)</f>
        <v>3169240320</v>
      </c>
      <c r="E81" s="25">
        <f>SUM(E76:E80)</f>
        <v>3067241812</v>
      </c>
      <c r="F81" s="25">
        <f>SUM(F76:F80)</f>
        <v>2272319219</v>
      </c>
      <c r="G81" s="26">
        <f t="shared" si="9"/>
        <v>0.7408347167510508</v>
      </c>
      <c r="H81" s="24">
        <f aca="true" t="shared" si="14" ref="H81:W81">SUM(H76:H80)</f>
        <v>478753038</v>
      </c>
      <c r="I81" s="25">
        <f t="shared" si="14"/>
        <v>226520327</v>
      </c>
      <c r="J81" s="25">
        <f t="shared" si="14"/>
        <v>167124075</v>
      </c>
      <c r="K81" s="24">
        <f t="shared" si="14"/>
        <v>872397440</v>
      </c>
      <c r="L81" s="24">
        <f t="shared" si="14"/>
        <v>163792359</v>
      </c>
      <c r="M81" s="25">
        <f t="shared" si="14"/>
        <v>234839792</v>
      </c>
      <c r="N81" s="25">
        <f t="shared" si="14"/>
        <v>350323018</v>
      </c>
      <c r="O81" s="24">
        <f t="shared" si="14"/>
        <v>748955169</v>
      </c>
      <c r="P81" s="24">
        <f t="shared" si="14"/>
        <v>141176556</v>
      </c>
      <c r="Q81" s="25">
        <f t="shared" si="14"/>
        <v>168866973</v>
      </c>
      <c r="R81" s="25">
        <f t="shared" si="14"/>
        <v>340923081</v>
      </c>
      <c r="S81" s="27">
        <f t="shared" si="14"/>
        <v>650966610</v>
      </c>
      <c r="T81" s="24">
        <f t="shared" si="14"/>
        <v>0</v>
      </c>
      <c r="U81" s="25">
        <f t="shared" si="14"/>
        <v>0</v>
      </c>
      <c r="V81" s="25">
        <f t="shared" si="14"/>
        <v>0</v>
      </c>
      <c r="W81" s="27">
        <f t="shared" si="14"/>
        <v>0</v>
      </c>
    </row>
    <row r="82" spans="1:23" ht="12.75">
      <c r="A82" s="21"/>
      <c r="B82" s="22" t="s">
        <v>444</v>
      </c>
      <c r="C82" s="23"/>
      <c r="D82" s="24">
        <f>SUM(D54,D56:D59,D61:D66,D68:D74,D76:D80)</f>
        <v>19129750383</v>
      </c>
      <c r="E82" s="25">
        <f>SUM(E54,E56:E59,E61:E66,E68:E74,E76:E80)</f>
        <v>18950911687</v>
      </c>
      <c r="F82" s="25">
        <f>SUM(F54,F56:F59,F61:F66,F68:F74,F76:F80)</f>
        <v>12806137743</v>
      </c>
      <c r="G82" s="26">
        <f t="shared" si="9"/>
        <v>0.6757531223041259</v>
      </c>
      <c r="H82" s="24">
        <f aca="true" t="shared" si="15" ref="H82:W82">SUM(H54,H56:H59,H61:H66,H68:H74,H76:H80)</f>
        <v>3036184070</v>
      </c>
      <c r="I82" s="25">
        <f t="shared" si="15"/>
        <v>716375236</v>
      </c>
      <c r="J82" s="25">
        <f t="shared" si="15"/>
        <v>963849535</v>
      </c>
      <c r="K82" s="24">
        <f t="shared" si="15"/>
        <v>4716408841</v>
      </c>
      <c r="L82" s="24">
        <f t="shared" si="15"/>
        <v>973302520</v>
      </c>
      <c r="M82" s="25">
        <f t="shared" si="15"/>
        <v>1085157131</v>
      </c>
      <c r="N82" s="25">
        <f t="shared" si="15"/>
        <v>1997281515</v>
      </c>
      <c r="O82" s="24">
        <f t="shared" si="15"/>
        <v>4055741166</v>
      </c>
      <c r="P82" s="24">
        <f t="shared" si="15"/>
        <v>1000515352</v>
      </c>
      <c r="Q82" s="25">
        <f t="shared" si="15"/>
        <v>1018271508</v>
      </c>
      <c r="R82" s="25">
        <f t="shared" si="15"/>
        <v>2015200876</v>
      </c>
      <c r="S82" s="27">
        <f t="shared" si="15"/>
        <v>4033987736</v>
      </c>
      <c r="T82" s="24">
        <f t="shared" si="15"/>
        <v>0</v>
      </c>
      <c r="U82" s="25">
        <f t="shared" si="15"/>
        <v>0</v>
      </c>
      <c r="V82" s="25">
        <f t="shared" si="15"/>
        <v>0</v>
      </c>
      <c r="W82" s="27">
        <f t="shared" si="15"/>
        <v>0</v>
      </c>
    </row>
    <row r="83" spans="1:23" ht="12.75">
      <c r="A83" s="9"/>
      <c r="B83" s="10" t="s">
        <v>72</v>
      </c>
      <c r="C83" s="11"/>
      <c r="D83" s="28"/>
      <c r="E83" s="29"/>
      <c r="F83" s="29"/>
      <c r="G83" s="30"/>
      <c r="H83" s="28"/>
      <c r="I83" s="29"/>
      <c r="J83" s="29"/>
      <c r="K83" s="28"/>
      <c r="L83" s="28"/>
      <c r="M83" s="29"/>
      <c r="N83" s="29"/>
      <c r="O83" s="28"/>
      <c r="P83" s="28"/>
      <c r="Q83" s="29"/>
      <c r="R83" s="29"/>
      <c r="S83" s="31"/>
      <c r="T83" s="28"/>
      <c r="U83" s="29"/>
      <c r="V83" s="29"/>
      <c r="W83" s="31"/>
    </row>
    <row r="84" spans="1:23" ht="12.75">
      <c r="A84" s="13"/>
      <c r="B84" s="10" t="s">
        <v>443</v>
      </c>
      <c r="C84" s="11"/>
      <c r="D84" s="28"/>
      <c r="E84" s="29"/>
      <c r="F84" s="29"/>
      <c r="G84" s="30"/>
      <c r="H84" s="28"/>
      <c r="I84" s="29"/>
      <c r="J84" s="29"/>
      <c r="K84" s="28"/>
      <c r="L84" s="28"/>
      <c r="M84" s="29"/>
      <c r="N84" s="29"/>
      <c r="O84" s="28"/>
      <c r="P84" s="28"/>
      <c r="Q84" s="29"/>
      <c r="R84" s="29"/>
      <c r="S84" s="31"/>
      <c r="T84" s="28"/>
      <c r="U84" s="29"/>
      <c r="V84" s="29"/>
      <c r="W84" s="31"/>
    </row>
    <row r="85" spans="1:23" ht="12.75">
      <c r="A85" s="14" t="s">
        <v>70</v>
      </c>
      <c r="B85" s="15" t="s">
        <v>442</v>
      </c>
      <c r="C85" s="16" t="s">
        <v>441</v>
      </c>
      <c r="D85" s="17">
        <v>34598562721</v>
      </c>
      <c r="E85" s="18">
        <v>34852661621</v>
      </c>
      <c r="F85" s="18">
        <v>26081134516</v>
      </c>
      <c r="G85" s="19">
        <f aca="true" t="shared" si="16" ref="G85:G98">IF($E85=0,0,$F85/$E85)</f>
        <v>0.7483254736644034</v>
      </c>
      <c r="H85" s="17">
        <v>3678994753</v>
      </c>
      <c r="I85" s="18">
        <v>3339160007</v>
      </c>
      <c r="J85" s="18">
        <v>2715913493</v>
      </c>
      <c r="K85" s="17">
        <v>9734068253</v>
      </c>
      <c r="L85" s="17">
        <v>2373645684</v>
      </c>
      <c r="M85" s="18">
        <v>2488861593</v>
      </c>
      <c r="N85" s="18">
        <v>3828775247</v>
      </c>
      <c r="O85" s="17">
        <v>8691282524</v>
      </c>
      <c r="P85" s="17">
        <v>2224774859</v>
      </c>
      <c r="Q85" s="18">
        <v>2022376405</v>
      </c>
      <c r="R85" s="18">
        <v>3408632475</v>
      </c>
      <c r="S85" s="20">
        <v>7655783739</v>
      </c>
      <c r="T85" s="17">
        <v>0</v>
      </c>
      <c r="U85" s="18">
        <v>0</v>
      </c>
      <c r="V85" s="18">
        <v>0</v>
      </c>
      <c r="W85" s="20">
        <v>0</v>
      </c>
    </row>
    <row r="86" spans="1:23" ht="12.75">
      <c r="A86" s="14" t="s">
        <v>70</v>
      </c>
      <c r="B86" s="15" t="s">
        <v>440</v>
      </c>
      <c r="C86" s="16" t="s">
        <v>439</v>
      </c>
      <c r="D86" s="17">
        <v>52214586000</v>
      </c>
      <c r="E86" s="18">
        <v>50755653000</v>
      </c>
      <c r="F86" s="18">
        <v>35579905673</v>
      </c>
      <c r="G86" s="19">
        <f t="shared" si="16"/>
        <v>0.7010038009559251</v>
      </c>
      <c r="H86" s="17">
        <v>5456814282</v>
      </c>
      <c r="I86" s="18">
        <v>3376930324</v>
      </c>
      <c r="J86" s="18">
        <v>3455834373</v>
      </c>
      <c r="K86" s="17">
        <v>12289578979</v>
      </c>
      <c r="L86" s="17">
        <v>3220581945</v>
      </c>
      <c r="M86" s="18">
        <v>3831956579</v>
      </c>
      <c r="N86" s="18">
        <v>4008692185</v>
      </c>
      <c r="O86" s="17">
        <v>11061230709</v>
      </c>
      <c r="P86" s="17">
        <v>4284624884</v>
      </c>
      <c r="Q86" s="18">
        <v>3612473293</v>
      </c>
      <c r="R86" s="18">
        <v>4331997808</v>
      </c>
      <c r="S86" s="20">
        <v>12229095985</v>
      </c>
      <c r="T86" s="17">
        <v>0</v>
      </c>
      <c r="U86" s="18">
        <v>0</v>
      </c>
      <c r="V86" s="18">
        <v>0</v>
      </c>
      <c r="W86" s="20">
        <v>0</v>
      </c>
    </row>
    <row r="87" spans="1:23" ht="12.75">
      <c r="A87" s="14" t="s">
        <v>70</v>
      </c>
      <c r="B87" s="15" t="s">
        <v>438</v>
      </c>
      <c r="C87" s="16" t="s">
        <v>437</v>
      </c>
      <c r="D87" s="17">
        <v>32675923819</v>
      </c>
      <c r="E87" s="18">
        <v>33148210229</v>
      </c>
      <c r="F87" s="18">
        <v>24469045239</v>
      </c>
      <c r="G87" s="19">
        <f t="shared" si="16"/>
        <v>0.7381709320038354</v>
      </c>
      <c r="H87" s="17">
        <v>3026859693</v>
      </c>
      <c r="I87" s="18">
        <v>2941834883</v>
      </c>
      <c r="J87" s="18">
        <v>2158617877</v>
      </c>
      <c r="K87" s="17">
        <v>8127312453</v>
      </c>
      <c r="L87" s="17">
        <v>2725109539</v>
      </c>
      <c r="M87" s="18">
        <v>2195314165</v>
      </c>
      <c r="N87" s="18">
        <v>2722356138</v>
      </c>
      <c r="O87" s="17">
        <v>7642779842</v>
      </c>
      <c r="P87" s="17">
        <v>2881263418</v>
      </c>
      <c r="Q87" s="18">
        <v>2165900732</v>
      </c>
      <c r="R87" s="18">
        <v>3651788794</v>
      </c>
      <c r="S87" s="20">
        <v>8698952944</v>
      </c>
      <c r="T87" s="17">
        <v>0</v>
      </c>
      <c r="U87" s="18">
        <v>0</v>
      </c>
      <c r="V87" s="18">
        <v>0</v>
      </c>
      <c r="W87" s="20">
        <v>0</v>
      </c>
    </row>
    <row r="88" spans="1:23" ht="12.75">
      <c r="A88" s="21"/>
      <c r="B88" s="22" t="s">
        <v>67</v>
      </c>
      <c r="C88" s="23"/>
      <c r="D88" s="24">
        <f>SUM(D85:D87)</f>
        <v>119489072540</v>
      </c>
      <c r="E88" s="25">
        <f>SUM(E85:E87)</f>
        <v>118756524850</v>
      </c>
      <c r="F88" s="25">
        <f>SUM(F85:F87)</f>
        <v>86130085428</v>
      </c>
      <c r="G88" s="26">
        <f t="shared" si="16"/>
        <v>0.7252661320023461</v>
      </c>
      <c r="H88" s="24">
        <f aca="true" t="shared" si="17" ref="H88:W88">SUM(H85:H87)</f>
        <v>12162668728</v>
      </c>
      <c r="I88" s="25">
        <f t="shared" si="17"/>
        <v>9657925214</v>
      </c>
      <c r="J88" s="25">
        <f t="shared" si="17"/>
        <v>8330365743</v>
      </c>
      <c r="K88" s="24">
        <f t="shared" si="17"/>
        <v>30150959685</v>
      </c>
      <c r="L88" s="24">
        <f t="shared" si="17"/>
        <v>8319337168</v>
      </c>
      <c r="M88" s="25">
        <f t="shared" si="17"/>
        <v>8516132337</v>
      </c>
      <c r="N88" s="25">
        <f t="shared" si="17"/>
        <v>10559823570</v>
      </c>
      <c r="O88" s="24">
        <f t="shared" si="17"/>
        <v>27395293075</v>
      </c>
      <c r="P88" s="24">
        <f t="shared" si="17"/>
        <v>9390663161</v>
      </c>
      <c r="Q88" s="25">
        <f t="shared" si="17"/>
        <v>7800750430</v>
      </c>
      <c r="R88" s="25">
        <f t="shared" si="17"/>
        <v>11392419077</v>
      </c>
      <c r="S88" s="27">
        <f t="shared" si="17"/>
        <v>28583832668</v>
      </c>
      <c r="T88" s="24">
        <f t="shared" si="17"/>
        <v>0</v>
      </c>
      <c r="U88" s="25">
        <f t="shared" si="17"/>
        <v>0</v>
      </c>
      <c r="V88" s="25">
        <f t="shared" si="17"/>
        <v>0</v>
      </c>
      <c r="W88" s="27">
        <f t="shared" si="17"/>
        <v>0</v>
      </c>
    </row>
    <row r="89" spans="1:23" ht="12.75">
      <c r="A89" s="14" t="s">
        <v>8</v>
      </c>
      <c r="B89" s="15" t="s">
        <v>436</v>
      </c>
      <c r="C89" s="16" t="s">
        <v>435</v>
      </c>
      <c r="D89" s="17">
        <v>6288085055</v>
      </c>
      <c r="E89" s="18">
        <v>5746021248</v>
      </c>
      <c r="F89" s="18">
        <v>4056840935</v>
      </c>
      <c r="G89" s="19">
        <f t="shared" si="16"/>
        <v>0.706026093518546</v>
      </c>
      <c r="H89" s="17">
        <v>697881788</v>
      </c>
      <c r="I89" s="18">
        <v>431760883</v>
      </c>
      <c r="J89" s="18">
        <v>408703767</v>
      </c>
      <c r="K89" s="17">
        <v>1538346438</v>
      </c>
      <c r="L89" s="17">
        <v>340913806</v>
      </c>
      <c r="M89" s="18">
        <v>341105109</v>
      </c>
      <c r="N89" s="18">
        <v>966820735</v>
      </c>
      <c r="O89" s="17">
        <v>1648839650</v>
      </c>
      <c r="P89" s="17">
        <v>38247392</v>
      </c>
      <c r="Q89" s="18">
        <v>345643034</v>
      </c>
      <c r="R89" s="18">
        <v>485764421</v>
      </c>
      <c r="S89" s="20">
        <v>869654847</v>
      </c>
      <c r="T89" s="17">
        <v>0</v>
      </c>
      <c r="U89" s="18">
        <v>0</v>
      </c>
      <c r="V89" s="18">
        <v>0</v>
      </c>
      <c r="W89" s="20">
        <v>0</v>
      </c>
    </row>
    <row r="90" spans="1:23" ht="12.75">
      <c r="A90" s="14" t="s">
        <v>8</v>
      </c>
      <c r="B90" s="15" t="s">
        <v>434</v>
      </c>
      <c r="C90" s="16" t="s">
        <v>433</v>
      </c>
      <c r="D90" s="17">
        <v>1016047325</v>
      </c>
      <c r="E90" s="18">
        <v>1052959953</v>
      </c>
      <c r="F90" s="18">
        <v>573212277</v>
      </c>
      <c r="G90" s="19">
        <f t="shared" si="16"/>
        <v>0.5443818403224686</v>
      </c>
      <c r="H90" s="17">
        <v>122422388</v>
      </c>
      <c r="I90" s="18">
        <v>52632745</v>
      </c>
      <c r="J90" s="18">
        <v>52365886</v>
      </c>
      <c r="K90" s="17">
        <v>227421019</v>
      </c>
      <c r="L90" s="17">
        <v>32979194</v>
      </c>
      <c r="M90" s="18">
        <v>133216487</v>
      </c>
      <c r="N90" s="18">
        <v>99025495</v>
      </c>
      <c r="O90" s="17">
        <v>265221176</v>
      </c>
      <c r="P90" s="17">
        <v>-100760236</v>
      </c>
      <c r="Q90" s="18">
        <v>71359078</v>
      </c>
      <c r="R90" s="18">
        <v>109971240</v>
      </c>
      <c r="S90" s="20">
        <v>80570082</v>
      </c>
      <c r="T90" s="17">
        <v>0</v>
      </c>
      <c r="U90" s="18">
        <v>0</v>
      </c>
      <c r="V90" s="18">
        <v>0</v>
      </c>
      <c r="W90" s="20">
        <v>0</v>
      </c>
    </row>
    <row r="91" spans="1:23" ht="12.75">
      <c r="A91" s="14" t="s">
        <v>8</v>
      </c>
      <c r="B91" s="15" t="s">
        <v>432</v>
      </c>
      <c r="C91" s="16" t="s">
        <v>431</v>
      </c>
      <c r="D91" s="17">
        <v>826638576</v>
      </c>
      <c r="E91" s="18">
        <v>832518928</v>
      </c>
      <c r="F91" s="18">
        <v>559657526</v>
      </c>
      <c r="G91" s="19">
        <f t="shared" si="16"/>
        <v>0.672246008081152</v>
      </c>
      <c r="H91" s="17">
        <v>92863278</v>
      </c>
      <c r="I91" s="18">
        <v>50284217</v>
      </c>
      <c r="J91" s="18">
        <v>52681445</v>
      </c>
      <c r="K91" s="17">
        <v>195828940</v>
      </c>
      <c r="L91" s="17">
        <v>46332853</v>
      </c>
      <c r="M91" s="18">
        <v>56095008</v>
      </c>
      <c r="N91" s="18">
        <v>82135081</v>
      </c>
      <c r="O91" s="17">
        <v>184562942</v>
      </c>
      <c r="P91" s="17">
        <v>58464362</v>
      </c>
      <c r="Q91" s="18">
        <v>45965058</v>
      </c>
      <c r="R91" s="18">
        <v>74836224</v>
      </c>
      <c r="S91" s="20">
        <v>179265644</v>
      </c>
      <c r="T91" s="17">
        <v>0</v>
      </c>
      <c r="U91" s="18">
        <v>0</v>
      </c>
      <c r="V91" s="18">
        <v>0</v>
      </c>
      <c r="W91" s="20">
        <v>0</v>
      </c>
    </row>
    <row r="92" spans="1:23" ht="12.75">
      <c r="A92" s="14" t="s">
        <v>5</v>
      </c>
      <c r="B92" s="15" t="s">
        <v>430</v>
      </c>
      <c r="C92" s="16" t="s">
        <v>429</v>
      </c>
      <c r="D92" s="17">
        <v>364636010</v>
      </c>
      <c r="E92" s="18">
        <v>366702230</v>
      </c>
      <c r="F92" s="18">
        <v>320400022</v>
      </c>
      <c r="G92" s="19">
        <f t="shared" si="16"/>
        <v>0.8737334976119453</v>
      </c>
      <c r="H92" s="17">
        <v>108587744</v>
      </c>
      <c r="I92" s="18">
        <v>11089538</v>
      </c>
      <c r="J92" s="18">
        <v>2330571</v>
      </c>
      <c r="K92" s="17">
        <v>122007853</v>
      </c>
      <c r="L92" s="17">
        <v>18148460</v>
      </c>
      <c r="M92" s="18">
        <v>92801740</v>
      </c>
      <c r="N92" s="18">
        <v>9545461</v>
      </c>
      <c r="O92" s="17">
        <v>120495661</v>
      </c>
      <c r="P92" s="17">
        <v>479878</v>
      </c>
      <c r="Q92" s="18">
        <v>6332747</v>
      </c>
      <c r="R92" s="18">
        <v>71083883</v>
      </c>
      <c r="S92" s="20">
        <v>77896508</v>
      </c>
      <c r="T92" s="17">
        <v>0</v>
      </c>
      <c r="U92" s="18">
        <v>0</v>
      </c>
      <c r="V92" s="18">
        <v>0</v>
      </c>
      <c r="W92" s="20">
        <v>0</v>
      </c>
    </row>
    <row r="93" spans="1:23" ht="12.75">
      <c r="A93" s="21"/>
      <c r="B93" s="22" t="s">
        <v>428</v>
      </c>
      <c r="C93" s="23"/>
      <c r="D93" s="24">
        <f>SUM(D89:D92)</f>
        <v>8495406966</v>
      </c>
      <c r="E93" s="25">
        <f>SUM(E89:E92)</f>
        <v>7998202359</v>
      </c>
      <c r="F93" s="25">
        <f>SUM(F89:F92)</f>
        <v>5510110760</v>
      </c>
      <c r="G93" s="26">
        <f t="shared" si="16"/>
        <v>0.6889186485510375</v>
      </c>
      <c r="H93" s="24">
        <f aca="true" t="shared" si="18" ref="H93:W93">SUM(H89:H92)</f>
        <v>1021755198</v>
      </c>
      <c r="I93" s="25">
        <f t="shared" si="18"/>
        <v>545767383</v>
      </c>
      <c r="J93" s="25">
        <f t="shared" si="18"/>
        <v>516081669</v>
      </c>
      <c r="K93" s="24">
        <f t="shared" si="18"/>
        <v>2083604250</v>
      </c>
      <c r="L93" s="24">
        <f t="shared" si="18"/>
        <v>438374313</v>
      </c>
      <c r="M93" s="25">
        <f t="shared" si="18"/>
        <v>623218344</v>
      </c>
      <c r="N93" s="25">
        <f t="shared" si="18"/>
        <v>1157526772</v>
      </c>
      <c r="O93" s="24">
        <f t="shared" si="18"/>
        <v>2219119429</v>
      </c>
      <c r="P93" s="24">
        <f t="shared" si="18"/>
        <v>-3568604</v>
      </c>
      <c r="Q93" s="25">
        <f t="shared" si="18"/>
        <v>469299917</v>
      </c>
      <c r="R93" s="25">
        <f t="shared" si="18"/>
        <v>741655768</v>
      </c>
      <c r="S93" s="27">
        <f t="shared" si="18"/>
        <v>1207387081</v>
      </c>
      <c r="T93" s="24">
        <f t="shared" si="18"/>
        <v>0</v>
      </c>
      <c r="U93" s="25">
        <f t="shared" si="18"/>
        <v>0</v>
      </c>
      <c r="V93" s="25">
        <f t="shared" si="18"/>
        <v>0</v>
      </c>
      <c r="W93" s="27">
        <f t="shared" si="18"/>
        <v>0</v>
      </c>
    </row>
    <row r="94" spans="1:23" ht="12.75">
      <c r="A94" s="14" t="s">
        <v>8</v>
      </c>
      <c r="B94" s="15" t="s">
        <v>427</v>
      </c>
      <c r="C94" s="16" t="s">
        <v>426</v>
      </c>
      <c r="D94" s="17">
        <v>2773768320</v>
      </c>
      <c r="E94" s="18">
        <v>2975564676</v>
      </c>
      <c r="F94" s="18">
        <v>2119874595</v>
      </c>
      <c r="G94" s="19">
        <f t="shared" si="16"/>
        <v>0.7124276652758598</v>
      </c>
      <c r="H94" s="17">
        <v>313217957</v>
      </c>
      <c r="I94" s="18">
        <v>194529538</v>
      </c>
      <c r="J94" s="18">
        <v>227187405</v>
      </c>
      <c r="K94" s="17">
        <v>734934900</v>
      </c>
      <c r="L94" s="17">
        <v>193344784</v>
      </c>
      <c r="M94" s="18">
        <v>211569162</v>
      </c>
      <c r="N94" s="18">
        <v>280570437</v>
      </c>
      <c r="O94" s="17">
        <v>685484383</v>
      </c>
      <c r="P94" s="17">
        <v>187418582</v>
      </c>
      <c r="Q94" s="18">
        <v>209995824</v>
      </c>
      <c r="R94" s="18">
        <v>302040906</v>
      </c>
      <c r="S94" s="20">
        <v>699455312</v>
      </c>
      <c r="T94" s="17">
        <v>0</v>
      </c>
      <c r="U94" s="18">
        <v>0</v>
      </c>
      <c r="V94" s="18">
        <v>0</v>
      </c>
      <c r="W94" s="20">
        <v>0</v>
      </c>
    </row>
    <row r="95" spans="1:23" ht="12.75">
      <c r="A95" s="14" t="s">
        <v>8</v>
      </c>
      <c r="B95" s="15" t="s">
        <v>425</v>
      </c>
      <c r="C95" s="16" t="s">
        <v>424</v>
      </c>
      <c r="D95" s="17">
        <v>1407945230</v>
      </c>
      <c r="E95" s="18">
        <v>1407945230</v>
      </c>
      <c r="F95" s="18">
        <v>1061143621</v>
      </c>
      <c r="G95" s="19">
        <f t="shared" si="16"/>
        <v>0.7536824575200273</v>
      </c>
      <c r="H95" s="17">
        <v>188985532</v>
      </c>
      <c r="I95" s="18">
        <v>101655463</v>
      </c>
      <c r="J95" s="18">
        <v>135244287</v>
      </c>
      <c r="K95" s="17">
        <v>425885282</v>
      </c>
      <c r="L95" s="17">
        <v>86468021</v>
      </c>
      <c r="M95" s="18">
        <v>98236622</v>
      </c>
      <c r="N95" s="18">
        <v>104797977</v>
      </c>
      <c r="O95" s="17">
        <v>289502620</v>
      </c>
      <c r="P95" s="17">
        <v>93040197</v>
      </c>
      <c r="Q95" s="18">
        <v>87345948</v>
      </c>
      <c r="R95" s="18">
        <v>165369574</v>
      </c>
      <c r="S95" s="20">
        <v>345755719</v>
      </c>
      <c r="T95" s="17">
        <v>0</v>
      </c>
      <c r="U95" s="18">
        <v>0</v>
      </c>
      <c r="V95" s="18">
        <v>0</v>
      </c>
      <c r="W95" s="20">
        <v>0</v>
      </c>
    </row>
    <row r="96" spans="1:23" ht="12.75">
      <c r="A96" s="14" t="s">
        <v>8</v>
      </c>
      <c r="B96" s="15" t="s">
        <v>423</v>
      </c>
      <c r="C96" s="16" t="s">
        <v>422</v>
      </c>
      <c r="D96" s="17">
        <v>1711279821</v>
      </c>
      <c r="E96" s="18">
        <v>1880181927</v>
      </c>
      <c r="F96" s="18">
        <v>1246390563</v>
      </c>
      <c r="G96" s="19">
        <f t="shared" si="16"/>
        <v>0.6629095541774134</v>
      </c>
      <c r="H96" s="17">
        <v>240402235</v>
      </c>
      <c r="I96" s="18">
        <v>98309000</v>
      </c>
      <c r="J96" s="18">
        <v>99398000</v>
      </c>
      <c r="K96" s="17">
        <v>438109235</v>
      </c>
      <c r="L96" s="17">
        <v>127087871</v>
      </c>
      <c r="M96" s="18">
        <v>128922602</v>
      </c>
      <c r="N96" s="18">
        <v>120483751</v>
      </c>
      <c r="O96" s="17">
        <v>376494224</v>
      </c>
      <c r="P96" s="17">
        <v>132448297</v>
      </c>
      <c r="Q96" s="18">
        <v>112518775</v>
      </c>
      <c r="R96" s="18">
        <v>186820032</v>
      </c>
      <c r="S96" s="20">
        <v>431787104</v>
      </c>
      <c r="T96" s="17">
        <v>0</v>
      </c>
      <c r="U96" s="18">
        <v>0</v>
      </c>
      <c r="V96" s="18">
        <v>0</v>
      </c>
      <c r="W96" s="20">
        <v>0</v>
      </c>
    </row>
    <row r="97" spans="1:23" ht="12.75">
      <c r="A97" s="14" t="s">
        <v>5</v>
      </c>
      <c r="B97" s="15" t="s">
        <v>421</v>
      </c>
      <c r="C97" s="16" t="s">
        <v>420</v>
      </c>
      <c r="D97" s="17">
        <v>532660972</v>
      </c>
      <c r="E97" s="18">
        <v>353668684</v>
      </c>
      <c r="F97" s="18">
        <v>347213787</v>
      </c>
      <c r="G97" s="19">
        <f t="shared" si="16"/>
        <v>0.9817487459534302</v>
      </c>
      <c r="H97" s="17">
        <v>89774213</v>
      </c>
      <c r="I97" s="18">
        <v>2264620</v>
      </c>
      <c r="J97" s="18">
        <v>66794752</v>
      </c>
      <c r="K97" s="17">
        <v>158833585</v>
      </c>
      <c r="L97" s="17">
        <v>17378426</v>
      </c>
      <c r="M97" s="18">
        <v>1295155</v>
      </c>
      <c r="N97" s="18">
        <v>69765346</v>
      </c>
      <c r="O97" s="17">
        <v>88438927</v>
      </c>
      <c r="P97" s="17">
        <v>2365135</v>
      </c>
      <c r="Q97" s="18">
        <v>45897812</v>
      </c>
      <c r="R97" s="18">
        <v>51678328</v>
      </c>
      <c r="S97" s="20">
        <v>99941275</v>
      </c>
      <c r="T97" s="17">
        <v>0</v>
      </c>
      <c r="U97" s="18">
        <v>0</v>
      </c>
      <c r="V97" s="18">
        <v>0</v>
      </c>
      <c r="W97" s="20">
        <v>0</v>
      </c>
    </row>
    <row r="98" spans="1:23" ht="12.75">
      <c r="A98" s="21"/>
      <c r="B98" s="22" t="s">
        <v>419</v>
      </c>
      <c r="C98" s="23"/>
      <c r="D98" s="24">
        <f>SUM(D94:D97)</f>
        <v>6425654343</v>
      </c>
      <c r="E98" s="25">
        <f>SUM(E94:E97)</f>
        <v>6617360517</v>
      </c>
      <c r="F98" s="25">
        <f>SUM(F94:F97)</f>
        <v>4774622566</v>
      </c>
      <c r="G98" s="26">
        <f t="shared" si="16"/>
        <v>0.7215297630730552</v>
      </c>
      <c r="H98" s="24">
        <f aca="true" t="shared" si="19" ref="H98:W98">SUM(H94:H97)</f>
        <v>832379937</v>
      </c>
      <c r="I98" s="25">
        <f t="shared" si="19"/>
        <v>396758621</v>
      </c>
      <c r="J98" s="25">
        <f t="shared" si="19"/>
        <v>528624444</v>
      </c>
      <c r="K98" s="24">
        <f t="shared" si="19"/>
        <v>1757763002</v>
      </c>
      <c r="L98" s="24">
        <f t="shared" si="19"/>
        <v>424279102</v>
      </c>
      <c r="M98" s="25">
        <f t="shared" si="19"/>
        <v>440023541</v>
      </c>
      <c r="N98" s="25">
        <f t="shared" si="19"/>
        <v>575617511</v>
      </c>
      <c r="O98" s="24">
        <f t="shared" si="19"/>
        <v>1439920154</v>
      </c>
      <c r="P98" s="24">
        <f t="shared" si="19"/>
        <v>415272211</v>
      </c>
      <c r="Q98" s="25">
        <f t="shared" si="19"/>
        <v>455758359</v>
      </c>
      <c r="R98" s="25">
        <f t="shared" si="19"/>
        <v>705908840</v>
      </c>
      <c r="S98" s="27">
        <f t="shared" si="19"/>
        <v>1576939410</v>
      </c>
      <c r="T98" s="24">
        <f t="shared" si="19"/>
        <v>0</v>
      </c>
      <c r="U98" s="25">
        <f t="shared" si="19"/>
        <v>0</v>
      </c>
      <c r="V98" s="25">
        <f t="shared" si="19"/>
        <v>0</v>
      </c>
      <c r="W98" s="27">
        <f t="shared" si="19"/>
        <v>0</v>
      </c>
    </row>
    <row r="99" spans="1:23" ht="12.75">
      <c r="A99" s="21"/>
      <c r="B99" s="22" t="s">
        <v>418</v>
      </c>
      <c r="C99" s="23"/>
      <c r="D99" s="24">
        <f>SUM(D85:D87,D89:D92,D94:D97)</f>
        <v>134410133849</v>
      </c>
      <c r="E99" s="25">
        <f>SUM(E85:E87,E89:E92,E94:E97)</f>
        <v>133372087726</v>
      </c>
      <c r="F99" s="25">
        <f>SUM(F85:F87,F89:F92,F94:F97)</f>
        <v>96414818754</v>
      </c>
      <c r="G99" s="26">
        <f>IF($E99=0,0,$F99/$E99)</f>
        <v>0.7229010237290046</v>
      </c>
      <c r="H99" s="24">
        <f aca="true" t="shared" si="20" ref="H99:W99">SUM(H85:H87,H89:H92,H94:H97)</f>
        <v>14016803863</v>
      </c>
      <c r="I99" s="25">
        <f t="shared" si="20"/>
        <v>10600451218</v>
      </c>
      <c r="J99" s="25">
        <f t="shared" si="20"/>
        <v>9375071856</v>
      </c>
      <c r="K99" s="24">
        <f t="shared" si="20"/>
        <v>33992326937</v>
      </c>
      <c r="L99" s="24">
        <f t="shared" si="20"/>
        <v>9181990583</v>
      </c>
      <c r="M99" s="25">
        <f t="shared" si="20"/>
        <v>9579374222</v>
      </c>
      <c r="N99" s="25">
        <f t="shared" si="20"/>
        <v>12292967853</v>
      </c>
      <c r="O99" s="24">
        <f t="shared" si="20"/>
        <v>31054332658</v>
      </c>
      <c r="P99" s="24">
        <f t="shared" si="20"/>
        <v>9802366768</v>
      </c>
      <c r="Q99" s="25">
        <f t="shared" si="20"/>
        <v>8725808706</v>
      </c>
      <c r="R99" s="25">
        <f t="shared" si="20"/>
        <v>12839983685</v>
      </c>
      <c r="S99" s="27">
        <f t="shared" si="20"/>
        <v>31368159159</v>
      </c>
      <c r="T99" s="24">
        <f t="shared" si="20"/>
        <v>0</v>
      </c>
      <c r="U99" s="25">
        <f t="shared" si="20"/>
        <v>0</v>
      </c>
      <c r="V99" s="25">
        <f t="shared" si="20"/>
        <v>0</v>
      </c>
      <c r="W99" s="27">
        <f t="shared" si="20"/>
        <v>0</v>
      </c>
    </row>
    <row r="100" spans="1:23" ht="12.75">
      <c r="A100" s="48"/>
      <c r="B100" s="49" t="s">
        <v>72</v>
      </c>
      <c r="C100" s="50"/>
      <c r="D100" s="51"/>
      <c r="E100" s="52"/>
      <c r="F100" s="52"/>
      <c r="G100" s="53"/>
      <c r="H100" s="51"/>
      <c r="I100" s="52"/>
      <c r="J100" s="52"/>
      <c r="K100" s="51"/>
      <c r="L100" s="51"/>
      <c r="M100" s="52"/>
      <c r="N100" s="52"/>
      <c r="O100" s="51"/>
      <c r="P100" s="51"/>
      <c r="Q100" s="52"/>
      <c r="R100" s="52"/>
      <c r="S100" s="54"/>
      <c r="T100" s="28"/>
      <c r="U100" s="29"/>
      <c r="V100" s="29"/>
      <c r="W100" s="31"/>
    </row>
    <row r="101" spans="1:23" ht="12.75">
      <c r="A101" s="13"/>
      <c r="B101" s="10" t="s">
        <v>417</v>
      </c>
      <c r="C101" s="11"/>
      <c r="D101" s="28"/>
      <c r="E101" s="29"/>
      <c r="F101" s="29"/>
      <c r="G101" s="30"/>
      <c r="H101" s="28"/>
      <c r="I101" s="29"/>
      <c r="J101" s="29"/>
      <c r="K101" s="28"/>
      <c r="L101" s="28"/>
      <c r="M101" s="29"/>
      <c r="N101" s="29"/>
      <c r="O101" s="28"/>
      <c r="P101" s="28"/>
      <c r="Q101" s="29"/>
      <c r="R101" s="29"/>
      <c r="S101" s="31"/>
      <c r="T101" s="28"/>
      <c r="U101" s="29"/>
      <c r="V101" s="29"/>
      <c r="W101" s="31"/>
    </row>
    <row r="102" spans="1:23" ht="12.75">
      <c r="A102" s="14" t="s">
        <v>70</v>
      </c>
      <c r="B102" s="15" t="s">
        <v>416</v>
      </c>
      <c r="C102" s="16" t="s">
        <v>415</v>
      </c>
      <c r="D102" s="17">
        <v>37191691554</v>
      </c>
      <c r="E102" s="18">
        <v>36539094321</v>
      </c>
      <c r="F102" s="18">
        <v>26465773227</v>
      </c>
      <c r="G102" s="19">
        <f aca="true" t="shared" si="21" ref="G102:G133">IF($E102=0,0,$F102/$E102)</f>
        <v>0.7243138813046444</v>
      </c>
      <c r="H102" s="17">
        <v>2803767040</v>
      </c>
      <c r="I102" s="18">
        <v>4441850148</v>
      </c>
      <c r="J102" s="18">
        <v>2614890240</v>
      </c>
      <c r="K102" s="17">
        <v>9860507428</v>
      </c>
      <c r="L102" s="17">
        <v>2448884803</v>
      </c>
      <c r="M102" s="18">
        <v>2581015053</v>
      </c>
      <c r="N102" s="18">
        <v>3153475649</v>
      </c>
      <c r="O102" s="17">
        <v>8183375505</v>
      </c>
      <c r="P102" s="17">
        <v>2193658434</v>
      </c>
      <c r="Q102" s="18">
        <v>2405143232</v>
      </c>
      <c r="R102" s="18">
        <v>3823088628</v>
      </c>
      <c r="S102" s="20">
        <v>8421890294</v>
      </c>
      <c r="T102" s="17">
        <v>0</v>
      </c>
      <c r="U102" s="18">
        <v>0</v>
      </c>
      <c r="V102" s="18">
        <v>0</v>
      </c>
      <c r="W102" s="20">
        <v>0</v>
      </c>
    </row>
    <row r="103" spans="1:23" ht="12.75">
      <c r="A103" s="21"/>
      <c r="B103" s="22" t="s">
        <v>67</v>
      </c>
      <c r="C103" s="23"/>
      <c r="D103" s="24">
        <f>D102</f>
        <v>37191691554</v>
      </c>
      <c r="E103" s="25">
        <f>E102</f>
        <v>36539094321</v>
      </c>
      <c r="F103" s="25">
        <f>F102</f>
        <v>26465773227</v>
      </c>
      <c r="G103" s="26">
        <f t="shared" si="21"/>
        <v>0.7243138813046444</v>
      </c>
      <c r="H103" s="24">
        <f aca="true" t="shared" si="22" ref="H103:W103">H102</f>
        <v>2803767040</v>
      </c>
      <c r="I103" s="25">
        <f t="shared" si="22"/>
        <v>4441850148</v>
      </c>
      <c r="J103" s="25">
        <f t="shared" si="22"/>
        <v>2614890240</v>
      </c>
      <c r="K103" s="24">
        <f t="shared" si="22"/>
        <v>9860507428</v>
      </c>
      <c r="L103" s="24">
        <f t="shared" si="22"/>
        <v>2448884803</v>
      </c>
      <c r="M103" s="25">
        <f t="shared" si="22"/>
        <v>2581015053</v>
      </c>
      <c r="N103" s="25">
        <f t="shared" si="22"/>
        <v>3153475649</v>
      </c>
      <c r="O103" s="24">
        <f t="shared" si="22"/>
        <v>8183375505</v>
      </c>
      <c r="P103" s="24">
        <f t="shared" si="22"/>
        <v>2193658434</v>
      </c>
      <c r="Q103" s="25">
        <f t="shared" si="22"/>
        <v>2405143232</v>
      </c>
      <c r="R103" s="25">
        <f t="shared" si="22"/>
        <v>3823088628</v>
      </c>
      <c r="S103" s="27">
        <f t="shared" si="22"/>
        <v>8421890294</v>
      </c>
      <c r="T103" s="24">
        <f t="shared" si="22"/>
        <v>0</v>
      </c>
      <c r="U103" s="25">
        <f t="shared" si="22"/>
        <v>0</v>
      </c>
      <c r="V103" s="25">
        <f t="shared" si="22"/>
        <v>0</v>
      </c>
      <c r="W103" s="27">
        <f t="shared" si="22"/>
        <v>0</v>
      </c>
    </row>
    <row r="104" spans="1:23" ht="12.75">
      <c r="A104" s="14" t="s">
        <v>8</v>
      </c>
      <c r="B104" s="15" t="s">
        <v>414</v>
      </c>
      <c r="C104" s="16" t="s">
        <v>413</v>
      </c>
      <c r="D104" s="17">
        <v>341618906</v>
      </c>
      <c r="E104" s="18">
        <v>341618906</v>
      </c>
      <c r="F104" s="18">
        <v>204489495</v>
      </c>
      <c r="G104" s="19">
        <f t="shared" si="21"/>
        <v>0.5985895142466149</v>
      </c>
      <c r="H104" s="17">
        <v>69902285</v>
      </c>
      <c r="I104" s="18">
        <v>13874717</v>
      </c>
      <c r="J104" s="18">
        <v>11395006</v>
      </c>
      <c r="K104" s="17">
        <v>95172008</v>
      </c>
      <c r="L104" s="17">
        <v>8855971</v>
      </c>
      <c r="M104" s="18">
        <v>19883109</v>
      </c>
      <c r="N104" s="18">
        <v>14801627</v>
      </c>
      <c r="O104" s="17">
        <v>43540707</v>
      </c>
      <c r="P104" s="17">
        <v>14801627</v>
      </c>
      <c r="Q104" s="18">
        <v>9690118</v>
      </c>
      <c r="R104" s="18">
        <v>41285035</v>
      </c>
      <c r="S104" s="20">
        <v>65776780</v>
      </c>
      <c r="T104" s="17">
        <v>0</v>
      </c>
      <c r="U104" s="18">
        <v>0</v>
      </c>
      <c r="V104" s="18">
        <v>0</v>
      </c>
      <c r="W104" s="20">
        <v>0</v>
      </c>
    </row>
    <row r="105" spans="1:23" ht="12.75">
      <c r="A105" s="14" t="s">
        <v>8</v>
      </c>
      <c r="B105" s="15" t="s">
        <v>412</v>
      </c>
      <c r="C105" s="16" t="s">
        <v>411</v>
      </c>
      <c r="D105" s="17">
        <v>183010993</v>
      </c>
      <c r="E105" s="18">
        <v>183010993</v>
      </c>
      <c r="F105" s="18">
        <v>150986227</v>
      </c>
      <c r="G105" s="19">
        <f t="shared" si="21"/>
        <v>0.8250117904119563</v>
      </c>
      <c r="H105" s="17">
        <v>56446567</v>
      </c>
      <c r="I105" s="18">
        <v>7270324</v>
      </c>
      <c r="J105" s="18">
        <v>4610541</v>
      </c>
      <c r="K105" s="17">
        <v>68327432</v>
      </c>
      <c r="L105" s="17">
        <v>989366</v>
      </c>
      <c r="M105" s="18">
        <v>2002454</v>
      </c>
      <c r="N105" s="18">
        <v>40456774</v>
      </c>
      <c r="O105" s="17">
        <v>43448594</v>
      </c>
      <c r="P105" s="17">
        <v>3359485</v>
      </c>
      <c r="Q105" s="18">
        <v>2545293</v>
      </c>
      <c r="R105" s="18">
        <v>33305423</v>
      </c>
      <c r="S105" s="20">
        <v>39210201</v>
      </c>
      <c r="T105" s="17">
        <v>0</v>
      </c>
      <c r="U105" s="18">
        <v>0</v>
      </c>
      <c r="V105" s="18">
        <v>0</v>
      </c>
      <c r="W105" s="20">
        <v>0</v>
      </c>
    </row>
    <row r="106" spans="1:23" ht="12.75">
      <c r="A106" s="14" t="s">
        <v>8</v>
      </c>
      <c r="B106" s="15" t="s">
        <v>410</v>
      </c>
      <c r="C106" s="16" t="s">
        <v>409</v>
      </c>
      <c r="D106" s="17">
        <v>174790000</v>
      </c>
      <c r="E106" s="18">
        <v>189221000</v>
      </c>
      <c r="F106" s="18">
        <v>176917185</v>
      </c>
      <c r="G106" s="19">
        <f t="shared" si="21"/>
        <v>0.9349764825257239</v>
      </c>
      <c r="H106" s="17">
        <v>45949000</v>
      </c>
      <c r="I106" s="18">
        <v>50643047</v>
      </c>
      <c r="J106" s="18">
        <v>11608855</v>
      </c>
      <c r="K106" s="17">
        <v>108200902</v>
      </c>
      <c r="L106" s="17">
        <v>5902584</v>
      </c>
      <c r="M106" s="18">
        <v>5376574</v>
      </c>
      <c r="N106" s="18">
        <v>7231000</v>
      </c>
      <c r="O106" s="17">
        <v>18510158</v>
      </c>
      <c r="P106" s="17">
        <v>14704141</v>
      </c>
      <c r="Q106" s="18">
        <v>17595107</v>
      </c>
      <c r="R106" s="18">
        <v>17906877</v>
      </c>
      <c r="S106" s="20">
        <v>50206125</v>
      </c>
      <c r="T106" s="17">
        <v>0</v>
      </c>
      <c r="U106" s="18">
        <v>0</v>
      </c>
      <c r="V106" s="18">
        <v>0</v>
      </c>
      <c r="W106" s="20">
        <v>0</v>
      </c>
    </row>
    <row r="107" spans="1:23" ht="12.75">
      <c r="A107" s="14" t="s">
        <v>8</v>
      </c>
      <c r="B107" s="15" t="s">
        <v>408</v>
      </c>
      <c r="C107" s="16" t="s">
        <v>407</v>
      </c>
      <c r="D107" s="17">
        <v>1027075045</v>
      </c>
      <c r="E107" s="18">
        <v>1027075045</v>
      </c>
      <c r="F107" s="18">
        <v>763935162</v>
      </c>
      <c r="G107" s="19">
        <f t="shared" si="21"/>
        <v>0.7437968293738458</v>
      </c>
      <c r="H107" s="17">
        <v>71419898</v>
      </c>
      <c r="I107" s="18">
        <v>132065597</v>
      </c>
      <c r="J107" s="18">
        <v>99163450</v>
      </c>
      <c r="K107" s="17">
        <v>302648945</v>
      </c>
      <c r="L107" s="17">
        <v>99163450</v>
      </c>
      <c r="M107" s="18">
        <v>90039685</v>
      </c>
      <c r="N107" s="18">
        <v>111876172</v>
      </c>
      <c r="O107" s="17">
        <v>301079307</v>
      </c>
      <c r="P107" s="17">
        <v>51219395</v>
      </c>
      <c r="Q107" s="18">
        <v>-17038415</v>
      </c>
      <c r="R107" s="18">
        <v>126025930</v>
      </c>
      <c r="S107" s="20">
        <v>160206910</v>
      </c>
      <c r="T107" s="17">
        <v>0</v>
      </c>
      <c r="U107" s="18">
        <v>0</v>
      </c>
      <c r="V107" s="18">
        <v>0</v>
      </c>
      <c r="W107" s="20">
        <v>0</v>
      </c>
    </row>
    <row r="108" spans="1:23" ht="12.75">
      <c r="A108" s="14" t="s">
        <v>5</v>
      </c>
      <c r="B108" s="15" t="s">
        <v>406</v>
      </c>
      <c r="C108" s="16" t="s">
        <v>405</v>
      </c>
      <c r="D108" s="17">
        <v>1191793766</v>
      </c>
      <c r="E108" s="18">
        <v>1191793766</v>
      </c>
      <c r="F108" s="18">
        <v>611281623</v>
      </c>
      <c r="G108" s="19">
        <f t="shared" si="21"/>
        <v>0.5129088945075083</v>
      </c>
      <c r="H108" s="17">
        <v>199979865</v>
      </c>
      <c r="I108" s="18">
        <v>89679602</v>
      </c>
      <c r="J108" s="18">
        <v>65635606</v>
      </c>
      <c r="K108" s="17">
        <v>355295073</v>
      </c>
      <c r="L108" s="17">
        <v>55521823</v>
      </c>
      <c r="M108" s="18">
        <v>26678931</v>
      </c>
      <c r="N108" s="18">
        <v>45939201</v>
      </c>
      <c r="O108" s="17">
        <v>128139955</v>
      </c>
      <c r="P108" s="17">
        <v>87828874</v>
      </c>
      <c r="Q108" s="18">
        <v>0</v>
      </c>
      <c r="R108" s="18">
        <v>40017721</v>
      </c>
      <c r="S108" s="20">
        <v>127846595</v>
      </c>
      <c r="T108" s="17">
        <v>0</v>
      </c>
      <c r="U108" s="18">
        <v>0</v>
      </c>
      <c r="V108" s="18">
        <v>0</v>
      </c>
      <c r="W108" s="20">
        <v>0</v>
      </c>
    </row>
    <row r="109" spans="1:23" ht="12.75">
      <c r="A109" s="21"/>
      <c r="B109" s="22" t="s">
        <v>404</v>
      </c>
      <c r="C109" s="23"/>
      <c r="D109" s="24">
        <f>SUM(D104:D108)</f>
        <v>2918288710</v>
      </c>
      <c r="E109" s="25">
        <f>SUM(E104:E108)</f>
        <v>2932719710</v>
      </c>
      <c r="F109" s="25">
        <f>SUM(F104:F108)</f>
        <v>1907609692</v>
      </c>
      <c r="G109" s="26">
        <f t="shared" si="21"/>
        <v>0.6504575549771853</v>
      </c>
      <c r="H109" s="24">
        <f aca="true" t="shared" si="23" ref="H109:W109">SUM(H104:H108)</f>
        <v>443697615</v>
      </c>
      <c r="I109" s="25">
        <f t="shared" si="23"/>
        <v>293533287</v>
      </c>
      <c r="J109" s="25">
        <f t="shared" si="23"/>
        <v>192413458</v>
      </c>
      <c r="K109" s="24">
        <f t="shared" si="23"/>
        <v>929644360</v>
      </c>
      <c r="L109" s="24">
        <f t="shared" si="23"/>
        <v>170433194</v>
      </c>
      <c r="M109" s="25">
        <f t="shared" si="23"/>
        <v>143980753</v>
      </c>
      <c r="N109" s="25">
        <f t="shared" si="23"/>
        <v>220304774</v>
      </c>
      <c r="O109" s="24">
        <f t="shared" si="23"/>
        <v>534718721</v>
      </c>
      <c r="P109" s="24">
        <f t="shared" si="23"/>
        <v>171913522</v>
      </c>
      <c r="Q109" s="25">
        <f t="shared" si="23"/>
        <v>12792103</v>
      </c>
      <c r="R109" s="25">
        <f t="shared" si="23"/>
        <v>258540986</v>
      </c>
      <c r="S109" s="27">
        <f t="shared" si="23"/>
        <v>443246611</v>
      </c>
      <c r="T109" s="24">
        <f t="shared" si="23"/>
        <v>0</v>
      </c>
      <c r="U109" s="25">
        <f t="shared" si="23"/>
        <v>0</v>
      </c>
      <c r="V109" s="25">
        <f t="shared" si="23"/>
        <v>0</v>
      </c>
      <c r="W109" s="27">
        <f t="shared" si="23"/>
        <v>0</v>
      </c>
    </row>
    <row r="110" spans="1:23" ht="12.75">
      <c r="A110" s="14" t="s">
        <v>8</v>
      </c>
      <c r="B110" s="15" t="s">
        <v>403</v>
      </c>
      <c r="C110" s="16" t="s">
        <v>402</v>
      </c>
      <c r="D110" s="17">
        <v>178927000</v>
      </c>
      <c r="E110" s="18">
        <v>178927000</v>
      </c>
      <c r="F110" s="18">
        <v>177095497</v>
      </c>
      <c r="G110" s="19">
        <f t="shared" si="21"/>
        <v>0.9897639651925086</v>
      </c>
      <c r="H110" s="17">
        <v>55873173</v>
      </c>
      <c r="I110" s="18">
        <v>5238999</v>
      </c>
      <c r="J110" s="18">
        <v>5640206</v>
      </c>
      <c r="K110" s="17">
        <v>66752378</v>
      </c>
      <c r="L110" s="17">
        <v>4515501</v>
      </c>
      <c r="M110" s="18">
        <v>5509345</v>
      </c>
      <c r="N110" s="18">
        <v>53728574</v>
      </c>
      <c r="O110" s="17">
        <v>63753420</v>
      </c>
      <c r="P110" s="17">
        <v>4746962</v>
      </c>
      <c r="Q110" s="18">
        <v>4806327</v>
      </c>
      <c r="R110" s="18">
        <v>37036410</v>
      </c>
      <c r="S110" s="20">
        <v>46589699</v>
      </c>
      <c r="T110" s="17">
        <v>0</v>
      </c>
      <c r="U110" s="18">
        <v>0</v>
      </c>
      <c r="V110" s="18">
        <v>0</v>
      </c>
      <c r="W110" s="20">
        <v>0</v>
      </c>
    </row>
    <row r="111" spans="1:23" ht="12.75">
      <c r="A111" s="14" t="s">
        <v>8</v>
      </c>
      <c r="B111" s="15" t="s">
        <v>401</v>
      </c>
      <c r="C111" s="16" t="s">
        <v>400</v>
      </c>
      <c r="D111" s="17">
        <v>451806329</v>
      </c>
      <c r="E111" s="18">
        <v>362219061</v>
      </c>
      <c r="F111" s="18">
        <v>275907241</v>
      </c>
      <c r="G111" s="19">
        <f t="shared" si="21"/>
        <v>0.7617137547601339</v>
      </c>
      <c r="H111" s="17">
        <v>45834210</v>
      </c>
      <c r="I111" s="18">
        <v>22638443</v>
      </c>
      <c r="J111" s="18">
        <v>24780478</v>
      </c>
      <c r="K111" s="17">
        <v>93253131</v>
      </c>
      <c r="L111" s="17">
        <v>26964677</v>
      </c>
      <c r="M111" s="18">
        <v>25445739</v>
      </c>
      <c r="N111" s="18">
        <v>58099248</v>
      </c>
      <c r="O111" s="17">
        <v>110509664</v>
      </c>
      <c r="P111" s="17">
        <v>17855222</v>
      </c>
      <c r="Q111" s="18">
        <v>21297133</v>
      </c>
      <c r="R111" s="18">
        <v>32992091</v>
      </c>
      <c r="S111" s="20">
        <v>72144446</v>
      </c>
      <c r="T111" s="17">
        <v>0</v>
      </c>
      <c r="U111" s="18">
        <v>0</v>
      </c>
      <c r="V111" s="18">
        <v>0</v>
      </c>
      <c r="W111" s="20">
        <v>0</v>
      </c>
    </row>
    <row r="112" spans="1:23" ht="12.75">
      <c r="A112" s="14" t="s">
        <v>8</v>
      </c>
      <c r="B112" s="15" t="s">
        <v>399</v>
      </c>
      <c r="C112" s="16" t="s">
        <v>398</v>
      </c>
      <c r="D112" s="17">
        <v>148883584</v>
      </c>
      <c r="E112" s="18">
        <v>148883584</v>
      </c>
      <c r="F112" s="18">
        <v>114112401</v>
      </c>
      <c r="G112" s="19">
        <f t="shared" si="21"/>
        <v>0.766453882518035</v>
      </c>
      <c r="H112" s="17">
        <v>19483192</v>
      </c>
      <c r="I112" s="18">
        <v>10383156</v>
      </c>
      <c r="J112" s="18">
        <v>15818001</v>
      </c>
      <c r="K112" s="17">
        <v>45684349</v>
      </c>
      <c r="L112" s="17">
        <v>478043</v>
      </c>
      <c r="M112" s="18">
        <v>1415065</v>
      </c>
      <c r="N112" s="18">
        <v>23372243</v>
      </c>
      <c r="O112" s="17">
        <v>25265351</v>
      </c>
      <c r="P112" s="17">
        <v>8882717</v>
      </c>
      <c r="Q112" s="18">
        <v>20731750</v>
      </c>
      <c r="R112" s="18">
        <v>13548234</v>
      </c>
      <c r="S112" s="20">
        <v>43162701</v>
      </c>
      <c r="T112" s="17">
        <v>0</v>
      </c>
      <c r="U112" s="18">
        <v>0</v>
      </c>
      <c r="V112" s="18">
        <v>0</v>
      </c>
      <c r="W112" s="20">
        <v>0</v>
      </c>
    </row>
    <row r="113" spans="1:23" ht="12.75">
      <c r="A113" s="14" t="s">
        <v>8</v>
      </c>
      <c r="B113" s="15" t="s">
        <v>397</v>
      </c>
      <c r="C113" s="16" t="s">
        <v>396</v>
      </c>
      <c r="D113" s="17">
        <v>60604969</v>
      </c>
      <c r="E113" s="18">
        <v>61320436</v>
      </c>
      <c r="F113" s="18">
        <v>28762339</v>
      </c>
      <c r="G113" s="19">
        <f t="shared" si="21"/>
        <v>0.4690498123659786</v>
      </c>
      <c r="H113" s="17">
        <v>2057239</v>
      </c>
      <c r="I113" s="18">
        <v>312991</v>
      </c>
      <c r="J113" s="18">
        <v>6051808</v>
      </c>
      <c r="K113" s="17">
        <v>8422038</v>
      </c>
      <c r="L113" s="17">
        <v>1070199</v>
      </c>
      <c r="M113" s="18">
        <v>3483429</v>
      </c>
      <c r="N113" s="18">
        <v>11335798</v>
      </c>
      <c r="O113" s="17">
        <v>15889426</v>
      </c>
      <c r="P113" s="17">
        <v>348291</v>
      </c>
      <c r="Q113" s="18">
        <v>4102584</v>
      </c>
      <c r="R113" s="18">
        <v>0</v>
      </c>
      <c r="S113" s="20">
        <v>4450875</v>
      </c>
      <c r="T113" s="17">
        <v>0</v>
      </c>
      <c r="U113" s="18">
        <v>0</v>
      </c>
      <c r="V113" s="18">
        <v>0</v>
      </c>
      <c r="W113" s="20">
        <v>0</v>
      </c>
    </row>
    <row r="114" spans="1:23" ht="12.75">
      <c r="A114" s="14" t="s">
        <v>8</v>
      </c>
      <c r="B114" s="15" t="s">
        <v>395</v>
      </c>
      <c r="C114" s="16" t="s">
        <v>394</v>
      </c>
      <c r="D114" s="17">
        <v>5398139727</v>
      </c>
      <c r="E114" s="18">
        <v>5208755889</v>
      </c>
      <c r="F114" s="18">
        <v>3650389460</v>
      </c>
      <c r="G114" s="19">
        <f t="shared" si="21"/>
        <v>0.700817918480111</v>
      </c>
      <c r="H114" s="17">
        <v>307921443</v>
      </c>
      <c r="I114" s="18">
        <v>572080893</v>
      </c>
      <c r="J114" s="18">
        <v>341396146</v>
      </c>
      <c r="K114" s="17">
        <v>1221398482</v>
      </c>
      <c r="L114" s="17">
        <v>340182350</v>
      </c>
      <c r="M114" s="18">
        <v>397377433</v>
      </c>
      <c r="N114" s="18">
        <v>478030811</v>
      </c>
      <c r="O114" s="17">
        <v>1215590594</v>
      </c>
      <c r="P114" s="17">
        <v>350277648</v>
      </c>
      <c r="Q114" s="18">
        <v>402874041</v>
      </c>
      <c r="R114" s="18">
        <v>460248695</v>
      </c>
      <c r="S114" s="20">
        <v>1213400384</v>
      </c>
      <c r="T114" s="17">
        <v>0</v>
      </c>
      <c r="U114" s="18">
        <v>0</v>
      </c>
      <c r="V114" s="18">
        <v>0</v>
      </c>
      <c r="W114" s="20">
        <v>0</v>
      </c>
    </row>
    <row r="115" spans="1:23" ht="12.75">
      <c r="A115" s="14" t="s">
        <v>8</v>
      </c>
      <c r="B115" s="15" t="s">
        <v>393</v>
      </c>
      <c r="C115" s="16" t="s">
        <v>392</v>
      </c>
      <c r="D115" s="17">
        <v>103188019</v>
      </c>
      <c r="E115" s="18">
        <v>86903020</v>
      </c>
      <c r="F115" s="18">
        <v>71642010</v>
      </c>
      <c r="G115" s="19">
        <f t="shared" si="21"/>
        <v>0.8243903376430416</v>
      </c>
      <c r="H115" s="17">
        <v>23555353</v>
      </c>
      <c r="I115" s="18">
        <v>4296314</v>
      </c>
      <c r="J115" s="18">
        <v>3240120</v>
      </c>
      <c r="K115" s="17">
        <v>31091787</v>
      </c>
      <c r="L115" s="17">
        <v>2081608</v>
      </c>
      <c r="M115" s="18">
        <v>6468138</v>
      </c>
      <c r="N115" s="18">
        <v>24520907</v>
      </c>
      <c r="O115" s="17">
        <v>33070653</v>
      </c>
      <c r="P115" s="17">
        <v>2493190</v>
      </c>
      <c r="Q115" s="18">
        <v>2493190</v>
      </c>
      <c r="R115" s="18">
        <v>2493190</v>
      </c>
      <c r="S115" s="20">
        <v>7479570</v>
      </c>
      <c r="T115" s="17">
        <v>0</v>
      </c>
      <c r="U115" s="18">
        <v>0</v>
      </c>
      <c r="V115" s="18">
        <v>0</v>
      </c>
      <c r="W115" s="20">
        <v>0</v>
      </c>
    </row>
    <row r="116" spans="1:23" ht="12.75">
      <c r="A116" s="14" t="s">
        <v>8</v>
      </c>
      <c r="B116" s="15" t="s">
        <v>391</v>
      </c>
      <c r="C116" s="16" t="s">
        <v>390</v>
      </c>
      <c r="D116" s="17">
        <v>112323480</v>
      </c>
      <c r="E116" s="18">
        <v>118520514</v>
      </c>
      <c r="F116" s="18">
        <v>117046809</v>
      </c>
      <c r="G116" s="19">
        <f t="shared" si="21"/>
        <v>0.9875658234151768</v>
      </c>
      <c r="H116" s="17">
        <v>35679659</v>
      </c>
      <c r="I116" s="18">
        <v>8671173</v>
      </c>
      <c r="J116" s="18">
        <v>1283528</v>
      </c>
      <c r="K116" s="17">
        <v>45634360</v>
      </c>
      <c r="L116" s="17">
        <v>7816755</v>
      </c>
      <c r="M116" s="18">
        <v>7042295</v>
      </c>
      <c r="N116" s="18">
        <v>25561295</v>
      </c>
      <c r="O116" s="17">
        <v>40420345</v>
      </c>
      <c r="P116" s="17">
        <v>25561295</v>
      </c>
      <c r="Q116" s="18">
        <v>1278146</v>
      </c>
      <c r="R116" s="18">
        <v>4152663</v>
      </c>
      <c r="S116" s="20">
        <v>30992104</v>
      </c>
      <c r="T116" s="17">
        <v>0</v>
      </c>
      <c r="U116" s="18">
        <v>0</v>
      </c>
      <c r="V116" s="18">
        <v>0</v>
      </c>
      <c r="W116" s="20">
        <v>0</v>
      </c>
    </row>
    <row r="117" spans="1:23" ht="12.75">
      <c r="A117" s="14" t="s">
        <v>5</v>
      </c>
      <c r="B117" s="15" t="s">
        <v>389</v>
      </c>
      <c r="C117" s="16" t="s">
        <v>388</v>
      </c>
      <c r="D117" s="17">
        <v>890796319</v>
      </c>
      <c r="E117" s="18">
        <v>857827381</v>
      </c>
      <c r="F117" s="18">
        <v>582203146</v>
      </c>
      <c r="G117" s="19">
        <f t="shared" si="21"/>
        <v>0.6786949902686774</v>
      </c>
      <c r="H117" s="17">
        <v>203776650</v>
      </c>
      <c r="I117" s="18">
        <v>14738713</v>
      </c>
      <c r="J117" s="18">
        <v>17710520</v>
      </c>
      <c r="K117" s="17">
        <v>236225883</v>
      </c>
      <c r="L117" s="17">
        <v>19533928</v>
      </c>
      <c r="M117" s="18">
        <v>18068218</v>
      </c>
      <c r="N117" s="18">
        <v>133605565</v>
      </c>
      <c r="O117" s="17">
        <v>171207711</v>
      </c>
      <c r="P117" s="17">
        <v>18118636</v>
      </c>
      <c r="Q117" s="18">
        <v>23222572</v>
      </c>
      <c r="R117" s="18">
        <v>133428344</v>
      </c>
      <c r="S117" s="20">
        <v>174769552</v>
      </c>
      <c r="T117" s="17">
        <v>0</v>
      </c>
      <c r="U117" s="18">
        <v>0</v>
      </c>
      <c r="V117" s="18">
        <v>0</v>
      </c>
      <c r="W117" s="20">
        <v>0</v>
      </c>
    </row>
    <row r="118" spans="1:23" ht="12.75">
      <c r="A118" s="21"/>
      <c r="B118" s="22" t="s">
        <v>387</v>
      </c>
      <c r="C118" s="23"/>
      <c r="D118" s="24">
        <f>SUM(D110:D117)</f>
        <v>7344669427</v>
      </c>
      <c r="E118" s="25">
        <f>SUM(E110:E117)</f>
        <v>7023356885</v>
      </c>
      <c r="F118" s="25">
        <f>SUM(F110:F117)</f>
        <v>5017158903</v>
      </c>
      <c r="G118" s="26">
        <f t="shared" si="21"/>
        <v>0.7143534046682578</v>
      </c>
      <c r="H118" s="24">
        <f aca="true" t="shared" si="24" ref="H118:W118">SUM(H110:H117)</f>
        <v>694180919</v>
      </c>
      <c r="I118" s="25">
        <f t="shared" si="24"/>
        <v>638360682</v>
      </c>
      <c r="J118" s="25">
        <f t="shared" si="24"/>
        <v>415920807</v>
      </c>
      <c r="K118" s="24">
        <f t="shared" si="24"/>
        <v>1748462408</v>
      </c>
      <c r="L118" s="24">
        <f t="shared" si="24"/>
        <v>402643061</v>
      </c>
      <c r="M118" s="25">
        <f t="shared" si="24"/>
        <v>464809662</v>
      </c>
      <c r="N118" s="25">
        <f t="shared" si="24"/>
        <v>808254441</v>
      </c>
      <c r="O118" s="24">
        <f t="shared" si="24"/>
        <v>1675707164</v>
      </c>
      <c r="P118" s="24">
        <f t="shared" si="24"/>
        <v>428283961</v>
      </c>
      <c r="Q118" s="25">
        <f t="shared" si="24"/>
        <v>480805743</v>
      </c>
      <c r="R118" s="25">
        <f t="shared" si="24"/>
        <v>683899627</v>
      </c>
      <c r="S118" s="27">
        <f t="shared" si="24"/>
        <v>1592989331</v>
      </c>
      <c r="T118" s="24">
        <f t="shared" si="24"/>
        <v>0</v>
      </c>
      <c r="U118" s="25">
        <f t="shared" si="24"/>
        <v>0</v>
      </c>
      <c r="V118" s="25">
        <f t="shared" si="24"/>
        <v>0</v>
      </c>
      <c r="W118" s="27">
        <f t="shared" si="24"/>
        <v>0</v>
      </c>
    </row>
    <row r="119" spans="1:23" ht="12.75">
      <c r="A119" s="14" t="s">
        <v>8</v>
      </c>
      <c r="B119" s="15" t="s">
        <v>386</v>
      </c>
      <c r="C119" s="16" t="s">
        <v>385</v>
      </c>
      <c r="D119" s="17">
        <v>220082563</v>
      </c>
      <c r="E119" s="18">
        <v>246890035</v>
      </c>
      <c r="F119" s="18">
        <v>188532114</v>
      </c>
      <c r="G119" s="19">
        <f t="shared" si="21"/>
        <v>0.7636278799182802</v>
      </c>
      <c r="H119" s="17">
        <v>46722809</v>
      </c>
      <c r="I119" s="18">
        <v>4170120</v>
      </c>
      <c r="J119" s="18">
        <v>2309552</v>
      </c>
      <c r="K119" s="17">
        <v>53202481</v>
      </c>
      <c r="L119" s="17">
        <v>3672065</v>
      </c>
      <c r="M119" s="18">
        <v>3642563</v>
      </c>
      <c r="N119" s="18">
        <v>80394007</v>
      </c>
      <c r="O119" s="17">
        <v>87708635</v>
      </c>
      <c r="P119" s="17">
        <v>4792292</v>
      </c>
      <c r="Q119" s="18">
        <v>4792292</v>
      </c>
      <c r="R119" s="18">
        <v>38036414</v>
      </c>
      <c r="S119" s="20">
        <v>47620998</v>
      </c>
      <c r="T119" s="17">
        <v>0</v>
      </c>
      <c r="U119" s="18">
        <v>0</v>
      </c>
      <c r="V119" s="18">
        <v>0</v>
      </c>
      <c r="W119" s="20">
        <v>0</v>
      </c>
    </row>
    <row r="120" spans="1:23" ht="12.75">
      <c r="A120" s="14" t="s">
        <v>8</v>
      </c>
      <c r="B120" s="15" t="s">
        <v>384</v>
      </c>
      <c r="C120" s="16" t="s">
        <v>383</v>
      </c>
      <c r="D120" s="17">
        <v>581812647</v>
      </c>
      <c r="E120" s="18">
        <v>532253000</v>
      </c>
      <c r="F120" s="18">
        <v>452353576</v>
      </c>
      <c r="G120" s="19">
        <f t="shared" si="21"/>
        <v>0.8498845022949613</v>
      </c>
      <c r="H120" s="17">
        <v>115881408</v>
      </c>
      <c r="I120" s="18">
        <v>33352431</v>
      </c>
      <c r="J120" s="18">
        <v>30753302</v>
      </c>
      <c r="K120" s="17">
        <v>179987141</v>
      </c>
      <c r="L120" s="17">
        <v>33473235</v>
      </c>
      <c r="M120" s="18">
        <v>31217735</v>
      </c>
      <c r="N120" s="18">
        <v>75915964</v>
      </c>
      <c r="O120" s="17">
        <v>140606934</v>
      </c>
      <c r="P120" s="17">
        <v>18749392</v>
      </c>
      <c r="Q120" s="18">
        <v>34701022</v>
      </c>
      <c r="R120" s="18">
        <v>78309087</v>
      </c>
      <c r="S120" s="20">
        <v>131759501</v>
      </c>
      <c r="T120" s="17">
        <v>0</v>
      </c>
      <c r="U120" s="18">
        <v>0</v>
      </c>
      <c r="V120" s="18">
        <v>0</v>
      </c>
      <c r="W120" s="20">
        <v>0</v>
      </c>
    </row>
    <row r="121" spans="1:23" ht="12.75">
      <c r="A121" s="14" t="s">
        <v>8</v>
      </c>
      <c r="B121" s="15" t="s">
        <v>382</v>
      </c>
      <c r="C121" s="16" t="s">
        <v>381</v>
      </c>
      <c r="D121" s="17">
        <v>829511443</v>
      </c>
      <c r="E121" s="18">
        <v>489841288</v>
      </c>
      <c r="F121" s="18">
        <v>636363471</v>
      </c>
      <c r="G121" s="19">
        <f t="shared" si="21"/>
        <v>1.2991217494103926</v>
      </c>
      <c r="H121" s="17">
        <v>126315835</v>
      </c>
      <c r="I121" s="18">
        <v>67651389</v>
      </c>
      <c r="J121" s="18">
        <v>51167057</v>
      </c>
      <c r="K121" s="17">
        <v>245134281</v>
      </c>
      <c r="L121" s="17">
        <v>46288873</v>
      </c>
      <c r="M121" s="18">
        <v>46177951</v>
      </c>
      <c r="N121" s="18">
        <v>107307061</v>
      </c>
      <c r="O121" s="17">
        <v>199773885</v>
      </c>
      <c r="P121" s="17">
        <v>45559717</v>
      </c>
      <c r="Q121" s="18">
        <v>51401034</v>
      </c>
      <c r="R121" s="18">
        <v>94494554</v>
      </c>
      <c r="S121" s="20">
        <v>191455305</v>
      </c>
      <c r="T121" s="17">
        <v>0</v>
      </c>
      <c r="U121" s="18">
        <v>0</v>
      </c>
      <c r="V121" s="18">
        <v>0</v>
      </c>
      <c r="W121" s="20">
        <v>0</v>
      </c>
    </row>
    <row r="122" spans="1:23" ht="12.75">
      <c r="A122" s="14" t="s">
        <v>5</v>
      </c>
      <c r="B122" s="15" t="s">
        <v>380</v>
      </c>
      <c r="C122" s="16" t="s">
        <v>379</v>
      </c>
      <c r="D122" s="17">
        <v>1055989167</v>
      </c>
      <c r="E122" s="18">
        <v>986144895</v>
      </c>
      <c r="F122" s="18">
        <v>809925092</v>
      </c>
      <c r="G122" s="19">
        <f t="shared" si="21"/>
        <v>0.821304350006294</v>
      </c>
      <c r="H122" s="17">
        <v>194223436</v>
      </c>
      <c r="I122" s="18">
        <v>26825400</v>
      </c>
      <c r="J122" s="18">
        <v>41341169</v>
      </c>
      <c r="K122" s="17">
        <v>262390005</v>
      </c>
      <c r="L122" s="17">
        <v>72561138</v>
      </c>
      <c r="M122" s="18">
        <v>21763921</v>
      </c>
      <c r="N122" s="18">
        <v>137822357</v>
      </c>
      <c r="O122" s="17">
        <v>232147416</v>
      </c>
      <c r="P122" s="17">
        <v>126723939</v>
      </c>
      <c r="Q122" s="18">
        <v>23132732</v>
      </c>
      <c r="R122" s="18">
        <v>165531000</v>
      </c>
      <c r="S122" s="20">
        <v>315387671</v>
      </c>
      <c r="T122" s="17">
        <v>0</v>
      </c>
      <c r="U122" s="18">
        <v>0</v>
      </c>
      <c r="V122" s="18">
        <v>0</v>
      </c>
      <c r="W122" s="20">
        <v>0</v>
      </c>
    </row>
    <row r="123" spans="1:23" ht="12.75">
      <c r="A123" s="21"/>
      <c r="B123" s="22" t="s">
        <v>378</v>
      </c>
      <c r="C123" s="23"/>
      <c r="D123" s="24">
        <f>SUM(D119:D122)</f>
        <v>2687395820</v>
      </c>
      <c r="E123" s="25">
        <f>SUM(E119:E122)</f>
        <v>2255129218</v>
      </c>
      <c r="F123" s="25">
        <f>SUM(F119:F122)</f>
        <v>2087174253</v>
      </c>
      <c r="G123" s="26">
        <f t="shared" si="21"/>
        <v>0.9255231302670303</v>
      </c>
      <c r="H123" s="24">
        <f aca="true" t="shared" si="25" ref="H123:W123">SUM(H119:H122)</f>
        <v>483143488</v>
      </c>
      <c r="I123" s="25">
        <f t="shared" si="25"/>
        <v>131999340</v>
      </c>
      <c r="J123" s="25">
        <f t="shared" si="25"/>
        <v>125571080</v>
      </c>
      <c r="K123" s="24">
        <f t="shared" si="25"/>
        <v>740713908</v>
      </c>
      <c r="L123" s="24">
        <f t="shared" si="25"/>
        <v>155995311</v>
      </c>
      <c r="M123" s="25">
        <f t="shared" si="25"/>
        <v>102802170</v>
      </c>
      <c r="N123" s="25">
        <f t="shared" si="25"/>
        <v>401439389</v>
      </c>
      <c r="O123" s="24">
        <f t="shared" si="25"/>
        <v>660236870</v>
      </c>
      <c r="P123" s="24">
        <f t="shared" si="25"/>
        <v>195825340</v>
      </c>
      <c r="Q123" s="25">
        <f t="shared" si="25"/>
        <v>114027080</v>
      </c>
      <c r="R123" s="25">
        <f t="shared" si="25"/>
        <v>376371055</v>
      </c>
      <c r="S123" s="27">
        <f t="shared" si="25"/>
        <v>686223475</v>
      </c>
      <c r="T123" s="24">
        <f t="shared" si="25"/>
        <v>0</v>
      </c>
      <c r="U123" s="25">
        <f t="shared" si="25"/>
        <v>0</v>
      </c>
      <c r="V123" s="25">
        <f t="shared" si="25"/>
        <v>0</v>
      </c>
      <c r="W123" s="27">
        <f t="shared" si="25"/>
        <v>0</v>
      </c>
    </row>
    <row r="124" spans="1:23" ht="12.75">
      <c r="A124" s="14" t="s">
        <v>8</v>
      </c>
      <c r="B124" s="15" t="s">
        <v>377</v>
      </c>
      <c r="C124" s="16" t="s">
        <v>376</v>
      </c>
      <c r="D124" s="17">
        <v>311475458</v>
      </c>
      <c r="E124" s="18">
        <v>320590328</v>
      </c>
      <c r="F124" s="18">
        <v>248979302</v>
      </c>
      <c r="G124" s="19">
        <f t="shared" si="21"/>
        <v>0.7766276155405412</v>
      </c>
      <c r="H124" s="17">
        <v>53445648</v>
      </c>
      <c r="I124" s="18">
        <v>21416973</v>
      </c>
      <c r="J124" s="18">
        <v>28637632</v>
      </c>
      <c r="K124" s="17">
        <v>103500253</v>
      </c>
      <c r="L124" s="17">
        <v>21500450</v>
      </c>
      <c r="M124" s="18">
        <v>11367277</v>
      </c>
      <c r="N124" s="18">
        <v>35911971</v>
      </c>
      <c r="O124" s="17">
        <v>68779698</v>
      </c>
      <c r="P124" s="17">
        <v>27136951</v>
      </c>
      <c r="Q124" s="18">
        <v>18656870</v>
      </c>
      <c r="R124" s="18">
        <v>30905530</v>
      </c>
      <c r="S124" s="20">
        <v>76699351</v>
      </c>
      <c r="T124" s="17">
        <v>0</v>
      </c>
      <c r="U124" s="18">
        <v>0</v>
      </c>
      <c r="V124" s="18">
        <v>0</v>
      </c>
      <c r="W124" s="20">
        <v>0</v>
      </c>
    </row>
    <row r="125" spans="1:23" ht="12.75">
      <c r="A125" s="14" t="s">
        <v>8</v>
      </c>
      <c r="B125" s="15" t="s">
        <v>375</v>
      </c>
      <c r="C125" s="16" t="s">
        <v>374</v>
      </c>
      <c r="D125" s="17">
        <v>237668944</v>
      </c>
      <c r="E125" s="18">
        <v>237668944</v>
      </c>
      <c r="F125" s="18">
        <v>187727869</v>
      </c>
      <c r="G125" s="19">
        <f t="shared" si="21"/>
        <v>0.7898712631129459</v>
      </c>
      <c r="H125" s="17">
        <v>71339886</v>
      </c>
      <c r="I125" s="18">
        <v>2782102</v>
      </c>
      <c r="J125" s="18">
        <v>17445440</v>
      </c>
      <c r="K125" s="17">
        <v>91567428</v>
      </c>
      <c r="L125" s="17">
        <v>5653958</v>
      </c>
      <c r="M125" s="18">
        <v>3835511</v>
      </c>
      <c r="N125" s="18">
        <v>41918234</v>
      </c>
      <c r="O125" s="17">
        <v>51407703</v>
      </c>
      <c r="P125" s="17">
        <v>9302070</v>
      </c>
      <c r="Q125" s="18">
        <v>2982092</v>
      </c>
      <c r="R125" s="18">
        <v>32468576</v>
      </c>
      <c r="S125" s="20">
        <v>44752738</v>
      </c>
      <c r="T125" s="17">
        <v>0</v>
      </c>
      <c r="U125" s="18">
        <v>0</v>
      </c>
      <c r="V125" s="18">
        <v>0</v>
      </c>
      <c r="W125" s="20">
        <v>0</v>
      </c>
    </row>
    <row r="126" spans="1:23" ht="12.75">
      <c r="A126" s="14" t="s">
        <v>8</v>
      </c>
      <c r="B126" s="15" t="s">
        <v>373</v>
      </c>
      <c r="C126" s="16" t="s">
        <v>372</v>
      </c>
      <c r="D126" s="17">
        <v>218034069</v>
      </c>
      <c r="E126" s="18">
        <v>222338927</v>
      </c>
      <c r="F126" s="18">
        <v>98590341</v>
      </c>
      <c r="G126" s="19">
        <f t="shared" si="21"/>
        <v>0.44342366103080094</v>
      </c>
      <c r="H126" s="17">
        <v>78733721</v>
      </c>
      <c r="I126" s="18">
        <v>2458946</v>
      </c>
      <c r="J126" s="18">
        <v>2485382</v>
      </c>
      <c r="K126" s="17">
        <v>83678049</v>
      </c>
      <c r="L126" s="17">
        <v>2485382</v>
      </c>
      <c r="M126" s="18">
        <v>2485382</v>
      </c>
      <c r="N126" s="18">
        <v>2485382</v>
      </c>
      <c r="O126" s="17">
        <v>7456146</v>
      </c>
      <c r="P126" s="17">
        <v>2485382</v>
      </c>
      <c r="Q126" s="18">
        <v>2485382</v>
      </c>
      <c r="R126" s="18">
        <v>2485382</v>
      </c>
      <c r="S126" s="20">
        <v>7456146</v>
      </c>
      <c r="T126" s="17">
        <v>0</v>
      </c>
      <c r="U126" s="18">
        <v>0</v>
      </c>
      <c r="V126" s="18">
        <v>0</v>
      </c>
      <c r="W126" s="20">
        <v>0</v>
      </c>
    </row>
    <row r="127" spans="1:23" ht="12.75">
      <c r="A127" s="14" t="s">
        <v>8</v>
      </c>
      <c r="B127" s="15" t="s">
        <v>371</v>
      </c>
      <c r="C127" s="16" t="s">
        <v>370</v>
      </c>
      <c r="D127" s="17">
        <v>190711536</v>
      </c>
      <c r="E127" s="18">
        <v>190711536</v>
      </c>
      <c r="F127" s="18">
        <v>102714505</v>
      </c>
      <c r="G127" s="19">
        <f t="shared" si="21"/>
        <v>0.5385856941553866</v>
      </c>
      <c r="H127" s="17">
        <v>53313339</v>
      </c>
      <c r="I127" s="18">
        <v>18022519</v>
      </c>
      <c r="J127" s="18">
        <v>13602287</v>
      </c>
      <c r="K127" s="17">
        <v>84938145</v>
      </c>
      <c r="L127" s="17">
        <v>15024101</v>
      </c>
      <c r="M127" s="18">
        <v>2752259</v>
      </c>
      <c r="N127" s="18">
        <v>0</v>
      </c>
      <c r="O127" s="17">
        <v>17776360</v>
      </c>
      <c r="P127" s="17">
        <v>0</v>
      </c>
      <c r="Q127" s="18">
        <v>0</v>
      </c>
      <c r="R127" s="18">
        <v>0</v>
      </c>
      <c r="S127" s="20">
        <v>0</v>
      </c>
      <c r="T127" s="17">
        <v>0</v>
      </c>
      <c r="U127" s="18">
        <v>0</v>
      </c>
      <c r="V127" s="18">
        <v>0</v>
      </c>
      <c r="W127" s="20">
        <v>0</v>
      </c>
    </row>
    <row r="128" spans="1:23" ht="12.75">
      <c r="A128" s="14" t="s">
        <v>5</v>
      </c>
      <c r="B128" s="15" t="s">
        <v>369</v>
      </c>
      <c r="C128" s="16" t="s">
        <v>368</v>
      </c>
      <c r="D128" s="17">
        <v>774106962</v>
      </c>
      <c r="E128" s="18">
        <v>743018333</v>
      </c>
      <c r="F128" s="18">
        <v>514434028</v>
      </c>
      <c r="G128" s="19">
        <f t="shared" si="21"/>
        <v>0.6923571130781238</v>
      </c>
      <c r="H128" s="17">
        <v>111907677</v>
      </c>
      <c r="I128" s="18">
        <v>22418818</v>
      </c>
      <c r="J128" s="18">
        <v>20093708</v>
      </c>
      <c r="K128" s="17">
        <v>154420203</v>
      </c>
      <c r="L128" s="17">
        <v>33619060</v>
      </c>
      <c r="M128" s="18">
        <v>109470474</v>
      </c>
      <c r="N128" s="18">
        <v>90413211</v>
      </c>
      <c r="O128" s="17">
        <v>233502745</v>
      </c>
      <c r="P128" s="17">
        <v>12739210</v>
      </c>
      <c r="Q128" s="18">
        <v>9398483</v>
      </c>
      <c r="R128" s="18">
        <v>104373387</v>
      </c>
      <c r="S128" s="20">
        <v>126511080</v>
      </c>
      <c r="T128" s="17">
        <v>0</v>
      </c>
      <c r="U128" s="18">
        <v>0</v>
      </c>
      <c r="V128" s="18">
        <v>0</v>
      </c>
      <c r="W128" s="20">
        <v>0</v>
      </c>
    </row>
    <row r="129" spans="1:23" ht="12.75">
      <c r="A129" s="21"/>
      <c r="B129" s="22" t="s">
        <v>367</v>
      </c>
      <c r="C129" s="23"/>
      <c r="D129" s="24">
        <f>SUM(D124:D128)</f>
        <v>1731996969</v>
      </c>
      <c r="E129" s="25">
        <f>SUM(E124:E128)</f>
        <v>1714328068</v>
      </c>
      <c r="F129" s="25">
        <f>SUM(F124:F128)</f>
        <v>1152446045</v>
      </c>
      <c r="G129" s="26">
        <f t="shared" si="21"/>
        <v>0.6722435842425932</v>
      </c>
      <c r="H129" s="24">
        <f aca="true" t="shared" si="26" ref="H129:W129">SUM(H124:H128)</f>
        <v>368740271</v>
      </c>
      <c r="I129" s="25">
        <f t="shared" si="26"/>
        <v>67099358</v>
      </c>
      <c r="J129" s="25">
        <f t="shared" si="26"/>
        <v>82264449</v>
      </c>
      <c r="K129" s="24">
        <f t="shared" si="26"/>
        <v>518104078</v>
      </c>
      <c r="L129" s="24">
        <f t="shared" si="26"/>
        <v>78282951</v>
      </c>
      <c r="M129" s="25">
        <f t="shared" si="26"/>
        <v>129910903</v>
      </c>
      <c r="N129" s="25">
        <f t="shared" si="26"/>
        <v>170728798</v>
      </c>
      <c r="O129" s="24">
        <f t="shared" si="26"/>
        <v>378922652</v>
      </c>
      <c r="P129" s="24">
        <f t="shared" si="26"/>
        <v>51663613</v>
      </c>
      <c r="Q129" s="25">
        <f t="shared" si="26"/>
        <v>33522827</v>
      </c>
      <c r="R129" s="25">
        <f t="shared" si="26"/>
        <v>170232875</v>
      </c>
      <c r="S129" s="27">
        <f t="shared" si="26"/>
        <v>255419315</v>
      </c>
      <c r="T129" s="24">
        <f t="shared" si="26"/>
        <v>0</v>
      </c>
      <c r="U129" s="25">
        <f t="shared" si="26"/>
        <v>0</v>
      </c>
      <c r="V129" s="25">
        <f t="shared" si="26"/>
        <v>0</v>
      </c>
      <c r="W129" s="27">
        <f t="shared" si="26"/>
        <v>0</v>
      </c>
    </row>
    <row r="130" spans="1:23" ht="12.75">
      <c r="A130" s="14" t="s">
        <v>8</v>
      </c>
      <c r="B130" s="15" t="s">
        <v>366</v>
      </c>
      <c r="C130" s="16" t="s">
        <v>365</v>
      </c>
      <c r="D130" s="17">
        <v>1976765778</v>
      </c>
      <c r="E130" s="18">
        <v>1697829389</v>
      </c>
      <c r="F130" s="18">
        <v>1489798190</v>
      </c>
      <c r="G130" s="19">
        <f t="shared" si="21"/>
        <v>0.8774722593755266</v>
      </c>
      <c r="H130" s="17">
        <v>311220911</v>
      </c>
      <c r="I130" s="18">
        <v>120515675</v>
      </c>
      <c r="J130" s="18">
        <v>120380677</v>
      </c>
      <c r="K130" s="17">
        <v>552117263</v>
      </c>
      <c r="L130" s="17">
        <v>122359684</v>
      </c>
      <c r="M130" s="18">
        <v>125478095</v>
      </c>
      <c r="N130" s="18">
        <v>285579748</v>
      </c>
      <c r="O130" s="17">
        <v>533417527</v>
      </c>
      <c r="P130" s="17">
        <v>119391021</v>
      </c>
      <c r="Q130" s="18">
        <v>112048328</v>
      </c>
      <c r="R130" s="18">
        <v>172824051</v>
      </c>
      <c r="S130" s="20">
        <v>404263400</v>
      </c>
      <c r="T130" s="17">
        <v>0</v>
      </c>
      <c r="U130" s="18">
        <v>0</v>
      </c>
      <c r="V130" s="18">
        <v>0</v>
      </c>
      <c r="W130" s="20">
        <v>0</v>
      </c>
    </row>
    <row r="131" spans="1:23" ht="12.75">
      <c r="A131" s="14" t="s">
        <v>8</v>
      </c>
      <c r="B131" s="15" t="s">
        <v>364</v>
      </c>
      <c r="C131" s="16" t="s">
        <v>363</v>
      </c>
      <c r="D131" s="17">
        <v>98488807</v>
      </c>
      <c r="E131" s="18">
        <v>94032831</v>
      </c>
      <c r="F131" s="18">
        <v>62126305</v>
      </c>
      <c r="G131" s="19">
        <f t="shared" si="21"/>
        <v>0.6606873826865853</v>
      </c>
      <c r="H131" s="17">
        <v>18423339</v>
      </c>
      <c r="I131" s="18">
        <v>3337618</v>
      </c>
      <c r="J131" s="18">
        <v>3594464</v>
      </c>
      <c r="K131" s="17">
        <v>25355421</v>
      </c>
      <c r="L131" s="17">
        <v>8181029</v>
      </c>
      <c r="M131" s="18">
        <v>3347616</v>
      </c>
      <c r="N131" s="18">
        <v>10512827</v>
      </c>
      <c r="O131" s="17">
        <v>22041472</v>
      </c>
      <c r="P131" s="17">
        <v>3030042</v>
      </c>
      <c r="Q131" s="18">
        <v>5075073</v>
      </c>
      <c r="R131" s="18">
        <v>6624297</v>
      </c>
      <c r="S131" s="20">
        <v>14729412</v>
      </c>
      <c r="T131" s="17">
        <v>0</v>
      </c>
      <c r="U131" s="18">
        <v>0</v>
      </c>
      <c r="V131" s="18">
        <v>0</v>
      </c>
      <c r="W131" s="20">
        <v>0</v>
      </c>
    </row>
    <row r="132" spans="1:23" ht="12.75">
      <c r="A132" s="14" t="s">
        <v>8</v>
      </c>
      <c r="B132" s="15" t="s">
        <v>362</v>
      </c>
      <c r="C132" s="16" t="s">
        <v>361</v>
      </c>
      <c r="D132" s="17">
        <v>143681370</v>
      </c>
      <c r="E132" s="18">
        <v>143681370</v>
      </c>
      <c r="F132" s="18">
        <v>107135173</v>
      </c>
      <c r="G132" s="19">
        <f t="shared" si="21"/>
        <v>0.7456441499687816</v>
      </c>
      <c r="H132" s="17">
        <v>43700245</v>
      </c>
      <c r="I132" s="18">
        <v>2047804</v>
      </c>
      <c r="J132" s="18">
        <v>1977143</v>
      </c>
      <c r="K132" s="17">
        <v>47725192</v>
      </c>
      <c r="L132" s="17">
        <v>3625096</v>
      </c>
      <c r="M132" s="18">
        <v>2083275</v>
      </c>
      <c r="N132" s="18">
        <v>12596685</v>
      </c>
      <c r="O132" s="17">
        <v>18305056</v>
      </c>
      <c r="P132" s="17">
        <v>2028120</v>
      </c>
      <c r="Q132" s="18">
        <v>9899256</v>
      </c>
      <c r="R132" s="18">
        <v>29177549</v>
      </c>
      <c r="S132" s="20">
        <v>41104925</v>
      </c>
      <c r="T132" s="17">
        <v>0</v>
      </c>
      <c r="U132" s="18">
        <v>0</v>
      </c>
      <c r="V132" s="18">
        <v>0</v>
      </c>
      <c r="W132" s="20">
        <v>0</v>
      </c>
    </row>
    <row r="133" spans="1:23" ht="12.75">
      <c r="A133" s="14" t="s">
        <v>5</v>
      </c>
      <c r="B133" s="15" t="s">
        <v>360</v>
      </c>
      <c r="C133" s="16" t="s">
        <v>359</v>
      </c>
      <c r="D133" s="17">
        <v>181004585</v>
      </c>
      <c r="E133" s="18">
        <v>179971294</v>
      </c>
      <c r="F133" s="18">
        <v>241525757</v>
      </c>
      <c r="G133" s="19">
        <f t="shared" si="21"/>
        <v>1.3420237840819214</v>
      </c>
      <c r="H133" s="17">
        <v>61073593</v>
      </c>
      <c r="I133" s="18">
        <v>17389979</v>
      </c>
      <c r="J133" s="18">
        <v>5902965</v>
      </c>
      <c r="K133" s="17">
        <v>84366537</v>
      </c>
      <c r="L133" s="17">
        <v>9556123</v>
      </c>
      <c r="M133" s="18">
        <v>16869376</v>
      </c>
      <c r="N133" s="18">
        <v>64477351</v>
      </c>
      <c r="O133" s="17">
        <v>90902850</v>
      </c>
      <c r="P133" s="17">
        <v>8231021</v>
      </c>
      <c r="Q133" s="18">
        <v>5412518</v>
      </c>
      <c r="R133" s="18">
        <v>52612831</v>
      </c>
      <c r="S133" s="20">
        <v>66256370</v>
      </c>
      <c r="T133" s="17">
        <v>0</v>
      </c>
      <c r="U133" s="18">
        <v>0</v>
      </c>
      <c r="V133" s="18">
        <v>0</v>
      </c>
      <c r="W133" s="20">
        <v>0</v>
      </c>
    </row>
    <row r="134" spans="1:23" ht="12.75">
      <c r="A134" s="21"/>
      <c r="B134" s="22" t="s">
        <v>358</v>
      </c>
      <c r="C134" s="23"/>
      <c r="D134" s="24">
        <f>SUM(D130:D133)</f>
        <v>2399940540</v>
      </c>
      <c r="E134" s="25">
        <f>SUM(E130:E133)</f>
        <v>2115514884</v>
      </c>
      <c r="F134" s="25">
        <f>SUM(F130:F133)</f>
        <v>1900585425</v>
      </c>
      <c r="G134" s="26">
        <f aca="true" t="shared" si="27" ref="G134:G167">IF($E134=0,0,$F134/$E134)</f>
        <v>0.8984032395018593</v>
      </c>
      <c r="H134" s="24">
        <f aca="true" t="shared" si="28" ref="H134:W134">SUM(H130:H133)</f>
        <v>434418088</v>
      </c>
      <c r="I134" s="25">
        <f t="shared" si="28"/>
        <v>143291076</v>
      </c>
      <c r="J134" s="25">
        <f t="shared" si="28"/>
        <v>131855249</v>
      </c>
      <c r="K134" s="24">
        <f t="shared" si="28"/>
        <v>709564413</v>
      </c>
      <c r="L134" s="24">
        <f t="shared" si="28"/>
        <v>143721932</v>
      </c>
      <c r="M134" s="25">
        <f t="shared" si="28"/>
        <v>147778362</v>
      </c>
      <c r="N134" s="25">
        <f t="shared" si="28"/>
        <v>373166611</v>
      </c>
      <c r="O134" s="24">
        <f t="shared" si="28"/>
        <v>664666905</v>
      </c>
      <c r="P134" s="24">
        <f t="shared" si="28"/>
        <v>132680204</v>
      </c>
      <c r="Q134" s="25">
        <f t="shared" si="28"/>
        <v>132435175</v>
      </c>
      <c r="R134" s="25">
        <f t="shared" si="28"/>
        <v>261238728</v>
      </c>
      <c r="S134" s="27">
        <f t="shared" si="28"/>
        <v>526354107</v>
      </c>
      <c r="T134" s="24">
        <f t="shared" si="28"/>
        <v>0</v>
      </c>
      <c r="U134" s="25">
        <f t="shared" si="28"/>
        <v>0</v>
      </c>
      <c r="V134" s="25">
        <f t="shared" si="28"/>
        <v>0</v>
      </c>
      <c r="W134" s="27">
        <f t="shared" si="28"/>
        <v>0</v>
      </c>
    </row>
    <row r="135" spans="1:23" ht="12.75">
      <c r="A135" s="14" t="s">
        <v>8</v>
      </c>
      <c r="B135" s="15" t="s">
        <v>357</v>
      </c>
      <c r="C135" s="16" t="s">
        <v>356</v>
      </c>
      <c r="D135" s="17">
        <v>154021043</v>
      </c>
      <c r="E135" s="18">
        <v>154021043</v>
      </c>
      <c r="F135" s="18">
        <v>141638611</v>
      </c>
      <c r="G135" s="19">
        <f t="shared" si="27"/>
        <v>0.9196055827254721</v>
      </c>
      <c r="H135" s="17">
        <v>37509256</v>
      </c>
      <c r="I135" s="18">
        <v>466448</v>
      </c>
      <c r="J135" s="18">
        <v>6202937</v>
      </c>
      <c r="K135" s="17">
        <v>44178641</v>
      </c>
      <c r="L135" s="17">
        <v>13711795</v>
      </c>
      <c r="M135" s="18">
        <v>1592917</v>
      </c>
      <c r="N135" s="18">
        <v>44582666</v>
      </c>
      <c r="O135" s="17">
        <v>59887378</v>
      </c>
      <c r="P135" s="17">
        <v>2514281</v>
      </c>
      <c r="Q135" s="18">
        <v>11601694</v>
      </c>
      <c r="R135" s="18">
        <v>23456617</v>
      </c>
      <c r="S135" s="20">
        <v>37572592</v>
      </c>
      <c r="T135" s="17">
        <v>0</v>
      </c>
      <c r="U135" s="18">
        <v>0</v>
      </c>
      <c r="V135" s="18">
        <v>0</v>
      </c>
      <c r="W135" s="20">
        <v>0</v>
      </c>
    </row>
    <row r="136" spans="1:23" ht="12.75">
      <c r="A136" s="14" t="s">
        <v>8</v>
      </c>
      <c r="B136" s="15" t="s">
        <v>355</v>
      </c>
      <c r="C136" s="16" t="s">
        <v>354</v>
      </c>
      <c r="D136" s="17">
        <v>245039242</v>
      </c>
      <c r="E136" s="18">
        <v>251104346</v>
      </c>
      <c r="F136" s="18">
        <v>262099489</v>
      </c>
      <c r="G136" s="19">
        <f t="shared" si="27"/>
        <v>1.0437871473558646</v>
      </c>
      <c r="H136" s="17">
        <v>49123728</v>
      </c>
      <c r="I136" s="18">
        <v>10211797</v>
      </c>
      <c r="J136" s="18">
        <v>16570886</v>
      </c>
      <c r="K136" s="17">
        <v>75906411</v>
      </c>
      <c r="L136" s="17">
        <v>7801679</v>
      </c>
      <c r="M136" s="18">
        <v>9955182</v>
      </c>
      <c r="N136" s="18">
        <v>57890713</v>
      </c>
      <c r="O136" s="17">
        <v>75647574</v>
      </c>
      <c r="P136" s="17">
        <v>57890713</v>
      </c>
      <c r="Q136" s="18">
        <v>12583618</v>
      </c>
      <c r="R136" s="18">
        <v>40071173</v>
      </c>
      <c r="S136" s="20">
        <v>110545504</v>
      </c>
      <c r="T136" s="17">
        <v>0</v>
      </c>
      <c r="U136" s="18">
        <v>0</v>
      </c>
      <c r="V136" s="18">
        <v>0</v>
      </c>
      <c r="W136" s="20">
        <v>0</v>
      </c>
    </row>
    <row r="137" spans="1:23" ht="12.75">
      <c r="A137" s="14" t="s">
        <v>8</v>
      </c>
      <c r="B137" s="15" t="s">
        <v>353</v>
      </c>
      <c r="C137" s="16" t="s">
        <v>352</v>
      </c>
      <c r="D137" s="17">
        <v>484681095</v>
      </c>
      <c r="E137" s="18">
        <v>484681095</v>
      </c>
      <c r="F137" s="18">
        <v>3004411770</v>
      </c>
      <c r="G137" s="19">
        <f t="shared" si="27"/>
        <v>6.1987393380796085</v>
      </c>
      <c r="H137" s="17">
        <v>89998162</v>
      </c>
      <c r="I137" s="18">
        <v>27970552</v>
      </c>
      <c r="J137" s="18">
        <v>31609989</v>
      </c>
      <c r="K137" s="17">
        <v>149578703</v>
      </c>
      <c r="L137" s="17">
        <v>3620797</v>
      </c>
      <c r="M137" s="18">
        <v>0</v>
      </c>
      <c r="N137" s="18">
        <v>0</v>
      </c>
      <c r="O137" s="17">
        <v>3620797</v>
      </c>
      <c r="P137" s="17">
        <v>0</v>
      </c>
      <c r="Q137" s="18">
        <v>0</v>
      </c>
      <c r="R137" s="18">
        <v>2851212270</v>
      </c>
      <c r="S137" s="20">
        <v>2851212270</v>
      </c>
      <c r="T137" s="17">
        <v>0</v>
      </c>
      <c r="U137" s="18">
        <v>0</v>
      </c>
      <c r="V137" s="18">
        <v>0</v>
      </c>
      <c r="W137" s="20">
        <v>0</v>
      </c>
    </row>
    <row r="138" spans="1:23" ht="12.75">
      <c r="A138" s="14" t="s">
        <v>8</v>
      </c>
      <c r="B138" s="15" t="s">
        <v>351</v>
      </c>
      <c r="C138" s="16" t="s">
        <v>350</v>
      </c>
      <c r="D138" s="17">
        <v>221341115</v>
      </c>
      <c r="E138" s="18">
        <v>220142852</v>
      </c>
      <c r="F138" s="18">
        <v>187048123</v>
      </c>
      <c r="G138" s="19">
        <f t="shared" si="27"/>
        <v>0.8496670289344667</v>
      </c>
      <c r="H138" s="17">
        <v>65801325</v>
      </c>
      <c r="I138" s="18">
        <v>4900244</v>
      </c>
      <c r="J138" s="18">
        <v>5387574</v>
      </c>
      <c r="K138" s="17">
        <v>76089143</v>
      </c>
      <c r="L138" s="17">
        <v>4755343</v>
      </c>
      <c r="M138" s="18">
        <v>2281433</v>
      </c>
      <c r="N138" s="18">
        <v>50097354</v>
      </c>
      <c r="O138" s="17">
        <v>57134130</v>
      </c>
      <c r="P138" s="17">
        <v>9315994</v>
      </c>
      <c r="Q138" s="18">
        <v>1751885</v>
      </c>
      <c r="R138" s="18">
        <v>42756971</v>
      </c>
      <c r="S138" s="20">
        <v>53824850</v>
      </c>
      <c r="T138" s="17">
        <v>0</v>
      </c>
      <c r="U138" s="18">
        <v>0</v>
      </c>
      <c r="V138" s="18">
        <v>0</v>
      </c>
      <c r="W138" s="20">
        <v>0</v>
      </c>
    </row>
    <row r="139" spans="1:23" ht="12.75">
      <c r="A139" s="14" t="s">
        <v>8</v>
      </c>
      <c r="B139" s="15" t="s">
        <v>349</v>
      </c>
      <c r="C139" s="16" t="s">
        <v>348</v>
      </c>
      <c r="D139" s="17">
        <v>378254111</v>
      </c>
      <c r="E139" s="18">
        <v>321708000</v>
      </c>
      <c r="F139" s="18">
        <v>250091260</v>
      </c>
      <c r="G139" s="19">
        <f t="shared" si="27"/>
        <v>0.7773858903104679</v>
      </c>
      <c r="H139" s="17">
        <v>111007185</v>
      </c>
      <c r="I139" s="18">
        <v>9252691</v>
      </c>
      <c r="J139" s="18">
        <v>13385928</v>
      </c>
      <c r="K139" s="17">
        <v>133645804</v>
      </c>
      <c r="L139" s="17">
        <v>13542782</v>
      </c>
      <c r="M139" s="18">
        <v>15543995</v>
      </c>
      <c r="N139" s="18">
        <v>32160441</v>
      </c>
      <c r="O139" s="17">
        <v>61247218</v>
      </c>
      <c r="P139" s="17">
        <v>6506431</v>
      </c>
      <c r="Q139" s="18">
        <v>13395582</v>
      </c>
      <c r="R139" s="18">
        <v>35296225</v>
      </c>
      <c r="S139" s="20">
        <v>55198238</v>
      </c>
      <c r="T139" s="17">
        <v>0</v>
      </c>
      <c r="U139" s="18">
        <v>0</v>
      </c>
      <c r="V139" s="18">
        <v>0</v>
      </c>
      <c r="W139" s="20">
        <v>0</v>
      </c>
    </row>
    <row r="140" spans="1:23" ht="12.75">
      <c r="A140" s="14" t="s">
        <v>5</v>
      </c>
      <c r="B140" s="15" t="s">
        <v>347</v>
      </c>
      <c r="C140" s="16" t="s">
        <v>346</v>
      </c>
      <c r="D140" s="17">
        <v>1003757133</v>
      </c>
      <c r="E140" s="18">
        <v>928010504</v>
      </c>
      <c r="F140" s="18">
        <v>888914104</v>
      </c>
      <c r="G140" s="19">
        <f t="shared" si="27"/>
        <v>0.957870735480382</v>
      </c>
      <c r="H140" s="17">
        <v>340507793</v>
      </c>
      <c r="I140" s="18">
        <v>9074081</v>
      </c>
      <c r="J140" s="18">
        <v>3628265</v>
      </c>
      <c r="K140" s="17">
        <v>353210139</v>
      </c>
      <c r="L140" s="17">
        <v>35711154</v>
      </c>
      <c r="M140" s="18">
        <v>38178612</v>
      </c>
      <c r="N140" s="18">
        <v>227779611</v>
      </c>
      <c r="O140" s="17">
        <v>301669377</v>
      </c>
      <c r="P140" s="17">
        <v>4394336</v>
      </c>
      <c r="Q140" s="18">
        <v>3274009</v>
      </c>
      <c r="R140" s="18">
        <v>226366243</v>
      </c>
      <c r="S140" s="20">
        <v>234034588</v>
      </c>
      <c r="T140" s="17">
        <v>0</v>
      </c>
      <c r="U140" s="18">
        <v>0</v>
      </c>
      <c r="V140" s="18">
        <v>0</v>
      </c>
      <c r="W140" s="20">
        <v>0</v>
      </c>
    </row>
    <row r="141" spans="1:23" ht="12.75">
      <c r="A141" s="21"/>
      <c r="B141" s="22" t="s">
        <v>345</v>
      </c>
      <c r="C141" s="23"/>
      <c r="D141" s="24">
        <f>SUM(D135:D140)</f>
        <v>2487093739</v>
      </c>
      <c r="E141" s="25">
        <f>SUM(E135:E140)</f>
        <v>2359667840</v>
      </c>
      <c r="F141" s="25">
        <f>SUM(F135:F140)</f>
        <v>4734203357</v>
      </c>
      <c r="G141" s="26">
        <f t="shared" si="27"/>
        <v>2.006300749939449</v>
      </c>
      <c r="H141" s="24">
        <f aca="true" t="shared" si="29" ref="H141:W141">SUM(H135:H140)</f>
        <v>693947449</v>
      </c>
      <c r="I141" s="25">
        <f t="shared" si="29"/>
        <v>61875813</v>
      </c>
      <c r="J141" s="25">
        <f t="shared" si="29"/>
        <v>76785579</v>
      </c>
      <c r="K141" s="24">
        <f t="shared" si="29"/>
        <v>832608841</v>
      </c>
      <c r="L141" s="24">
        <f t="shared" si="29"/>
        <v>79143550</v>
      </c>
      <c r="M141" s="25">
        <f t="shared" si="29"/>
        <v>67552139</v>
      </c>
      <c r="N141" s="25">
        <f t="shared" si="29"/>
        <v>412510785</v>
      </c>
      <c r="O141" s="24">
        <f t="shared" si="29"/>
        <v>559206474</v>
      </c>
      <c r="P141" s="24">
        <f t="shared" si="29"/>
        <v>80621755</v>
      </c>
      <c r="Q141" s="25">
        <f t="shared" si="29"/>
        <v>42606788</v>
      </c>
      <c r="R141" s="25">
        <f t="shared" si="29"/>
        <v>3219159499</v>
      </c>
      <c r="S141" s="27">
        <f t="shared" si="29"/>
        <v>3342388042</v>
      </c>
      <c r="T141" s="24">
        <f t="shared" si="29"/>
        <v>0</v>
      </c>
      <c r="U141" s="25">
        <f t="shared" si="29"/>
        <v>0</v>
      </c>
      <c r="V141" s="25">
        <f t="shared" si="29"/>
        <v>0</v>
      </c>
      <c r="W141" s="27">
        <f t="shared" si="29"/>
        <v>0</v>
      </c>
    </row>
    <row r="142" spans="1:23" ht="12.75">
      <c r="A142" s="14" t="s">
        <v>8</v>
      </c>
      <c r="B142" s="15" t="s">
        <v>344</v>
      </c>
      <c r="C142" s="16" t="s">
        <v>343</v>
      </c>
      <c r="D142" s="17">
        <v>235680037</v>
      </c>
      <c r="E142" s="18">
        <v>235680037</v>
      </c>
      <c r="F142" s="18">
        <v>192600017</v>
      </c>
      <c r="G142" s="19">
        <f t="shared" si="27"/>
        <v>0.8172097198032942</v>
      </c>
      <c r="H142" s="17">
        <v>57979118</v>
      </c>
      <c r="I142" s="18">
        <v>2565911</v>
      </c>
      <c r="J142" s="18">
        <v>17793258</v>
      </c>
      <c r="K142" s="17">
        <v>78338287</v>
      </c>
      <c r="L142" s="17">
        <v>8345828</v>
      </c>
      <c r="M142" s="18">
        <v>7522479</v>
      </c>
      <c r="N142" s="18">
        <v>51843913</v>
      </c>
      <c r="O142" s="17">
        <v>67712220</v>
      </c>
      <c r="P142" s="17">
        <v>5617710</v>
      </c>
      <c r="Q142" s="18">
        <v>5164631</v>
      </c>
      <c r="R142" s="18">
        <v>35767169</v>
      </c>
      <c r="S142" s="20">
        <v>46549510</v>
      </c>
      <c r="T142" s="17">
        <v>0</v>
      </c>
      <c r="U142" s="18">
        <v>0</v>
      </c>
      <c r="V142" s="18">
        <v>0</v>
      </c>
      <c r="W142" s="20">
        <v>0</v>
      </c>
    </row>
    <row r="143" spans="1:23" ht="12.75">
      <c r="A143" s="14" t="s">
        <v>8</v>
      </c>
      <c r="B143" s="15" t="s">
        <v>342</v>
      </c>
      <c r="C143" s="16" t="s">
        <v>341</v>
      </c>
      <c r="D143" s="17">
        <v>250324302</v>
      </c>
      <c r="E143" s="18">
        <v>196444325</v>
      </c>
      <c r="F143" s="18">
        <v>179806252</v>
      </c>
      <c r="G143" s="19">
        <f t="shared" si="27"/>
        <v>0.9153038755382727</v>
      </c>
      <c r="H143" s="17">
        <v>83477654</v>
      </c>
      <c r="I143" s="18">
        <v>23102374</v>
      </c>
      <c r="J143" s="18">
        <v>4092583</v>
      </c>
      <c r="K143" s="17">
        <v>110672611</v>
      </c>
      <c r="L143" s="17">
        <v>4092583</v>
      </c>
      <c r="M143" s="18">
        <v>9863309</v>
      </c>
      <c r="N143" s="18">
        <v>0</v>
      </c>
      <c r="O143" s="17">
        <v>13955892</v>
      </c>
      <c r="P143" s="17">
        <v>11676170</v>
      </c>
      <c r="Q143" s="18">
        <v>4199349</v>
      </c>
      <c r="R143" s="18">
        <v>39302230</v>
      </c>
      <c r="S143" s="20">
        <v>55177749</v>
      </c>
      <c r="T143" s="17">
        <v>0</v>
      </c>
      <c r="U143" s="18">
        <v>0</v>
      </c>
      <c r="V143" s="18">
        <v>0</v>
      </c>
      <c r="W143" s="20">
        <v>0</v>
      </c>
    </row>
    <row r="144" spans="1:23" ht="12.75">
      <c r="A144" s="14" t="s">
        <v>8</v>
      </c>
      <c r="B144" s="15" t="s">
        <v>340</v>
      </c>
      <c r="C144" s="16" t="s">
        <v>339</v>
      </c>
      <c r="D144" s="17">
        <v>250631712</v>
      </c>
      <c r="E144" s="18">
        <v>250631712</v>
      </c>
      <c r="F144" s="18">
        <v>227248869</v>
      </c>
      <c r="G144" s="19">
        <f t="shared" si="27"/>
        <v>0.9067043718713457</v>
      </c>
      <c r="H144" s="17">
        <v>62586252</v>
      </c>
      <c r="I144" s="18">
        <v>9424258</v>
      </c>
      <c r="J144" s="18">
        <v>11570226</v>
      </c>
      <c r="K144" s="17">
        <v>83580736</v>
      </c>
      <c r="L144" s="17">
        <v>3569861</v>
      </c>
      <c r="M144" s="18">
        <v>4656868</v>
      </c>
      <c r="N144" s="18">
        <v>57054419</v>
      </c>
      <c r="O144" s="17">
        <v>65281148</v>
      </c>
      <c r="P144" s="17">
        <v>6379419</v>
      </c>
      <c r="Q144" s="18">
        <v>6492329</v>
      </c>
      <c r="R144" s="18">
        <v>65515237</v>
      </c>
      <c r="S144" s="20">
        <v>78386985</v>
      </c>
      <c r="T144" s="17">
        <v>0</v>
      </c>
      <c r="U144" s="18">
        <v>0</v>
      </c>
      <c r="V144" s="18">
        <v>0</v>
      </c>
      <c r="W144" s="20">
        <v>0</v>
      </c>
    </row>
    <row r="145" spans="1:23" ht="12.75">
      <c r="A145" s="14" t="s">
        <v>8</v>
      </c>
      <c r="B145" s="15" t="s">
        <v>338</v>
      </c>
      <c r="C145" s="16" t="s">
        <v>337</v>
      </c>
      <c r="D145" s="17">
        <v>154848000</v>
      </c>
      <c r="E145" s="18">
        <v>160775242</v>
      </c>
      <c r="F145" s="18">
        <v>133053983</v>
      </c>
      <c r="G145" s="19">
        <f t="shared" si="27"/>
        <v>0.8275775632171027</v>
      </c>
      <c r="H145" s="17">
        <v>47847018</v>
      </c>
      <c r="I145" s="18">
        <v>2990297</v>
      </c>
      <c r="J145" s="18">
        <v>5869230</v>
      </c>
      <c r="K145" s="17">
        <v>56706545</v>
      </c>
      <c r="L145" s="17">
        <v>4694421</v>
      </c>
      <c r="M145" s="18">
        <v>4676199</v>
      </c>
      <c r="N145" s="18">
        <v>33695809</v>
      </c>
      <c r="O145" s="17">
        <v>43066429</v>
      </c>
      <c r="P145" s="17">
        <v>3373493</v>
      </c>
      <c r="Q145" s="18">
        <v>5114729</v>
      </c>
      <c r="R145" s="18">
        <v>24792787</v>
      </c>
      <c r="S145" s="20">
        <v>33281009</v>
      </c>
      <c r="T145" s="17">
        <v>0</v>
      </c>
      <c r="U145" s="18">
        <v>0</v>
      </c>
      <c r="V145" s="18">
        <v>0</v>
      </c>
      <c r="W145" s="20">
        <v>0</v>
      </c>
    </row>
    <row r="146" spans="1:23" ht="12.75">
      <c r="A146" s="14" t="s">
        <v>5</v>
      </c>
      <c r="B146" s="15" t="s">
        <v>336</v>
      </c>
      <c r="C146" s="16" t="s">
        <v>335</v>
      </c>
      <c r="D146" s="17">
        <v>656420970</v>
      </c>
      <c r="E146" s="18">
        <v>368572529</v>
      </c>
      <c r="F146" s="18">
        <v>712308150</v>
      </c>
      <c r="G146" s="19">
        <f t="shared" si="27"/>
        <v>1.9326132415039539</v>
      </c>
      <c r="H146" s="17">
        <v>139636303</v>
      </c>
      <c r="I146" s="18">
        <v>19891252</v>
      </c>
      <c r="J146" s="18">
        <v>45428722</v>
      </c>
      <c r="K146" s="17">
        <v>204956277</v>
      </c>
      <c r="L146" s="17">
        <v>34245473</v>
      </c>
      <c r="M146" s="18">
        <v>2355037</v>
      </c>
      <c r="N146" s="18">
        <v>2355037</v>
      </c>
      <c r="O146" s="17">
        <v>38955547</v>
      </c>
      <c r="P146" s="17">
        <v>6075714</v>
      </c>
      <c r="Q146" s="18">
        <v>3247943</v>
      </c>
      <c r="R146" s="18">
        <v>459072669</v>
      </c>
      <c r="S146" s="20">
        <v>468396326</v>
      </c>
      <c r="T146" s="17">
        <v>0</v>
      </c>
      <c r="U146" s="18">
        <v>0</v>
      </c>
      <c r="V146" s="18">
        <v>0</v>
      </c>
      <c r="W146" s="20">
        <v>0</v>
      </c>
    </row>
    <row r="147" spans="1:23" ht="12.75">
      <c r="A147" s="21"/>
      <c r="B147" s="22" t="s">
        <v>334</v>
      </c>
      <c r="C147" s="23"/>
      <c r="D147" s="24">
        <f>SUM(D142:D146)</f>
        <v>1547905021</v>
      </c>
      <c r="E147" s="25">
        <f>SUM(E142:E146)</f>
        <v>1212103845</v>
      </c>
      <c r="F147" s="25">
        <f>SUM(F142:F146)</f>
        <v>1445017271</v>
      </c>
      <c r="G147" s="26">
        <f t="shared" si="27"/>
        <v>1.1921563296418716</v>
      </c>
      <c r="H147" s="24">
        <f aca="true" t="shared" si="30" ref="H147:W147">SUM(H142:H146)</f>
        <v>391526345</v>
      </c>
      <c r="I147" s="25">
        <f t="shared" si="30"/>
        <v>57974092</v>
      </c>
      <c r="J147" s="25">
        <f t="shared" si="30"/>
        <v>84754019</v>
      </c>
      <c r="K147" s="24">
        <f t="shared" si="30"/>
        <v>534254456</v>
      </c>
      <c r="L147" s="24">
        <f t="shared" si="30"/>
        <v>54948166</v>
      </c>
      <c r="M147" s="25">
        <f t="shared" si="30"/>
        <v>29073892</v>
      </c>
      <c r="N147" s="25">
        <f t="shared" si="30"/>
        <v>144949178</v>
      </c>
      <c r="O147" s="24">
        <f t="shared" si="30"/>
        <v>228971236</v>
      </c>
      <c r="P147" s="24">
        <f t="shared" si="30"/>
        <v>33122506</v>
      </c>
      <c r="Q147" s="25">
        <f t="shared" si="30"/>
        <v>24218981</v>
      </c>
      <c r="R147" s="25">
        <f t="shared" si="30"/>
        <v>624450092</v>
      </c>
      <c r="S147" s="27">
        <f t="shared" si="30"/>
        <v>681791579</v>
      </c>
      <c r="T147" s="24">
        <f t="shared" si="30"/>
        <v>0</v>
      </c>
      <c r="U147" s="25">
        <f t="shared" si="30"/>
        <v>0</v>
      </c>
      <c r="V147" s="25">
        <f t="shared" si="30"/>
        <v>0</v>
      </c>
      <c r="W147" s="27">
        <f t="shared" si="30"/>
        <v>0</v>
      </c>
    </row>
    <row r="148" spans="1:23" ht="12.75">
      <c r="A148" s="14" t="s">
        <v>8</v>
      </c>
      <c r="B148" s="15" t="s">
        <v>333</v>
      </c>
      <c r="C148" s="16" t="s">
        <v>332</v>
      </c>
      <c r="D148" s="17">
        <v>180000000</v>
      </c>
      <c r="E148" s="18">
        <v>169300000</v>
      </c>
      <c r="F148" s="18">
        <v>149210745</v>
      </c>
      <c r="G148" s="19">
        <f t="shared" si="27"/>
        <v>0.8813393089190785</v>
      </c>
      <c r="H148" s="17">
        <v>45840947</v>
      </c>
      <c r="I148" s="18">
        <v>1281718</v>
      </c>
      <c r="J148" s="18">
        <v>1377571</v>
      </c>
      <c r="K148" s="17">
        <v>48500236</v>
      </c>
      <c r="L148" s="17">
        <v>1965513</v>
      </c>
      <c r="M148" s="18">
        <v>1260450</v>
      </c>
      <c r="N148" s="18">
        <v>66353438</v>
      </c>
      <c r="O148" s="17">
        <v>69579401</v>
      </c>
      <c r="P148" s="17">
        <v>1328138</v>
      </c>
      <c r="Q148" s="18">
        <v>1798830</v>
      </c>
      <c r="R148" s="18">
        <v>28004140</v>
      </c>
      <c r="S148" s="20">
        <v>31131108</v>
      </c>
      <c r="T148" s="17">
        <v>0</v>
      </c>
      <c r="U148" s="18">
        <v>0</v>
      </c>
      <c r="V148" s="18">
        <v>0</v>
      </c>
      <c r="W148" s="20">
        <v>0</v>
      </c>
    </row>
    <row r="149" spans="1:23" ht="12.75">
      <c r="A149" s="14" t="s">
        <v>8</v>
      </c>
      <c r="B149" s="15" t="s">
        <v>331</v>
      </c>
      <c r="C149" s="16" t="s">
        <v>330</v>
      </c>
      <c r="D149" s="17">
        <v>3042745400</v>
      </c>
      <c r="E149" s="18">
        <v>2966894200</v>
      </c>
      <c r="F149" s="18">
        <v>2122725570</v>
      </c>
      <c r="G149" s="19">
        <f t="shared" si="27"/>
        <v>0.7154705988504747</v>
      </c>
      <c r="H149" s="17">
        <v>265520897</v>
      </c>
      <c r="I149" s="18">
        <v>386325840</v>
      </c>
      <c r="J149" s="18">
        <v>247989963</v>
      </c>
      <c r="K149" s="17">
        <v>899836700</v>
      </c>
      <c r="L149" s="17">
        <v>43964398</v>
      </c>
      <c r="M149" s="18">
        <v>291444151</v>
      </c>
      <c r="N149" s="18">
        <v>289193391</v>
      </c>
      <c r="O149" s="17">
        <v>624601940</v>
      </c>
      <c r="P149" s="17">
        <v>172158339</v>
      </c>
      <c r="Q149" s="18">
        <v>138675629</v>
      </c>
      <c r="R149" s="18">
        <v>287452962</v>
      </c>
      <c r="S149" s="20">
        <v>598286930</v>
      </c>
      <c r="T149" s="17">
        <v>0</v>
      </c>
      <c r="U149" s="18">
        <v>0</v>
      </c>
      <c r="V149" s="18">
        <v>0</v>
      </c>
      <c r="W149" s="20">
        <v>0</v>
      </c>
    </row>
    <row r="150" spans="1:23" ht="12.75">
      <c r="A150" s="14" t="s">
        <v>8</v>
      </c>
      <c r="B150" s="15" t="s">
        <v>329</v>
      </c>
      <c r="C150" s="16" t="s">
        <v>328</v>
      </c>
      <c r="D150" s="17">
        <v>391989857</v>
      </c>
      <c r="E150" s="18">
        <v>395645940</v>
      </c>
      <c r="F150" s="18">
        <v>326607088</v>
      </c>
      <c r="G150" s="19">
        <f t="shared" si="27"/>
        <v>0.8255034488664285</v>
      </c>
      <c r="H150" s="17">
        <v>17709127</v>
      </c>
      <c r="I150" s="18">
        <v>124738415</v>
      </c>
      <c r="J150" s="18">
        <v>8656899</v>
      </c>
      <c r="K150" s="17">
        <v>151104441</v>
      </c>
      <c r="L150" s="17">
        <v>9514350</v>
      </c>
      <c r="M150" s="18">
        <v>23472221</v>
      </c>
      <c r="N150" s="18">
        <v>-6991785</v>
      </c>
      <c r="O150" s="17">
        <v>25994786</v>
      </c>
      <c r="P150" s="17">
        <v>83377750</v>
      </c>
      <c r="Q150" s="18">
        <v>16921230</v>
      </c>
      <c r="R150" s="18">
        <v>49208881</v>
      </c>
      <c r="S150" s="20">
        <v>149507861</v>
      </c>
      <c r="T150" s="17">
        <v>0</v>
      </c>
      <c r="U150" s="18">
        <v>0</v>
      </c>
      <c r="V150" s="18">
        <v>0</v>
      </c>
      <c r="W150" s="20">
        <v>0</v>
      </c>
    </row>
    <row r="151" spans="1:23" ht="12.75">
      <c r="A151" s="14" t="s">
        <v>8</v>
      </c>
      <c r="B151" s="15" t="s">
        <v>327</v>
      </c>
      <c r="C151" s="16" t="s">
        <v>326</v>
      </c>
      <c r="D151" s="17">
        <v>170790622</v>
      </c>
      <c r="E151" s="18">
        <v>173577068</v>
      </c>
      <c r="F151" s="18">
        <v>84561583</v>
      </c>
      <c r="G151" s="19">
        <f t="shared" si="27"/>
        <v>0.4871702464751853</v>
      </c>
      <c r="H151" s="17">
        <v>36220760</v>
      </c>
      <c r="I151" s="18">
        <v>174809</v>
      </c>
      <c r="J151" s="18">
        <v>3643637</v>
      </c>
      <c r="K151" s="17">
        <v>40039206</v>
      </c>
      <c r="L151" s="17">
        <v>377807</v>
      </c>
      <c r="M151" s="18">
        <v>2861949</v>
      </c>
      <c r="N151" s="18">
        <v>33253924</v>
      </c>
      <c r="O151" s="17">
        <v>36493680</v>
      </c>
      <c r="P151" s="17">
        <v>2587730</v>
      </c>
      <c r="Q151" s="18">
        <v>2881458</v>
      </c>
      <c r="R151" s="18">
        <v>2559509</v>
      </c>
      <c r="S151" s="20">
        <v>8028697</v>
      </c>
      <c r="T151" s="17">
        <v>0</v>
      </c>
      <c r="U151" s="18">
        <v>0</v>
      </c>
      <c r="V151" s="18">
        <v>0</v>
      </c>
      <c r="W151" s="20">
        <v>0</v>
      </c>
    </row>
    <row r="152" spans="1:23" ht="12.75">
      <c r="A152" s="14" t="s">
        <v>8</v>
      </c>
      <c r="B152" s="15" t="s">
        <v>325</v>
      </c>
      <c r="C152" s="16" t="s">
        <v>324</v>
      </c>
      <c r="D152" s="17">
        <v>154053332</v>
      </c>
      <c r="E152" s="18">
        <v>127884000</v>
      </c>
      <c r="F152" s="18">
        <v>23758460</v>
      </c>
      <c r="G152" s="19">
        <f t="shared" si="27"/>
        <v>0.18578133308310657</v>
      </c>
      <c r="H152" s="17">
        <v>1693643</v>
      </c>
      <c r="I152" s="18">
        <v>2341589</v>
      </c>
      <c r="J152" s="18">
        <v>5058652</v>
      </c>
      <c r="K152" s="17">
        <v>9093884</v>
      </c>
      <c r="L152" s="17">
        <v>3849630</v>
      </c>
      <c r="M152" s="18">
        <v>1751106</v>
      </c>
      <c r="N152" s="18">
        <v>4649112</v>
      </c>
      <c r="O152" s="17">
        <v>10249848</v>
      </c>
      <c r="P152" s="17">
        <v>2451816</v>
      </c>
      <c r="Q152" s="18">
        <v>1962912</v>
      </c>
      <c r="R152" s="18">
        <v>0</v>
      </c>
      <c r="S152" s="20">
        <v>4414728</v>
      </c>
      <c r="T152" s="17">
        <v>0</v>
      </c>
      <c r="U152" s="18">
        <v>0</v>
      </c>
      <c r="V152" s="18">
        <v>0</v>
      </c>
      <c r="W152" s="20">
        <v>0</v>
      </c>
    </row>
    <row r="153" spans="1:23" ht="12.75">
      <c r="A153" s="14" t="s">
        <v>5</v>
      </c>
      <c r="B153" s="15" t="s">
        <v>323</v>
      </c>
      <c r="C153" s="16" t="s">
        <v>322</v>
      </c>
      <c r="D153" s="17">
        <v>971832026</v>
      </c>
      <c r="E153" s="18">
        <v>992230441</v>
      </c>
      <c r="F153" s="18">
        <v>713136161</v>
      </c>
      <c r="G153" s="19">
        <f t="shared" si="27"/>
        <v>0.718720300781419</v>
      </c>
      <c r="H153" s="17">
        <v>316284300</v>
      </c>
      <c r="I153" s="18">
        <v>-95754198</v>
      </c>
      <c r="J153" s="18">
        <v>31368223</v>
      </c>
      <c r="K153" s="17">
        <v>251898325</v>
      </c>
      <c r="L153" s="17">
        <v>38440910</v>
      </c>
      <c r="M153" s="18">
        <v>35780686</v>
      </c>
      <c r="N153" s="18">
        <v>195465594</v>
      </c>
      <c r="O153" s="17">
        <v>269687190</v>
      </c>
      <c r="P153" s="17">
        <v>19179307</v>
      </c>
      <c r="Q153" s="18">
        <v>28291726</v>
      </c>
      <c r="R153" s="18">
        <v>144079613</v>
      </c>
      <c r="S153" s="20">
        <v>191550646</v>
      </c>
      <c r="T153" s="17">
        <v>0</v>
      </c>
      <c r="U153" s="18">
        <v>0</v>
      </c>
      <c r="V153" s="18">
        <v>0</v>
      </c>
      <c r="W153" s="20">
        <v>0</v>
      </c>
    </row>
    <row r="154" spans="1:23" ht="12.75">
      <c r="A154" s="55"/>
      <c r="B154" s="56" t="s">
        <v>321</v>
      </c>
      <c r="C154" s="57"/>
      <c r="D154" s="58">
        <f>SUM(D148:D153)</f>
        <v>4911411237</v>
      </c>
      <c r="E154" s="59">
        <f>SUM(E148:E153)</f>
        <v>4825531649</v>
      </c>
      <c r="F154" s="59">
        <f>SUM(F148:F153)</f>
        <v>3419999607</v>
      </c>
      <c r="G154" s="60">
        <f t="shared" si="27"/>
        <v>0.7087301163403892</v>
      </c>
      <c r="H154" s="58">
        <f aca="true" t="shared" si="31" ref="H154:W154">SUM(H148:H153)</f>
        <v>683269674</v>
      </c>
      <c r="I154" s="59">
        <f t="shared" si="31"/>
        <v>419108173</v>
      </c>
      <c r="J154" s="59">
        <f t="shared" si="31"/>
        <v>298094945</v>
      </c>
      <c r="K154" s="58">
        <f t="shared" si="31"/>
        <v>1400472792</v>
      </c>
      <c r="L154" s="58">
        <f t="shared" si="31"/>
        <v>98112608</v>
      </c>
      <c r="M154" s="59">
        <f t="shared" si="31"/>
        <v>356570563</v>
      </c>
      <c r="N154" s="59">
        <f t="shared" si="31"/>
        <v>581923674</v>
      </c>
      <c r="O154" s="58">
        <f t="shared" si="31"/>
        <v>1036606845</v>
      </c>
      <c r="P154" s="58">
        <f t="shared" si="31"/>
        <v>281083080</v>
      </c>
      <c r="Q154" s="59">
        <f t="shared" si="31"/>
        <v>190531785</v>
      </c>
      <c r="R154" s="59">
        <f t="shared" si="31"/>
        <v>511305105</v>
      </c>
      <c r="S154" s="61">
        <f t="shared" si="31"/>
        <v>982919970</v>
      </c>
      <c r="T154" s="24">
        <f t="shared" si="31"/>
        <v>0</v>
      </c>
      <c r="U154" s="25">
        <f t="shared" si="31"/>
        <v>0</v>
      </c>
      <c r="V154" s="25">
        <f t="shared" si="31"/>
        <v>0</v>
      </c>
      <c r="W154" s="27">
        <f t="shared" si="31"/>
        <v>0</v>
      </c>
    </row>
    <row r="155" spans="1:23" ht="12.75">
      <c r="A155" s="14" t="s">
        <v>8</v>
      </c>
      <c r="B155" s="15" t="s">
        <v>320</v>
      </c>
      <c r="C155" s="16" t="s">
        <v>319</v>
      </c>
      <c r="D155" s="17">
        <v>264025285</v>
      </c>
      <c r="E155" s="18">
        <v>224507340</v>
      </c>
      <c r="F155" s="18">
        <v>93728551</v>
      </c>
      <c r="G155" s="19">
        <f t="shared" si="27"/>
        <v>0.4174854639496419</v>
      </c>
      <c r="H155" s="17">
        <v>1601133</v>
      </c>
      <c r="I155" s="18">
        <v>4448013</v>
      </c>
      <c r="J155" s="18">
        <v>143697</v>
      </c>
      <c r="K155" s="17">
        <v>6192843</v>
      </c>
      <c r="L155" s="17">
        <v>309660</v>
      </c>
      <c r="M155" s="18">
        <v>7526351</v>
      </c>
      <c r="N155" s="18">
        <v>49542069</v>
      </c>
      <c r="O155" s="17">
        <v>57378080</v>
      </c>
      <c r="P155" s="17">
        <v>5652865</v>
      </c>
      <c r="Q155" s="18">
        <v>10393411</v>
      </c>
      <c r="R155" s="18">
        <v>14111352</v>
      </c>
      <c r="S155" s="20">
        <v>30157628</v>
      </c>
      <c r="T155" s="17">
        <v>0</v>
      </c>
      <c r="U155" s="18">
        <v>0</v>
      </c>
      <c r="V155" s="18">
        <v>0</v>
      </c>
      <c r="W155" s="20">
        <v>0</v>
      </c>
    </row>
    <row r="156" spans="1:23" ht="12.75">
      <c r="A156" s="14" t="s">
        <v>8</v>
      </c>
      <c r="B156" s="15" t="s">
        <v>318</v>
      </c>
      <c r="C156" s="16" t="s">
        <v>317</v>
      </c>
      <c r="D156" s="17">
        <v>1536989794</v>
      </c>
      <c r="E156" s="18">
        <v>1517922567</v>
      </c>
      <c r="F156" s="18">
        <v>1168538772</v>
      </c>
      <c r="G156" s="19">
        <f t="shared" si="27"/>
        <v>0.769827656169236</v>
      </c>
      <c r="H156" s="17">
        <v>119663100</v>
      </c>
      <c r="I156" s="18">
        <v>150336117</v>
      </c>
      <c r="J156" s="18">
        <v>96312696</v>
      </c>
      <c r="K156" s="17">
        <v>366311913</v>
      </c>
      <c r="L156" s="17">
        <v>133622237</v>
      </c>
      <c r="M156" s="18">
        <v>108704277</v>
      </c>
      <c r="N156" s="18">
        <v>165123753</v>
      </c>
      <c r="O156" s="17">
        <v>407450267</v>
      </c>
      <c r="P156" s="17">
        <v>114098726</v>
      </c>
      <c r="Q156" s="18">
        <v>110761279</v>
      </c>
      <c r="R156" s="18">
        <v>169916587</v>
      </c>
      <c r="S156" s="20">
        <v>394776592</v>
      </c>
      <c r="T156" s="17">
        <v>0</v>
      </c>
      <c r="U156" s="18">
        <v>0</v>
      </c>
      <c r="V156" s="18">
        <v>0</v>
      </c>
      <c r="W156" s="20">
        <v>0</v>
      </c>
    </row>
    <row r="157" spans="1:23" ht="12.75">
      <c r="A157" s="14" t="s">
        <v>8</v>
      </c>
      <c r="B157" s="15" t="s">
        <v>316</v>
      </c>
      <c r="C157" s="16" t="s">
        <v>315</v>
      </c>
      <c r="D157" s="17">
        <v>198332260</v>
      </c>
      <c r="E157" s="18">
        <v>198332260</v>
      </c>
      <c r="F157" s="18">
        <v>101582084</v>
      </c>
      <c r="G157" s="19">
        <f t="shared" si="27"/>
        <v>0.5121813465948505</v>
      </c>
      <c r="H157" s="17">
        <v>52795218</v>
      </c>
      <c r="I157" s="18">
        <v>2293970</v>
      </c>
      <c r="J157" s="18">
        <v>985158</v>
      </c>
      <c r="K157" s="17">
        <v>56074346</v>
      </c>
      <c r="L157" s="17">
        <v>835277</v>
      </c>
      <c r="M157" s="18">
        <v>1530932</v>
      </c>
      <c r="N157" s="18">
        <v>40497263</v>
      </c>
      <c r="O157" s="17">
        <v>42863472</v>
      </c>
      <c r="P157" s="17">
        <v>296269</v>
      </c>
      <c r="Q157" s="18">
        <v>1734926</v>
      </c>
      <c r="R157" s="18">
        <v>613071</v>
      </c>
      <c r="S157" s="20">
        <v>2644266</v>
      </c>
      <c r="T157" s="17">
        <v>0</v>
      </c>
      <c r="U157" s="18">
        <v>0</v>
      </c>
      <c r="V157" s="18">
        <v>0</v>
      </c>
      <c r="W157" s="20">
        <v>0</v>
      </c>
    </row>
    <row r="158" spans="1:23" ht="12.75">
      <c r="A158" s="14" t="s">
        <v>8</v>
      </c>
      <c r="B158" s="15" t="s">
        <v>314</v>
      </c>
      <c r="C158" s="16" t="s">
        <v>313</v>
      </c>
      <c r="D158" s="17">
        <v>135807716</v>
      </c>
      <c r="E158" s="18">
        <v>135807716</v>
      </c>
      <c r="F158" s="18">
        <v>108901129</v>
      </c>
      <c r="G158" s="19">
        <f t="shared" si="27"/>
        <v>0.8018773322128472</v>
      </c>
      <c r="H158" s="17">
        <v>12403558</v>
      </c>
      <c r="I158" s="18">
        <v>467784</v>
      </c>
      <c r="J158" s="18">
        <v>257973</v>
      </c>
      <c r="K158" s="17">
        <v>13129315</v>
      </c>
      <c r="L158" s="17">
        <v>31667285</v>
      </c>
      <c r="M158" s="18">
        <v>1702970</v>
      </c>
      <c r="N158" s="18">
        <v>27002687</v>
      </c>
      <c r="O158" s="17">
        <v>60372942</v>
      </c>
      <c r="P158" s="17">
        <v>557343</v>
      </c>
      <c r="Q158" s="18">
        <v>1056928</v>
      </c>
      <c r="R158" s="18">
        <v>33784601</v>
      </c>
      <c r="S158" s="20">
        <v>35398872</v>
      </c>
      <c r="T158" s="17">
        <v>0</v>
      </c>
      <c r="U158" s="18">
        <v>0</v>
      </c>
      <c r="V158" s="18">
        <v>0</v>
      </c>
      <c r="W158" s="20">
        <v>0</v>
      </c>
    </row>
    <row r="159" spans="1:23" ht="12.75">
      <c r="A159" s="14" t="s">
        <v>5</v>
      </c>
      <c r="B159" s="15" t="s">
        <v>312</v>
      </c>
      <c r="C159" s="16" t="s">
        <v>311</v>
      </c>
      <c r="D159" s="17">
        <v>1038459475</v>
      </c>
      <c r="E159" s="18">
        <v>1029084516</v>
      </c>
      <c r="F159" s="18">
        <v>839168124</v>
      </c>
      <c r="G159" s="19">
        <f t="shared" si="27"/>
        <v>0.8154511227725051</v>
      </c>
      <c r="H159" s="17">
        <v>220410891</v>
      </c>
      <c r="I159" s="18">
        <v>12716700</v>
      </c>
      <c r="J159" s="18">
        <v>16939091</v>
      </c>
      <c r="K159" s="17">
        <v>250066682</v>
      </c>
      <c r="L159" s="17">
        <v>12085108</v>
      </c>
      <c r="M159" s="18">
        <v>15279896</v>
      </c>
      <c r="N159" s="18">
        <v>302931394</v>
      </c>
      <c r="O159" s="17">
        <v>330296398</v>
      </c>
      <c r="P159" s="17">
        <v>201028339</v>
      </c>
      <c r="Q159" s="18">
        <v>26919742</v>
      </c>
      <c r="R159" s="18">
        <v>30856963</v>
      </c>
      <c r="S159" s="20">
        <v>258805044</v>
      </c>
      <c r="T159" s="17">
        <v>0</v>
      </c>
      <c r="U159" s="18">
        <v>0</v>
      </c>
      <c r="V159" s="18">
        <v>0</v>
      </c>
      <c r="W159" s="20">
        <v>0</v>
      </c>
    </row>
    <row r="160" spans="1:23" ht="12.75">
      <c r="A160" s="21"/>
      <c r="B160" s="22" t="s">
        <v>310</v>
      </c>
      <c r="C160" s="23"/>
      <c r="D160" s="24">
        <f>SUM(D155:D159)</f>
        <v>3173614530</v>
      </c>
      <c r="E160" s="25">
        <f>SUM(E155:E159)</f>
        <v>3105654399</v>
      </c>
      <c r="F160" s="25">
        <f>SUM(F155:F159)</f>
        <v>2311918660</v>
      </c>
      <c r="G160" s="26">
        <f t="shared" si="27"/>
        <v>0.744422386710003</v>
      </c>
      <c r="H160" s="24">
        <f aca="true" t="shared" si="32" ref="H160:W160">SUM(H155:H159)</f>
        <v>406873900</v>
      </c>
      <c r="I160" s="25">
        <f t="shared" si="32"/>
        <v>170262584</v>
      </c>
      <c r="J160" s="25">
        <f t="shared" si="32"/>
        <v>114638615</v>
      </c>
      <c r="K160" s="24">
        <f t="shared" si="32"/>
        <v>691775099</v>
      </c>
      <c r="L160" s="24">
        <f t="shared" si="32"/>
        <v>178519567</v>
      </c>
      <c r="M160" s="25">
        <f t="shared" si="32"/>
        <v>134744426</v>
      </c>
      <c r="N160" s="25">
        <f t="shared" si="32"/>
        <v>585097166</v>
      </c>
      <c r="O160" s="24">
        <f t="shared" si="32"/>
        <v>898361159</v>
      </c>
      <c r="P160" s="24">
        <f t="shared" si="32"/>
        <v>321633542</v>
      </c>
      <c r="Q160" s="25">
        <f t="shared" si="32"/>
        <v>150866286</v>
      </c>
      <c r="R160" s="25">
        <f t="shared" si="32"/>
        <v>249282574</v>
      </c>
      <c r="S160" s="27">
        <f t="shared" si="32"/>
        <v>721782402</v>
      </c>
      <c r="T160" s="24">
        <f t="shared" si="32"/>
        <v>0</v>
      </c>
      <c r="U160" s="25">
        <f t="shared" si="32"/>
        <v>0</v>
      </c>
      <c r="V160" s="25">
        <f t="shared" si="32"/>
        <v>0</v>
      </c>
      <c r="W160" s="27">
        <f t="shared" si="32"/>
        <v>0</v>
      </c>
    </row>
    <row r="161" spans="1:23" ht="12.75">
      <c r="A161" s="14" t="s">
        <v>8</v>
      </c>
      <c r="B161" s="15" t="s">
        <v>309</v>
      </c>
      <c r="C161" s="16" t="s">
        <v>308</v>
      </c>
      <c r="D161" s="17">
        <v>345363913</v>
      </c>
      <c r="E161" s="18">
        <v>350147504</v>
      </c>
      <c r="F161" s="18">
        <v>281979905</v>
      </c>
      <c r="G161" s="19">
        <f t="shared" si="27"/>
        <v>0.8053174784304616</v>
      </c>
      <c r="H161" s="17">
        <v>96005197</v>
      </c>
      <c r="I161" s="18">
        <v>14910149</v>
      </c>
      <c r="J161" s="18">
        <v>17426047</v>
      </c>
      <c r="K161" s="17">
        <v>128341393</v>
      </c>
      <c r="L161" s="17">
        <v>17478665</v>
      </c>
      <c r="M161" s="18">
        <v>16437041</v>
      </c>
      <c r="N161" s="18">
        <v>35696949</v>
      </c>
      <c r="O161" s="17">
        <v>69612655</v>
      </c>
      <c r="P161" s="17">
        <v>16236303</v>
      </c>
      <c r="Q161" s="18">
        <v>33299541</v>
      </c>
      <c r="R161" s="18">
        <v>34490013</v>
      </c>
      <c r="S161" s="20">
        <v>84025857</v>
      </c>
      <c r="T161" s="17">
        <v>0</v>
      </c>
      <c r="U161" s="18">
        <v>0</v>
      </c>
      <c r="V161" s="18">
        <v>0</v>
      </c>
      <c r="W161" s="20">
        <v>0</v>
      </c>
    </row>
    <row r="162" spans="1:23" ht="12.75">
      <c r="A162" s="14" t="s">
        <v>8</v>
      </c>
      <c r="B162" s="15" t="s">
        <v>307</v>
      </c>
      <c r="C162" s="16" t="s">
        <v>306</v>
      </c>
      <c r="D162" s="17">
        <v>182181085</v>
      </c>
      <c r="E162" s="18">
        <v>180880946</v>
      </c>
      <c r="F162" s="18">
        <v>157520135</v>
      </c>
      <c r="G162" s="19">
        <f t="shared" si="27"/>
        <v>0.8708497964180263</v>
      </c>
      <c r="H162" s="17">
        <v>48145318</v>
      </c>
      <c r="I162" s="18">
        <v>2190858</v>
      </c>
      <c r="J162" s="18">
        <v>8618710</v>
      </c>
      <c r="K162" s="17">
        <v>58954886</v>
      </c>
      <c r="L162" s="17">
        <v>11865328</v>
      </c>
      <c r="M162" s="18">
        <v>5989955</v>
      </c>
      <c r="N162" s="18">
        <v>36485296</v>
      </c>
      <c r="O162" s="17">
        <v>54340579</v>
      </c>
      <c r="P162" s="17">
        <v>9322296</v>
      </c>
      <c r="Q162" s="18">
        <v>4000125</v>
      </c>
      <c r="R162" s="18">
        <v>30902249</v>
      </c>
      <c r="S162" s="20">
        <v>44224670</v>
      </c>
      <c r="T162" s="17">
        <v>0</v>
      </c>
      <c r="U162" s="18">
        <v>0</v>
      </c>
      <c r="V162" s="18">
        <v>0</v>
      </c>
      <c r="W162" s="20">
        <v>0</v>
      </c>
    </row>
    <row r="163" spans="1:23" ht="12.75">
      <c r="A163" s="14" t="s">
        <v>8</v>
      </c>
      <c r="B163" s="15" t="s">
        <v>305</v>
      </c>
      <c r="C163" s="16" t="s">
        <v>304</v>
      </c>
      <c r="D163" s="17">
        <v>247891291</v>
      </c>
      <c r="E163" s="18">
        <v>247891291</v>
      </c>
      <c r="F163" s="18">
        <v>247332463</v>
      </c>
      <c r="G163" s="19">
        <f t="shared" si="27"/>
        <v>0.9977456731224978</v>
      </c>
      <c r="H163" s="17">
        <v>77822999</v>
      </c>
      <c r="I163" s="18">
        <v>7089366</v>
      </c>
      <c r="J163" s="18">
        <v>8923107</v>
      </c>
      <c r="K163" s="17">
        <v>93835472</v>
      </c>
      <c r="L163" s="17">
        <v>8516615</v>
      </c>
      <c r="M163" s="18">
        <v>8896009</v>
      </c>
      <c r="N163" s="18">
        <v>64773500</v>
      </c>
      <c r="O163" s="17">
        <v>82186124</v>
      </c>
      <c r="P163" s="17">
        <v>8819328</v>
      </c>
      <c r="Q163" s="18">
        <v>2780680</v>
      </c>
      <c r="R163" s="18">
        <v>59710859</v>
      </c>
      <c r="S163" s="20">
        <v>71310867</v>
      </c>
      <c r="T163" s="17">
        <v>0</v>
      </c>
      <c r="U163" s="18">
        <v>0</v>
      </c>
      <c r="V163" s="18">
        <v>0</v>
      </c>
      <c r="W163" s="20">
        <v>0</v>
      </c>
    </row>
    <row r="164" spans="1:23" ht="12.75">
      <c r="A164" s="14" t="s">
        <v>8</v>
      </c>
      <c r="B164" s="15" t="s">
        <v>303</v>
      </c>
      <c r="C164" s="16" t="s">
        <v>302</v>
      </c>
      <c r="D164" s="17">
        <v>230878885</v>
      </c>
      <c r="E164" s="18">
        <v>218895996</v>
      </c>
      <c r="F164" s="18">
        <v>175101916</v>
      </c>
      <c r="G164" s="19">
        <f t="shared" si="27"/>
        <v>0.7999320188570284</v>
      </c>
      <c r="H164" s="17">
        <v>6035156</v>
      </c>
      <c r="I164" s="18">
        <v>9818547</v>
      </c>
      <c r="J164" s="18">
        <v>47142522</v>
      </c>
      <c r="K164" s="17">
        <v>62996225</v>
      </c>
      <c r="L164" s="17">
        <v>4961008</v>
      </c>
      <c r="M164" s="18">
        <v>6316177</v>
      </c>
      <c r="N164" s="18">
        <v>52980414</v>
      </c>
      <c r="O164" s="17">
        <v>64257599</v>
      </c>
      <c r="P164" s="17">
        <v>6787374</v>
      </c>
      <c r="Q164" s="18">
        <v>17654772</v>
      </c>
      <c r="R164" s="18">
        <v>23405946</v>
      </c>
      <c r="S164" s="20">
        <v>47848092</v>
      </c>
      <c r="T164" s="17">
        <v>0</v>
      </c>
      <c r="U164" s="18">
        <v>0</v>
      </c>
      <c r="V164" s="18">
        <v>0</v>
      </c>
      <c r="W164" s="20">
        <v>0</v>
      </c>
    </row>
    <row r="165" spans="1:23" ht="12.75">
      <c r="A165" s="14" t="s">
        <v>5</v>
      </c>
      <c r="B165" s="15" t="s">
        <v>301</v>
      </c>
      <c r="C165" s="16" t="s">
        <v>300</v>
      </c>
      <c r="D165" s="17">
        <v>764537301</v>
      </c>
      <c r="E165" s="18">
        <v>764537301</v>
      </c>
      <c r="F165" s="18">
        <v>346441302</v>
      </c>
      <c r="G165" s="19">
        <f t="shared" si="27"/>
        <v>0.4531385212295875</v>
      </c>
      <c r="H165" s="17">
        <v>5804709</v>
      </c>
      <c r="I165" s="18">
        <v>125141808</v>
      </c>
      <c r="J165" s="18">
        <v>7727290</v>
      </c>
      <c r="K165" s="17">
        <v>138673807</v>
      </c>
      <c r="L165" s="17">
        <v>6146289</v>
      </c>
      <c r="M165" s="18">
        <v>36423274</v>
      </c>
      <c r="N165" s="18">
        <v>55227048</v>
      </c>
      <c r="O165" s="17">
        <v>97796611</v>
      </c>
      <c r="P165" s="17">
        <v>7904623</v>
      </c>
      <c r="Q165" s="18">
        <v>26054261</v>
      </c>
      <c r="R165" s="18">
        <v>76012000</v>
      </c>
      <c r="S165" s="20">
        <v>109970884</v>
      </c>
      <c r="T165" s="17">
        <v>0</v>
      </c>
      <c r="U165" s="18">
        <v>0</v>
      </c>
      <c r="V165" s="18">
        <v>0</v>
      </c>
      <c r="W165" s="20">
        <v>0</v>
      </c>
    </row>
    <row r="166" spans="1:23" ht="12.75">
      <c r="A166" s="21"/>
      <c r="B166" s="22" t="s">
        <v>299</v>
      </c>
      <c r="C166" s="23"/>
      <c r="D166" s="24">
        <f>SUM(D161:D165)</f>
        <v>1770852475</v>
      </c>
      <c r="E166" s="25">
        <f>SUM(E161:E165)</f>
        <v>1762353038</v>
      </c>
      <c r="F166" s="25">
        <f>SUM(F161:F165)</f>
        <v>1208375721</v>
      </c>
      <c r="G166" s="26">
        <f t="shared" si="27"/>
        <v>0.6856604181709931</v>
      </c>
      <c r="H166" s="24">
        <f aca="true" t="shared" si="33" ref="H166:W166">SUM(H161:H165)</f>
        <v>233813379</v>
      </c>
      <c r="I166" s="25">
        <f t="shared" si="33"/>
        <v>159150728</v>
      </c>
      <c r="J166" s="25">
        <f t="shared" si="33"/>
        <v>89837676</v>
      </c>
      <c r="K166" s="24">
        <f t="shared" si="33"/>
        <v>482801783</v>
      </c>
      <c r="L166" s="24">
        <f t="shared" si="33"/>
        <v>48967905</v>
      </c>
      <c r="M166" s="25">
        <f t="shared" si="33"/>
        <v>74062456</v>
      </c>
      <c r="N166" s="25">
        <f t="shared" si="33"/>
        <v>245163207</v>
      </c>
      <c r="O166" s="24">
        <f t="shared" si="33"/>
        <v>368193568</v>
      </c>
      <c r="P166" s="24">
        <f t="shared" si="33"/>
        <v>49069924</v>
      </c>
      <c r="Q166" s="25">
        <f t="shared" si="33"/>
        <v>83789379</v>
      </c>
      <c r="R166" s="25">
        <f t="shared" si="33"/>
        <v>224521067</v>
      </c>
      <c r="S166" s="27">
        <f t="shared" si="33"/>
        <v>357380370</v>
      </c>
      <c r="T166" s="24">
        <f t="shared" si="33"/>
        <v>0</v>
      </c>
      <c r="U166" s="25">
        <f t="shared" si="33"/>
        <v>0</v>
      </c>
      <c r="V166" s="25">
        <f t="shared" si="33"/>
        <v>0</v>
      </c>
      <c r="W166" s="27">
        <f t="shared" si="33"/>
        <v>0</v>
      </c>
    </row>
    <row r="167" spans="1:23" ht="12.75">
      <c r="A167" s="21"/>
      <c r="B167" s="22" t="s">
        <v>298</v>
      </c>
      <c r="C167" s="23"/>
      <c r="D167" s="24">
        <f>SUM(D102,D104:D108,D110:D117,D119:D122,D124:D128,D130:D133,D135:D140,D142:D146,D148:D153,D155:D159,D161:D165)</f>
        <v>68164860022</v>
      </c>
      <c r="E167" s="25">
        <f>SUM(E102,E104:E108,E110:E117,E119:E122,E124:E128,E130:E133,E135:E140,E142:E146,E148:E153,E155:E159,E161:E165)</f>
        <v>65845453857</v>
      </c>
      <c r="F167" s="25">
        <f>SUM(F102,F104:F108,F110:F117,F119:F122,F124:F128,F130:F133,F135:F140,F142:F146,F148:F153,F155:F159,F161:F165)</f>
        <v>51650262161</v>
      </c>
      <c r="G167" s="26">
        <f t="shared" si="27"/>
        <v>0.7844165259027839</v>
      </c>
      <c r="H167" s="24">
        <f aca="true" t="shared" si="34" ref="H167:W167">SUM(H102,H104:H108,H110:H117,H119:H122,H124:H128,H130:H133,H135:H140,H142:H146,H148:H153,H155:H159,H161:H165)</f>
        <v>7637378168</v>
      </c>
      <c r="I167" s="25">
        <f t="shared" si="34"/>
        <v>6584505281</v>
      </c>
      <c r="J167" s="25">
        <f t="shared" si="34"/>
        <v>4227026117</v>
      </c>
      <c r="K167" s="24">
        <f t="shared" si="34"/>
        <v>18448909566</v>
      </c>
      <c r="L167" s="24">
        <f t="shared" si="34"/>
        <v>3859653048</v>
      </c>
      <c r="M167" s="25">
        <f t="shared" si="34"/>
        <v>4232300379</v>
      </c>
      <c r="N167" s="25">
        <f t="shared" si="34"/>
        <v>7097013672</v>
      </c>
      <c r="O167" s="24">
        <f t="shared" si="34"/>
        <v>15188967099</v>
      </c>
      <c r="P167" s="24">
        <f t="shared" si="34"/>
        <v>3939555881</v>
      </c>
      <c r="Q167" s="25">
        <f t="shared" si="34"/>
        <v>3670739379</v>
      </c>
      <c r="R167" s="25">
        <f t="shared" si="34"/>
        <v>10402090236</v>
      </c>
      <c r="S167" s="27">
        <f t="shared" si="34"/>
        <v>18012385496</v>
      </c>
      <c r="T167" s="24">
        <f t="shared" si="34"/>
        <v>0</v>
      </c>
      <c r="U167" s="25">
        <f t="shared" si="34"/>
        <v>0</v>
      </c>
      <c r="V167" s="25">
        <f t="shared" si="34"/>
        <v>0</v>
      </c>
      <c r="W167" s="27">
        <f t="shared" si="34"/>
        <v>0</v>
      </c>
    </row>
    <row r="168" spans="1:23" ht="12.75">
      <c r="A168" s="9"/>
      <c r="B168" s="10" t="s">
        <v>72</v>
      </c>
      <c r="C168" s="11"/>
      <c r="D168" s="28"/>
      <c r="E168" s="29"/>
      <c r="F168" s="29"/>
      <c r="G168" s="30"/>
      <c r="H168" s="28"/>
      <c r="I168" s="29"/>
      <c r="J168" s="29"/>
      <c r="K168" s="28"/>
      <c r="L168" s="28"/>
      <c r="M168" s="29"/>
      <c r="N168" s="29"/>
      <c r="O168" s="28"/>
      <c r="P168" s="28"/>
      <c r="Q168" s="29"/>
      <c r="R168" s="29"/>
      <c r="S168" s="31"/>
      <c r="T168" s="28"/>
      <c r="U168" s="29"/>
      <c r="V168" s="29"/>
      <c r="W168" s="31"/>
    </row>
    <row r="169" spans="1:23" ht="12.75">
      <c r="A169" s="13"/>
      <c r="B169" s="10" t="s">
        <v>297</v>
      </c>
      <c r="C169" s="11"/>
      <c r="D169" s="28"/>
      <c r="E169" s="29"/>
      <c r="F169" s="29"/>
      <c r="G169" s="30"/>
      <c r="H169" s="28"/>
      <c r="I169" s="29"/>
      <c r="J169" s="29"/>
      <c r="K169" s="28"/>
      <c r="L169" s="28"/>
      <c r="M169" s="29"/>
      <c r="N169" s="29"/>
      <c r="O169" s="28"/>
      <c r="P169" s="28"/>
      <c r="Q169" s="29"/>
      <c r="R169" s="29"/>
      <c r="S169" s="31"/>
      <c r="T169" s="28"/>
      <c r="U169" s="29"/>
      <c r="V169" s="29"/>
      <c r="W169" s="31"/>
    </row>
    <row r="170" spans="1:23" ht="12.75">
      <c r="A170" s="14" t="s">
        <v>8</v>
      </c>
      <c r="B170" s="15" t="s">
        <v>296</v>
      </c>
      <c r="C170" s="16" t="s">
        <v>295</v>
      </c>
      <c r="D170" s="17">
        <v>384336970</v>
      </c>
      <c r="E170" s="18">
        <v>384336970</v>
      </c>
      <c r="F170" s="18">
        <v>387088482</v>
      </c>
      <c r="G170" s="19">
        <f aca="true" t="shared" si="35" ref="G170:G202">IF($E170=0,0,$F170/$E170)</f>
        <v>1.0071591135247802</v>
      </c>
      <c r="H170" s="17">
        <v>143505469</v>
      </c>
      <c r="I170" s="18">
        <v>6078082</v>
      </c>
      <c r="J170" s="18">
        <v>4694314</v>
      </c>
      <c r="K170" s="17">
        <v>154277865</v>
      </c>
      <c r="L170" s="17">
        <v>12457388</v>
      </c>
      <c r="M170" s="18">
        <v>8112695</v>
      </c>
      <c r="N170" s="18">
        <v>102916778</v>
      </c>
      <c r="O170" s="17">
        <v>123486861</v>
      </c>
      <c r="P170" s="17">
        <v>5352028</v>
      </c>
      <c r="Q170" s="18">
        <v>7342544</v>
      </c>
      <c r="R170" s="18">
        <v>96629184</v>
      </c>
      <c r="S170" s="20">
        <v>109323756</v>
      </c>
      <c r="T170" s="17">
        <v>0</v>
      </c>
      <c r="U170" s="18">
        <v>0</v>
      </c>
      <c r="V170" s="18">
        <v>0</v>
      </c>
      <c r="W170" s="20">
        <v>0</v>
      </c>
    </row>
    <row r="171" spans="1:23" ht="12.75">
      <c r="A171" s="14" t="s">
        <v>8</v>
      </c>
      <c r="B171" s="15" t="s">
        <v>294</v>
      </c>
      <c r="C171" s="16" t="s">
        <v>293</v>
      </c>
      <c r="D171" s="17">
        <v>359833898</v>
      </c>
      <c r="E171" s="18">
        <v>386418338</v>
      </c>
      <c r="F171" s="18">
        <v>322817438</v>
      </c>
      <c r="G171" s="19">
        <f t="shared" si="35"/>
        <v>0.835409208762758</v>
      </c>
      <c r="H171" s="17">
        <v>98037454</v>
      </c>
      <c r="I171" s="18">
        <v>643593</v>
      </c>
      <c r="J171" s="18">
        <v>18289404</v>
      </c>
      <c r="K171" s="17">
        <v>116970451</v>
      </c>
      <c r="L171" s="17">
        <v>12384793</v>
      </c>
      <c r="M171" s="18">
        <v>4885252</v>
      </c>
      <c r="N171" s="18">
        <v>75990096</v>
      </c>
      <c r="O171" s="17">
        <v>93260141</v>
      </c>
      <c r="P171" s="17">
        <v>5340500</v>
      </c>
      <c r="Q171" s="18">
        <v>36618401</v>
      </c>
      <c r="R171" s="18">
        <v>70627945</v>
      </c>
      <c r="S171" s="20">
        <v>112586846</v>
      </c>
      <c r="T171" s="17">
        <v>0</v>
      </c>
      <c r="U171" s="18">
        <v>0</v>
      </c>
      <c r="V171" s="18">
        <v>0</v>
      </c>
      <c r="W171" s="20">
        <v>0</v>
      </c>
    </row>
    <row r="172" spans="1:23" ht="12.75">
      <c r="A172" s="14" t="s">
        <v>8</v>
      </c>
      <c r="B172" s="15" t="s">
        <v>292</v>
      </c>
      <c r="C172" s="16" t="s">
        <v>291</v>
      </c>
      <c r="D172" s="17">
        <v>1149941726</v>
      </c>
      <c r="E172" s="18">
        <v>1165772034</v>
      </c>
      <c r="F172" s="18">
        <v>935966983</v>
      </c>
      <c r="G172" s="19">
        <f t="shared" si="35"/>
        <v>0.8028730795578511</v>
      </c>
      <c r="H172" s="17">
        <v>241707512</v>
      </c>
      <c r="I172" s="18">
        <v>51959223</v>
      </c>
      <c r="J172" s="18">
        <v>62392563</v>
      </c>
      <c r="K172" s="17">
        <v>356059298</v>
      </c>
      <c r="L172" s="17">
        <v>45157323</v>
      </c>
      <c r="M172" s="18">
        <v>68541220</v>
      </c>
      <c r="N172" s="18">
        <v>189518882</v>
      </c>
      <c r="O172" s="17">
        <v>303217425</v>
      </c>
      <c r="P172" s="17">
        <v>53555178</v>
      </c>
      <c r="Q172" s="18">
        <v>56779640</v>
      </c>
      <c r="R172" s="18">
        <v>166355442</v>
      </c>
      <c r="S172" s="20">
        <v>276690260</v>
      </c>
      <c r="T172" s="17">
        <v>0</v>
      </c>
      <c r="U172" s="18">
        <v>0</v>
      </c>
      <c r="V172" s="18">
        <v>0</v>
      </c>
      <c r="W172" s="20">
        <v>0</v>
      </c>
    </row>
    <row r="173" spans="1:23" ht="12.75">
      <c r="A173" s="14" t="s">
        <v>8</v>
      </c>
      <c r="B173" s="15" t="s">
        <v>290</v>
      </c>
      <c r="C173" s="16" t="s">
        <v>289</v>
      </c>
      <c r="D173" s="17">
        <v>522890701</v>
      </c>
      <c r="E173" s="18">
        <v>523672701</v>
      </c>
      <c r="F173" s="18">
        <v>359455876</v>
      </c>
      <c r="G173" s="19">
        <f t="shared" si="35"/>
        <v>0.686413241159195</v>
      </c>
      <c r="H173" s="17">
        <v>71665648</v>
      </c>
      <c r="I173" s="18">
        <v>33368570</v>
      </c>
      <c r="J173" s="18">
        <v>27520495</v>
      </c>
      <c r="K173" s="17">
        <v>132554713</v>
      </c>
      <c r="L173" s="17">
        <v>21793471</v>
      </c>
      <c r="M173" s="18">
        <v>23528467</v>
      </c>
      <c r="N173" s="18">
        <v>65304980</v>
      </c>
      <c r="O173" s="17">
        <v>110626918</v>
      </c>
      <c r="P173" s="17">
        <v>32005611</v>
      </c>
      <c r="Q173" s="18">
        <v>25834053</v>
      </c>
      <c r="R173" s="18">
        <v>58434581</v>
      </c>
      <c r="S173" s="20">
        <v>116274245</v>
      </c>
      <c r="T173" s="17">
        <v>0</v>
      </c>
      <c r="U173" s="18">
        <v>0</v>
      </c>
      <c r="V173" s="18">
        <v>0</v>
      </c>
      <c r="W173" s="20">
        <v>0</v>
      </c>
    </row>
    <row r="174" spans="1:23" ht="12.75">
      <c r="A174" s="14" t="s">
        <v>8</v>
      </c>
      <c r="B174" s="15" t="s">
        <v>288</v>
      </c>
      <c r="C174" s="16" t="s">
        <v>287</v>
      </c>
      <c r="D174" s="17">
        <v>203512942</v>
      </c>
      <c r="E174" s="18">
        <v>218730293</v>
      </c>
      <c r="F174" s="18">
        <v>198724724</v>
      </c>
      <c r="G174" s="19">
        <f t="shared" si="35"/>
        <v>0.9085377305282538</v>
      </c>
      <c r="H174" s="17">
        <v>48853698</v>
      </c>
      <c r="I174" s="18">
        <v>9283270</v>
      </c>
      <c r="J174" s="18">
        <v>15990938</v>
      </c>
      <c r="K174" s="17">
        <v>74127906</v>
      </c>
      <c r="L174" s="17">
        <v>13650086</v>
      </c>
      <c r="M174" s="18">
        <v>13971706</v>
      </c>
      <c r="N174" s="18">
        <v>43556235</v>
      </c>
      <c r="O174" s="17">
        <v>71178027</v>
      </c>
      <c r="P174" s="17">
        <v>8106654</v>
      </c>
      <c r="Q174" s="18">
        <v>11051937</v>
      </c>
      <c r="R174" s="18">
        <v>34260200</v>
      </c>
      <c r="S174" s="20">
        <v>53418791</v>
      </c>
      <c r="T174" s="17">
        <v>0</v>
      </c>
      <c r="U174" s="18">
        <v>0</v>
      </c>
      <c r="V174" s="18">
        <v>0</v>
      </c>
      <c r="W174" s="20">
        <v>0</v>
      </c>
    </row>
    <row r="175" spans="1:23" ht="12.75">
      <c r="A175" s="14" t="s">
        <v>5</v>
      </c>
      <c r="B175" s="15" t="s">
        <v>286</v>
      </c>
      <c r="C175" s="16" t="s">
        <v>285</v>
      </c>
      <c r="D175" s="17">
        <v>1586309250</v>
      </c>
      <c r="E175" s="18">
        <v>235218738</v>
      </c>
      <c r="F175" s="18">
        <v>1152510628</v>
      </c>
      <c r="G175" s="19">
        <f t="shared" si="35"/>
        <v>4.899739866812822</v>
      </c>
      <c r="H175" s="17">
        <v>290168320</v>
      </c>
      <c r="I175" s="18">
        <v>18561093</v>
      </c>
      <c r="J175" s="18">
        <v>18561093</v>
      </c>
      <c r="K175" s="17">
        <v>327290506</v>
      </c>
      <c r="L175" s="17">
        <v>57164176</v>
      </c>
      <c r="M175" s="18">
        <v>3854539</v>
      </c>
      <c r="N175" s="18">
        <v>384129850</v>
      </c>
      <c r="O175" s="17">
        <v>445148565</v>
      </c>
      <c r="P175" s="17">
        <v>139581394</v>
      </c>
      <c r="Q175" s="18">
        <v>38053723</v>
      </c>
      <c r="R175" s="18">
        <v>202436440</v>
      </c>
      <c r="S175" s="20">
        <v>380071557</v>
      </c>
      <c r="T175" s="17">
        <v>0</v>
      </c>
      <c r="U175" s="18">
        <v>0</v>
      </c>
      <c r="V175" s="18">
        <v>0</v>
      </c>
      <c r="W175" s="20">
        <v>0</v>
      </c>
    </row>
    <row r="176" spans="1:23" ht="12.75">
      <c r="A176" s="21"/>
      <c r="B176" s="22" t="s">
        <v>284</v>
      </c>
      <c r="C176" s="23"/>
      <c r="D176" s="24">
        <f>SUM(D170:D175)</f>
        <v>4206825487</v>
      </c>
      <c r="E176" s="25">
        <f>SUM(E170:E175)</f>
        <v>2914149074</v>
      </c>
      <c r="F176" s="25">
        <f>SUM(F170:F175)</f>
        <v>3356564131</v>
      </c>
      <c r="G176" s="26">
        <f t="shared" si="35"/>
        <v>1.151816206297482</v>
      </c>
      <c r="H176" s="24">
        <f aca="true" t="shared" si="36" ref="H176:W176">SUM(H170:H175)</f>
        <v>893938101</v>
      </c>
      <c r="I176" s="25">
        <f t="shared" si="36"/>
        <v>119893831</v>
      </c>
      <c r="J176" s="25">
        <f t="shared" si="36"/>
        <v>147448807</v>
      </c>
      <c r="K176" s="24">
        <f t="shared" si="36"/>
        <v>1161280739</v>
      </c>
      <c r="L176" s="24">
        <f t="shared" si="36"/>
        <v>162607237</v>
      </c>
      <c r="M176" s="25">
        <f t="shared" si="36"/>
        <v>122893879</v>
      </c>
      <c r="N176" s="25">
        <f t="shared" si="36"/>
        <v>861416821</v>
      </c>
      <c r="O176" s="24">
        <f t="shared" si="36"/>
        <v>1146917937</v>
      </c>
      <c r="P176" s="24">
        <f t="shared" si="36"/>
        <v>243941365</v>
      </c>
      <c r="Q176" s="25">
        <f t="shared" si="36"/>
        <v>175680298</v>
      </c>
      <c r="R176" s="25">
        <f t="shared" si="36"/>
        <v>628743792</v>
      </c>
      <c r="S176" s="27">
        <f t="shared" si="36"/>
        <v>1048365455</v>
      </c>
      <c r="T176" s="24">
        <f t="shared" si="36"/>
        <v>0</v>
      </c>
      <c r="U176" s="25">
        <f t="shared" si="36"/>
        <v>0</v>
      </c>
      <c r="V176" s="25">
        <f t="shared" si="36"/>
        <v>0</v>
      </c>
      <c r="W176" s="27">
        <f t="shared" si="36"/>
        <v>0</v>
      </c>
    </row>
    <row r="177" spans="1:23" ht="12.75">
      <c r="A177" s="14" t="s">
        <v>8</v>
      </c>
      <c r="B177" s="15" t="s">
        <v>283</v>
      </c>
      <c r="C177" s="16" t="s">
        <v>282</v>
      </c>
      <c r="D177" s="17">
        <v>343533000</v>
      </c>
      <c r="E177" s="18">
        <v>343533000</v>
      </c>
      <c r="F177" s="18">
        <v>250629901</v>
      </c>
      <c r="G177" s="19">
        <f t="shared" si="35"/>
        <v>0.7295657214881831</v>
      </c>
      <c r="H177" s="17">
        <v>72478424</v>
      </c>
      <c r="I177" s="18">
        <v>8393655</v>
      </c>
      <c r="J177" s="18">
        <v>15273784</v>
      </c>
      <c r="K177" s="17">
        <v>96145863</v>
      </c>
      <c r="L177" s="17">
        <v>10044893</v>
      </c>
      <c r="M177" s="18">
        <v>10565243</v>
      </c>
      <c r="N177" s="18">
        <v>59840243</v>
      </c>
      <c r="O177" s="17">
        <v>80450379</v>
      </c>
      <c r="P177" s="17">
        <v>11093514</v>
      </c>
      <c r="Q177" s="18">
        <v>14648363</v>
      </c>
      <c r="R177" s="18">
        <v>48291782</v>
      </c>
      <c r="S177" s="20">
        <v>74033659</v>
      </c>
      <c r="T177" s="17">
        <v>0</v>
      </c>
      <c r="U177" s="18">
        <v>0</v>
      </c>
      <c r="V177" s="18">
        <v>0</v>
      </c>
      <c r="W177" s="20">
        <v>0</v>
      </c>
    </row>
    <row r="178" spans="1:23" ht="12.75">
      <c r="A178" s="14" t="s">
        <v>8</v>
      </c>
      <c r="B178" s="15" t="s">
        <v>281</v>
      </c>
      <c r="C178" s="16" t="s">
        <v>280</v>
      </c>
      <c r="D178" s="17">
        <v>883938721</v>
      </c>
      <c r="E178" s="18">
        <v>814016719</v>
      </c>
      <c r="F178" s="18">
        <v>409893389</v>
      </c>
      <c r="G178" s="19">
        <f t="shared" si="35"/>
        <v>0.5035441894897984</v>
      </c>
      <c r="H178" s="17">
        <v>170770449</v>
      </c>
      <c r="I178" s="18">
        <v>25590951</v>
      </c>
      <c r="J178" s="18">
        <v>28671376</v>
      </c>
      <c r="K178" s="17">
        <v>225032776</v>
      </c>
      <c r="L178" s="17">
        <v>35429826</v>
      </c>
      <c r="M178" s="18">
        <v>34980922</v>
      </c>
      <c r="N178" s="18">
        <v>21992574</v>
      </c>
      <c r="O178" s="17">
        <v>92403322</v>
      </c>
      <c r="P178" s="17">
        <v>28946137</v>
      </c>
      <c r="Q178" s="18">
        <v>32711413</v>
      </c>
      <c r="R178" s="18">
        <v>30799741</v>
      </c>
      <c r="S178" s="20">
        <v>92457291</v>
      </c>
      <c r="T178" s="17">
        <v>0</v>
      </c>
      <c r="U178" s="18">
        <v>0</v>
      </c>
      <c r="V178" s="18">
        <v>0</v>
      </c>
      <c r="W178" s="20">
        <v>0</v>
      </c>
    </row>
    <row r="179" spans="1:23" ht="12.75">
      <c r="A179" s="14" t="s">
        <v>8</v>
      </c>
      <c r="B179" s="15" t="s">
        <v>279</v>
      </c>
      <c r="C179" s="16" t="s">
        <v>278</v>
      </c>
      <c r="D179" s="17">
        <v>919450128</v>
      </c>
      <c r="E179" s="18">
        <v>968527000</v>
      </c>
      <c r="F179" s="18">
        <v>627860163</v>
      </c>
      <c r="G179" s="19">
        <f t="shared" si="35"/>
        <v>0.6482629425922044</v>
      </c>
      <c r="H179" s="17">
        <v>167361605</v>
      </c>
      <c r="I179" s="18">
        <v>48435233</v>
      </c>
      <c r="J179" s="18">
        <v>36637504</v>
      </c>
      <c r="K179" s="17">
        <v>252434342</v>
      </c>
      <c r="L179" s="17">
        <v>40794371</v>
      </c>
      <c r="M179" s="18">
        <v>45495468</v>
      </c>
      <c r="N179" s="18">
        <v>103591330</v>
      </c>
      <c r="O179" s="17">
        <v>189881169</v>
      </c>
      <c r="P179" s="17">
        <v>32453040</v>
      </c>
      <c r="Q179" s="18">
        <v>36337263</v>
      </c>
      <c r="R179" s="18">
        <v>116754349</v>
      </c>
      <c r="S179" s="20">
        <v>185544652</v>
      </c>
      <c r="T179" s="17">
        <v>0</v>
      </c>
      <c r="U179" s="18">
        <v>0</v>
      </c>
      <c r="V179" s="18">
        <v>0</v>
      </c>
      <c r="W179" s="20">
        <v>0</v>
      </c>
    </row>
    <row r="180" spans="1:23" ht="12.75">
      <c r="A180" s="14" t="s">
        <v>8</v>
      </c>
      <c r="B180" s="15" t="s">
        <v>277</v>
      </c>
      <c r="C180" s="16" t="s">
        <v>276</v>
      </c>
      <c r="D180" s="17">
        <v>451251250</v>
      </c>
      <c r="E180" s="18">
        <v>451251250</v>
      </c>
      <c r="F180" s="18">
        <v>291955951</v>
      </c>
      <c r="G180" s="19">
        <f t="shared" si="35"/>
        <v>0.6469920050082963</v>
      </c>
      <c r="H180" s="17">
        <v>131695959</v>
      </c>
      <c r="I180" s="18">
        <v>12844734</v>
      </c>
      <c r="J180" s="18">
        <v>2043807</v>
      </c>
      <c r="K180" s="17">
        <v>146584500</v>
      </c>
      <c r="L180" s="17">
        <v>6636427</v>
      </c>
      <c r="M180" s="18">
        <v>1800483</v>
      </c>
      <c r="N180" s="18">
        <v>135350268</v>
      </c>
      <c r="O180" s="17">
        <v>143787178</v>
      </c>
      <c r="P180" s="17">
        <v>1584273</v>
      </c>
      <c r="Q180" s="18">
        <v>0</v>
      </c>
      <c r="R180" s="18">
        <v>0</v>
      </c>
      <c r="S180" s="20">
        <v>1584273</v>
      </c>
      <c r="T180" s="17">
        <v>0</v>
      </c>
      <c r="U180" s="18">
        <v>0</v>
      </c>
      <c r="V180" s="18">
        <v>0</v>
      </c>
      <c r="W180" s="20">
        <v>0</v>
      </c>
    </row>
    <row r="181" spans="1:23" ht="12.75">
      <c r="A181" s="14" t="s">
        <v>5</v>
      </c>
      <c r="B181" s="15" t="s">
        <v>275</v>
      </c>
      <c r="C181" s="16" t="s">
        <v>274</v>
      </c>
      <c r="D181" s="17">
        <v>1460306124</v>
      </c>
      <c r="E181" s="18">
        <v>1522012388</v>
      </c>
      <c r="F181" s="18">
        <v>1394318633</v>
      </c>
      <c r="G181" s="19">
        <f t="shared" si="35"/>
        <v>0.9161020264967777</v>
      </c>
      <c r="H181" s="17">
        <v>35333048</v>
      </c>
      <c r="I181" s="18">
        <v>33752062</v>
      </c>
      <c r="J181" s="18">
        <v>4439687</v>
      </c>
      <c r="K181" s="17">
        <v>73524797</v>
      </c>
      <c r="L181" s="17">
        <v>3766200</v>
      </c>
      <c r="M181" s="18">
        <v>56404889</v>
      </c>
      <c r="N181" s="18">
        <v>966889089</v>
      </c>
      <c r="O181" s="17">
        <v>1027060178</v>
      </c>
      <c r="P181" s="17">
        <v>44109690</v>
      </c>
      <c r="Q181" s="18">
        <v>43751881</v>
      </c>
      <c r="R181" s="18">
        <v>205872087</v>
      </c>
      <c r="S181" s="20">
        <v>293733658</v>
      </c>
      <c r="T181" s="17">
        <v>0</v>
      </c>
      <c r="U181" s="18">
        <v>0</v>
      </c>
      <c r="V181" s="18">
        <v>0</v>
      </c>
      <c r="W181" s="20">
        <v>0</v>
      </c>
    </row>
    <row r="182" spans="1:23" ht="12.75">
      <c r="A182" s="21"/>
      <c r="B182" s="22" t="s">
        <v>273</v>
      </c>
      <c r="C182" s="23"/>
      <c r="D182" s="24">
        <f>SUM(D177:D181)</f>
        <v>4058479223</v>
      </c>
      <c r="E182" s="25">
        <f>SUM(E177:E181)</f>
        <v>4099340357</v>
      </c>
      <c r="F182" s="25">
        <f>SUM(F177:F181)</f>
        <v>2974658037</v>
      </c>
      <c r="G182" s="26">
        <f t="shared" si="35"/>
        <v>0.7256430981439486</v>
      </c>
      <c r="H182" s="24">
        <f aca="true" t="shared" si="37" ref="H182:W182">SUM(H177:H181)</f>
        <v>577639485</v>
      </c>
      <c r="I182" s="25">
        <f t="shared" si="37"/>
        <v>129016635</v>
      </c>
      <c r="J182" s="25">
        <f t="shared" si="37"/>
        <v>87066158</v>
      </c>
      <c r="K182" s="24">
        <f t="shared" si="37"/>
        <v>793722278</v>
      </c>
      <c r="L182" s="24">
        <f t="shared" si="37"/>
        <v>96671717</v>
      </c>
      <c r="M182" s="25">
        <f t="shared" si="37"/>
        <v>149247005</v>
      </c>
      <c r="N182" s="25">
        <f t="shared" si="37"/>
        <v>1287663504</v>
      </c>
      <c r="O182" s="24">
        <f t="shared" si="37"/>
        <v>1533582226</v>
      </c>
      <c r="P182" s="24">
        <f t="shared" si="37"/>
        <v>118186654</v>
      </c>
      <c r="Q182" s="25">
        <f t="shared" si="37"/>
        <v>127448920</v>
      </c>
      <c r="R182" s="25">
        <f t="shared" si="37"/>
        <v>401717959</v>
      </c>
      <c r="S182" s="27">
        <f t="shared" si="37"/>
        <v>647353533</v>
      </c>
      <c r="T182" s="24">
        <f t="shared" si="37"/>
        <v>0</v>
      </c>
      <c r="U182" s="25">
        <f t="shared" si="37"/>
        <v>0</v>
      </c>
      <c r="V182" s="25">
        <f t="shared" si="37"/>
        <v>0</v>
      </c>
      <c r="W182" s="27">
        <f t="shared" si="37"/>
        <v>0</v>
      </c>
    </row>
    <row r="183" spans="1:23" ht="12.75">
      <c r="A183" s="14" t="s">
        <v>8</v>
      </c>
      <c r="B183" s="15" t="s">
        <v>272</v>
      </c>
      <c r="C183" s="16" t="s">
        <v>271</v>
      </c>
      <c r="D183" s="17">
        <v>318988496</v>
      </c>
      <c r="E183" s="18">
        <v>318988496</v>
      </c>
      <c r="F183" s="18">
        <v>254075985</v>
      </c>
      <c r="G183" s="19">
        <f t="shared" si="35"/>
        <v>0.7965051661298782</v>
      </c>
      <c r="H183" s="17">
        <v>116763884</v>
      </c>
      <c r="I183" s="18">
        <v>659374</v>
      </c>
      <c r="J183" s="18">
        <v>5016593</v>
      </c>
      <c r="K183" s="17">
        <v>122439851</v>
      </c>
      <c r="L183" s="17">
        <v>3868704</v>
      </c>
      <c r="M183" s="18">
        <v>2958066</v>
      </c>
      <c r="N183" s="18">
        <v>70365065</v>
      </c>
      <c r="O183" s="17">
        <v>77191835</v>
      </c>
      <c r="P183" s="17">
        <v>3147849</v>
      </c>
      <c r="Q183" s="18">
        <v>1632626</v>
      </c>
      <c r="R183" s="18">
        <v>49663824</v>
      </c>
      <c r="S183" s="20">
        <v>54444299</v>
      </c>
      <c r="T183" s="17">
        <v>0</v>
      </c>
      <c r="U183" s="18">
        <v>0</v>
      </c>
      <c r="V183" s="18">
        <v>0</v>
      </c>
      <c r="W183" s="20">
        <v>0</v>
      </c>
    </row>
    <row r="184" spans="1:23" ht="12.75">
      <c r="A184" s="14" t="s">
        <v>8</v>
      </c>
      <c r="B184" s="15" t="s">
        <v>270</v>
      </c>
      <c r="C184" s="16" t="s">
        <v>269</v>
      </c>
      <c r="D184" s="17">
        <v>210726781</v>
      </c>
      <c r="E184" s="18">
        <v>237779314</v>
      </c>
      <c r="F184" s="18">
        <v>166888799</v>
      </c>
      <c r="G184" s="19">
        <f t="shared" si="35"/>
        <v>0.7018642462733322</v>
      </c>
      <c r="H184" s="17">
        <v>55537531</v>
      </c>
      <c r="I184" s="18">
        <v>2354574</v>
      </c>
      <c r="J184" s="18">
        <v>2232344</v>
      </c>
      <c r="K184" s="17">
        <v>60124449</v>
      </c>
      <c r="L184" s="17">
        <v>2563714</v>
      </c>
      <c r="M184" s="18">
        <v>2675878</v>
      </c>
      <c r="N184" s="18">
        <v>29284059</v>
      </c>
      <c r="O184" s="17">
        <v>34523651</v>
      </c>
      <c r="P184" s="17">
        <v>3012797</v>
      </c>
      <c r="Q184" s="18">
        <v>3195689</v>
      </c>
      <c r="R184" s="18">
        <v>66032213</v>
      </c>
      <c r="S184" s="20">
        <v>72240699</v>
      </c>
      <c r="T184" s="17">
        <v>0</v>
      </c>
      <c r="U184" s="18">
        <v>0</v>
      </c>
      <c r="V184" s="18">
        <v>0</v>
      </c>
      <c r="W184" s="20">
        <v>0</v>
      </c>
    </row>
    <row r="185" spans="1:23" ht="12.75">
      <c r="A185" s="14" t="s">
        <v>8</v>
      </c>
      <c r="B185" s="15" t="s">
        <v>268</v>
      </c>
      <c r="C185" s="16" t="s">
        <v>267</v>
      </c>
      <c r="D185" s="17">
        <v>3943217001</v>
      </c>
      <c r="E185" s="18">
        <v>4052109419</v>
      </c>
      <c r="F185" s="18">
        <v>2423815972</v>
      </c>
      <c r="G185" s="19">
        <f t="shared" si="35"/>
        <v>0.5981615305438029</v>
      </c>
      <c r="H185" s="17">
        <v>291315358</v>
      </c>
      <c r="I185" s="18">
        <v>252053965</v>
      </c>
      <c r="J185" s="18">
        <v>294569448</v>
      </c>
      <c r="K185" s="17">
        <v>837938771</v>
      </c>
      <c r="L185" s="17">
        <v>244971826</v>
      </c>
      <c r="M185" s="18">
        <v>264987643</v>
      </c>
      <c r="N185" s="18">
        <v>266123001</v>
      </c>
      <c r="O185" s="17">
        <v>776082470</v>
      </c>
      <c r="P185" s="17">
        <v>233102528</v>
      </c>
      <c r="Q185" s="18">
        <v>259266111</v>
      </c>
      <c r="R185" s="18">
        <v>317426092</v>
      </c>
      <c r="S185" s="20">
        <v>809794731</v>
      </c>
      <c r="T185" s="17">
        <v>0</v>
      </c>
      <c r="U185" s="18">
        <v>0</v>
      </c>
      <c r="V185" s="18">
        <v>0</v>
      </c>
      <c r="W185" s="20">
        <v>0</v>
      </c>
    </row>
    <row r="186" spans="1:23" ht="12.75">
      <c r="A186" s="14" t="s">
        <v>8</v>
      </c>
      <c r="B186" s="15" t="s">
        <v>266</v>
      </c>
      <c r="C186" s="16" t="s">
        <v>265</v>
      </c>
      <c r="D186" s="17">
        <v>545761994</v>
      </c>
      <c r="E186" s="18">
        <v>574759614</v>
      </c>
      <c r="F186" s="18">
        <v>226906169</v>
      </c>
      <c r="G186" s="19">
        <f t="shared" si="35"/>
        <v>0.3947844689727974</v>
      </c>
      <c r="H186" s="17">
        <v>91633942</v>
      </c>
      <c r="I186" s="18">
        <v>19005895</v>
      </c>
      <c r="J186" s="18">
        <v>11163291</v>
      </c>
      <c r="K186" s="17">
        <v>121803128</v>
      </c>
      <c r="L186" s="17">
        <v>11953617</v>
      </c>
      <c r="M186" s="18">
        <v>15220790</v>
      </c>
      <c r="N186" s="18">
        <v>62450058</v>
      </c>
      <c r="O186" s="17">
        <v>89624465</v>
      </c>
      <c r="P186" s="17">
        <v>14858536</v>
      </c>
      <c r="Q186" s="18">
        <v>620040</v>
      </c>
      <c r="R186" s="18">
        <v>0</v>
      </c>
      <c r="S186" s="20">
        <v>15478576</v>
      </c>
      <c r="T186" s="17">
        <v>0</v>
      </c>
      <c r="U186" s="18">
        <v>0</v>
      </c>
      <c r="V186" s="18">
        <v>0</v>
      </c>
      <c r="W186" s="20">
        <v>0</v>
      </c>
    </row>
    <row r="187" spans="1:23" ht="12.75">
      <c r="A187" s="14" t="s">
        <v>5</v>
      </c>
      <c r="B187" s="15" t="s">
        <v>264</v>
      </c>
      <c r="C187" s="16" t="s">
        <v>263</v>
      </c>
      <c r="D187" s="17">
        <v>942014000</v>
      </c>
      <c r="E187" s="18">
        <v>1035970000</v>
      </c>
      <c r="F187" s="18">
        <v>756921531</v>
      </c>
      <c r="G187" s="19">
        <f t="shared" si="35"/>
        <v>0.7306403959574119</v>
      </c>
      <c r="H187" s="17">
        <v>191192074</v>
      </c>
      <c r="I187" s="18">
        <v>111129</v>
      </c>
      <c r="J187" s="18">
        <v>63220946</v>
      </c>
      <c r="K187" s="17">
        <v>254524149</v>
      </c>
      <c r="L187" s="17">
        <v>10886020</v>
      </c>
      <c r="M187" s="18">
        <v>27976815</v>
      </c>
      <c r="N187" s="18">
        <v>263156509</v>
      </c>
      <c r="O187" s="17">
        <v>302019344</v>
      </c>
      <c r="P187" s="17">
        <v>48514740</v>
      </c>
      <c r="Q187" s="18">
        <v>9221172</v>
      </c>
      <c r="R187" s="18">
        <v>142642126</v>
      </c>
      <c r="S187" s="20">
        <v>200378038</v>
      </c>
      <c r="T187" s="17">
        <v>0</v>
      </c>
      <c r="U187" s="18">
        <v>0</v>
      </c>
      <c r="V187" s="18">
        <v>0</v>
      </c>
      <c r="W187" s="20">
        <v>0</v>
      </c>
    </row>
    <row r="188" spans="1:23" ht="12.75">
      <c r="A188" s="21"/>
      <c r="B188" s="22" t="s">
        <v>262</v>
      </c>
      <c r="C188" s="23"/>
      <c r="D188" s="24">
        <f>SUM(D183:D187)</f>
        <v>5960708272</v>
      </c>
      <c r="E188" s="25">
        <f>SUM(E183:E187)</f>
        <v>6219606843</v>
      </c>
      <c r="F188" s="25">
        <f>SUM(F183:F187)</f>
        <v>3828608456</v>
      </c>
      <c r="G188" s="26">
        <f t="shared" si="35"/>
        <v>0.6155708154300775</v>
      </c>
      <c r="H188" s="24">
        <f aca="true" t="shared" si="38" ref="H188:W188">SUM(H183:H187)</f>
        <v>746442789</v>
      </c>
      <c r="I188" s="25">
        <f t="shared" si="38"/>
        <v>274184937</v>
      </c>
      <c r="J188" s="25">
        <f t="shared" si="38"/>
        <v>376202622</v>
      </c>
      <c r="K188" s="24">
        <f t="shared" si="38"/>
        <v>1396830348</v>
      </c>
      <c r="L188" s="24">
        <f t="shared" si="38"/>
        <v>274243881</v>
      </c>
      <c r="M188" s="25">
        <f t="shared" si="38"/>
        <v>313819192</v>
      </c>
      <c r="N188" s="25">
        <f t="shared" si="38"/>
        <v>691378692</v>
      </c>
      <c r="O188" s="24">
        <f t="shared" si="38"/>
        <v>1279441765</v>
      </c>
      <c r="P188" s="24">
        <f t="shared" si="38"/>
        <v>302636450</v>
      </c>
      <c r="Q188" s="25">
        <f t="shared" si="38"/>
        <v>273935638</v>
      </c>
      <c r="R188" s="25">
        <f t="shared" si="38"/>
        <v>575764255</v>
      </c>
      <c r="S188" s="27">
        <f t="shared" si="38"/>
        <v>1152336343</v>
      </c>
      <c r="T188" s="24">
        <f t="shared" si="38"/>
        <v>0</v>
      </c>
      <c r="U188" s="25">
        <f t="shared" si="38"/>
        <v>0</v>
      </c>
      <c r="V188" s="25">
        <f t="shared" si="38"/>
        <v>0</v>
      </c>
      <c r="W188" s="27">
        <f t="shared" si="38"/>
        <v>0</v>
      </c>
    </row>
    <row r="189" spans="1:23" ht="12.75">
      <c r="A189" s="14" t="s">
        <v>8</v>
      </c>
      <c r="B189" s="15" t="s">
        <v>261</v>
      </c>
      <c r="C189" s="16" t="s">
        <v>260</v>
      </c>
      <c r="D189" s="17">
        <v>317845571</v>
      </c>
      <c r="E189" s="18">
        <v>324370291</v>
      </c>
      <c r="F189" s="18">
        <v>185703560</v>
      </c>
      <c r="G189" s="19">
        <f t="shared" si="35"/>
        <v>0.5725048352224095</v>
      </c>
      <c r="H189" s="17">
        <v>43937008</v>
      </c>
      <c r="I189" s="18">
        <v>14656855</v>
      </c>
      <c r="J189" s="18">
        <v>15952320</v>
      </c>
      <c r="K189" s="17">
        <v>74546183</v>
      </c>
      <c r="L189" s="17">
        <v>13783627</v>
      </c>
      <c r="M189" s="18">
        <v>7371341</v>
      </c>
      <c r="N189" s="18">
        <v>36976212</v>
      </c>
      <c r="O189" s="17">
        <v>58131180</v>
      </c>
      <c r="P189" s="17">
        <v>21363620</v>
      </c>
      <c r="Q189" s="18">
        <v>0</v>
      </c>
      <c r="R189" s="18">
        <v>31662577</v>
      </c>
      <c r="S189" s="20">
        <v>53026197</v>
      </c>
      <c r="T189" s="17">
        <v>0</v>
      </c>
      <c r="U189" s="18">
        <v>0</v>
      </c>
      <c r="V189" s="18">
        <v>0</v>
      </c>
      <c r="W189" s="20">
        <v>0</v>
      </c>
    </row>
    <row r="190" spans="1:23" ht="12.75">
      <c r="A190" s="14" t="s">
        <v>8</v>
      </c>
      <c r="B190" s="15" t="s">
        <v>259</v>
      </c>
      <c r="C190" s="16" t="s">
        <v>258</v>
      </c>
      <c r="D190" s="17">
        <v>566684502</v>
      </c>
      <c r="E190" s="18">
        <v>559021000</v>
      </c>
      <c r="F190" s="18">
        <v>376889379</v>
      </c>
      <c r="G190" s="19">
        <f t="shared" si="35"/>
        <v>0.6741953862198379</v>
      </c>
      <c r="H190" s="17">
        <v>78628712</v>
      </c>
      <c r="I190" s="18">
        <v>37801690</v>
      </c>
      <c r="J190" s="18">
        <v>32384413</v>
      </c>
      <c r="K190" s="17">
        <v>148814815</v>
      </c>
      <c r="L190" s="17">
        <v>46284596</v>
      </c>
      <c r="M190" s="18">
        <v>58154574</v>
      </c>
      <c r="N190" s="18">
        <v>49071607</v>
      </c>
      <c r="O190" s="17">
        <v>153510777</v>
      </c>
      <c r="P190" s="17">
        <v>31663400</v>
      </c>
      <c r="Q190" s="18">
        <v>42900387</v>
      </c>
      <c r="R190" s="18">
        <v>0</v>
      </c>
      <c r="S190" s="20">
        <v>74563787</v>
      </c>
      <c r="T190" s="17">
        <v>0</v>
      </c>
      <c r="U190" s="18">
        <v>0</v>
      </c>
      <c r="V190" s="18">
        <v>0</v>
      </c>
      <c r="W190" s="20">
        <v>0</v>
      </c>
    </row>
    <row r="191" spans="1:23" ht="12.75">
      <c r="A191" s="14" t="s">
        <v>8</v>
      </c>
      <c r="B191" s="15" t="s">
        <v>257</v>
      </c>
      <c r="C191" s="16" t="s">
        <v>256</v>
      </c>
      <c r="D191" s="17">
        <v>481653577</v>
      </c>
      <c r="E191" s="18">
        <v>480580636</v>
      </c>
      <c r="F191" s="18">
        <v>175830365</v>
      </c>
      <c r="G191" s="19">
        <f t="shared" si="35"/>
        <v>0.36587068189738714</v>
      </c>
      <c r="H191" s="17">
        <v>49511339</v>
      </c>
      <c r="I191" s="18">
        <v>19254205</v>
      </c>
      <c r="J191" s="18">
        <v>18948122</v>
      </c>
      <c r="K191" s="17">
        <v>87713666</v>
      </c>
      <c r="L191" s="17">
        <v>18155298</v>
      </c>
      <c r="M191" s="18">
        <v>12085351</v>
      </c>
      <c r="N191" s="18">
        <v>25426643</v>
      </c>
      <c r="O191" s="17">
        <v>55667292</v>
      </c>
      <c r="P191" s="17">
        <v>18895094</v>
      </c>
      <c r="Q191" s="18">
        <v>13554313</v>
      </c>
      <c r="R191" s="18">
        <v>0</v>
      </c>
      <c r="S191" s="20">
        <v>32449407</v>
      </c>
      <c r="T191" s="17">
        <v>0</v>
      </c>
      <c r="U191" s="18">
        <v>0</v>
      </c>
      <c r="V191" s="18">
        <v>0</v>
      </c>
      <c r="W191" s="20">
        <v>0</v>
      </c>
    </row>
    <row r="192" spans="1:23" ht="12.75">
      <c r="A192" s="14" t="s">
        <v>8</v>
      </c>
      <c r="B192" s="15" t="s">
        <v>255</v>
      </c>
      <c r="C192" s="16" t="s">
        <v>254</v>
      </c>
      <c r="D192" s="17">
        <v>1253518353</v>
      </c>
      <c r="E192" s="18">
        <v>1253518353</v>
      </c>
      <c r="F192" s="18">
        <v>553529423</v>
      </c>
      <c r="G192" s="19">
        <f t="shared" si="35"/>
        <v>0.44158062917488056</v>
      </c>
      <c r="H192" s="17">
        <v>0</v>
      </c>
      <c r="I192" s="18">
        <v>34328074</v>
      </c>
      <c r="J192" s="18">
        <v>0</v>
      </c>
      <c r="K192" s="17">
        <v>34328074</v>
      </c>
      <c r="L192" s="17">
        <v>2293210</v>
      </c>
      <c r="M192" s="18">
        <v>41675754</v>
      </c>
      <c r="N192" s="18">
        <v>153274103</v>
      </c>
      <c r="O192" s="17">
        <v>197243067</v>
      </c>
      <c r="P192" s="17">
        <v>120562904</v>
      </c>
      <c r="Q192" s="18">
        <v>35293579</v>
      </c>
      <c r="R192" s="18">
        <v>166101799</v>
      </c>
      <c r="S192" s="20">
        <v>321958282</v>
      </c>
      <c r="T192" s="17">
        <v>0</v>
      </c>
      <c r="U192" s="18">
        <v>0</v>
      </c>
      <c r="V192" s="18">
        <v>0</v>
      </c>
      <c r="W192" s="20">
        <v>0</v>
      </c>
    </row>
    <row r="193" spans="1:23" ht="12.75">
      <c r="A193" s="14" t="s">
        <v>8</v>
      </c>
      <c r="B193" s="15" t="s">
        <v>253</v>
      </c>
      <c r="C193" s="16" t="s">
        <v>252</v>
      </c>
      <c r="D193" s="17">
        <v>587267013</v>
      </c>
      <c r="E193" s="18">
        <v>587267013</v>
      </c>
      <c r="F193" s="18">
        <v>353258756</v>
      </c>
      <c r="G193" s="19">
        <f t="shared" si="35"/>
        <v>0.6015300505223508</v>
      </c>
      <c r="H193" s="17">
        <v>70229332</v>
      </c>
      <c r="I193" s="18">
        <v>27279870</v>
      </c>
      <c r="J193" s="18">
        <v>27212591</v>
      </c>
      <c r="K193" s="17">
        <v>124721793</v>
      </c>
      <c r="L193" s="17">
        <v>28436970</v>
      </c>
      <c r="M193" s="18">
        <v>26865765</v>
      </c>
      <c r="N193" s="18">
        <v>131162004</v>
      </c>
      <c r="O193" s="17">
        <v>186464739</v>
      </c>
      <c r="P193" s="17">
        <v>26994503</v>
      </c>
      <c r="Q193" s="18">
        <v>-42725136</v>
      </c>
      <c r="R193" s="18">
        <v>57802857</v>
      </c>
      <c r="S193" s="20">
        <v>42072224</v>
      </c>
      <c r="T193" s="17">
        <v>0</v>
      </c>
      <c r="U193" s="18">
        <v>0</v>
      </c>
      <c r="V193" s="18">
        <v>0</v>
      </c>
      <c r="W193" s="20">
        <v>0</v>
      </c>
    </row>
    <row r="194" spans="1:23" ht="12.75">
      <c r="A194" s="14" t="s">
        <v>5</v>
      </c>
      <c r="B194" s="15" t="s">
        <v>251</v>
      </c>
      <c r="C194" s="16" t="s">
        <v>250</v>
      </c>
      <c r="D194" s="17">
        <v>133180868</v>
      </c>
      <c r="E194" s="18">
        <v>135180805</v>
      </c>
      <c r="F194" s="18">
        <v>122434161</v>
      </c>
      <c r="G194" s="19">
        <f t="shared" si="35"/>
        <v>0.9057067014802879</v>
      </c>
      <c r="H194" s="17">
        <v>49769320</v>
      </c>
      <c r="I194" s="18">
        <v>1163281</v>
      </c>
      <c r="J194" s="18">
        <v>1166501</v>
      </c>
      <c r="K194" s="17">
        <v>52099102</v>
      </c>
      <c r="L194" s="17">
        <v>595704</v>
      </c>
      <c r="M194" s="18">
        <v>1108521</v>
      </c>
      <c r="N194" s="18">
        <v>36536192</v>
      </c>
      <c r="O194" s="17">
        <v>38240417</v>
      </c>
      <c r="P194" s="17">
        <v>1094940</v>
      </c>
      <c r="Q194" s="18">
        <v>861906</v>
      </c>
      <c r="R194" s="18">
        <v>30137796</v>
      </c>
      <c r="S194" s="20">
        <v>32094642</v>
      </c>
      <c r="T194" s="17">
        <v>0</v>
      </c>
      <c r="U194" s="18">
        <v>0</v>
      </c>
      <c r="V194" s="18">
        <v>0</v>
      </c>
      <c r="W194" s="20">
        <v>0</v>
      </c>
    </row>
    <row r="195" spans="1:23" ht="12.75">
      <c r="A195" s="21"/>
      <c r="B195" s="22" t="s">
        <v>249</v>
      </c>
      <c r="C195" s="23"/>
      <c r="D195" s="24">
        <f>SUM(D189:D194)</f>
        <v>3340149884</v>
      </c>
      <c r="E195" s="25">
        <f>SUM(E189:E194)</f>
        <v>3339938098</v>
      </c>
      <c r="F195" s="25">
        <f>SUM(F189:F194)</f>
        <v>1767645644</v>
      </c>
      <c r="G195" s="26">
        <f t="shared" si="35"/>
        <v>0.5292450315347131</v>
      </c>
      <c r="H195" s="24">
        <f aca="true" t="shared" si="39" ref="H195:W195">SUM(H189:H194)</f>
        <v>292075711</v>
      </c>
      <c r="I195" s="25">
        <f t="shared" si="39"/>
        <v>134483975</v>
      </c>
      <c r="J195" s="25">
        <f t="shared" si="39"/>
        <v>95663947</v>
      </c>
      <c r="K195" s="24">
        <f t="shared" si="39"/>
        <v>522223633</v>
      </c>
      <c r="L195" s="24">
        <f t="shared" si="39"/>
        <v>109549405</v>
      </c>
      <c r="M195" s="25">
        <f t="shared" si="39"/>
        <v>147261306</v>
      </c>
      <c r="N195" s="25">
        <f t="shared" si="39"/>
        <v>432446761</v>
      </c>
      <c r="O195" s="24">
        <f t="shared" si="39"/>
        <v>689257472</v>
      </c>
      <c r="P195" s="24">
        <f t="shared" si="39"/>
        <v>220574461</v>
      </c>
      <c r="Q195" s="25">
        <f t="shared" si="39"/>
        <v>49885049</v>
      </c>
      <c r="R195" s="25">
        <f t="shared" si="39"/>
        <v>285705029</v>
      </c>
      <c r="S195" s="27">
        <f t="shared" si="39"/>
        <v>556164539</v>
      </c>
      <c r="T195" s="24">
        <f t="shared" si="39"/>
        <v>0</v>
      </c>
      <c r="U195" s="25">
        <f t="shared" si="39"/>
        <v>0</v>
      </c>
      <c r="V195" s="25">
        <f t="shared" si="39"/>
        <v>0</v>
      </c>
      <c r="W195" s="27">
        <f t="shared" si="39"/>
        <v>0</v>
      </c>
    </row>
    <row r="196" spans="1:23" ht="12.75">
      <c r="A196" s="14" t="s">
        <v>8</v>
      </c>
      <c r="B196" s="15" t="s">
        <v>248</v>
      </c>
      <c r="C196" s="16" t="s">
        <v>247</v>
      </c>
      <c r="D196" s="17">
        <v>286438544</v>
      </c>
      <c r="E196" s="18">
        <v>286438544</v>
      </c>
      <c r="F196" s="18">
        <v>285687884</v>
      </c>
      <c r="G196" s="19">
        <f t="shared" si="35"/>
        <v>0.9973793331389088</v>
      </c>
      <c r="H196" s="17">
        <v>59814897</v>
      </c>
      <c r="I196" s="18">
        <v>9836156</v>
      </c>
      <c r="J196" s="18">
        <v>85385772</v>
      </c>
      <c r="K196" s="17">
        <v>155036825</v>
      </c>
      <c r="L196" s="17">
        <v>8911057</v>
      </c>
      <c r="M196" s="18">
        <v>9049251</v>
      </c>
      <c r="N196" s="18">
        <v>50788050</v>
      </c>
      <c r="O196" s="17">
        <v>68748358</v>
      </c>
      <c r="P196" s="17">
        <v>8392564</v>
      </c>
      <c r="Q196" s="18">
        <v>10671344</v>
      </c>
      <c r="R196" s="18">
        <v>42838793</v>
      </c>
      <c r="S196" s="20">
        <v>61902701</v>
      </c>
      <c r="T196" s="17">
        <v>0</v>
      </c>
      <c r="U196" s="18">
        <v>0</v>
      </c>
      <c r="V196" s="18">
        <v>0</v>
      </c>
      <c r="W196" s="20">
        <v>0</v>
      </c>
    </row>
    <row r="197" spans="1:23" ht="12.75">
      <c r="A197" s="14" t="s">
        <v>8</v>
      </c>
      <c r="B197" s="15" t="s">
        <v>246</v>
      </c>
      <c r="C197" s="16" t="s">
        <v>245</v>
      </c>
      <c r="D197" s="17">
        <v>462882752</v>
      </c>
      <c r="E197" s="18">
        <v>536093243</v>
      </c>
      <c r="F197" s="18">
        <v>395404692</v>
      </c>
      <c r="G197" s="19">
        <f t="shared" si="35"/>
        <v>0.7375670131324524</v>
      </c>
      <c r="H197" s="17">
        <v>106274461</v>
      </c>
      <c r="I197" s="18">
        <v>24496768</v>
      </c>
      <c r="J197" s="18">
        <v>30928379</v>
      </c>
      <c r="K197" s="17">
        <v>161699608</v>
      </c>
      <c r="L197" s="17">
        <v>20827819</v>
      </c>
      <c r="M197" s="18">
        <v>22312907</v>
      </c>
      <c r="N197" s="18">
        <v>83486908</v>
      </c>
      <c r="O197" s="17">
        <v>126627634</v>
      </c>
      <c r="P197" s="17">
        <v>16424266</v>
      </c>
      <c r="Q197" s="18">
        <v>15325393</v>
      </c>
      <c r="R197" s="18">
        <v>75327791</v>
      </c>
      <c r="S197" s="20">
        <v>107077450</v>
      </c>
      <c r="T197" s="17">
        <v>0</v>
      </c>
      <c r="U197" s="18">
        <v>0</v>
      </c>
      <c r="V197" s="18">
        <v>0</v>
      </c>
      <c r="W197" s="20">
        <v>0</v>
      </c>
    </row>
    <row r="198" spans="1:23" ht="12.75">
      <c r="A198" s="14" t="s">
        <v>8</v>
      </c>
      <c r="B198" s="15" t="s">
        <v>244</v>
      </c>
      <c r="C198" s="16" t="s">
        <v>243</v>
      </c>
      <c r="D198" s="17">
        <v>391533804</v>
      </c>
      <c r="E198" s="18">
        <v>405049412</v>
      </c>
      <c r="F198" s="18">
        <v>452698816</v>
      </c>
      <c r="G198" s="19">
        <f t="shared" si="35"/>
        <v>1.1176384969051627</v>
      </c>
      <c r="H198" s="17">
        <v>108936789</v>
      </c>
      <c r="I198" s="18">
        <v>23922764</v>
      </c>
      <c r="J198" s="18">
        <v>15761237</v>
      </c>
      <c r="K198" s="17">
        <v>148620790</v>
      </c>
      <c r="L198" s="17">
        <v>16287246</v>
      </c>
      <c r="M198" s="18">
        <v>16061239</v>
      </c>
      <c r="N198" s="18">
        <v>92821897</v>
      </c>
      <c r="O198" s="17">
        <v>125170382</v>
      </c>
      <c r="P198" s="17">
        <v>92821897</v>
      </c>
      <c r="Q198" s="18">
        <v>6907466</v>
      </c>
      <c r="R198" s="18">
        <v>79178281</v>
      </c>
      <c r="S198" s="20">
        <v>178907644</v>
      </c>
      <c r="T198" s="17">
        <v>0</v>
      </c>
      <c r="U198" s="18">
        <v>0</v>
      </c>
      <c r="V198" s="18">
        <v>0</v>
      </c>
      <c r="W198" s="20">
        <v>0</v>
      </c>
    </row>
    <row r="199" spans="1:23" ht="12.75">
      <c r="A199" s="14" t="s">
        <v>8</v>
      </c>
      <c r="B199" s="15" t="s">
        <v>242</v>
      </c>
      <c r="C199" s="16" t="s">
        <v>241</v>
      </c>
      <c r="D199" s="17">
        <v>633801915</v>
      </c>
      <c r="E199" s="18">
        <v>633801915</v>
      </c>
      <c r="F199" s="18">
        <v>574628987</v>
      </c>
      <c r="G199" s="19">
        <f t="shared" si="35"/>
        <v>0.9066381363016235</v>
      </c>
      <c r="H199" s="17">
        <v>45756073</v>
      </c>
      <c r="I199" s="18">
        <v>155343257</v>
      </c>
      <c r="J199" s="18">
        <v>12789528</v>
      </c>
      <c r="K199" s="17">
        <v>213888858</v>
      </c>
      <c r="L199" s="17">
        <v>17471553</v>
      </c>
      <c r="M199" s="18">
        <v>48539651</v>
      </c>
      <c r="N199" s="18">
        <v>254829031</v>
      </c>
      <c r="O199" s="17">
        <v>320840235</v>
      </c>
      <c r="P199" s="17">
        <v>16253184</v>
      </c>
      <c r="Q199" s="18">
        <v>14792155</v>
      </c>
      <c r="R199" s="18">
        <v>8854555</v>
      </c>
      <c r="S199" s="20">
        <v>39899894</v>
      </c>
      <c r="T199" s="17">
        <v>0</v>
      </c>
      <c r="U199" s="18">
        <v>0</v>
      </c>
      <c r="V199" s="18">
        <v>0</v>
      </c>
      <c r="W199" s="20">
        <v>0</v>
      </c>
    </row>
    <row r="200" spans="1:23" ht="12.75">
      <c r="A200" s="14" t="s">
        <v>5</v>
      </c>
      <c r="B200" s="15" t="s">
        <v>240</v>
      </c>
      <c r="C200" s="16" t="s">
        <v>239</v>
      </c>
      <c r="D200" s="17">
        <v>1556469000</v>
      </c>
      <c r="E200" s="18">
        <v>1556469000</v>
      </c>
      <c r="F200" s="18">
        <v>1215926923</v>
      </c>
      <c r="G200" s="19">
        <f t="shared" si="35"/>
        <v>0.7812085708099551</v>
      </c>
      <c r="H200" s="17">
        <v>11749364</v>
      </c>
      <c r="I200" s="18">
        <v>59434888</v>
      </c>
      <c r="J200" s="18">
        <v>298655202</v>
      </c>
      <c r="K200" s="17">
        <v>369839454</v>
      </c>
      <c r="L200" s="17">
        <v>123973205</v>
      </c>
      <c r="M200" s="18">
        <v>60615248</v>
      </c>
      <c r="N200" s="18">
        <v>238541604</v>
      </c>
      <c r="O200" s="17">
        <v>423130057</v>
      </c>
      <c r="P200" s="17">
        <v>67323713</v>
      </c>
      <c r="Q200" s="18">
        <v>72879248</v>
      </c>
      <c r="R200" s="18">
        <v>282754451</v>
      </c>
      <c r="S200" s="20">
        <v>422957412</v>
      </c>
      <c r="T200" s="17">
        <v>0</v>
      </c>
      <c r="U200" s="18">
        <v>0</v>
      </c>
      <c r="V200" s="18">
        <v>0</v>
      </c>
      <c r="W200" s="20">
        <v>0</v>
      </c>
    </row>
    <row r="201" spans="1:23" ht="12.75">
      <c r="A201" s="21"/>
      <c r="B201" s="22" t="s">
        <v>238</v>
      </c>
      <c r="C201" s="23"/>
      <c r="D201" s="24">
        <f>SUM(D196:D200)</f>
        <v>3331126015</v>
      </c>
      <c r="E201" s="25">
        <f>SUM(E196:E200)</f>
        <v>3417852114</v>
      </c>
      <c r="F201" s="25">
        <f>SUM(F196:F200)</f>
        <v>2924347302</v>
      </c>
      <c r="G201" s="26">
        <f t="shared" si="35"/>
        <v>0.8556096649183459</v>
      </c>
      <c r="H201" s="24">
        <f aca="true" t="shared" si="40" ref="H201:W201">SUM(H196:H200)</f>
        <v>332531584</v>
      </c>
      <c r="I201" s="25">
        <f t="shared" si="40"/>
        <v>273033833</v>
      </c>
      <c r="J201" s="25">
        <f t="shared" si="40"/>
        <v>443520118</v>
      </c>
      <c r="K201" s="24">
        <f t="shared" si="40"/>
        <v>1049085535</v>
      </c>
      <c r="L201" s="24">
        <f t="shared" si="40"/>
        <v>187470880</v>
      </c>
      <c r="M201" s="25">
        <f t="shared" si="40"/>
        <v>156578296</v>
      </c>
      <c r="N201" s="25">
        <f t="shared" si="40"/>
        <v>720467490</v>
      </c>
      <c r="O201" s="24">
        <f t="shared" si="40"/>
        <v>1064516666</v>
      </c>
      <c r="P201" s="24">
        <f t="shared" si="40"/>
        <v>201215624</v>
      </c>
      <c r="Q201" s="25">
        <f t="shared" si="40"/>
        <v>120575606</v>
      </c>
      <c r="R201" s="25">
        <f t="shared" si="40"/>
        <v>488953871</v>
      </c>
      <c r="S201" s="27">
        <f t="shared" si="40"/>
        <v>810745101</v>
      </c>
      <c r="T201" s="24">
        <f t="shared" si="40"/>
        <v>0</v>
      </c>
      <c r="U201" s="25">
        <f t="shared" si="40"/>
        <v>0</v>
      </c>
      <c r="V201" s="25">
        <f t="shared" si="40"/>
        <v>0</v>
      </c>
      <c r="W201" s="27">
        <f t="shared" si="40"/>
        <v>0</v>
      </c>
    </row>
    <row r="202" spans="1:23" ht="12.75">
      <c r="A202" s="21"/>
      <c r="B202" s="22" t="s">
        <v>237</v>
      </c>
      <c r="C202" s="23"/>
      <c r="D202" s="24">
        <f>SUM(D170:D175,D177:D181,D183:D187,D189:D194,D196:D200)</f>
        <v>20897288881</v>
      </c>
      <c r="E202" s="25">
        <f>SUM(E170:E175,E177:E181,E183:E187,E189:E194,E196:E200)</f>
        <v>19990886486</v>
      </c>
      <c r="F202" s="25">
        <f>SUM(F170:F175,F177:F181,F183:F187,F189:F194,F196:F200)</f>
        <v>14851823570</v>
      </c>
      <c r="G202" s="26">
        <f t="shared" si="35"/>
        <v>0.7429297135172578</v>
      </c>
      <c r="H202" s="24">
        <f aca="true" t="shared" si="41" ref="H202:W202">SUM(H170:H175,H177:H181,H183:H187,H189:H194,H196:H200)</f>
        <v>2842627670</v>
      </c>
      <c r="I202" s="25">
        <f t="shared" si="41"/>
        <v>930613211</v>
      </c>
      <c r="J202" s="25">
        <f t="shared" si="41"/>
        <v>1149901652</v>
      </c>
      <c r="K202" s="24">
        <f t="shared" si="41"/>
        <v>4923142533</v>
      </c>
      <c r="L202" s="24">
        <f t="shared" si="41"/>
        <v>830543120</v>
      </c>
      <c r="M202" s="25">
        <f t="shared" si="41"/>
        <v>889799678</v>
      </c>
      <c r="N202" s="25">
        <f t="shared" si="41"/>
        <v>3993373268</v>
      </c>
      <c r="O202" s="24">
        <f t="shared" si="41"/>
        <v>5713716066</v>
      </c>
      <c r="P202" s="24">
        <f t="shared" si="41"/>
        <v>1086554554</v>
      </c>
      <c r="Q202" s="25">
        <f t="shared" si="41"/>
        <v>747525511</v>
      </c>
      <c r="R202" s="25">
        <f t="shared" si="41"/>
        <v>2380884906</v>
      </c>
      <c r="S202" s="27">
        <f t="shared" si="41"/>
        <v>4214964971</v>
      </c>
      <c r="T202" s="24">
        <f t="shared" si="41"/>
        <v>0</v>
      </c>
      <c r="U202" s="25">
        <f t="shared" si="41"/>
        <v>0</v>
      </c>
      <c r="V202" s="25">
        <f t="shared" si="41"/>
        <v>0</v>
      </c>
      <c r="W202" s="27">
        <f t="shared" si="41"/>
        <v>0</v>
      </c>
    </row>
    <row r="203" spans="1:23" ht="12.75">
      <c r="A203" s="48"/>
      <c r="B203" s="49" t="s">
        <v>72</v>
      </c>
      <c r="C203" s="50"/>
      <c r="D203" s="51"/>
      <c r="E203" s="52"/>
      <c r="F203" s="52"/>
      <c r="G203" s="53"/>
      <c r="H203" s="51"/>
      <c r="I203" s="52"/>
      <c r="J203" s="52"/>
      <c r="K203" s="51"/>
      <c r="L203" s="51"/>
      <c r="M203" s="52"/>
      <c r="N203" s="52"/>
      <c r="O203" s="51"/>
      <c r="P203" s="51"/>
      <c r="Q203" s="52"/>
      <c r="R203" s="52"/>
      <c r="S203" s="54"/>
      <c r="T203" s="28"/>
      <c r="U203" s="29"/>
      <c r="V203" s="29"/>
      <c r="W203" s="31"/>
    </row>
    <row r="204" spans="1:23" ht="12.75">
      <c r="A204" s="13"/>
      <c r="B204" s="10" t="s">
        <v>236</v>
      </c>
      <c r="C204" s="11"/>
      <c r="D204" s="28"/>
      <c r="E204" s="29"/>
      <c r="F204" s="29"/>
      <c r="G204" s="30"/>
      <c r="H204" s="28"/>
      <c r="I204" s="29"/>
      <c r="J204" s="29"/>
      <c r="K204" s="28"/>
      <c r="L204" s="28"/>
      <c r="M204" s="29"/>
      <c r="N204" s="29"/>
      <c r="O204" s="28"/>
      <c r="P204" s="28"/>
      <c r="Q204" s="29"/>
      <c r="R204" s="29"/>
      <c r="S204" s="31"/>
      <c r="T204" s="28"/>
      <c r="U204" s="29"/>
      <c r="V204" s="29"/>
      <c r="W204" s="31"/>
    </row>
    <row r="205" spans="1:23" ht="12.75">
      <c r="A205" s="14" t="s">
        <v>8</v>
      </c>
      <c r="B205" s="15" t="s">
        <v>235</v>
      </c>
      <c r="C205" s="16" t="s">
        <v>234</v>
      </c>
      <c r="D205" s="17">
        <v>425035005</v>
      </c>
      <c r="E205" s="18">
        <v>425035005</v>
      </c>
      <c r="F205" s="18">
        <v>303098044</v>
      </c>
      <c r="G205" s="19">
        <f aca="true" t="shared" si="42" ref="G205:G228">IF($E205=0,0,$F205/$E205)</f>
        <v>0.7131131328818434</v>
      </c>
      <c r="H205" s="17">
        <v>2088493</v>
      </c>
      <c r="I205" s="18">
        <v>40023819</v>
      </c>
      <c r="J205" s="18">
        <v>22910931</v>
      </c>
      <c r="K205" s="17">
        <v>65023243</v>
      </c>
      <c r="L205" s="17">
        <v>41794722</v>
      </c>
      <c r="M205" s="18">
        <v>15002265</v>
      </c>
      <c r="N205" s="18">
        <v>93142670</v>
      </c>
      <c r="O205" s="17">
        <v>149939657</v>
      </c>
      <c r="P205" s="17">
        <v>734819</v>
      </c>
      <c r="Q205" s="18">
        <v>10400355</v>
      </c>
      <c r="R205" s="18">
        <v>76999970</v>
      </c>
      <c r="S205" s="20">
        <v>88135144</v>
      </c>
      <c r="T205" s="17">
        <v>0</v>
      </c>
      <c r="U205" s="18">
        <v>0</v>
      </c>
      <c r="V205" s="18">
        <v>0</v>
      </c>
      <c r="W205" s="20">
        <v>0</v>
      </c>
    </row>
    <row r="206" spans="1:23" ht="12.75">
      <c r="A206" s="14" t="s">
        <v>8</v>
      </c>
      <c r="B206" s="15" t="s">
        <v>233</v>
      </c>
      <c r="C206" s="16" t="s">
        <v>232</v>
      </c>
      <c r="D206" s="17">
        <v>723792794</v>
      </c>
      <c r="E206" s="18">
        <v>688077472</v>
      </c>
      <c r="F206" s="18">
        <v>491361232</v>
      </c>
      <c r="G206" s="19">
        <f t="shared" si="42"/>
        <v>0.7141074253917733</v>
      </c>
      <c r="H206" s="17">
        <v>95831888</v>
      </c>
      <c r="I206" s="18">
        <v>48541903</v>
      </c>
      <c r="J206" s="18">
        <v>38856443</v>
      </c>
      <c r="K206" s="17">
        <v>183230234</v>
      </c>
      <c r="L206" s="17">
        <v>40538608</v>
      </c>
      <c r="M206" s="18">
        <v>40233519</v>
      </c>
      <c r="N206" s="18">
        <v>80651288</v>
      </c>
      <c r="O206" s="17">
        <v>161423415</v>
      </c>
      <c r="P206" s="17">
        <v>38590161</v>
      </c>
      <c r="Q206" s="18">
        <v>36214905</v>
      </c>
      <c r="R206" s="18">
        <v>71902517</v>
      </c>
      <c r="S206" s="20">
        <v>146707583</v>
      </c>
      <c r="T206" s="17">
        <v>0</v>
      </c>
      <c r="U206" s="18">
        <v>0</v>
      </c>
      <c r="V206" s="18">
        <v>0</v>
      </c>
      <c r="W206" s="20">
        <v>0</v>
      </c>
    </row>
    <row r="207" spans="1:23" ht="12.75">
      <c r="A207" s="14" t="s">
        <v>8</v>
      </c>
      <c r="B207" s="15" t="s">
        <v>231</v>
      </c>
      <c r="C207" s="16" t="s">
        <v>230</v>
      </c>
      <c r="D207" s="17">
        <v>554603354</v>
      </c>
      <c r="E207" s="18">
        <v>622273199</v>
      </c>
      <c r="F207" s="18">
        <v>502217375</v>
      </c>
      <c r="G207" s="19">
        <f t="shared" si="42"/>
        <v>0.8070689462555497</v>
      </c>
      <c r="H207" s="17">
        <v>155265152</v>
      </c>
      <c r="I207" s="18">
        <v>21649368</v>
      </c>
      <c r="J207" s="18">
        <v>20662026</v>
      </c>
      <c r="K207" s="17">
        <v>197576546</v>
      </c>
      <c r="L207" s="17">
        <v>21974609</v>
      </c>
      <c r="M207" s="18">
        <v>26758432</v>
      </c>
      <c r="N207" s="18">
        <v>105768604</v>
      </c>
      <c r="O207" s="17">
        <v>154501645</v>
      </c>
      <c r="P207" s="17">
        <v>21276436</v>
      </c>
      <c r="Q207" s="18">
        <v>18720135</v>
      </c>
      <c r="R207" s="18">
        <v>110142613</v>
      </c>
      <c r="S207" s="20">
        <v>150139184</v>
      </c>
      <c r="T207" s="17">
        <v>0</v>
      </c>
      <c r="U207" s="18">
        <v>0</v>
      </c>
      <c r="V207" s="18">
        <v>0</v>
      </c>
      <c r="W207" s="20">
        <v>0</v>
      </c>
    </row>
    <row r="208" spans="1:23" ht="12.75">
      <c r="A208" s="14" t="s">
        <v>8</v>
      </c>
      <c r="B208" s="15" t="s">
        <v>229</v>
      </c>
      <c r="C208" s="16" t="s">
        <v>228</v>
      </c>
      <c r="D208" s="17">
        <v>341680181</v>
      </c>
      <c r="E208" s="18">
        <v>341680181</v>
      </c>
      <c r="F208" s="18">
        <v>260465430</v>
      </c>
      <c r="G208" s="19">
        <f t="shared" si="42"/>
        <v>0.7623076914724533</v>
      </c>
      <c r="H208" s="17">
        <v>84304749</v>
      </c>
      <c r="I208" s="18">
        <v>15915331</v>
      </c>
      <c r="J208" s="18">
        <v>15833931</v>
      </c>
      <c r="K208" s="17">
        <v>116054011</v>
      </c>
      <c r="L208" s="17">
        <v>12587064</v>
      </c>
      <c r="M208" s="18">
        <v>13147029</v>
      </c>
      <c r="N208" s="18">
        <v>44112714</v>
      </c>
      <c r="O208" s="17">
        <v>69846807</v>
      </c>
      <c r="P208" s="17">
        <v>14862908</v>
      </c>
      <c r="Q208" s="18">
        <v>13765282</v>
      </c>
      <c r="R208" s="18">
        <v>45936422</v>
      </c>
      <c r="S208" s="20">
        <v>74564612</v>
      </c>
      <c r="T208" s="17">
        <v>0</v>
      </c>
      <c r="U208" s="18">
        <v>0</v>
      </c>
      <c r="V208" s="18">
        <v>0</v>
      </c>
      <c r="W208" s="20">
        <v>0</v>
      </c>
    </row>
    <row r="209" spans="1:23" ht="12.75">
      <c r="A209" s="14" t="s">
        <v>8</v>
      </c>
      <c r="B209" s="15" t="s">
        <v>227</v>
      </c>
      <c r="C209" s="16" t="s">
        <v>226</v>
      </c>
      <c r="D209" s="17">
        <v>679949445</v>
      </c>
      <c r="E209" s="18">
        <v>679949445</v>
      </c>
      <c r="F209" s="18">
        <v>380545899</v>
      </c>
      <c r="G209" s="19">
        <f t="shared" si="42"/>
        <v>0.5596679309003627</v>
      </c>
      <c r="H209" s="17">
        <v>85540655</v>
      </c>
      <c r="I209" s="18">
        <v>40583554</v>
      </c>
      <c r="J209" s="18">
        <v>40263186</v>
      </c>
      <c r="K209" s="17">
        <v>166387395</v>
      </c>
      <c r="L209" s="17">
        <v>34182659</v>
      </c>
      <c r="M209" s="18">
        <v>41480999</v>
      </c>
      <c r="N209" s="18">
        <v>38660576</v>
      </c>
      <c r="O209" s="17">
        <v>114324234</v>
      </c>
      <c r="P209" s="17">
        <v>41855534</v>
      </c>
      <c r="Q209" s="18">
        <v>24774686</v>
      </c>
      <c r="R209" s="18">
        <v>33204050</v>
      </c>
      <c r="S209" s="20">
        <v>99834270</v>
      </c>
      <c r="T209" s="17">
        <v>0</v>
      </c>
      <c r="U209" s="18">
        <v>0</v>
      </c>
      <c r="V209" s="18">
        <v>0</v>
      </c>
      <c r="W209" s="20">
        <v>0</v>
      </c>
    </row>
    <row r="210" spans="1:23" ht="12.75">
      <c r="A210" s="14" t="s">
        <v>8</v>
      </c>
      <c r="B210" s="15" t="s">
        <v>225</v>
      </c>
      <c r="C210" s="16" t="s">
        <v>224</v>
      </c>
      <c r="D210" s="17">
        <v>240048034</v>
      </c>
      <c r="E210" s="18">
        <v>240048034</v>
      </c>
      <c r="F210" s="18">
        <v>150811345</v>
      </c>
      <c r="G210" s="19">
        <f t="shared" si="42"/>
        <v>0.628254864191056</v>
      </c>
      <c r="H210" s="17">
        <v>35590495</v>
      </c>
      <c r="I210" s="18">
        <v>11657715</v>
      </c>
      <c r="J210" s="18">
        <v>11058238</v>
      </c>
      <c r="K210" s="17">
        <v>58306448</v>
      </c>
      <c r="L210" s="17">
        <v>10826272</v>
      </c>
      <c r="M210" s="18">
        <v>11483378</v>
      </c>
      <c r="N210" s="18">
        <v>20828885</v>
      </c>
      <c r="O210" s="17">
        <v>43138535</v>
      </c>
      <c r="P210" s="17">
        <v>10088622</v>
      </c>
      <c r="Q210" s="18">
        <v>13993746</v>
      </c>
      <c r="R210" s="18">
        <v>25283994</v>
      </c>
      <c r="S210" s="20">
        <v>49366362</v>
      </c>
      <c r="T210" s="17">
        <v>0</v>
      </c>
      <c r="U210" s="18">
        <v>0</v>
      </c>
      <c r="V210" s="18">
        <v>0</v>
      </c>
      <c r="W210" s="20">
        <v>0</v>
      </c>
    </row>
    <row r="211" spans="1:23" ht="12.75">
      <c r="A211" s="14" t="s">
        <v>8</v>
      </c>
      <c r="B211" s="15" t="s">
        <v>223</v>
      </c>
      <c r="C211" s="16" t="s">
        <v>222</v>
      </c>
      <c r="D211" s="17">
        <v>1760267796</v>
      </c>
      <c r="E211" s="18">
        <v>1760267796</v>
      </c>
      <c r="F211" s="18">
        <v>366986635</v>
      </c>
      <c r="G211" s="19">
        <f t="shared" si="42"/>
        <v>0.20848341135021253</v>
      </c>
      <c r="H211" s="17">
        <v>71991776</v>
      </c>
      <c r="I211" s="18">
        <v>201044996</v>
      </c>
      <c r="J211" s="18">
        <v>93949862</v>
      </c>
      <c r="K211" s="17">
        <v>366986634</v>
      </c>
      <c r="L211" s="17">
        <v>1</v>
      </c>
      <c r="M211" s="18">
        <v>0</v>
      </c>
      <c r="N211" s="18">
        <v>0</v>
      </c>
      <c r="O211" s="17">
        <v>1</v>
      </c>
      <c r="P211" s="17">
        <v>0</v>
      </c>
      <c r="Q211" s="18">
        <v>0</v>
      </c>
      <c r="R211" s="18">
        <v>0</v>
      </c>
      <c r="S211" s="20">
        <v>0</v>
      </c>
      <c r="T211" s="17">
        <v>0</v>
      </c>
      <c r="U211" s="18">
        <v>0</v>
      </c>
      <c r="V211" s="18">
        <v>0</v>
      </c>
      <c r="W211" s="20">
        <v>0</v>
      </c>
    </row>
    <row r="212" spans="1:23" ht="12.75">
      <c r="A212" s="14" t="s">
        <v>5</v>
      </c>
      <c r="B212" s="15" t="s">
        <v>221</v>
      </c>
      <c r="C212" s="16" t="s">
        <v>220</v>
      </c>
      <c r="D212" s="17">
        <v>420884640</v>
      </c>
      <c r="E212" s="18">
        <v>453035990</v>
      </c>
      <c r="F212" s="18">
        <v>321576912</v>
      </c>
      <c r="G212" s="19">
        <f t="shared" si="42"/>
        <v>0.7098264135703656</v>
      </c>
      <c r="H212" s="17">
        <v>116465557</v>
      </c>
      <c r="I212" s="18">
        <v>1884152</v>
      </c>
      <c r="J212" s="18">
        <v>1333231</v>
      </c>
      <c r="K212" s="17">
        <v>119682940</v>
      </c>
      <c r="L212" s="17">
        <v>43369381</v>
      </c>
      <c r="M212" s="18">
        <v>182764</v>
      </c>
      <c r="N212" s="18">
        <v>94082464</v>
      </c>
      <c r="O212" s="17">
        <v>137634609</v>
      </c>
      <c r="P212" s="17">
        <v>33312549</v>
      </c>
      <c r="Q212" s="18">
        <v>11675813</v>
      </c>
      <c r="R212" s="18">
        <v>19271001</v>
      </c>
      <c r="S212" s="20">
        <v>64259363</v>
      </c>
      <c r="T212" s="17">
        <v>0</v>
      </c>
      <c r="U212" s="18">
        <v>0</v>
      </c>
      <c r="V212" s="18">
        <v>0</v>
      </c>
      <c r="W212" s="20">
        <v>0</v>
      </c>
    </row>
    <row r="213" spans="1:23" ht="12.75">
      <c r="A213" s="21"/>
      <c r="B213" s="22" t="s">
        <v>219</v>
      </c>
      <c r="C213" s="23"/>
      <c r="D213" s="24">
        <f>SUM(D205:D212)</f>
        <v>5146261249</v>
      </c>
      <c r="E213" s="25">
        <f>SUM(E205:E212)</f>
        <v>5210367122</v>
      </c>
      <c r="F213" s="25">
        <f>SUM(F205:F212)</f>
        <v>2777062872</v>
      </c>
      <c r="G213" s="26">
        <f t="shared" si="42"/>
        <v>0.5329879463338131</v>
      </c>
      <c r="H213" s="24">
        <f aca="true" t="shared" si="43" ref="H213:W213">SUM(H205:H212)</f>
        <v>647078765</v>
      </c>
      <c r="I213" s="25">
        <f t="shared" si="43"/>
        <v>381300838</v>
      </c>
      <c r="J213" s="25">
        <f t="shared" si="43"/>
        <v>244867848</v>
      </c>
      <c r="K213" s="24">
        <f t="shared" si="43"/>
        <v>1273247451</v>
      </c>
      <c r="L213" s="24">
        <f t="shared" si="43"/>
        <v>205273316</v>
      </c>
      <c r="M213" s="25">
        <f t="shared" si="43"/>
        <v>148288386</v>
      </c>
      <c r="N213" s="25">
        <f t="shared" si="43"/>
        <v>477247201</v>
      </c>
      <c r="O213" s="24">
        <f t="shared" si="43"/>
        <v>830808903</v>
      </c>
      <c r="P213" s="24">
        <f t="shared" si="43"/>
        <v>160721029</v>
      </c>
      <c r="Q213" s="25">
        <f t="shared" si="43"/>
        <v>129544922</v>
      </c>
      <c r="R213" s="25">
        <f t="shared" si="43"/>
        <v>382740567</v>
      </c>
      <c r="S213" s="27">
        <f t="shared" si="43"/>
        <v>673006518</v>
      </c>
      <c r="T213" s="24">
        <f t="shared" si="43"/>
        <v>0</v>
      </c>
      <c r="U213" s="25">
        <f t="shared" si="43"/>
        <v>0</v>
      </c>
      <c r="V213" s="25">
        <f t="shared" si="43"/>
        <v>0</v>
      </c>
      <c r="W213" s="27">
        <f t="shared" si="43"/>
        <v>0</v>
      </c>
    </row>
    <row r="214" spans="1:23" ht="12.75">
      <c r="A214" s="14" t="s">
        <v>8</v>
      </c>
      <c r="B214" s="15" t="s">
        <v>218</v>
      </c>
      <c r="C214" s="16" t="s">
        <v>217</v>
      </c>
      <c r="D214" s="17">
        <v>469710052</v>
      </c>
      <c r="E214" s="18">
        <v>469710052</v>
      </c>
      <c r="F214" s="18">
        <v>193488539</v>
      </c>
      <c r="G214" s="19">
        <f t="shared" si="42"/>
        <v>0.4119318677046324</v>
      </c>
      <c r="H214" s="17">
        <v>87401538</v>
      </c>
      <c r="I214" s="18">
        <v>124999</v>
      </c>
      <c r="J214" s="18">
        <v>0</v>
      </c>
      <c r="K214" s="17">
        <v>87526537</v>
      </c>
      <c r="L214" s="17">
        <v>18204654</v>
      </c>
      <c r="M214" s="18">
        <v>375477</v>
      </c>
      <c r="N214" s="18">
        <v>87376208</v>
      </c>
      <c r="O214" s="17">
        <v>105956339</v>
      </c>
      <c r="P214" s="17">
        <v>5663</v>
      </c>
      <c r="Q214" s="18">
        <v>0</v>
      </c>
      <c r="R214" s="18">
        <v>0</v>
      </c>
      <c r="S214" s="20">
        <v>5663</v>
      </c>
      <c r="T214" s="17">
        <v>0</v>
      </c>
      <c r="U214" s="18">
        <v>0</v>
      </c>
      <c r="V214" s="18">
        <v>0</v>
      </c>
      <c r="W214" s="20">
        <v>0</v>
      </c>
    </row>
    <row r="215" spans="1:23" ht="12.75">
      <c r="A215" s="14" t="s">
        <v>8</v>
      </c>
      <c r="B215" s="15" t="s">
        <v>216</v>
      </c>
      <c r="C215" s="16" t="s">
        <v>215</v>
      </c>
      <c r="D215" s="17">
        <v>3103200629</v>
      </c>
      <c r="E215" s="18">
        <v>3123229205</v>
      </c>
      <c r="F215" s="18">
        <v>722980572</v>
      </c>
      <c r="G215" s="19">
        <f t="shared" si="42"/>
        <v>0.23148495500828925</v>
      </c>
      <c r="H215" s="17">
        <v>182245853</v>
      </c>
      <c r="I215" s="18">
        <v>0</v>
      </c>
      <c r="J215" s="18">
        <v>73465019</v>
      </c>
      <c r="K215" s="17">
        <v>255710872</v>
      </c>
      <c r="L215" s="17">
        <v>2379614</v>
      </c>
      <c r="M215" s="18">
        <v>1873123</v>
      </c>
      <c r="N215" s="18">
        <v>2379614</v>
      </c>
      <c r="O215" s="17">
        <v>6632351</v>
      </c>
      <c r="P215" s="17">
        <v>0</v>
      </c>
      <c r="Q215" s="18">
        <v>244217689</v>
      </c>
      <c r="R215" s="18">
        <v>216419660</v>
      </c>
      <c r="S215" s="20">
        <v>460637349</v>
      </c>
      <c r="T215" s="17">
        <v>0</v>
      </c>
      <c r="U215" s="18">
        <v>0</v>
      </c>
      <c r="V215" s="18">
        <v>0</v>
      </c>
      <c r="W215" s="20">
        <v>0</v>
      </c>
    </row>
    <row r="216" spans="1:23" ht="12.75">
      <c r="A216" s="14" t="s">
        <v>8</v>
      </c>
      <c r="B216" s="15" t="s">
        <v>214</v>
      </c>
      <c r="C216" s="16" t="s">
        <v>213</v>
      </c>
      <c r="D216" s="17">
        <v>1409507065</v>
      </c>
      <c r="E216" s="18">
        <v>1459836896</v>
      </c>
      <c r="F216" s="18">
        <v>1167070380</v>
      </c>
      <c r="G216" s="19">
        <f t="shared" si="42"/>
        <v>0.7994525848728788</v>
      </c>
      <c r="H216" s="17">
        <v>173879185</v>
      </c>
      <c r="I216" s="18">
        <v>176366965</v>
      </c>
      <c r="J216" s="18">
        <v>115259032</v>
      </c>
      <c r="K216" s="17">
        <v>465505182</v>
      </c>
      <c r="L216" s="17">
        <v>107530431</v>
      </c>
      <c r="M216" s="18">
        <v>96280519</v>
      </c>
      <c r="N216" s="18">
        <v>158583909</v>
      </c>
      <c r="O216" s="17">
        <v>362394859</v>
      </c>
      <c r="P216" s="17">
        <v>97711491</v>
      </c>
      <c r="Q216" s="18">
        <v>96408555</v>
      </c>
      <c r="R216" s="18">
        <v>145050293</v>
      </c>
      <c r="S216" s="20">
        <v>339170339</v>
      </c>
      <c r="T216" s="17">
        <v>0</v>
      </c>
      <c r="U216" s="18">
        <v>0</v>
      </c>
      <c r="V216" s="18">
        <v>0</v>
      </c>
      <c r="W216" s="20">
        <v>0</v>
      </c>
    </row>
    <row r="217" spans="1:23" ht="12.75">
      <c r="A217" s="14" t="s">
        <v>8</v>
      </c>
      <c r="B217" s="15" t="s">
        <v>212</v>
      </c>
      <c r="C217" s="16" t="s">
        <v>211</v>
      </c>
      <c r="D217" s="17">
        <v>287979352</v>
      </c>
      <c r="E217" s="18">
        <v>240807434</v>
      </c>
      <c r="F217" s="18">
        <v>192800486</v>
      </c>
      <c r="G217" s="19">
        <f t="shared" si="42"/>
        <v>0.8006417526130029</v>
      </c>
      <c r="H217" s="17">
        <v>44583295</v>
      </c>
      <c r="I217" s="18">
        <v>39247705</v>
      </c>
      <c r="J217" s="18">
        <v>13881401</v>
      </c>
      <c r="K217" s="17">
        <v>97712401</v>
      </c>
      <c r="L217" s="17">
        <v>19573301</v>
      </c>
      <c r="M217" s="18">
        <v>11716124</v>
      </c>
      <c r="N217" s="18">
        <v>32383138</v>
      </c>
      <c r="O217" s="17">
        <v>63672563</v>
      </c>
      <c r="P217" s="17">
        <v>6058669</v>
      </c>
      <c r="Q217" s="18">
        <v>16391933</v>
      </c>
      <c r="R217" s="18">
        <v>8964920</v>
      </c>
      <c r="S217" s="20">
        <v>31415522</v>
      </c>
      <c r="T217" s="17">
        <v>0</v>
      </c>
      <c r="U217" s="18">
        <v>0</v>
      </c>
      <c r="V217" s="18">
        <v>0</v>
      </c>
      <c r="W217" s="20">
        <v>0</v>
      </c>
    </row>
    <row r="218" spans="1:23" ht="12.75">
      <c r="A218" s="14" t="s">
        <v>8</v>
      </c>
      <c r="B218" s="15" t="s">
        <v>210</v>
      </c>
      <c r="C218" s="16" t="s">
        <v>209</v>
      </c>
      <c r="D218" s="17">
        <v>762076407</v>
      </c>
      <c r="E218" s="18">
        <v>759531897</v>
      </c>
      <c r="F218" s="18">
        <v>613900260</v>
      </c>
      <c r="G218" s="19">
        <f t="shared" si="42"/>
        <v>0.8082613283586693</v>
      </c>
      <c r="H218" s="17">
        <v>37726452</v>
      </c>
      <c r="I218" s="18">
        <v>188457378</v>
      </c>
      <c r="J218" s="18">
        <v>25333106</v>
      </c>
      <c r="K218" s="17">
        <v>251516936</v>
      </c>
      <c r="L218" s="17">
        <v>37119027</v>
      </c>
      <c r="M218" s="18">
        <v>19501602</v>
      </c>
      <c r="N218" s="18">
        <v>140218481</v>
      </c>
      <c r="O218" s="17">
        <v>196839110</v>
      </c>
      <c r="P218" s="17">
        <v>24818232</v>
      </c>
      <c r="Q218" s="18">
        <v>26010801</v>
      </c>
      <c r="R218" s="18">
        <v>114715181</v>
      </c>
      <c r="S218" s="20">
        <v>165544214</v>
      </c>
      <c r="T218" s="17">
        <v>0</v>
      </c>
      <c r="U218" s="18">
        <v>0</v>
      </c>
      <c r="V218" s="18">
        <v>0</v>
      </c>
      <c r="W218" s="20">
        <v>0</v>
      </c>
    </row>
    <row r="219" spans="1:23" ht="12.75">
      <c r="A219" s="14" t="s">
        <v>8</v>
      </c>
      <c r="B219" s="15" t="s">
        <v>208</v>
      </c>
      <c r="C219" s="16" t="s">
        <v>207</v>
      </c>
      <c r="D219" s="17">
        <v>671347000</v>
      </c>
      <c r="E219" s="18">
        <v>561104754</v>
      </c>
      <c r="F219" s="18">
        <v>518703350</v>
      </c>
      <c r="G219" s="19">
        <f t="shared" si="42"/>
        <v>0.9244322852413401</v>
      </c>
      <c r="H219" s="17">
        <v>199008000</v>
      </c>
      <c r="I219" s="18">
        <v>14848000</v>
      </c>
      <c r="J219" s="18">
        <v>12476842</v>
      </c>
      <c r="K219" s="17">
        <v>226332842</v>
      </c>
      <c r="L219" s="17">
        <v>15074348</v>
      </c>
      <c r="M219" s="18">
        <v>15818651</v>
      </c>
      <c r="N219" s="18">
        <v>188751672</v>
      </c>
      <c r="O219" s="17">
        <v>219644671</v>
      </c>
      <c r="P219" s="17">
        <v>12975185</v>
      </c>
      <c r="Q219" s="18">
        <v>17069826</v>
      </c>
      <c r="R219" s="18">
        <v>42680826</v>
      </c>
      <c r="S219" s="20">
        <v>72725837</v>
      </c>
      <c r="T219" s="17">
        <v>0</v>
      </c>
      <c r="U219" s="18">
        <v>0</v>
      </c>
      <c r="V219" s="18">
        <v>0</v>
      </c>
      <c r="W219" s="20">
        <v>0</v>
      </c>
    </row>
    <row r="220" spans="1:23" ht="12.75">
      <c r="A220" s="14" t="s">
        <v>5</v>
      </c>
      <c r="B220" s="15" t="s">
        <v>206</v>
      </c>
      <c r="C220" s="16" t="s">
        <v>205</v>
      </c>
      <c r="D220" s="17">
        <v>373283000</v>
      </c>
      <c r="E220" s="18">
        <v>374524600</v>
      </c>
      <c r="F220" s="18">
        <v>357662821</v>
      </c>
      <c r="G220" s="19">
        <f t="shared" si="42"/>
        <v>0.9549781803384878</v>
      </c>
      <c r="H220" s="17">
        <v>144375188</v>
      </c>
      <c r="I220" s="18">
        <v>1724001</v>
      </c>
      <c r="J220" s="18">
        <v>1945480</v>
      </c>
      <c r="K220" s="17">
        <v>148044669</v>
      </c>
      <c r="L220" s="17">
        <v>8173294</v>
      </c>
      <c r="M220" s="18">
        <v>1726237</v>
      </c>
      <c r="N220" s="18">
        <v>110183528</v>
      </c>
      <c r="O220" s="17">
        <v>120083059</v>
      </c>
      <c r="P220" s="17">
        <v>1528850</v>
      </c>
      <c r="Q220" s="18">
        <v>637147</v>
      </c>
      <c r="R220" s="18">
        <v>87369096</v>
      </c>
      <c r="S220" s="20">
        <v>89535093</v>
      </c>
      <c r="T220" s="17">
        <v>0</v>
      </c>
      <c r="U220" s="18">
        <v>0</v>
      </c>
      <c r="V220" s="18">
        <v>0</v>
      </c>
      <c r="W220" s="20">
        <v>0</v>
      </c>
    </row>
    <row r="221" spans="1:23" ht="12.75">
      <c r="A221" s="21"/>
      <c r="B221" s="22" t="s">
        <v>204</v>
      </c>
      <c r="C221" s="23"/>
      <c r="D221" s="24">
        <f>SUM(D214:D220)</f>
        <v>7077103505</v>
      </c>
      <c r="E221" s="25">
        <f>SUM(E214:E220)</f>
        <v>6988744838</v>
      </c>
      <c r="F221" s="25">
        <f>SUM(F214:F220)</f>
        <v>3766606408</v>
      </c>
      <c r="G221" s="26">
        <f t="shared" si="42"/>
        <v>0.5389532019426119</v>
      </c>
      <c r="H221" s="24">
        <f aca="true" t="shared" si="44" ref="H221:W221">SUM(H214:H220)</f>
        <v>869219511</v>
      </c>
      <c r="I221" s="25">
        <f t="shared" si="44"/>
        <v>420769048</v>
      </c>
      <c r="J221" s="25">
        <f t="shared" si="44"/>
        <v>242360880</v>
      </c>
      <c r="K221" s="24">
        <f t="shared" si="44"/>
        <v>1532349439</v>
      </c>
      <c r="L221" s="24">
        <f t="shared" si="44"/>
        <v>208054669</v>
      </c>
      <c r="M221" s="25">
        <f t="shared" si="44"/>
        <v>147291733</v>
      </c>
      <c r="N221" s="25">
        <f t="shared" si="44"/>
        <v>719876550</v>
      </c>
      <c r="O221" s="24">
        <f t="shared" si="44"/>
        <v>1075222952</v>
      </c>
      <c r="P221" s="24">
        <f t="shared" si="44"/>
        <v>143098090</v>
      </c>
      <c r="Q221" s="25">
        <f t="shared" si="44"/>
        <v>400735951</v>
      </c>
      <c r="R221" s="25">
        <f t="shared" si="44"/>
        <v>615199976</v>
      </c>
      <c r="S221" s="27">
        <f t="shared" si="44"/>
        <v>1159034017</v>
      </c>
      <c r="T221" s="24">
        <f t="shared" si="44"/>
        <v>0</v>
      </c>
      <c r="U221" s="25">
        <f t="shared" si="44"/>
        <v>0</v>
      </c>
      <c r="V221" s="25">
        <f t="shared" si="44"/>
        <v>0</v>
      </c>
      <c r="W221" s="27">
        <f t="shared" si="44"/>
        <v>0</v>
      </c>
    </row>
    <row r="222" spans="1:23" ht="12.75">
      <c r="A222" s="14" t="s">
        <v>8</v>
      </c>
      <c r="B222" s="15" t="s">
        <v>203</v>
      </c>
      <c r="C222" s="16" t="s">
        <v>202</v>
      </c>
      <c r="D222" s="17">
        <v>655810439</v>
      </c>
      <c r="E222" s="18">
        <v>671552038</v>
      </c>
      <c r="F222" s="18">
        <v>493555300</v>
      </c>
      <c r="G222" s="19">
        <f t="shared" si="42"/>
        <v>0.7349472149170962</v>
      </c>
      <c r="H222" s="17">
        <v>162991087</v>
      </c>
      <c r="I222" s="18">
        <v>23270633</v>
      </c>
      <c r="J222" s="18">
        <v>22724017</v>
      </c>
      <c r="K222" s="17">
        <v>208985737</v>
      </c>
      <c r="L222" s="17">
        <v>81720248</v>
      </c>
      <c r="M222" s="18">
        <v>39797138</v>
      </c>
      <c r="N222" s="18">
        <v>65924878</v>
      </c>
      <c r="O222" s="17">
        <v>187442264</v>
      </c>
      <c r="P222" s="17">
        <v>22523633</v>
      </c>
      <c r="Q222" s="18">
        <v>23875359</v>
      </c>
      <c r="R222" s="18">
        <v>50728307</v>
      </c>
      <c r="S222" s="20">
        <v>97127299</v>
      </c>
      <c r="T222" s="17">
        <v>0</v>
      </c>
      <c r="U222" s="18">
        <v>0</v>
      </c>
      <c r="V222" s="18">
        <v>0</v>
      </c>
      <c r="W222" s="20">
        <v>0</v>
      </c>
    </row>
    <row r="223" spans="1:23" ht="12.75">
      <c r="A223" s="14" t="s">
        <v>8</v>
      </c>
      <c r="B223" s="15" t="s">
        <v>201</v>
      </c>
      <c r="C223" s="16" t="s">
        <v>200</v>
      </c>
      <c r="D223" s="17">
        <v>1062168265</v>
      </c>
      <c r="E223" s="18">
        <v>1062168265</v>
      </c>
      <c r="F223" s="18">
        <v>551556857</v>
      </c>
      <c r="G223" s="19">
        <f t="shared" si="42"/>
        <v>0.5192744644842124</v>
      </c>
      <c r="H223" s="17">
        <v>220745270</v>
      </c>
      <c r="I223" s="18">
        <v>19083915</v>
      </c>
      <c r="J223" s="18">
        <v>22083758</v>
      </c>
      <c r="K223" s="17">
        <v>261912943</v>
      </c>
      <c r="L223" s="17">
        <v>24561344</v>
      </c>
      <c r="M223" s="18">
        <v>-37781019</v>
      </c>
      <c r="N223" s="18">
        <v>150426521</v>
      </c>
      <c r="O223" s="17">
        <v>137206846</v>
      </c>
      <c r="P223" s="17">
        <v>107387842</v>
      </c>
      <c r="Q223" s="18">
        <v>22641624</v>
      </c>
      <c r="R223" s="18">
        <v>22407602</v>
      </c>
      <c r="S223" s="20">
        <v>152437068</v>
      </c>
      <c r="T223" s="17">
        <v>0</v>
      </c>
      <c r="U223" s="18">
        <v>0</v>
      </c>
      <c r="V223" s="18">
        <v>0</v>
      </c>
      <c r="W223" s="20">
        <v>0</v>
      </c>
    </row>
    <row r="224" spans="1:23" ht="12.75">
      <c r="A224" s="14" t="s">
        <v>8</v>
      </c>
      <c r="B224" s="15" t="s">
        <v>199</v>
      </c>
      <c r="C224" s="16" t="s">
        <v>198</v>
      </c>
      <c r="D224" s="17">
        <v>1566426196</v>
      </c>
      <c r="E224" s="18">
        <v>1641179689</v>
      </c>
      <c r="F224" s="18">
        <v>1379742840</v>
      </c>
      <c r="G224" s="19">
        <f t="shared" si="42"/>
        <v>0.8407018739311244</v>
      </c>
      <c r="H224" s="17">
        <v>373604664</v>
      </c>
      <c r="I224" s="18">
        <v>145519215</v>
      </c>
      <c r="J224" s="18">
        <v>19037973</v>
      </c>
      <c r="K224" s="17">
        <v>538161852</v>
      </c>
      <c r="L224" s="17">
        <v>23843306</v>
      </c>
      <c r="M224" s="18">
        <v>22774104</v>
      </c>
      <c r="N224" s="18">
        <v>394343220</v>
      </c>
      <c r="O224" s="17">
        <v>440960630</v>
      </c>
      <c r="P224" s="17">
        <v>53285981</v>
      </c>
      <c r="Q224" s="18">
        <v>21677702</v>
      </c>
      <c r="R224" s="18">
        <v>325656675</v>
      </c>
      <c r="S224" s="20">
        <v>400620358</v>
      </c>
      <c r="T224" s="17">
        <v>0</v>
      </c>
      <c r="U224" s="18">
        <v>0</v>
      </c>
      <c r="V224" s="18">
        <v>0</v>
      </c>
      <c r="W224" s="20">
        <v>0</v>
      </c>
    </row>
    <row r="225" spans="1:23" ht="12.75">
      <c r="A225" s="14" t="s">
        <v>8</v>
      </c>
      <c r="B225" s="15" t="s">
        <v>197</v>
      </c>
      <c r="C225" s="16" t="s">
        <v>196</v>
      </c>
      <c r="D225" s="17">
        <v>3331379510</v>
      </c>
      <c r="E225" s="18">
        <v>3290446874</v>
      </c>
      <c r="F225" s="18">
        <v>2280362936</v>
      </c>
      <c r="G225" s="19">
        <f t="shared" si="42"/>
        <v>0.6930253012193139</v>
      </c>
      <c r="H225" s="17">
        <v>405154067</v>
      </c>
      <c r="I225" s="18">
        <v>155940431</v>
      </c>
      <c r="J225" s="18">
        <v>154603722</v>
      </c>
      <c r="K225" s="17">
        <v>715698220</v>
      </c>
      <c r="L225" s="17">
        <v>232257251</v>
      </c>
      <c r="M225" s="18">
        <v>177141529</v>
      </c>
      <c r="N225" s="18">
        <v>331529699</v>
      </c>
      <c r="O225" s="17">
        <v>740928479</v>
      </c>
      <c r="P225" s="17">
        <v>253670341</v>
      </c>
      <c r="Q225" s="18">
        <v>208035632</v>
      </c>
      <c r="R225" s="18">
        <v>362030264</v>
      </c>
      <c r="S225" s="20">
        <v>823736237</v>
      </c>
      <c r="T225" s="17">
        <v>0</v>
      </c>
      <c r="U225" s="18">
        <v>0</v>
      </c>
      <c r="V225" s="18">
        <v>0</v>
      </c>
      <c r="W225" s="20">
        <v>0</v>
      </c>
    </row>
    <row r="226" spans="1:23" ht="12.75">
      <c r="A226" s="14" t="s">
        <v>5</v>
      </c>
      <c r="B226" s="15" t="s">
        <v>195</v>
      </c>
      <c r="C226" s="16" t="s">
        <v>194</v>
      </c>
      <c r="D226" s="17">
        <v>249364000</v>
      </c>
      <c r="E226" s="18">
        <v>247512000</v>
      </c>
      <c r="F226" s="18">
        <v>241467506</v>
      </c>
      <c r="G226" s="19">
        <f t="shared" si="42"/>
        <v>0.9755789860693623</v>
      </c>
      <c r="H226" s="17">
        <v>97516456</v>
      </c>
      <c r="I226" s="18">
        <v>547395</v>
      </c>
      <c r="J226" s="18">
        <v>701168</v>
      </c>
      <c r="K226" s="17">
        <v>98765019</v>
      </c>
      <c r="L226" s="17">
        <v>1605241</v>
      </c>
      <c r="M226" s="18">
        <v>2373199</v>
      </c>
      <c r="N226" s="18">
        <v>78581766</v>
      </c>
      <c r="O226" s="17">
        <v>82560206</v>
      </c>
      <c r="P226" s="17">
        <v>1300794</v>
      </c>
      <c r="Q226" s="18">
        <v>1605993</v>
      </c>
      <c r="R226" s="18">
        <v>57235494</v>
      </c>
      <c r="S226" s="20">
        <v>60142281</v>
      </c>
      <c r="T226" s="17">
        <v>0</v>
      </c>
      <c r="U226" s="18">
        <v>0</v>
      </c>
      <c r="V226" s="18">
        <v>0</v>
      </c>
      <c r="W226" s="20">
        <v>0</v>
      </c>
    </row>
    <row r="227" spans="1:23" ht="12.75">
      <c r="A227" s="21"/>
      <c r="B227" s="22" t="s">
        <v>193</v>
      </c>
      <c r="C227" s="23"/>
      <c r="D227" s="24">
        <f>SUM(D222:D226)</f>
        <v>6865148410</v>
      </c>
      <c r="E227" s="25">
        <f>SUM(E222:E226)</f>
        <v>6912858866</v>
      </c>
      <c r="F227" s="25">
        <f>SUM(F222:F226)</f>
        <v>4946685439</v>
      </c>
      <c r="G227" s="26">
        <f t="shared" si="42"/>
        <v>0.715577380485754</v>
      </c>
      <c r="H227" s="24">
        <f aca="true" t="shared" si="45" ref="H227:W227">SUM(H222:H226)</f>
        <v>1260011544</v>
      </c>
      <c r="I227" s="25">
        <f t="shared" si="45"/>
        <v>344361589</v>
      </c>
      <c r="J227" s="25">
        <f t="shared" si="45"/>
        <v>219150638</v>
      </c>
      <c r="K227" s="24">
        <f t="shared" si="45"/>
        <v>1823523771</v>
      </c>
      <c r="L227" s="24">
        <f t="shared" si="45"/>
        <v>363987390</v>
      </c>
      <c r="M227" s="25">
        <f t="shared" si="45"/>
        <v>204304951</v>
      </c>
      <c r="N227" s="25">
        <f t="shared" si="45"/>
        <v>1020806084</v>
      </c>
      <c r="O227" s="24">
        <f t="shared" si="45"/>
        <v>1589098425</v>
      </c>
      <c r="P227" s="24">
        <f t="shared" si="45"/>
        <v>438168591</v>
      </c>
      <c r="Q227" s="25">
        <f t="shared" si="45"/>
        <v>277836310</v>
      </c>
      <c r="R227" s="25">
        <f t="shared" si="45"/>
        <v>818058342</v>
      </c>
      <c r="S227" s="27">
        <f t="shared" si="45"/>
        <v>1534063243</v>
      </c>
      <c r="T227" s="24">
        <f t="shared" si="45"/>
        <v>0</v>
      </c>
      <c r="U227" s="25">
        <f t="shared" si="45"/>
        <v>0</v>
      </c>
      <c r="V227" s="25">
        <f t="shared" si="45"/>
        <v>0</v>
      </c>
      <c r="W227" s="27">
        <f t="shared" si="45"/>
        <v>0</v>
      </c>
    </row>
    <row r="228" spans="1:23" ht="12.75">
      <c r="A228" s="21"/>
      <c r="B228" s="22" t="s">
        <v>192</v>
      </c>
      <c r="C228" s="23"/>
      <c r="D228" s="24">
        <f>SUM(D205:D212,D214:D220,D222:D226)</f>
        <v>19088513164</v>
      </c>
      <c r="E228" s="25">
        <f>SUM(E205:E212,E214:E220,E222:E226)</f>
        <v>19111970826</v>
      </c>
      <c r="F228" s="25">
        <f>SUM(F205:F212,F214:F220,F222:F226)</f>
        <v>11490354719</v>
      </c>
      <c r="G228" s="26">
        <f t="shared" si="42"/>
        <v>0.6012124455196676</v>
      </c>
      <c r="H228" s="24">
        <f aca="true" t="shared" si="46" ref="H228:W228">SUM(H205:H212,H214:H220,H222:H226)</f>
        <v>2776309820</v>
      </c>
      <c r="I228" s="25">
        <f t="shared" si="46"/>
        <v>1146431475</v>
      </c>
      <c r="J228" s="25">
        <f t="shared" si="46"/>
        <v>706379366</v>
      </c>
      <c r="K228" s="24">
        <f t="shared" si="46"/>
        <v>4629120661</v>
      </c>
      <c r="L228" s="24">
        <f t="shared" si="46"/>
        <v>777315375</v>
      </c>
      <c r="M228" s="25">
        <f t="shared" si="46"/>
        <v>499885070</v>
      </c>
      <c r="N228" s="25">
        <f t="shared" si="46"/>
        <v>2217929835</v>
      </c>
      <c r="O228" s="24">
        <f t="shared" si="46"/>
        <v>3495130280</v>
      </c>
      <c r="P228" s="24">
        <f t="shared" si="46"/>
        <v>741987710</v>
      </c>
      <c r="Q228" s="25">
        <f t="shared" si="46"/>
        <v>808117183</v>
      </c>
      <c r="R228" s="25">
        <f t="shared" si="46"/>
        <v>1815998885</v>
      </c>
      <c r="S228" s="27">
        <f t="shared" si="46"/>
        <v>3366103778</v>
      </c>
      <c r="T228" s="24">
        <f t="shared" si="46"/>
        <v>0</v>
      </c>
      <c r="U228" s="25">
        <f t="shared" si="46"/>
        <v>0</v>
      </c>
      <c r="V228" s="25">
        <f t="shared" si="46"/>
        <v>0</v>
      </c>
      <c r="W228" s="27">
        <f t="shared" si="46"/>
        <v>0</v>
      </c>
    </row>
    <row r="229" spans="1:23" ht="12.75">
      <c r="A229" s="9"/>
      <c r="B229" s="10" t="s">
        <v>72</v>
      </c>
      <c r="C229" s="11"/>
      <c r="D229" s="28"/>
      <c r="E229" s="29"/>
      <c r="F229" s="29"/>
      <c r="G229" s="30"/>
      <c r="H229" s="28"/>
      <c r="I229" s="29"/>
      <c r="J229" s="29"/>
      <c r="K229" s="28"/>
      <c r="L229" s="28"/>
      <c r="M229" s="29"/>
      <c r="N229" s="29"/>
      <c r="O229" s="28"/>
      <c r="P229" s="28"/>
      <c r="Q229" s="29"/>
      <c r="R229" s="29"/>
      <c r="S229" s="31"/>
      <c r="T229" s="28"/>
      <c r="U229" s="29"/>
      <c r="V229" s="29"/>
      <c r="W229" s="31"/>
    </row>
    <row r="230" spans="1:23" ht="12.75">
      <c r="A230" s="13"/>
      <c r="B230" s="10" t="s">
        <v>191</v>
      </c>
      <c r="C230" s="11"/>
      <c r="D230" s="28"/>
      <c r="E230" s="29"/>
      <c r="F230" s="29"/>
      <c r="G230" s="30"/>
      <c r="H230" s="28"/>
      <c r="I230" s="29"/>
      <c r="J230" s="29"/>
      <c r="K230" s="28"/>
      <c r="L230" s="28"/>
      <c r="M230" s="29"/>
      <c r="N230" s="29"/>
      <c r="O230" s="28"/>
      <c r="P230" s="28"/>
      <c r="Q230" s="29"/>
      <c r="R230" s="29"/>
      <c r="S230" s="31"/>
      <c r="T230" s="28"/>
      <c r="U230" s="29"/>
      <c r="V230" s="29"/>
      <c r="W230" s="31"/>
    </row>
    <row r="231" spans="1:23" ht="12.75">
      <c r="A231" s="14" t="s">
        <v>8</v>
      </c>
      <c r="B231" s="15" t="s">
        <v>190</v>
      </c>
      <c r="C231" s="16" t="s">
        <v>189</v>
      </c>
      <c r="D231" s="17">
        <v>600703616</v>
      </c>
      <c r="E231" s="18">
        <v>600703616</v>
      </c>
      <c r="F231" s="18">
        <v>373230416</v>
      </c>
      <c r="G231" s="19">
        <f aca="true" t="shared" si="47" ref="G231:G257">IF($E231=0,0,$F231/$E231)</f>
        <v>0.6213220730803791</v>
      </c>
      <c r="H231" s="17">
        <v>128825662</v>
      </c>
      <c r="I231" s="18">
        <v>13060426</v>
      </c>
      <c r="J231" s="18">
        <v>8494248</v>
      </c>
      <c r="K231" s="17">
        <v>150380336</v>
      </c>
      <c r="L231" s="17">
        <v>1088820</v>
      </c>
      <c r="M231" s="18">
        <v>59919678</v>
      </c>
      <c r="N231" s="18">
        <v>67451121</v>
      </c>
      <c r="O231" s="17">
        <v>128459619</v>
      </c>
      <c r="P231" s="17">
        <v>14626429</v>
      </c>
      <c r="Q231" s="18">
        <v>0</v>
      </c>
      <c r="R231" s="18">
        <v>79764032</v>
      </c>
      <c r="S231" s="20">
        <v>94390461</v>
      </c>
      <c r="T231" s="17">
        <v>0</v>
      </c>
      <c r="U231" s="18">
        <v>0</v>
      </c>
      <c r="V231" s="18">
        <v>0</v>
      </c>
      <c r="W231" s="20">
        <v>0</v>
      </c>
    </row>
    <row r="232" spans="1:23" ht="12.75">
      <c r="A232" s="14" t="s">
        <v>8</v>
      </c>
      <c r="B232" s="15" t="s">
        <v>188</v>
      </c>
      <c r="C232" s="16" t="s">
        <v>187</v>
      </c>
      <c r="D232" s="17">
        <v>1989189792</v>
      </c>
      <c r="E232" s="18">
        <v>1989189792</v>
      </c>
      <c r="F232" s="18">
        <v>1480200289</v>
      </c>
      <c r="G232" s="19">
        <f t="shared" si="47"/>
        <v>0.7441222023926413</v>
      </c>
      <c r="H232" s="17">
        <v>323977969</v>
      </c>
      <c r="I232" s="18">
        <v>87575355</v>
      </c>
      <c r="J232" s="18">
        <v>96316325</v>
      </c>
      <c r="K232" s="17">
        <v>507869649</v>
      </c>
      <c r="L232" s="17">
        <v>93589798</v>
      </c>
      <c r="M232" s="18">
        <v>88934367</v>
      </c>
      <c r="N232" s="18">
        <v>274720203</v>
      </c>
      <c r="O232" s="17">
        <v>457244368</v>
      </c>
      <c r="P232" s="17">
        <v>89348392</v>
      </c>
      <c r="Q232" s="18">
        <v>198451070</v>
      </c>
      <c r="R232" s="18">
        <v>227286810</v>
      </c>
      <c r="S232" s="20">
        <v>515086272</v>
      </c>
      <c r="T232" s="17">
        <v>0</v>
      </c>
      <c r="U232" s="18">
        <v>0</v>
      </c>
      <c r="V232" s="18">
        <v>0</v>
      </c>
      <c r="W232" s="20">
        <v>0</v>
      </c>
    </row>
    <row r="233" spans="1:23" ht="12.75">
      <c r="A233" s="14" t="s">
        <v>8</v>
      </c>
      <c r="B233" s="15" t="s">
        <v>186</v>
      </c>
      <c r="C233" s="16" t="s">
        <v>185</v>
      </c>
      <c r="D233" s="17">
        <v>5229996117</v>
      </c>
      <c r="E233" s="18">
        <v>5229996117</v>
      </c>
      <c r="F233" s="18">
        <v>2095641999</v>
      </c>
      <c r="G233" s="19">
        <f t="shared" si="47"/>
        <v>0.4006966644178103</v>
      </c>
      <c r="H233" s="17">
        <v>524905411</v>
      </c>
      <c r="I233" s="18">
        <v>298321037</v>
      </c>
      <c r="J233" s="18">
        <v>208999365</v>
      </c>
      <c r="K233" s="17">
        <v>1032225813</v>
      </c>
      <c r="L233" s="17">
        <v>267239314</v>
      </c>
      <c r="M233" s="18">
        <v>395206200</v>
      </c>
      <c r="N233" s="18">
        <v>400970672</v>
      </c>
      <c r="O233" s="17">
        <v>1063416186</v>
      </c>
      <c r="P233" s="17">
        <v>0</v>
      </c>
      <c r="Q233" s="18">
        <v>0</v>
      </c>
      <c r="R233" s="18">
        <v>0</v>
      </c>
      <c r="S233" s="20">
        <v>0</v>
      </c>
      <c r="T233" s="17">
        <v>0</v>
      </c>
      <c r="U233" s="18">
        <v>0</v>
      </c>
      <c r="V233" s="18">
        <v>0</v>
      </c>
      <c r="W233" s="20">
        <v>0</v>
      </c>
    </row>
    <row r="234" spans="1:23" ht="12.75">
      <c r="A234" s="14" t="s">
        <v>8</v>
      </c>
      <c r="B234" s="15" t="s">
        <v>184</v>
      </c>
      <c r="C234" s="16" t="s">
        <v>183</v>
      </c>
      <c r="D234" s="17">
        <v>243971352</v>
      </c>
      <c r="E234" s="18">
        <v>211061709</v>
      </c>
      <c r="F234" s="18">
        <v>679679656</v>
      </c>
      <c r="G234" s="19">
        <f t="shared" si="47"/>
        <v>3.2202887924118913</v>
      </c>
      <c r="H234" s="17">
        <v>63048136</v>
      </c>
      <c r="I234" s="18">
        <v>4519752</v>
      </c>
      <c r="J234" s="18">
        <v>8070500</v>
      </c>
      <c r="K234" s="17">
        <v>75638388</v>
      </c>
      <c r="L234" s="17">
        <v>26571824</v>
      </c>
      <c r="M234" s="18">
        <v>11843097</v>
      </c>
      <c r="N234" s="18">
        <v>32117946</v>
      </c>
      <c r="O234" s="17">
        <v>70532867</v>
      </c>
      <c r="P234" s="17">
        <v>8512310</v>
      </c>
      <c r="Q234" s="18">
        <v>524996091</v>
      </c>
      <c r="R234" s="18">
        <v>0</v>
      </c>
      <c r="S234" s="20">
        <v>533508401</v>
      </c>
      <c r="T234" s="17">
        <v>0</v>
      </c>
      <c r="U234" s="18">
        <v>0</v>
      </c>
      <c r="V234" s="18">
        <v>0</v>
      </c>
      <c r="W234" s="20">
        <v>0</v>
      </c>
    </row>
    <row r="235" spans="1:23" ht="12.75">
      <c r="A235" s="14" t="s">
        <v>8</v>
      </c>
      <c r="B235" s="15" t="s">
        <v>182</v>
      </c>
      <c r="C235" s="16" t="s">
        <v>181</v>
      </c>
      <c r="D235" s="17">
        <v>744959217</v>
      </c>
      <c r="E235" s="18">
        <v>744959217</v>
      </c>
      <c r="F235" s="18">
        <v>760159140</v>
      </c>
      <c r="G235" s="19">
        <f t="shared" si="47"/>
        <v>1.0204036981530493</v>
      </c>
      <c r="H235" s="17">
        <v>156363536</v>
      </c>
      <c r="I235" s="18">
        <v>39812547</v>
      </c>
      <c r="J235" s="18">
        <v>25566962</v>
      </c>
      <c r="K235" s="17">
        <v>221743045</v>
      </c>
      <c r="L235" s="17">
        <v>47480841</v>
      </c>
      <c r="M235" s="18">
        <v>25801915</v>
      </c>
      <c r="N235" s="18">
        <v>209169434</v>
      </c>
      <c r="O235" s="17">
        <v>282452190</v>
      </c>
      <c r="P235" s="17">
        <v>26530297</v>
      </c>
      <c r="Q235" s="18">
        <v>28833512</v>
      </c>
      <c r="R235" s="18">
        <v>200600096</v>
      </c>
      <c r="S235" s="20">
        <v>255963905</v>
      </c>
      <c r="T235" s="17">
        <v>0</v>
      </c>
      <c r="U235" s="18">
        <v>0</v>
      </c>
      <c r="V235" s="18">
        <v>0</v>
      </c>
      <c r="W235" s="20">
        <v>0</v>
      </c>
    </row>
    <row r="236" spans="1:23" ht="12.75">
      <c r="A236" s="14" t="s">
        <v>5</v>
      </c>
      <c r="B236" s="15" t="s">
        <v>180</v>
      </c>
      <c r="C236" s="16" t="s">
        <v>179</v>
      </c>
      <c r="D236" s="17">
        <v>320143000</v>
      </c>
      <c r="E236" s="18">
        <v>321014350</v>
      </c>
      <c r="F236" s="18">
        <v>323811689</v>
      </c>
      <c r="G236" s="19">
        <f t="shared" si="47"/>
        <v>1.0087140621595265</v>
      </c>
      <c r="H236" s="17">
        <v>131908858</v>
      </c>
      <c r="I236" s="18">
        <v>4955498</v>
      </c>
      <c r="J236" s="18">
        <v>235144</v>
      </c>
      <c r="K236" s="17">
        <v>137099500</v>
      </c>
      <c r="L236" s="17">
        <v>349379</v>
      </c>
      <c r="M236" s="18">
        <v>331498</v>
      </c>
      <c r="N236" s="18">
        <v>104069742</v>
      </c>
      <c r="O236" s="17">
        <v>104750619</v>
      </c>
      <c r="P236" s="17">
        <v>755112</v>
      </c>
      <c r="Q236" s="18">
        <v>2143492</v>
      </c>
      <c r="R236" s="18">
        <v>79062966</v>
      </c>
      <c r="S236" s="20">
        <v>81961570</v>
      </c>
      <c r="T236" s="17">
        <v>0</v>
      </c>
      <c r="U236" s="18">
        <v>0</v>
      </c>
      <c r="V236" s="18">
        <v>0</v>
      </c>
      <c r="W236" s="20">
        <v>0</v>
      </c>
    </row>
    <row r="237" spans="1:23" ht="12.75">
      <c r="A237" s="21"/>
      <c r="B237" s="22" t="s">
        <v>178</v>
      </c>
      <c r="C237" s="23"/>
      <c r="D237" s="24">
        <f>SUM(D231:D236)</f>
        <v>9128963094</v>
      </c>
      <c r="E237" s="25">
        <f>SUM(E231:E236)</f>
        <v>9096924801</v>
      </c>
      <c r="F237" s="25">
        <f>SUM(F231:F236)</f>
        <v>5712723189</v>
      </c>
      <c r="G237" s="26">
        <f t="shared" si="47"/>
        <v>0.6279839961271325</v>
      </c>
      <c r="H237" s="24">
        <f aca="true" t="shared" si="48" ref="H237:W237">SUM(H231:H236)</f>
        <v>1329029572</v>
      </c>
      <c r="I237" s="25">
        <f t="shared" si="48"/>
        <v>448244615</v>
      </c>
      <c r="J237" s="25">
        <f t="shared" si="48"/>
        <v>347682544</v>
      </c>
      <c r="K237" s="24">
        <f t="shared" si="48"/>
        <v>2124956731</v>
      </c>
      <c r="L237" s="24">
        <f t="shared" si="48"/>
        <v>436319976</v>
      </c>
      <c r="M237" s="25">
        <f t="shared" si="48"/>
        <v>582036755</v>
      </c>
      <c r="N237" s="25">
        <f t="shared" si="48"/>
        <v>1088499118</v>
      </c>
      <c r="O237" s="24">
        <f t="shared" si="48"/>
        <v>2106855849</v>
      </c>
      <c r="P237" s="24">
        <f t="shared" si="48"/>
        <v>139772540</v>
      </c>
      <c r="Q237" s="25">
        <f t="shared" si="48"/>
        <v>754424165</v>
      </c>
      <c r="R237" s="25">
        <f t="shared" si="48"/>
        <v>586713904</v>
      </c>
      <c r="S237" s="27">
        <f t="shared" si="48"/>
        <v>1480910609</v>
      </c>
      <c r="T237" s="24">
        <f t="shared" si="48"/>
        <v>0</v>
      </c>
      <c r="U237" s="25">
        <f t="shared" si="48"/>
        <v>0</v>
      </c>
      <c r="V237" s="25">
        <f t="shared" si="48"/>
        <v>0</v>
      </c>
      <c r="W237" s="27">
        <f t="shared" si="48"/>
        <v>0</v>
      </c>
    </row>
    <row r="238" spans="1:23" ht="12.75">
      <c r="A238" s="14" t="s">
        <v>8</v>
      </c>
      <c r="B238" s="15" t="s">
        <v>177</v>
      </c>
      <c r="C238" s="16" t="s">
        <v>176</v>
      </c>
      <c r="D238" s="17">
        <v>162293391</v>
      </c>
      <c r="E238" s="18">
        <v>156345562</v>
      </c>
      <c r="F238" s="18">
        <v>157237095</v>
      </c>
      <c r="G238" s="19">
        <f t="shared" si="47"/>
        <v>1.0057023236770866</v>
      </c>
      <c r="H238" s="17">
        <v>60725284</v>
      </c>
      <c r="I238" s="18">
        <v>2966066</v>
      </c>
      <c r="J238" s="18">
        <v>7625797</v>
      </c>
      <c r="K238" s="17">
        <v>71317147</v>
      </c>
      <c r="L238" s="17">
        <v>2013335</v>
      </c>
      <c r="M238" s="18">
        <v>1846035</v>
      </c>
      <c r="N238" s="18">
        <v>52043791</v>
      </c>
      <c r="O238" s="17">
        <v>55903161</v>
      </c>
      <c r="P238" s="17">
        <v>741142</v>
      </c>
      <c r="Q238" s="18">
        <v>1581656</v>
      </c>
      <c r="R238" s="18">
        <v>27693989</v>
      </c>
      <c r="S238" s="20">
        <v>30016787</v>
      </c>
      <c r="T238" s="17">
        <v>0</v>
      </c>
      <c r="U238" s="18">
        <v>0</v>
      </c>
      <c r="V238" s="18">
        <v>0</v>
      </c>
      <c r="W238" s="20">
        <v>0</v>
      </c>
    </row>
    <row r="239" spans="1:23" ht="12.75">
      <c r="A239" s="14" t="s">
        <v>8</v>
      </c>
      <c r="B239" s="15" t="s">
        <v>175</v>
      </c>
      <c r="C239" s="16" t="s">
        <v>174</v>
      </c>
      <c r="D239" s="17">
        <v>209320711</v>
      </c>
      <c r="E239" s="18">
        <v>209320711</v>
      </c>
      <c r="F239" s="18">
        <v>184162493</v>
      </c>
      <c r="G239" s="19">
        <f t="shared" si="47"/>
        <v>0.8798101827582652</v>
      </c>
      <c r="H239" s="17">
        <v>61672294</v>
      </c>
      <c r="I239" s="18">
        <v>5402507</v>
      </c>
      <c r="J239" s="18">
        <v>4658385</v>
      </c>
      <c r="K239" s="17">
        <v>71733186</v>
      </c>
      <c r="L239" s="17">
        <v>0</v>
      </c>
      <c r="M239" s="18">
        <v>5854061</v>
      </c>
      <c r="N239" s="18">
        <v>5025623</v>
      </c>
      <c r="O239" s="17">
        <v>10879684</v>
      </c>
      <c r="P239" s="17">
        <v>101549623</v>
      </c>
      <c r="Q239" s="18">
        <v>0</v>
      </c>
      <c r="R239" s="18">
        <v>0</v>
      </c>
      <c r="S239" s="20">
        <v>101549623</v>
      </c>
      <c r="T239" s="17">
        <v>0</v>
      </c>
      <c r="U239" s="18">
        <v>0</v>
      </c>
      <c r="V239" s="18">
        <v>0</v>
      </c>
      <c r="W239" s="20">
        <v>0</v>
      </c>
    </row>
    <row r="240" spans="1:23" ht="12.75">
      <c r="A240" s="14" t="s">
        <v>8</v>
      </c>
      <c r="B240" s="15" t="s">
        <v>173</v>
      </c>
      <c r="C240" s="16" t="s">
        <v>172</v>
      </c>
      <c r="D240" s="17">
        <v>819418286</v>
      </c>
      <c r="E240" s="18">
        <v>929314977</v>
      </c>
      <c r="F240" s="18">
        <v>553089766</v>
      </c>
      <c r="G240" s="19">
        <f t="shared" si="47"/>
        <v>0.5951585626925714</v>
      </c>
      <c r="H240" s="17">
        <v>0</v>
      </c>
      <c r="I240" s="18">
        <v>28778963</v>
      </c>
      <c r="J240" s="18">
        <v>21746807</v>
      </c>
      <c r="K240" s="17">
        <v>50525770</v>
      </c>
      <c r="L240" s="17">
        <v>65767022</v>
      </c>
      <c r="M240" s="18">
        <v>54521110</v>
      </c>
      <c r="N240" s="18">
        <v>200427095</v>
      </c>
      <c r="O240" s="17">
        <v>320715227</v>
      </c>
      <c r="P240" s="17">
        <v>59514538</v>
      </c>
      <c r="Q240" s="18">
        <v>69054834</v>
      </c>
      <c r="R240" s="18">
        <v>53279397</v>
      </c>
      <c r="S240" s="20">
        <v>181848769</v>
      </c>
      <c r="T240" s="17">
        <v>0</v>
      </c>
      <c r="U240" s="18">
        <v>0</v>
      </c>
      <c r="V240" s="18">
        <v>0</v>
      </c>
      <c r="W240" s="20">
        <v>0</v>
      </c>
    </row>
    <row r="241" spans="1:23" ht="12.75">
      <c r="A241" s="14" t="s">
        <v>8</v>
      </c>
      <c r="B241" s="15" t="s">
        <v>171</v>
      </c>
      <c r="C241" s="16" t="s">
        <v>170</v>
      </c>
      <c r="D241" s="17">
        <v>460675000</v>
      </c>
      <c r="E241" s="18">
        <v>460675000</v>
      </c>
      <c r="F241" s="18">
        <v>461025426</v>
      </c>
      <c r="G241" s="19">
        <f t="shared" si="47"/>
        <v>1.0007606794377815</v>
      </c>
      <c r="H241" s="17">
        <v>55559236</v>
      </c>
      <c r="I241" s="18">
        <v>27866440</v>
      </c>
      <c r="J241" s="18">
        <v>15178379</v>
      </c>
      <c r="K241" s="17">
        <v>98604055</v>
      </c>
      <c r="L241" s="17">
        <v>33493871</v>
      </c>
      <c r="M241" s="18">
        <v>44873678</v>
      </c>
      <c r="N241" s="18">
        <v>34397252</v>
      </c>
      <c r="O241" s="17">
        <v>112764801</v>
      </c>
      <c r="P241" s="17">
        <v>31936913</v>
      </c>
      <c r="Q241" s="18">
        <v>151989774</v>
      </c>
      <c r="R241" s="18">
        <v>65729883</v>
      </c>
      <c r="S241" s="20">
        <v>249656570</v>
      </c>
      <c r="T241" s="17">
        <v>0</v>
      </c>
      <c r="U241" s="18">
        <v>0</v>
      </c>
      <c r="V241" s="18">
        <v>0</v>
      </c>
      <c r="W241" s="20">
        <v>0</v>
      </c>
    </row>
    <row r="242" spans="1:23" ht="12.75">
      <c r="A242" s="14" t="s">
        <v>8</v>
      </c>
      <c r="B242" s="15" t="s">
        <v>169</v>
      </c>
      <c r="C242" s="16" t="s">
        <v>168</v>
      </c>
      <c r="D242" s="17">
        <v>377821311</v>
      </c>
      <c r="E242" s="18">
        <v>377821311</v>
      </c>
      <c r="F242" s="18">
        <v>195063888</v>
      </c>
      <c r="G242" s="19">
        <f t="shared" si="47"/>
        <v>0.5162860916545812</v>
      </c>
      <c r="H242" s="17">
        <v>63374181</v>
      </c>
      <c r="I242" s="18">
        <v>5849157</v>
      </c>
      <c r="J242" s="18">
        <v>7902803</v>
      </c>
      <c r="K242" s="17">
        <v>77126141</v>
      </c>
      <c r="L242" s="17">
        <v>9394614</v>
      </c>
      <c r="M242" s="18">
        <v>8898846</v>
      </c>
      <c r="N242" s="18">
        <v>65486398</v>
      </c>
      <c r="O242" s="17">
        <v>83779858</v>
      </c>
      <c r="P242" s="17">
        <v>9234648</v>
      </c>
      <c r="Q242" s="18">
        <v>8987011</v>
      </c>
      <c r="R242" s="18">
        <v>15936230</v>
      </c>
      <c r="S242" s="20">
        <v>34157889</v>
      </c>
      <c r="T242" s="17">
        <v>0</v>
      </c>
      <c r="U242" s="18">
        <v>0</v>
      </c>
      <c r="V242" s="18">
        <v>0</v>
      </c>
      <c r="W242" s="20">
        <v>0</v>
      </c>
    </row>
    <row r="243" spans="1:23" ht="12.75">
      <c r="A243" s="14" t="s">
        <v>5</v>
      </c>
      <c r="B243" s="15" t="s">
        <v>167</v>
      </c>
      <c r="C243" s="16" t="s">
        <v>166</v>
      </c>
      <c r="D243" s="17">
        <v>930250000</v>
      </c>
      <c r="E243" s="18">
        <v>932531000</v>
      </c>
      <c r="F243" s="18">
        <v>434873939</v>
      </c>
      <c r="G243" s="19">
        <f t="shared" si="47"/>
        <v>0.4663372466974288</v>
      </c>
      <c r="H243" s="17">
        <v>226871170</v>
      </c>
      <c r="I243" s="18">
        <v>1966115</v>
      </c>
      <c r="J243" s="18">
        <v>67916</v>
      </c>
      <c r="K243" s="17">
        <v>228905201</v>
      </c>
      <c r="L243" s="17">
        <v>72511</v>
      </c>
      <c r="M243" s="18">
        <v>254341</v>
      </c>
      <c r="N243" s="18">
        <v>202029935</v>
      </c>
      <c r="O243" s="17">
        <v>202356787</v>
      </c>
      <c r="P243" s="17">
        <v>1367847</v>
      </c>
      <c r="Q243" s="18">
        <v>1782791</v>
      </c>
      <c r="R243" s="18">
        <v>461313</v>
      </c>
      <c r="S243" s="20">
        <v>3611951</v>
      </c>
      <c r="T243" s="17">
        <v>0</v>
      </c>
      <c r="U243" s="18">
        <v>0</v>
      </c>
      <c r="V243" s="18">
        <v>0</v>
      </c>
      <c r="W243" s="20">
        <v>0</v>
      </c>
    </row>
    <row r="244" spans="1:23" ht="12.75">
      <c r="A244" s="21"/>
      <c r="B244" s="22" t="s">
        <v>165</v>
      </c>
      <c r="C244" s="23"/>
      <c r="D244" s="24">
        <f>SUM(D238:D243)</f>
        <v>2959778699</v>
      </c>
      <c r="E244" s="25">
        <f>SUM(E238:E243)</f>
        <v>3066008561</v>
      </c>
      <c r="F244" s="25">
        <f>SUM(F238:F243)</f>
        <v>1985452607</v>
      </c>
      <c r="G244" s="26">
        <f t="shared" si="47"/>
        <v>0.6475691660666567</v>
      </c>
      <c r="H244" s="24">
        <f aca="true" t="shared" si="49" ref="H244:W244">SUM(H238:H243)</f>
        <v>468202165</v>
      </c>
      <c r="I244" s="25">
        <f t="shared" si="49"/>
        <v>72829248</v>
      </c>
      <c r="J244" s="25">
        <f t="shared" si="49"/>
        <v>57180087</v>
      </c>
      <c r="K244" s="24">
        <f t="shared" si="49"/>
        <v>598211500</v>
      </c>
      <c r="L244" s="24">
        <f t="shared" si="49"/>
        <v>110741353</v>
      </c>
      <c r="M244" s="25">
        <f t="shared" si="49"/>
        <v>116248071</v>
      </c>
      <c r="N244" s="25">
        <f t="shared" si="49"/>
        <v>559410094</v>
      </c>
      <c r="O244" s="24">
        <f t="shared" si="49"/>
        <v>786399518</v>
      </c>
      <c r="P244" s="24">
        <f t="shared" si="49"/>
        <v>204344711</v>
      </c>
      <c r="Q244" s="25">
        <f t="shared" si="49"/>
        <v>233396066</v>
      </c>
      <c r="R244" s="25">
        <f t="shared" si="49"/>
        <v>163100812</v>
      </c>
      <c r="S244" s="27">
        <f t="shared" si="49"/>
        <v>600841589</v>
      </c>
      <c r="T244" s="24">
        <f t="shared" si="49"/>
        <v>0</v>
      </c>
      <c r="U244" s="25">
        <f t="shared" si="49"/>
        <v>0</v>
      </c>
      <c r="V244" s="25">
        <f t="shared" si="49"/>
        <v>0</v>
      </c>
      <c r="W244" s="27">
        <f t="shared" si="49"/>
        <v>0</v>
      </c>
    </row>
    <row r="245" spans="1:23" ht="12.75">
      <c r="A245" s="14" t="s">
        <v>8</v>
      </c>
      <c r="B245" s="15" t="s">
        <v>164</v>
      </c>
      <c r="C245" s="16" t="s">
        <v>163</v>
      </c>
      <c r="D245" s="17">
        <v>382746926</v>
      </c>
      <c r="E245" s="18">
        <v>382746926</v>
      </c>
      <c r="F245" s="18">
        <v>234898649</v>
      </c>
      <c r="G245" s="19">
        <f t="shared" si="47"/>
        <v>0.6137179244125399</v>
      </c>
      <c r="H245" s="17">
        <v>40511967</v>
      </c>
      <c r="I245" s="18">
        <v>25549801</v>
      </c>
      <c r="J245" s="18">
        <v>118642854</v>
      </c>
      <c r="K245" s="17">
        <v>184704622</v>
      </c>
      <c r="L245" s="17">
        <v>-51802705</v>
      </c>
      <c r="M245" s="18">
        <v>10919903</v>
      </c>
      <c r="N245" s="18">
        <v>56140804</v>
      </c>
      <c r="O245" s="17">
        <v>15258002</v>
      </c>
      <c r="P245" s="17">
        <v>16721562</v>
      </c>
      <c r="Q245" s="18">
        <v>9980235</v>
      </c>
      <c r="R245" s="18">
        <v>8234228</v>
      </c>
      <c r="S245" s="20">
        <v>34936025</v>
      </c>
      <c r="T245" s="17">
        <v>0</v>
      </c>
      <c r="U245" s="18">
        <v>0</v>
      </c>
      <c r="V245" s="18">
        <v>0</v>
      </c>
      <c r="W245" s="20">
        <v>0</v>
      </c>
    </row>
    <row r="246" spans="1:23" ht="12.75">
      <c r="A246" s="14" t="s">
        <v>8</v>
      </c>
      <c r="B246" s="15" t="s">
        <v>162</v>
      </c>
      <c r="C246" s="16" t="s">
        <v>161</v>
      </c>
      <c r="D246" s="17">
        <v>149029334</v>
      </c>
      <c r="E246" s="18">
        <v>149029334</v>
      </c>
      <c r="F246" s="18">
        <v>64071976</v>
      </c>
      <c r="G246" s="19">
        <f t="shared" si="47"/>
        <v>0.4299286206298151</v>
      </c>
      <c r="H246" s="17">
        <v>35154369</v>
      </c>
      <c r="I246" s="18">
        <v>5237201</v>
      </c>
      <c r="J246" s="18">
        <v>0</v>
      </c>
      <c r="K246" s="17">
        <v>40391570</v>
      </c>
      <c r="L246" s="17">
        <v>5746814</v>
      </c>
      <c r="M246" s="18">
        <v>6530953</v>
      </c>
      <c r="N246" s="18">
        <v>11402639</v>
      </c>
      <c r="O246" s="17">
        <v>23680406</v>
      </c>
      <c r="P246" s="17">
        <v>0</v>
      </c>
      <c r="Q246" s="18">
        <v>0</v>
      </c>
      <c r="R246" s="18">
        <v>0</v>
      </c>
      <c r="S246" s="20">
        <v>0</v>
      </c>
      <c r="T246" s="17">
        <v>0</v>
      </c>
      <c r="U246" s="18">
        <v>0</v>
      </c>
      <c r="V246" s="18">
        <v>0</v>
      </c>
      <c r="W246" s="20">
        <v>0</v>
      </c>
    </row>
    <row r="247" spans="1:23" ht="12.75">
      <c r="A247" s="14" t="s">
        <v>8</v>
      </c>
      <c r="B247" s="15" t="s">
        <v>160</v>
      </c>
      <c r="C247" s="16" t="s">
        <v>159</v>
      </c>
      <c r="D247" s="17">
        <v>295768497</v>
      </c>
      <c r="E247" s="18">
        <v>305768000</v>
      </c>
      <c r="F247" s="18">
        <v>274710290</v>
      </c>
      <c r="G247" s="19">
        <f t="shared" si="47"/>
        <v>0.8984272062478742</v>
      </c>
      <c r="H247" s="17">
        <v>120998043</v>
      </c>
      <c r="I247" s="18">
        <v>9447451</v>
      </c>
      <c r="J247" s="18">
        <v>5672933</v>
      </c>
      <c r="K247" s="17">
        <v>136118427</v>
      </c>
      <c r="L247" s="17">
        <v>4876512</v>
      </c>
      <c r="M247" s="18">
        <v>10130190</v>
      </c>
      <c r="N247" s="18">
        <v>61105991</v>
      </c>
      <c r="O247" s="17">
        <v>76112693</v>
      </c>
      <c r="P247" s="17">
        <v>2682191</v>
      </c>
      <c r="Q247" s="18">
        <v>9399330</v>
      </c>
      <c r="R247" s="18">
        <v>50397649</v>
      </c>
      <c r="S247" s="20">
        <v>62479170</v>
      </c>
      <c r="T247" s="17">
        <v>0</v>
      </c>
      <c r="U247" s="18">
        <v>0</v>
      </c>
      <c r="V247" s="18">
        <v>0</v>
      </c>
      <c r="W247" s="20">
        <v>0</v>
      </c>
    </row>
    <row r="248" spans="1:23" ht="12.75">
      <c r="A248" s="14" t="s">
        <v>8</v>
      </c>
      <c r="B248" s="15" t="s">
        <v>158</v>
      </c>
      <c r="C248" s="16" t="s">
        <v>157</v>
      </c>
      <c r="D248" s="17">
        <v>263509407</v>
      </c>
      <c r="E248" s="18">
        <v>263509407</v>
      </c>
      <c r="F248" s="18">
        <v>211613427</v>
      </c>
      <c r="G248" s="19">
        <f t="shared" si="47"/>
        <v>0.8030583401525396</v>
      </c>
      <c r="H248" s="17">
        <v>56540499</v>
      </c>
      <c r="I248" s="18">
        <v>15199408</v>
      </c>
      <c r="J248" s="18">
        <v>9451529</v>
      </c>
      <c r="K248" s="17">
        <v>81191436</v>
      </c>
      <c r="L248" s="17">
        <v>24396689</v>
      </c>
      <c r="M248" s="18">
        <v>15661626</v>
      </c>
      <c r="N248" s="18">
        <v>32841719</v>
      </c>
      <c r="O248" s="17">
        <v>72900034</v>
      </c>
      <c r="P248" s="17">
        <v>15154739</v>
      </c>
      <c r="Q248" s="18">
        <v>17033654</v>
      </c>
      <c r="R248" s="18">
        <v>25333564</v>
      </c>
      <c r="S248" s="20">
        <v>57521957</v>
      </c>
      <c r="T248" s="17">
        <v>0</v>
      </c>
      <c r="U248" s="18">
        <v>0</v>
      </c>
      <c r="V248" s="18">
        <v>0</v>
      </c>
      <c r="W248" s="20">
        <v>0</v>
      </c>
    </row>
    <row r="249" spans="1:23" ht="12.75">
      <c r="A249" s="14" t="s">
        <v>8</v>
      </c>
      <c r="B249" s="15" t="s">
        <v>156</v>
      </c>
      <c r="C249" s="16" t="s">
        <v>155</v>
      </c>
      <c r="D249" s="17">
        <v>176129621</v>
      </c>
      <c r="E249" s="18">
        <v>182293211</v>
      </c>
      <c r="F249" s="18">
        <v>179814595</v>
      </c>
      <c r="G249" s="19">
        <f t="shared" si="47"/>
        <v>0.986403135989524</v>
      </c>
      <c r="H249" s="17">
        <v>74485656</v>
      </c>
      <c r="I249" s="18">
        <v>1128292</v>
      </c>
      <c r="J249" s="18">
        <v>381127</v>
      </c>
      <c r="K249" s="17">
        <v>75995075</v>
      </c>
      <c r="L249" s="17">
        <v>2901505</v>
      </c>
      <c r="M249" s="18">
        <v>0</v>
      </c>
      <c r="N249" s="18">
        <v>45655059</v>
      </c>
      <c r="O249" s="17">
        <v>48556564</v>
      </c>
      <c r="P249" s="17">
        <v>1630642</v>
      </c>
      <c r="Q249" s="18">
        <v>1121613</v>
      </c>
      <c r="R249" s="18">
        <v>52510701</v>
      </c>
      <c r="S249" s="20">
        <v>55262956</v>
      </c>
      <c r="T249" s="17">
        <v>0</v>
      </c>
      <c r="U249" s="18">
        <v>0</v>
      </c>
      <c r="V249" s="18">
        <v>0</v>
      </c>
      <c r="W249" s="20">
        <v>0</v>
      </c>
    </row>
    <row r="250" spans="1:23" ht="12.75">
      <c r="A250" s="14" t="s">
        <v>5</v>
      </c>
      <c r="B250" s="15" t="s">
        <v>154</v>
      </c>
      <c r="C250" s="16" t="s">
        <v>153</v>
      </c>
      <c r="D250" s="17">
        <v>733043899</v>
      </c>
      <c r="E250" s="18">
        <v>793038822</v>
      </c>
      <c r="F250" s="18">
        <v>287290305</v>
      </c>
      <c r="G250" s="19">
        <f t="shared" si="47"/>
        <v>0.3622651212401806</v>
      </c>
      <c r="H250" s="17">
        <v>133751236</v>
      </c>
      <c r="I250" s="18">
        <v>3908561</v>
      </c>
      <c r="J250" s="18">
        <v>26944584</v>
      </c>
      <c r="K250" s="17">
        <v>164604381</v>
      </c>
      <c r="L250" s="17">
        <v>19889053</v>
      </c>
      <c r="M250" s="18">
        <v>0</v>
      </c>
      <c r="N250" s="18">
        <v>102796871</v>
      </c>
      <c r="O250" s="17">
        <v>122685924</v>
      </c>
      <c r="P250" s="17">
        <v>0</v>
      </c>
      <c r="Q250" s="18">
        <v>0</v>
      </c>
      <c r="R250" s="18">
        <v>0</v>
      </c>
      <c r="S250" s="20">
        <v>0</v>
      </c>
      <c r="T250" s="17">
        <v>0</v>
      </c>
      <c r="U250" s="18">
        <v>0</v>
      </c>
      <c r="V250" s="18">
        <v>0</v>
      </c>
      <c r="W250" s="20">
        <v>0</v>
      </c>
    </row>
    <row r="251" spans="1:23" ht="12.75">
      <c r="A251" s="21"/>
      <c r="B251" s="22" t="s">
        <v>152</v>
      </c>
      <c r="C251" s="23"/>
      <c r="D251" s="24">
        <f>SUM(D245:D250)</f>
        <v>2000227684</v>
      </c>
      <c r="E251" s="25">
        <f>SUM(E245:E250)</f>
        <v>2076385700</v>
      </c>
      <c r="F251" s="25">
        <f>SUM(F245:F250)</f>
        <v>1252399242</v>
      </c>
      <c r="G251" s="26">
        <f t="shared" si="47"/>
        <v>0.6031631030785851</v>
      </c>
      <c r="H251" s="24">
        <f aca="true" t="shared" si="50" ref="H251:W251">SUM(H245:H250)</f>
        <v>461441770</v>
      </c>
      <c r="I251" s="25">
        <f t="shared" si="50"/>
        <v>60470714</v>
      </c>
      <c r="J251" s="25">
        <f t="shared" si="50"/>
        <v>161093027</v>
      </c>
      <c r="K251" s="24">
        <f t="shared" si="50"/>
        <v>683005511</v>
      </c>
      <c r="L251" s="24">
        <f t="shared" si="50"/>
        <v>6007868</v>
      </c>
      <c r="M251" s="25">
        <f t="shared" si="50"/>
        <v>43242672</v>
      </c>
      <c r="N251" s="25">
        <f t="shared" si="50"/>
        <v>309943083</v>
      </c>
      <c r="O251" s="24">
        <f t="shared" si="50"/>
        <v>359193623</v>
      </c>
      <c r="P251" s="24">
        <f t="shared" si="50"/>
        <v>36189134</v>
      </c>
      <c r="Q251" s="25">
        <f t="shared" si="50"/>
        <v>37534832</v>
      </c>
      <c r="R251" s="25">
        <f t="shared" si="50"/>
        <v>136476142</v>
      </c>
      <c r="S251" s="27">
        <f t="shared" si="50"/>
        <v>210200108</v>
      </c>
      <c r="T251" s="24">
        <f t="shared" si="50"/>
        <v>0</v>
      </c>
      <c r="U251" s="25">
        <f t="shared" si="50"/>
        <v>0</v>
      </c>
      <c r="V251" s="25">
        <f t="shared" si="50"/>
        <v>0</v>
      </c>
      <c r="W251" s="27">
        <f t="shared" si="50"/>
        <v>0</v>
      </c>
    </row>
    <row r="252" spans="1:23" ht="12.75">
      <c r="A252" s="14" t="s">
        <v>8</v>
      </c>
      <c r="B252" s="15" t="s">
        <v>151</v>
      </c>
      <c r="C252" s="16" t="s">
        <v>150</v>
      </c>
      <c r="D252" s="17">
        <v>3129521272</v>
      </c>
      <c r="E252" s="18">
        <v>3129521272</v>
      </c>
      <c r="F252" s="18">
        <v>766230669</v>
      </c>
      <c r="G252" s="19">
        <f t="shared" si="47"/>
        <v>0.2448395784542218</v>
      </c>
      <c r="H252" s="17">
        <v>385045286</v>
      </c>
      <c r="I252" s="18">
        <v>178697920</v>
      </c>
      <c r="J252" s="18">
        <v>202487463</v>
      </c>
      <c r="K252" s="17">
        <v>766230669</v>
      </c>
      <c r="L252" s="17">
        <v>0</v>
      </c>
      <c r="M252" s="18">
        <v>0</v>
      </c>
      <c r="N252" s="18">
        <v>0</v>
      </c>
      <c r="O252" s="17">
        <v>0</v>
      </c>
      <c r="P252" s="17">
        <v>0</v>
      </c>
      <c r="Q252" s="18">
        <v>0</v>
      </c>
      <c r="R252" s="18">
        <v>0</v>
      </c>
      <c r="S252" s="20">
        <v>0</v>
      </c>
      <c r="T252" s="17">
        <v>0</v>
      </c>
      <c r="U252" s="18">
        <v>0</v>
      </c>
      <c r="V252" s="18">
        <v>0</v>
      </c>
      <c r="W252" s="20">
        <v>0</v>
      </c>
    </row>
    <row r="253" spans="1:23" ht="12.75">
      <c r="A253" s="14" t="s">
        <v>8</v>
      </c>
      <c r="B253" s="15" t="s">
        <v>149</v>
      </c>
      <c r="C253" s="16" t="s">
        <v>148</v>
      </c>
      <c r="D253" s="17">
        <v>423656561</v>
      </c>
      <c r="E253" s="18">
        <v>423656561</v>
      </c>
      <c r="F253" s="18">
        <v>251783794</v>
      </c>
      <c r="G253" s="19">
        <f t="shared" si="47"/>
        <v>0.5943110934141771</v>
      </c>
      <c r="H253" s="17">
        <v>79220824</v>
      </c>
      <c r="I253" s="18">
        <v>24977269</v>
      </c>
      <c r="J253" s="18">
        <v>23500639</v>
      </c>
      <c r="K253" s="17">
        <v>127698732</v>
      </c>
      <c r="L253" s="17">
        <v>18131079</v>
      </c>
      <c r="M253" s="18">
        <v>0</v>
      </c>
      <c r="N253" s="18">
        <v>20137559</v>
      </c>
      <c r="O253" s="17">
        <v>38268638</v>
      </c>
      <c r="P253" s="17">
        <v>28567469</v>
      </c>
      <c r="Q253" s="18">
        <v>175889</v>
      </c>
      <c r="R253" s="18">
        <v>57073066</v>
      </c>
      <c r="S253" s="20">
        <v>85816424</v>
      </c>
      <c r="T253" s="17">
        <v>0</v>
      </c>
      <c r="U253" s="18">
        <v>0</v>
      </c>
      <c r="V253" s="18">
        <v>0</v>
      </c>
      <c r="W253" s="20">
        <v>0</v>
      </c>
    </row>
    <row r="254" spans="1:23" ht="12.75">
      <c r="A254" s="14" t="s">
        <v>8</v>
      </c>
      <c r="B254" s="15" t="s">
        <v>147</v>
      </c>
      <c r="C254" s="16" t="s">
        <v>146</v>
      </c>
      <c r="D254" s="17">
        <v>1572913140</v>
      </c>
      <c r="E254" s="18">
        <v>1532342623</v>
      </c>
      <c r="F254" s="18">
        <v>851207578</v>
      </c>
      <c r="G254" s="19">
        <f t="shared" si="47"/>
        <v>0.5554942903914772</v>
      </c>
      <c r="H254" s="17">
        <v>120474868</v>
      </c>
      <c r="I254" s="18">
        <v>13814572</v>
      </c>
      <c r="J254" s="18">
        <v>9391550</v>
      </c>
      <c r="K254" s="17">
        <v>143680990</v>
      </c>
      <c r="L254" s="17">
        <v>118999192</v>
      </c>
      <c r="M254" s="18">
        <v>108915840</v>
      </c>
      <c r="N254" s="18">
        <v>100388967</v>
      </c>
      <c r="O254" s="17">
        <v>328303999</v>
      </c>
      <c r="P254" s="17">
        <v>157176199</v>
      </c>
      <c r="Q254" s="18">
        <v>58574026</v>
      </c>
      <c r="R254" s="18">
        <v>163472364</v>
      </c>
      <c r="S254" s="20">
        <v>379222589</v>
      </c>
      <c r="T254" s="17">
        <v>0</v>
      </c>
      <c r="U254" s="18">
        <v>0</v>
      </c>
      <c r="V254" s="18">
        <v>0</v>
      </c>
      <c r="W254" s="20">
        <v>0</v>
      </c>
    </row>
    <row r="255" spans="1:23" ht="12.75">
      <c r="A255" s="14" t="s">
        <v>5</v>
      </c>
      <c r="B255" s="15" t="s">
        <v>145</v>
      </c>
      <c r="C255" s="16" t="s">
        <v>144</v>
      </c>
      <c r="D255" s="17">
        <v>180843000</v>
      </c>
      <c r="E255" s="18">
        <v>180843000</v>
      </c>
      <c r="F255" s="18">
        <v>134536702</v>
      </c>
      <c r="G255" s="19">
        <f t="shared" si="47"/>
        <v>0.7439419938841979</v>
      </c>
      <c r="H255" s="17">
        <v>73741661</v>
      </c>
      <c r="I255" s="18">
        <v>2519639</v>
      </c>
      <c r="J255" s="18">
        <v>207124</v>
      </c>
      <c r="K255" s="17">
        <v>76468424</v>
      </c>
      <c r="L255" s="17">
        <v>86687</v>
      </c>
      <c r="M255" s="18">
        <v>0</v>
      </c>
      <c r="N255" s="18">
        <v>57024638</v>
      </c>
      <c r="O255" s="17">
        <v>57111325</v>
      </c>
      <c r="P255" s="17">
        <v>292213</v>
      </c>
      <c r="Q255" s="18">
        <v>664740</v>
      </c>
      <c r="R255" s="18">
        <v>0</v>
      </c>
      <c r="S255" s="20">
        <v>956953</v>
      </c>
      <c r="T255" s="17">
        <v>0</v>
      </c>
      <c r="U255" s="18">
        <v>0</v>
      </c>
      <c r="V255" s="18">
        <v>0</v>
      </c>
      <c r="W255" s="20">
        <v>0</v>
      </c>
    </row>
    <row r="256" spans="1:23" ht="12.75">
      <c r="A256" s="21"/>
      <c r="B256" s="22" t="s">
        <v>143</v>
      </c>
      <c r="C256" s="23"/>
      <c r="D256" s="24">
        <f>SUM(D252:D255)</f>
        <v>5306933973</v>
      </c>
      <c r="E256" s="25">
        <f>SUM(E252:E255)</f>
        <v>5266363456</v>
      </c>
      <c r="F256" s="25">
        <f>SUM(F252:F255)</f>
        <v>2003758743</v>
      </c>
      <c r="G256" s="26">
        <f t="shared" si="47"/>
        <v>0.3804824258221497</v>
      </c>
      <c r="H256" s="24">
        <f aca="true" t="shared" si="51" ref="H256:W256">SUM(H252:H255)</f>
        <v>658482639</v>
      </c>
      <c r="I256" s="25">
        <f t="shared" si="51"/>
        <v>220009400</v>
      </c>
      <c r="J256" s="25">
        <f t="shared" si="51"/>
        <v>235586776</v>
      </c>
      <c r="K256" s="24">
        <f t="shared" si="51"/>
        <v>1114078815</v>
      </c>
      <c r="L256" s="24">
        <f t="shared" si="51"/>
        <v>137216958</v>
      </c>
      <c r="M256" s="25">
        <f t="shared" si="51"/>
        <v>108915840</v>
      </c>
      <c r="N256" s="25">
        <f t="shared" si="51"/>
        <v>177551164</v>
      </c>
      <c r="O256" s="24">
        <f t="shared" si="51"/>
        <v>423683962</v>
      </c>
      <c r="P256" s="24">
        <f t="shared" si="51"/>
        <v>186035881</v>
      </c>
      <c r="Q256" s="25">
        <f t="shared" si="51"/>
        <v>59414655</v>
      </c>
      <c r="R256" s="25">
        <f t="shared" si="51"/>
        <v>220545430</v>
      </c>
      <c r="S256" s="27">
        <f t="shared" si="51"/>
        <v>465995966</v>
      </c>
      <c r="T256" s="24">
        <f t="shared" si="51"/>
        <v>0</v>
      </c>
      <c r="U256" s="25">
        <f t="shared" si="51"/>
        <v>0</v>
      </c>
      <c r="V256" s="25">
        <f t="shared" si="51"/>
        <v>0</v>
      </c>
      <c r="W256" s="27">
        <f t="shared" si="51"/>
        <v>0</v>
      </c>
    </row>
    <row r="257" spans="1:23" ht="12.75">
      <c r="A257" s="21"/>
      <c r="B257" s="22" t="s">
        <v>142</v>
      </c>
      <c r="C257" s="23"/>
      <c r="D257" s="24">
        <f>SUM(D231:D236,D238:D243,D245:D250,D252:D255)</f>
        <v>19395903450</v>
      </c>
      <c r="E257" s="25">
        <f>SUM(E231:E236,E238:E243,E245:E250,E252:E255)</f>
        <v>19505682518</v>
      </c>
      <c r="F257" s="25">
        <f>SUM(F231:F236,F238:F243,F245:F250,F252:F255)</f>
        <v>10954333781</v>
      </c>
      <c r="G257" s="26">
        <f t="shared" si="47"/>
        <v>0.5615970510589031</v>
      </c>
      <c r="H257" s="24">
        <f aca="true" t="shared" si="52" ref="H257:W257">SUM(H231:H236,H238:H243,H245:H250,H252:H255)</f>
        <v>2917156146</v>
      </c>
      <c r="I257" s="25">
        <f t="shared" si="52"/>
        <v>801553977</v>
      </c>
      <c r="J257" s="25">
        <f t="shared" si="52"/>
        <v>801542434</v>
      </c>
      <c r="K257" s="24">
        <f t="shared" si="52"/>
        <v>4520252557</v>
      </c>
      <c r="L257" s="24">
        <f t="shared" si="52"/>
        <v>690286155</v>
      </c>
      <c r="M257" s="25">
        <f t="shared" si="52"/>
        <v>850443338</v>
      </c>
      <c r="N257" s="25">
        <f t="shared" si="52"/>
        <v>2135403459</v>
      </c>
      <c r="O257" s="24">
        <f t="shared" si="52"/>
        <v>3676132952</v>
      </c>
      <c r="P257" s="24">
        <f t="shared" si="52"/>
        <v>566342266</v>
      </c>
      <c r="Q257" s="25">
        <f t="shared" si="52"/>
        <v>1084769718</v>
      </c>
      <c r="R257" s="25">
        <f t="shared" si="52"/>
        <v>1106836288</v>
      </c>
      <c r="S257" s="27">
        <f t="shared" si="52"/>
        <v>2757948272</v>
      </c>
      <c r="T257" s="24">
        <f t="shared" si="52"/>
        <v>0</v>
      </c>
      <c r="U257" s="25">
        <f t="shared" si="52"/>
        <v>0</v>
      </c>
      <c r="V257" s="25">
        <f t="shared" si="52"/>
        <v>0</v>
      </c>
      <c r="W257" s="27">
        <f t="shared" si="52"/>
        <v>0</v>
      </c>
    </row>
    <row r="258" spans="1:23" ht="12.75">
      <c r="A258" s="48"/>
      <c r="B258" s="49" t="s">
        <v>72</v>
      </c>
      <c r="C258" s="50"/>
      <c r="D258" s="51"/>
      <c r="E258" s="52"/>
      <c r="F258" s="52"/>
      <c r="G258" s="53"/>
      <c r="H258" s="51"/>
      <c r="I258" s="52"/>
      <c r="J258" s="52"/>
      <c r="K258" s="51"/>
      <c r="L258" s="51"/>
      <c r="M258" s="52"/>
      <c r="N258" s="52"/>
      <c r="O258" s="51"/>
      <c r="P258" s="51"/>
      <c r="Q258" s="52"/>
      <c r="R258" s="52"/>
      <c r="S258" s="54"/>
      <c r="T258" s="28"/>
      <c r="U258" s="29"/>
      <c r="V258" s="29"/>
      <c r="W258" s="31"/>
    </row>
    <row r="259" spans="1:23" ht="12.75">
      <c r="A259" s="13"/>
      <c r="B259" s="10" t="s">
        <v>141</v>
      </c>
      <c r="C259" s="11"/>
      <c r="D259" s="28"/>
      <c r="E259" s="29"/>
      <c r="F259" s="29"/>
      <c r="G259" s="30"/>
      <c r="H259" s="28"/>
      <c r="I259" s="29"/>
      <c r="J259" s="29"/>
      <c r="K259" s="28"/>
      <c r="L259" s="28"/>
      <c r="M259" s="29"/>
      <c r="N259" s="29"/>
      <c r="O259" s="28"/>
      <c r="P259" s="28"/>
      <c r="Q259" s="29"/>
      <c r="R259" s="29"/>
      <c r="S259" s="31"/>
      <c r="T259" s="28"/>
      <c r="U259" s="29"/>
      <c r="V259" s="29"/>
      <c r="W259" s="31"/>
    </row>
    <row r="260" spans="1:23" ht="12.75">
      <c r="A260" s="14" t="s">
        <v>8</v>
      </c>
      <c r="B260" s="15" t="s">
        <v>140</v>
      </c>
      <c r="C260" s="16" t="s">
        <v>139</v>
      </c>
      <c r="D260" s="17">
        <v>272107998</v>
      </c>
      <c r="E260" s="18">
        <v>289323059</v>
      </c>
      <c r="F260" s="18">
        <v>264722744</v>
      </c>
      <c r="G260" s="19">
        <f aca="true" t="shared" si="53" ref="G260:G296">IF($E260=0,0,$F260/$E260)</f>
        <v>0.914972850470242</v>
      </c>
      <c r="H260" s="17">
        <v>104490365</v>
      </c>
      <c r="I260" s="18">
        <v>1553893</v>
      </c>
      <c r="J260" s="18">
        <v>1774214</v>
      </c>
      <c r="K260" s="17">
        <v>107818472</v>
      </c>
      <c r="L260" s="17">
        <v>1517236</v>
      </c>
      <c r="M260" s="18">
        <v>1409881</v>
      </c>
      <c r="N260" s="18">
        <v>59800568</v>
      </c>
      <c r="O260" s="17">
        <v>62727685</v>
      </c>
      <c r="P260" s="17">
        <v>38098305</v>
      </c>
      <c r="Q260" s="18">
        <v>2025838</v>
      </c>
      <c r="R260" s="18">
        <v>54052444</v>
      </c>
      <c r="S260" s="20">
        <v>94176587</v>
      </c>
      <c r="T260" s="17">
        <v>0</v>
      </c>
      <c r="U260" s="18">
        <v>0</v>
      </c>
      <c r="V260" s="18">
        <v>0</v>
      </c>
      <c r="W260" s="20">
        <v>0</v>
      </c>
    </row>
    <row r="261" spans="1:23" ht="12.75">
      <c r="A261" s="14" t="s">
        <v>8</v>
      </c>
      <c r="B261" s="15" t="s">
        <v>138</v>
      </c>
      <c r="C261" s="16" t="s">
        <v>137</v>
      </c>
      <c r="D261" s="17">
        <v>426262417</v>
      </c>
      <c r="E261" s="18">
        <v>418706676</v>
      </c>
      <c r="F261" s="18">
        <v>354139350</v>
      </c>
      <c r="G261" s="19">
        <f t="shared" si="53"/>
        <v>0.8457934164871066</v>
      </c>
      <c r="H261" s="17">
        <v>95033901</v>
      </c>
      <c r="I261" s="18">
        <v>21057931</v>
      </c>
      <c r="J261" s="18">
        <v>15134778</v>
      </c>
      <c r="K261" s="17">
        <v>131226610</v>
      </c>
      <c r="L261" s="17">
        <v>35631540</v>
      </c>
      <c r="M261" s="18">
        <v>26583901</v>
      </c>
      <c r="N261" s="18">
        <v>68496728</v>
      </c>
      <c r="O261" s="17">
        <v>130712169</v>
      </c>
      <c r="P261" s="17">
        <v>25800770</v>
      </c>
      <c r="Q261" s="18">
        <v>9941803</v>
      </c>
      <c r="R261" s="18">
        <v>56457998</v>
      </c>
      <c r="S261" s="20">
        <v>92200571</v>
      </c>
      <c r="T261" s="17">
        <v>0</v>
      </c>
      <c r="U261" s="18">
        <v>0</v>
      </c>
      <c r="V261" s="18">
        <v>0</v>
      </c>
      <c r="W261" s="20">
        <v>0</v>
      </c>
    </row>
    <row r="262" spans="1:23" ht="12.75">
      <c r="A262" s="14" t="s">
        <v>8</v>
      </c>
      <c r="B262" s="15" t="s">
        <v>136</v>
      </c>
      <c r="C262" s="16" t="s">
        <v>135</v>
      </c>
      <c r="D262" s="17">
        <v>409326879</v>
      </c>
      <c r="E262" s="18">
        <v>412311477</v>
      </c>
      <c r="F262" s="18">
        <v>0</v>
      </c>
      <c r="G262" s="19">
        <f t="shared" si="53"/>
        <v>0</v>
      </c>
      <c r="H262" s="17">
        <v>0</v>
      </c>
      <c r="I262" s="18">
        <v>0</v>
      </c>
      <c r="J262" s="18">
        <v>0</v>
      </c>
      <c r="K262" s="17">
        <v>0</v>
      </c>
      <c r="L262" s="17">
        <v>0</v>
      </c>
      <c r="M262" s="18">
        <v>0</v>
      </c>
      <c r="N262" s="18">
        <v>0</v>
      </c>
      <c r="O262" s="17">
        <v>0</v>
      </c>
      <c r="P262" s="17">
        <v>0</v>
      </c>
      <c r="Q262" s="18">
        <v>0</v>
      </c>
      <c r="R262" s="18">
        <v>0</v>
      </c>
      <c r="S262" s="20">
        <v>0</v>
      </c>
      <c r="T262" s="17">
        <v>0</v>
      </c>
      <c r="U262" s="18">
        <v>0</v>
      </c>
      <c r="V262" s="18">
        <v>0</v>
      </c>
      <c r="W262" s="20">
        <v>0</v>
      </c>
    </row>
    <row r="263" spans="1:23" ht="12.75">
      <c r="A263" s="14" t="s">
        <v>5</v>
      </c>
      <c r="B263" s="15" t="s">
        <v>134</v>
      </c>
      <c r="C263" s="16" t="s">
        <v>133</v>
      </c>
      <c r="D263" s="17">
        <v>82374134</v>
      </c>
      <c r="E263" s="18">
        <v>82427772</v>
      </c>
      <c r="F263" s="18">
        <v>77185672</v>
      </c>
      <c r="G263" s="19">
        <f t="shared" si="53"/>
        <v>0.9364037159708745</v>
      </c>
      <c r="H263" s="17">
        <v>30263362</v>
      </c>
      <c r="I263" s="18">
        <v>129327</v>
      </c>
      <c r="J263" s="18">
        <v>910045</v>
      </c>
      <c r="K263" s="17">
        <v>31302734</v>
      </c>
      <c r="L263" s="17">
        <v>29253</v>
      </c>
      <c r="M263" s="18">
        <v>166891</v>
      </c>
      <c r="N263" s="18">
        <v>23712681</v>
      </c>
      <c r="O263" s="17">
        <v>23908825</v>
      </c>
      <c r="P263" s="17">
        <v>775262</v>
      </c>
      <c r="Q263" s="18">
        <v>934375</v>
      </c>
      <c r="R263" s="18">
        <v>20264476</v>
      </c>
      <c r="S263" s="20">
        <v>21974113</v>
      </c>
      <c r="T263" s="17">
        <v>0</v>
      </c>
      <c r="U263" s="18">
        <v>0</v>
      </c>
      <c r="V263" s="18">
        <v>0</v>
      </c>
      <c r="W263" s="20">
        <v>0</v>
      </c>
    </row>
    <row r="264" spans="1:23" ht="12.75">
      <c r="A264" s="21"/>
      <c r="B264" s="22" t="s">
        <v>132</v>
      </c>
      <c r="C264" s="23"/>
      <c r="D264" s="24">
        <f>SUM(D260:D263)</f>
        <v>1190071428</v>
      </c>
      <c r="E264" s="25">
        <f>SUM(E260:E263)</f>
        <v>1202768984</v>
      </c>
      <c r="F264" s="25">
        <f>SUM(F260:F263)</f>
        <v>696047766</v>
      </c>
      <c r="G264" s="26">
        <f t="shared" si="53"/>
        <v>0.5787044521926249</v>
      </c>
      <c r="H264" s="24">
        <f aca="true" t="shared" si="54" ref="H264:W264">SUM(H260:H263)</f>
        <v>229787628</v>
      </c>
      <c r="I264" s="25">
        <f t="shared" si="54"/>
        <v>22741151</v>
      </c>
      <c r="J264" s="25">
        <f t="shared" si="54"/>
        <v>17819037</v>
      </c>
      <c r="K264" s="24">
        <f t="shared" si="54"/>
        <v>270347816</v>
      </c>
      <c r="L264" s="24">
        <f t="shared" si="54"/>
        <v>37178029</v>
      </c>
      <c r="M264" s="25">
        <f t="shared" si="54"/>
        <v>28160673</v>
      </c>
      <c r="N264" s="25">
        <f t="shared" si="54"/>
        <v>152009977</v>
      </c>
      <c r="O264" s="24">
        <f t="shared" si="54"/>
        <v>217348679</v>
      </c>
      <c r="P264" s="24">
        <f t="shared" si="54"/>
        <v>64674337</v>
      </c>
      <c r="Q264" s="25">
        <f t="shared" si="54"/>
        <v>12902016</v>
      </c>
      <c r="R264" s="25">
        <f t="shared" si="54"/>
        <v>130774918</v>
      </c>
      <c r="S264" s="27">
        <f t="shared" si="54"/>
        <v>208351271</v>
      </c>
      <c r="T264" s="24">
        <f t="shared" si="54"/>
        <v>0</v>
      </c>
      <c r="U264" s="25">
        <f t="shared" si="54"/>
        <v>0</v>
      </c>
      <c r="V264" s="25">
        <f t="shared" si="54"/>
        <v>0</v>
      </c>
      <c r="W264" s="27">
        <f t="shared" si="54"/>
        <v>0</v>
      </c>
    </row>
    <row r="265" spans="1:23" ht="12.75">
      <c r="A265" s="14" t="s">
        <v>8</v>
      </c>
      <c r="B265" s="15" t="s">
        <v>131</v>
      </c>
      <c r="C265" s="16" t="s">
        <v>130</v>
      </c>
      <c r="D265" s="17">
        <v>86881368</v>
      </c>
      <c r="E265" s="18">
        <v>87636097</v>
      </c>
      <c r="F265" s="18">
        <v>59410097</v>
      </c>
      <c r="G265" s="19">
        <f t="shared" si="53"/>
        <v>0.6779181071927473</v>
      </c>
      <c r="H265" s="17">
        <v>23799195</v>
      </c>
      <c r="I265" s="18">
        <v>1858100</v>
      </c>
      <c r="J265" s="18">
        <v>2229786</v>
      </c>
      <c r="K265" s="17">
        <v>27887081</v>
      </c>
      <c r="L265" s="17">
        <v>2453110</v>
      </c>
      <c r="M265" s="18">
        <v>2531542</v>
      </c>
      <c r="N265" s="18">
        <v>8499601</v>
      </c>
      <c r="O265" s="17">
        <v>13484253</v>
      </c>
      <c r="P265" s="17">
        <v>4624909</v>
      </c>
      <c r="Q265" s="18">
        <v>5207666</v>
      </c>
      <c r="R265" s="18">
        <v>8206188</v>
      </c>
      <c r="S265" s="20">
        <v>18038763</v>
      </c>
      <c r="T265" s="17">
        <v>0</v>
      </c>
      <c r="U265" s="18">
        <v>0</v>
      </c>
      <c r="V265" s="18">
        <v>0</v>
      </c>
      <c r="W265" s="20">
        <v>0</v>
      </c>
    </row>
    <row r="266" spans="1:23" ht="12.75">
      <c r="A266" s="14" t="s">
        <v>8</v>
      </c>
      <c r="B266" s="15" t="s">
        <v>129</v>
      </c>
      <c r="C266" s="16" t="s">
        <v>128</v>
      </c>
      <c r="D266" s="17">
        <v>257221234</v>
      </c>
      <c r="E266" s="18">
        <v>265236142</v>
      </c>
      <c r="F266" s="18">
        <v>215263003</v>
      </c>
      <c r="G266" s="19">
        <f t="shared" si="53"/>
        <v>0.8115900094791757</v>
      </c>
      <c r="H266" s="17">
        <v>60123943</v>
      </c>
      <c r="I266" s="18">
        <v>30639419</v>
      </c>
      <c r="J266" s="18">
        <v>12742594</v>
      </c>
      <c r="K266" s="17">
        <v>103505956</v>
      </c>
      <c r="L266" s="17">
        <v>12463969</v>
      </c>
      <c r="M266" s="18">
        <v>13201853</v>
      </c>
      <c r="N266" s="18">
        <v>26417871</v>
      </c>
      <c r="O266" s="17">
        <v>52083693</v>
      </c>
      <c r="P266" s="17">
        <v>22243147</v>
      </c>
      <c r="Q266" s="18">
        <v>13934882</v>
      </c>
      <c r="R266" s="18">
        <v>23495325</v>
      </c>
      <c r="S266" s="20">
        <v>59673354</v>
      </c>
      <c r="T266" s="17">
        <v>0</v>
      </c>
      <c r="U266" s="18">
        <v>0</v>
      </c>
      <c r="V266" s="18">
        <v>0</v>
      </c>
      <c r="W266" s="20">
        <v>0</v>
      </c>
    </row>
    <row r="267" spans="1:23" ht="12.75">
      <c r="A267" s="14" t="s">
        <v>8</v>
      </c>
      <c r="B267" s="15" t="s">
        <v>127</v>
      </c>
      <c r="C267" s="16" t="s">
        <v>126</v>
      </c>
      <c r="D267" s="17">
        <v>63821250</v>
      </c>
      <c r="E267" s="18">
        <v>73911000</v>
      </c>
      <c r="F267" s="18">
        <v>17919660</v>
      </c>
      <c r="G267" s="19">
        <f t="shared" si="53"/>
        <v>0.24244916182976822</v>
      </c>
      <c r="H267" s="17">
        <v>6389956</v>
      </c>
      <c r="I267" s="18">
        <v>2258345</v>
      </c>
      <c r="J267" s="18">
        <v>1006789</v>
      </c>
      <c r="K267" s="17">
        <v>9655090</v>
      </c>
      <c r="L267" s="17">
        <v>1847600</v>
      </c>
      <c r="M267" s="18">
        <v>1472200</v>
      </c>
      <c r="N267" s="18">
        <v>1594521</v>
      </c>
      <c r="O267" s="17">
        <v>4914321</v>
      </c>
      <c r="P267" s="17">
        <v>1435292</v>
      </c>
      <c r="Q267" s="18">
        <v>492390</v>
      </c>
      <c r="R267" s="18">
        <v>1422567</v>
      </c>
      <c r="S267" s="20">
        <v>3350249</v>
      </c>
      <c r="T267" s="17">
        <v>0</v>
      </c>
      <c r="U267" s="18">
        <v>0</v>
      </c>
      <c r="V267" s="18">
        <v>0</v>
      </c>
      <c r="W267" s="20">
        <v>0</v>
      </c>
    </row>
    <row r="268" spans="1:23" ht="12.75">
      <c r="A268" s="14" t="s">
        <v>8</v>
      </c>
      <c r="B268" s="15" t="s">
        <v>125</v>
      </c>
      <c r="C268" s="16" t="s">
        <v>124</v>
      </c>
      <c r="D268" s="17">
        <v>160686628</v>
      </c>
      <c r="E268" s="18">
        <v>175266393</v>
      </c>
      <c r="F268" s="18">
        <v>47081066</v>
      </c>
      <c r="G268" s="19">
        <f t="shared" si="53"/>
        <v>0.2686257484627986</v>
      </c>
      <c r="H268" s="17">
        <v>13676885</v>
      </c>
      <c r="I268" s="18">
        <v>3864751</v>
      </c>
      <c r="J268" s="18">
        <v>4454803</v>
      </c>
      <c r="K268" s="17">
        <v>21996439</v>
      </c>
      <c r="L268" s="17">
        <v>4027717</v>
      </c>
      <c r="M268" s="18">
        <v>4061681</v>
      </c>
      <c r="N268" s="18">
        <v>3992510</v>
      </c>
      <c r="O268" s="17">
        <v>12081908</v>
      </c>
      <c r="P268" s="17">
        <v>4879535</v>
      </c>
      <c r="Q268" s="18">
        <v>3976504</v>
      </c>
      <c r="R268" s="18">
        <v>4146680</v>
      </c>
      <c r="S268" s="20">
        <v>13002719</v>
      </c>
      <c r="T268" s="17">
        <v>0</v>
      </c>
      <c r="U268" s="18">
        <v>0</v>
      </c>
      <c r="V268" s="18">
        <v>0</v>
      </c>
      <c r="W268" s="20">
        <v>0</v>
      </c>
    </row>
    <row r="269" spans="1:23" ht="12.75">
      <c r="A269" s="14" t="s">
        <v>8</v>
      </c>
      <c r="B269" s="15" t="s">
        <v>123</v>
      </c>
      <c r="C269" s="16" t="s">
        <v>122</v>
      </c>
      <c r="D269" s="17">
        <v>67330700</v>
      </c>
      <c r="E269" s="18">
        <v>67330700</v>
      </c>
      <c r="F269" s="18">
        <v>49291127</v>
      </c>
      <c r="G269" s="19">
        <f t="shared" si="53"/>
        <v>0.7320750712527866</v>
      </c>
      <c r="H269" s="17">
        <v>16629311</v>
      </c>
      <c r="I269" s="18">
        <v>6102808</v>
      </c>
      <c r="J269" s="18">
        <v>3644888</v>
      </c>
      <c r="K269" s="17">
        <v>26377007</v>
      </c>
      <c r="L269" s="17">
        <v>1966437</v>
      </c>
      <c r="M269" s="18">
        <v>2805063</v>
      </c>
      <c r="N269" s="18">
        <v>4174298</v>
      </c>
      <c r="O269" s="17">
        <v>8945798</v>
      </c>
      <c r="P269" s="17">
        <v>2009014</v>
      </c>
      <c r="Q269" s="18">
        <v>3612272</v>
      </c>
      <c r="R269" s="18">
        <v>8347036</v>
      </c>
      <c r="S269" s="20">
        <v>13968322</v>
      </c>
      <c r="T269" s="17">
        <v>0</v>
      </c>
      <c r="U269" s="18">
        <v>0</v>
      </c>
      <c r="V269" s="18">
        <v>0</v>
      </c>
      <c r="W269" s="20">
        <v>0</v>
      </c>
    </row>
    <row r="270" spans="1:23" ht="12.75">
      <c r="A270" s="14" t="s">
        <v>8</v>
      </c>
      <c r="B270" s="15" t="s">
        <v>121</v>
      </c>
      <c r="C270" s="16" t="s">
        <v>120</v>
      </c>
      <c r="D270" s="17">
        <v>65653565</v>
      </c>
      <c r="E270" s="18">
        <v>72275753</v>
      </c>
      <c r="F270" s="18">
        <v>35075047</v>
      </c>
      <c r="G270" s="19">
        <f t="shared" si="53"/>
        <v>0.4852947986581337</v>
      </c>
      <c r="H270" s="17">
        <v>5559573</v>
      </c>
      <c r="I270" s="18">
        <v>8747419</v>
      </c>
      <c r="J270" s="18">
        <v>2169442</v>
      </c>
      <c r="K270" s="17">
        <v>16476434</v>
      </c>
      <c r="L270" s="17">
        <v>1830930</v>
      </c>
      <c r="M270" s="18">
        <v>2404856</v>
      </c>
      <c r="N270" s="18">
        <v>1738130</v>
      </c>
      <c r="O270" s="17">
        <v>5973916</v>
      </c>
      <c r="P270" s="17">
        <v>8078135</v>
      </c>
      <c r="Q270" s="18">
        <v>2436047</v>
      </c>
      <c r="R270" s="18">
        <v>2110515</v>
      </c>
      <c r="S270" s="20">
        <v>12624697</v>
      </c>
      <c r="T270" s="17">
        <v>0</v>
      </c>
      <c r="U270" s="18">
        <v>0</v>
      </c>
      <c r="V270" s="18">
        <v>0</v>
      </c>
      <c r="W270" s="20">
        <v>0</v>
      </c>
    </row>
    <row r="271" spans="1:23" ht="12.75">
      <c r="A271" s="14" t="s">
        <v>5</v>
      </c>
      <c r="B271" s="15" t="s">
        <v>119</v>
      </c>
      <c r="C271" s="16" t="s">
        <v>118</v>
      </c>
      <c r="D271" s="17">
        <v>56591095</v>
      </c>
      <c r="E271" s="18">
        <v>59099874</v>
      </c>
      <c r="F271" s="18">
        <v>45017018</v>
      </c>
      <c r="G271" s="19">
        <f t="shared" si="53"/>
        <v>0.7617108963717926</v>
      </c>
      <c r="H271" s="17">
        <v>16232714</v>
      </c>
      <c r="I271" s="18">
        <v>112840</v>
      </c>
      <c r="J271" s="18">
        <v>383587</v>
      </c>
      <c r="K271" s="17">
        <v>16729141</v>
      </c>
      <c r="L271" s="17">
        <v>649948</v>
      </c>
      <c r="M271" s="18">
        <v>845973</v>
      </c>
      <c r="N271" s="18">
        <v>13966585</v>
      </c>
      <c r="O271" s="17">
        <v>15462506</v>
      </c>
      <c r="P271" s="17">
        <v>1395238</v>
      </c>
      <c r="Q271" s="18">
        <v>438769</v>
      </c>
      <c r="R271" s="18">
        <v>10991364</v>
      </c>
      <c r="S271" s="20">
        <v>12825371</v>
      </c>
      <c r="T271" s="17">
        <v>0</v>
      </c>
      <c r="U271" s="18">
        <v>0</v>
      </c>
      <c r="V271" s="18">
        <v>0</v>
      </c>
      <c r="W271" s="20">
        <v>0</v>
      </c>
    </row>
    <row r="272" spans="1:23" ht="12.75">
      <c r="A272" s="21"/>
      <c r="B272" s="22" t="s">
        <v>117</v>
      </c>
      <c r="C272" s="23"/>
      <c r="D272" s="24">
        <f>SUM(D265:D271)</f>
        <v>758185840</v>
      </c>
      <c r="E272" s="25">
        <f>SUM(E265:E271)</f>
        <v>800755959</v>
      </c>
      <c r="F272" s="25">
        <f>SUM(F265:F271)</f>
        <v>469057018</v>
      </c>
      <c r="G272" s="26">
        <f t="shared" si="53"/>
        <v>0.585767751994962</v>
      </c>
      <c r="H272" s="24">
        <f aca="true" t="shared" si="55" ref="H272:W272">SUM(H265:H271)</f>
        <v>142411577</v>
      </c>
      <c r="I272" s="25">
        <f t="shared" si="55"/>
        <v>53583682</v>
      </c>
      <c r="J272" s="25">
        <f t="shared" si="55"/>
        <v>26631889</v>
      </c>
      <c r="K272" s="24">
        <f t="shared" si="55"/>
        <v>222627148</v>
      </c>
      <c r="L272" s="24">
        <f t="shared" si="55"/>
        <v>25239711</v>
      </c>
      <c r="M272" s="25">
        <f t="shared" si="55"/>
        <v>27323168</v>
      </c>
      <c r="N272" s="25">
        <f t="shared" si="55"/>
        <v>60383516</v>
      </c>
      <c r="O272" s="24">
        <f t="shared" si="55"/>
        <v>112946395</v>
      </c>
      <c r="P272" s="24">
        <f t="shared" si="55"/>
        <v>44665270</v>
      </c>
      <c r="Q272" s="25">
        <f t="shared" si="55"/>
        <v>30098530</v>
      </c>
      <c r="R272" s="25">
        <f t="shared" si="55"/>
        <v>58719675</v>
      </c>
      <c r="S272" s="27">
        <f t="shared" si="55"/>
        <v>133483475</v>
      </c>
      <c r="T272" s="24">
        <f t="shared" si="55"/>
        <v>0</v>
      </c>
      <c r="U272" s="25">
        <f t="shared" si="55"/>
        <v>0</v>
      </c>
      <c r="V272" s="25">
        <f t="shared" si="55"/>
        <v>0</v>
      </c>
      <c r="W272" s="27">
        <f t="shared" si="55"/>
        <v>0</v>
      </c>
    </row>
    <row r="273" spans="1:23" ht="12.75">
      <c r="A273" s="14" t="s">
        <v>8</v>
      </c>
      <c r="B273" s="15" t="s">
        <v>116</v>
      </c>
      <c r="C273" s="16" t="s">
        <v>115</v>
      </c>
      <c r="D273" s="17">
        <v>128324493</v>
      </c>
      <c r="E273" s="18">
        <v>128324493</v>
      </c>
      <c r="F273" s="18">
        <v>100091153</v>
      </c>
      <c r="G273" s="19">
        <f t="shared" si="53"/>
        <v>0.7799847921472014</v>
      </c>
      <c r="H273" s="17">
        <v>25719852</v>
      </c>
      <c r="I273" s="18">
        <v>2769706</v>
      </c>
      <c r="J273" s="18">
        <v>9699275</v>
      </c>
      <c r="K273" s="17">
        <v>38188833</v>
      </c>
      <c r="L273" s="17">
        <v>2362142</v>
      </c>
      <c r="M273" s="18">
        <v>30290926</v>
      </c>
      <c r="N273" s="18">
        <v>1681852</v>
      </c>
      <c r="O273" s="17">
        <v>34334920</v>
      </c>
      <c r="P273" s="17">
        <v>18007129</v>
      </c>
      <c r="Q273" s="18">
        <v>4186986</v>
      </c>
      <c r="R273" s="18">
        <v>5373285</v>
      </c>
      <c r="S273" s="20">
        <v>27567400</v>
      </c>
      <c r="T273" s="17">
        <v>0</v>
      </c>
      <c r="U273" s="18">
        <v>0</v>
      </c>
      <c r="V273" s="18">
        <v>0</v>
      </c>
      <c r="W273" s="20">
        <v>0</v>
      </c>
    </row>
    <row r="274" spans="1:23" ht="12.75">
      <c r="A274" s="14" t="s">
        <v>8</v>
      </c>
      <c r="B274" s="15" t="s">
        <v>114</v>
      </c>
      <c r="C274" s="16" t="s">
        <v>113</v>
      </c>
      <c r="D274" s="17">
        <v>149425209</v>
      </c>
      <c r="E274" s="18">
        <v>162424199</v>
      </c>
      <c r="F274" s="18">
        <v>97987288</v>
      </c>
      <c r="G274" s="19">
        <f t="shared" si="53"/>
        <v>0.603280106063506</v>
      </c>
      <c r="H274" s="17">
        <v>141394330</v>
      </c>
      <c r="I274" s="18">
        <v>-108947918</v>
      </c>
      <c r="J274" s="18">
        <v>9205379</v>
      </c>
      <c r="K274" s="17">
        <v>41651791</v>
      </c>
      <c r="L274" s="17">
        <v>8792297</v>
      </c>
      <c r="M274" s="18">
        <v>9496461</v>
      </c>
      <c r="N274" s="18">
        <v>18649336</v>
      </c>
      <c r="O274" s="17">
        <v>36938094</v>
      </c>
      <c r="P274" s="17">
        <v>-3388830</v>
      </c>
      <c r="Q274" s="18">
        <v>5613712</v>
      </c>
      <c r="R274" s="18">
        <v>17172521</v>
      </c>
      <c r="S274" s="20">
        <v>19397403</v>
      </c>
      <c r="T274" s="17">
        <v>0</v>
      </c>
      <c r="U274" s="18">
        <v>0</v>
      </c>
      <c r="V274" s="18">
        <v>0</v>
      </c>
      <c r="W274" s="20">
        <v>0</v>
      </c>
    </row>
    <row r="275" spans="1:23" ht="12.75">
      <c r="A275" s="14" t="s">
        <v>8</v>
      </c>
      <c r="B275" s="15" t="s">
        <v>112</v>
      </c>
      <c r="C275" s="16" t="s">
        <v>111</v>
      </c>
      <c r="D275" s="17">
        <v>257548696</v>
      </c>
      <c r="E275" s="18">
        <v>257548696</v>
      </c>
      <c r="F275" s="18">
        <v>189754055</v>
      </c>
      <c r="G275" s="19">
        <f t="shared" si="53"/>
        <v>0.7367696204526697</v>
      </c>
      <c r="H275" s="17">
        <v>24946603</v>
      </c>
      <c r="I275" s="18">
        <v>37596235</v>
      </c>
      <c r="J275" s="18">
        <v>12705802</v>
      </c>
      <c r="K275" s="17">
        <v>75248640</v>
      </c>
      <c r="L275" s="17">
        <v>17233450</v>
      </c>
      <c r="M275" s="18">
        <v>13080770</v>
      </c>
      <c r="N275" s="18">
        <v>24944462</v>
      </c>
      <c r="O275" s="17">
        <v>55258682</v>
      </c>
      <c r="P275" s="17">
        <v>18615829</v>
      </c>
      <c r="Q275" s="18">
        <v>13521921</v>
      </c>
      <c r="R275" s="18">
        <v>27108983</v>
      </c>
      <c r="S275" s="20">
        <v>59246733</v>
      </c>
      <c r="T275" s="17">
        <v>0</v>
      </c>
      <c r="U275" s="18">
        <v>0</v>
      </c>
      <c r="V275" s="18">
        <v>0</v>
      </c>
      <c r="W275" s="20">
        <v>0</v>
      </c>
    </row>
    <row r="276" spans="1:23" ht="12.75">
      <c r="A276" s="14" t="s">
        <v>8</v>
      </c>
      <c r="B276" s="15" t="s">
        <v>110</v>
      </c>
      <c r="C276" s="16" t="s">
        <v>109</v>
      </c>
      <c r="D276" s="17">
        <v>0</v>
      </c>
      <c r="E276" s="18">
        <v>0</v>
      </c>
      <c r="F276" s="18">
        <v>33607963</v>
      </c>
      <c r="G276" s="19">
        <f t="shared" si="53"/>
        <v>0</v>
      </c>
      <c r="H276" s="17">
        <v>15343435</v>
      </c>
      <c r="I276" s="18">
        <v>2208353</v>
      </c>
      <c r="J276" s="18">
        <v>2756152</v>
      </c>
      <c r="K276" s="17">
        <v>20307940</v>
      </c>
      <c r="L276" s="17">
        <v>2675447</v>
      </c>
      <c r="M276" s="18">
        <v>2792096</v>
      </c>
      <c r="N276" s="18">
        <v>2265146</v>
      </c>
      <c r="O276" s="17">
        <v>7732689</v>
      </c>
      <c r="P276" s="17">
        <v>2922636</v>
      </c>
      <c r="Q276" s="18">
        <v>2644698</v>
      </c>
      <c r="R276" s="18">
        <v>0</v>
      </c>
      <c r="S276" s="20">
        <v>5567334</v>
      </c>
      <c r="T276" s="17">
        <v>0</v>
      </c>
      <c r="U276" s="18">
        <v>0</v>
      </c>
      <c r="V276" s="18">
        <v>0</v>
      </c>
      <c r="W276" s="20">
        <v>0</v>
      </c>
    </row>
    <row r="277" spans="1:23" ht="12.75">
      <c r="A277" s="14" t="s">
        <v>8</v>
      </c>
      <c r="B277" s="15" t="s">
        <v>108</v>
      </c>
      <c r="C277" s="16" t="s">
        <v>107</v>
      </c>
      <c r="D277" s="17">
        <v>70238930</v>
      </c>
      <c r="E277" s="18">
        <v>70238930</v>
      </c>
      <c r="F277" s="18">
        <v>17546962</v>
      </c>
      <c r="G277" s="19">
        <f t="shared" si="53"/>
        <v>0.24981818487269097</v>
      </c>
      <c r="H277" s="17">
        <v>0</v>
      </c>
      <c r="I277" s="18">
        <v>2925639</v>
      </c>
      <c r="J277" s="18">
        <v>1713975</v>
      </c>
      <c r="K277" s="17">
        <v>4639614</v>
      </c>
      <c r="L277" s="17">
        <v>7379579</v>
      </c>
      <c r="M277" s="18">
        <v>1187164</v>
      </c>
      <c r="N277" s="18">
        <v>1392601</v>
      </c>
      <c r="O277" s="17">
        <v>9959344</v>
      </c>
      <c r="P277" s="17">
        <v>1407024</v>
      </c>
      <c r="Q277" s="18">
        <v>1540980</v>
      </c>
      <c r="R277" s="18">
        <v>0</v>
      </c>
      <c r="S277" s="20">
        <v>2948004</v>
      </c>
      <c r="T277" s="17">
        <v>0</v>
      </c>
      <c r="U277" s="18">
        <v>0</v>
      </c>
      <c r="V277" s="18">
        <v>0</v>
      </c>
      <c r="W277" s="20">
        <v>0</v>
      </c>
    </row>
    <row r="278" spans="1:23" ht="12.75">
      <c r="A278" s="14" t="s">
        <v>8</v>
      </c>
      <c r="B278" s="15" t="s">
        <v>106</v>
      </c>
      <c r="C278" s="16" t="s">
        <v>105</v>
      </c>
      <c r="D278" s="17">
        <v>87256137</v>
      </c>
      <c r="E278" s="18">
        <v>87256137</v>
      </c>
      <c r="F278" s="18">
        <v>53563472</v>
      </c>
      <c r="G278" s="19">
        <f t="shared" si="53"/>
        <v>0.6138648104488055</v>
      </c>
      <c r="H278" s="17">
        <v>17942670</v>
      </c>
      <c r="I278" s="18">
        <v>2551576</v>
      </c>
      <c r="J278" s="18">
        <v>2750658</v>
      </c>
      <c r="K278" s="17">
        <v>23244904</v>
      </c>
      <c r="L278" s="17">
        <v>2874765</v>
      </c>
      <c r="M278" s="18">
        <v>3257726</v>
      </c>
      <c r="N278" s="18">
        <v>8902482</v>
      </c>
      <c r="O278" s="17">
        <v>15034973</v>
      </c>
      <c r="P278" s="17">
        <v>3579907</v>
      </c>
      <c r="Q278" s="18">
        <v>2427669</v>
      </c>
      <c r="R278" s="18">
        <v>9276019</v>
      </c>
      <c r="S278" s="20">
        <v>15283595</v>
      </c>
      <c r="T278" s="17">
        <v>0</v>
      </c>
      <c r="U278" s="18">
        <v>0</v>
      </c>
      <c r="V278" s="18">
        <v>0</v>
      </c>
      <c r="W278" s="20">
        <v>0</v>
      </c>
    </row>
    <row r="279" spans="1:23" ht="12.75">
      <c r="A279" s="14" t="s">
        <v>8</v>
      </c>
      <c r="B279" s="15" t="s">
        <v>104</v>
      </c>
      <c r="C279" s="16" t="s">
        <v>103</v>
      </c>
      <c r="D279" s="17">
        <v>112279564</v>
      </c>
      <c r="E279" s="18">
        <v>112279564</v>
      </c>
      <c r="F279" s="18">
        <v>80558035</v>
      </c>
      <c r="G279" s="19">
        <f t="shared" si="53"/>
        <v>0.7174772695056065</v>
      </c>
      <c r="H279" s="17">
        <v>17810231</v>
      </c>
      <c r="I279" s="18">
        <v>16525893</v>
      </c>
      <c r="J279" s="18">
        <v>4154142</v>
      </c>
      <c r="K279" s="17">
        <v>38490266</v>
      </c>
      <c r="L279" s="17">
        <v>3984435</v>
      </c>
      <c r="M279" s="18">
        <v>4103132</v>
      </c>
      <c r="N279" s="18">
        <v>13517181</v>
      </c>
      <c r="O279" s="17">
        <v>21604748</v>
      </c>
      <c r="P279" s="17">
        <v>4505864</v>
      </c>
      <c r="Q279" s="18">
        <v>4278299</v>
      </c>
      <c r="R279" s="18">
        <v>11678858</v>
      </c>
      <c r="S279" s="20">
        <v>20463021</v>
      </c>
      <c r="T279" s="17">
        <v>0</v>
      </c>
      <c r="U279" s="18">
        <v>0</v>
      </c>
      <c r="V279" s="18">
        <v>0</v>
      </c>
      <c r="W279" s="20">
        <v>0</v>
      </c>
    </row>
    <row r="280" spans="1:23" ht="12.75">
      <c r="A280" s="14" t="s">
        <v>8</v>
      </c>
      <c r="B280" s="15" t="s">
        <v>102</v>
      </c>
      <c r="C280" s="16" t="s">
        <v>101</v>
      </c>
      <c r="D280" s="17">
        <v>199793098</v>
      </c>
      <c r="E280" s="18">
        <v>199793098</v>
      </c>
      <c r="F280" s="18">
        <v>104303670</v>
      </c>
      <c r="G280" s="19">
        <f t="shared" si="53"/>
        <v>0.5220584246608959</v>
      </c>
      <c r="H280" s="17">
        <v>22830664</v>
      </c>
      <c r="I280" s="18">
        <v>20144937</v>
      </c>
      <c r="J280" s="18">
        <v>4909539</v>
      </c>
      <c r="K280" s="17">
        <v>47885140</v>
      </c>
      <c r="L280" s="17">
        <v>5418699</v>
      </c>
      <c r="M280" s="18">
        <v>4400598</v>
      </c>
      <c r="N280" s="18">
        <v>17601594</v>
      </c>
      <c r="O280" s="17">
        <v>27420891</v>
      </c>
      <c r="P280" s="17">
        <v>6180231</v>
      </c>
      <c r="Q280" s="18">
        <v>6321571</v>
      </c>
      <c r="R280" s="18">
        <v>16495837</v>
      </c>
      <c r="S280" s="20">
        <v>28997639</v>
      </c>
      <c r="T280" s="17">
        <v>0</v>
      </c>
      <c r="U280" s="18">
        <v>0</v>
      </c>
      <c r="V280" s="18">
        <v>0</v>
      </c>
      <c r="W280" s="20">
        <v>0</v>
      </c>
    </row>
    <row r="281" spans="1:23" ht="12.75">
      <c r="A281" s="14" t="s">
        <v>5</v>
      </c>
      <c r="B281" s="15" t="s">
        <v>100</v>
      </c>
      <c r="C281" s="16" t="s">
        <v>99</v>
      </c>
      <c r="D281" s="17">
        <v>51105010</v>
      </c>
      <c r="E281" s="18">
        <v>51105010</v>
      </c>
      <c r="F281" s="18">
        <v>45314939</v>
      </c>
      <c r="G281" s="19">
        <f t="shared" si="53"/>
        <v>0.8867024778979595</v>
      </c>
      <c r="H281" s="17">
        <v>4612828</v>
      </c>
      <c r="I281" s="18">
        <v>7515498</v>
      </c>
      <c r="J281" s="18">
        <v>3554292</v>
      </c>
      <c r="K281" s="17">
        <v>15682618</v>
      </c>
      <c r="L281" s="17">
        <v>3254761</v>
      </c>
      <c r="M281" s="18">
        <v>5252520</v>
      </c>
      <c r="N281" s="18">
        <v>5836160</v>
      </c>
      <c r="O281" s="17">
        <v>14343441</v>
      </c>
      <c r="P281" s="17">
        <v>4252598</v>
      </c>
      <c r="Q281" s="18">
        <v>6998368</v>
      </c>
      <c r="R281" s="18">
        <v>4037914</v>
      </c>
      <c r="S281" s="20">
        <v>15288880</v>
      </c>
      <c r="T281" s="17">
        <v>0</v>
      </c>
      <c r="U281" s="18">
        <v>0</v>
      </c>
      <c r="V281" s="18">
        <v>0</v>
      </c>
      <c r="W281" s="20">
        <v>0</v>
      </c>
    </row>
    <row r="282" spans="1:23" ht="12.75">
      <c r="A282" s="21"/>
      <c r="B282" s="22" t="s">
        <v>98</v>
      </c>
      <c r="C282" s="23"/>
      <c r="D282" s="24">
        <f>SUM(D273:D281)</f>
        <v>1055971137</v>
      </c>
      <c r="E282" s="25">
        <f>SUM(E273:E281)</f>
        <v>1068970127</v>
      </c>
      <c r="F282" s="25">
        <f>SUM(F273:F281)</f>
        <v>722727537</v>
      </c>
      <c r="G282" s="26">
        <f t="shared" si="53"/>
        <v>0.676097038397407</v>
      </c>
      <c r="H282" s="24">
        <f aca="true" t="shared" si="56" ref="H282:W282">SUM(H273:H281)</f>
        <v>270600613</v>
      </c>
      <c r="I282" s="25">
        <f t="shared" si="56"/>
        <v>-16710081</v>
      </c>
      <c r="J282" s="25">
        <f t="shared" si="56"/>
        <v>51449214</v>
      </c>
      <c r="K282" s="24">
        <f t="shared" si="56"/>
        <v>305339746</v>
      </c>
      <c r="L282" s="24">
        <f t="shared" si="56"/>
        <v>53975575</v>
      </c>
      <c r="M282" s="25">
        <f t="shared" si="56"/>
        <v>73861393</v>
      </c>
      <c r="N282" s="25">
        <f t="shared" si="56"/>
        <v>94790814</v>
      </c>
      <c r="O282" s="24">
        <f t="shared" si="56"/>
        <v>222627782</v>
      </c>
      <c r="P282" s="24">
        <f t="shared" si="56"/>
        <v>56082388</v>
      </c>
      <c r="Q282" s="25">
        <f t="shared" si="56"/>
        <v>47534204</v>
      </c>
      <c r="R282" s="25">
        <f t="shared" si="56"/>
        <v>91143417</v>
      </c>
      <c r="S282" s="27">
        <f t="shared" si="56"/>
        <v>194760009</v>
      </c>
      <c r="T282" s="24">
        <f t="shared" si="56"/>
        <v>0</v>
      </c>
      <c r="U282" s="25">
        <f t="shared" si="56"/>
        <v>0</v>
      </c>
      <c r="V282" s="25">
        <f t="shared" si="56"/>
        <v>0</v>
      </c>
      <c r="W282" s="27">
        <f t="shared" si="56"/>
        <v>0</v>
      </c>
    </row>
    <row r="283" spans="1:23" ht="12.75">
      <c r="A283" s="14" t="s">
        <v>8</v>
      </c>
      <c r="B283" s="15" t="s">
        <v>97</v>
      </c>
      <c r="C283" s="16" t="s">
        <v>96</v>
      </c>
      <c r="D283" s="17">
        <v>245414535</v>
      </c>
      <c r="E283" s="18">
        <v>245414535</v>
      </c>
      <c r="F283" s="18">
        <v>187276153</v>
      </c>
      <c r="G283" s="19">
        <f t="shared" si="53"/>
        <v>0.7631013093825108</v>
      </c>
      <c r="H283" s="17">
        <v>51323254</v>
      </c>
      <c r="I283" s="18">
        <v>8473163</v>
      </c>
      <c r="J283" s="18">
        <v>8681043</v>
      </c>
      <c r="K283" s="17">
        <v>68477460</v>
      </c>
      <c r="L283" s="17">
        <v>10261821</v>
      </c>
      <c r="M283" s="18">
        <v>8006450</v>
      </c>
      <c r="N283" s="18">
        <v>45412051</v>
      </c>
      <c r="O283" s="17">
        <v>63680322</v>
      </c>
      <c r="P283" s="17">
        <v>11784505</v>
      </c>
      <c r="Q283" s="18">
        <v>10882290</v>
      </c>
      <c r="R283" s="18">
        <v>32451576</v>
      </c>
      <c r="S283" s="20">
        <v>55118371</v>
      </c>
      <c r="T283" s="17">
        <v>0</v>
      </c>
      <c r="U283" s="18">
        <v>0</v>
      </c>
      <c r="V283" s="18">
        <v>0</v>
      </c>
      <c r="W283" s="20">
        <v>0</v>
      </c>
    </row>
    <row r="284" spans="1:23" ht="12.75">
      <c r="A284" s="14" t="s">
        <v>8</v>
      </c>
      <c r="B284" s="15" t="s">
        <v>95</v>
      </c>
      <c r="C284" s="16" t="s">
        <v>94</v>
      </c>
      <c r="D284" s="17">
        <v>63217967</v>
      </c>
      <c r="E284" s="18">
        <v>67548930</v>
      </c>
      <c r="F284" s="18">
        <v>59058948</v>
      </c>
      <c r="G284" s="19">
        <f t="shared" si="53"/>
        <v>0.8743135975654981</v>
      </c>
      <c r="H284" s="17">
        <v>25237651</v>
      </c>
      <c r="I284" s="18">
        <v>2931334</v>
      </c>
      <c r="J284" s="18">
        <v>754001</v>
      </c>
      <c r="K284" s="17">
        <v>28922986</v>
      </c>
      <c r="L284" s="17">
        <v>1546948</v>
      </c>
      <c r="M284" s="18">
        <v>1569782</v>
      </c>
      <c r="N284" s="18">
        <v>12160683</v>
      </c>
      <c r="O284" s="17">
        <v>15277413</v>
      </c>
      <c r="P284" s="17">
        <v>2834833</v>
      </c>
      <c r="Q284" s="18">
        <v>945546</v>
      </c>
      <c r="R284" s="18">
        <v>11078170</v>
      </c>
      <c r="S284" s="20">
        <v>14858549</v>
      </c>
      <c r="T284" s="17">
        <v>0</v>
      </c>
      <c r="U284" s="18">
        <v>0</v>
      </c>
      <c r="V284" s="18">
        <v>0</v>
      </c>
      <c r="W284" s="20">
        <v>0</v>
      </c>
    </row>
    <row r="285" spans="1:23" ht="12.75">
      <c r="A285" s="14" t="s">
        <v>8</v>
      </c>
      <c r="B285" s="15" t="s">
        <v>93</v>
      </c>
      <c r="C285" s="16" t="s">
        <v>92</v>
      </c>
      <c r="D285" s="17">
        <v>226273103</v>
      </c>
      <c r="E285" s="18">
        <v>226273103</v>
      </c>
      <c r="F285" s="18">
        <v>105809514</v>
      </c>
      <c r="G285" s="19">
        <f t="shared" si="53"/>
        <v>0.4676186104187558</v>
      </c>
      <c r="H285" s="17">
        <v>41089605</v>
      </c>
      <c r="I285" s="18">
        <v>5908899</v>
      </c>
      <c r="J285" s="18">
        <v>8694956</v>
      </c>
      <c r="K285" s="17">
        <v>55693460</v>
      </c>
      <c r="L285" s="17">
        <v>2446188</v>
      </c>
      <c r="M285" s="18">
        <v>5898904</v>
      </c>
      <c r="N285" s="18">
        <v>26655778</v>
      </c>
      <c r="O285" s="17">
        <v>35000870</v>
      </c>
      <c r="P285" s="17">
        <v>7476870</v>
      </c>
      <c r="Q285" s="18">
        <v>7638314</v>
      </c>
      <c r="R285" s="18">
        <v>0</v>
      </c>
      <c r="S285" s="20">
        <v>15115184</v>
      </c>
      <c r="T285" s="17">
        <v>0</v>
      </c>
      <c r="U285" s="18">
        <v>0</v>
      </c>
      <c r="V285" s="18">
        <v>0</v>
      </c>
      <c r="W285" s="20">
        <v>0</v>
      </c>
    </row>
    <row r="286" spans="1:23" ht="12.75">
      <c r="A286" s="14" t="s">
        <v>8</v>
      </c>
      <c r="B286" s="15" t="s">
        <v>91</v>
      </c>
      <c r="C286" s="16" t="s">
        <v>90</v>
      </c>
      <c r="D286" s="17">
        <v>95712905</v>
      </c>
      <c r="E286" s="18">
        <v>108081225</v>
      </c>
      <c r="F286" s="18">
        <v>37541614</v>
      </c>
      <c r="G286" s="19">
        <f t="shared" si="53"/>
        <v>0.34734630367115105</v>
      </c>
      <c r="H286" s="17">
        <v>0</v>
      </c>
      <c r="I286" s="18">
        <v>5316017</v>
      </c>
      <c r="J286" s="18">
        <v>0</v>
      </c>
      <c r="K286" s="17">
        <v>5316017</v>
      </c>
      <c r="L286" s="17">
        <v>3825583</v>
      </c>
      <c r="M286" s="18">
        <v>3424678</v>
      </c>
      <c r="N286" s="18">
        <v>11789673</v>
      </c>
      <c r="O286" s="17">
        <v>19039934</v>
      </c>
      <c r="P286" s="17">
        <v>0</v>
      </c>
      <c r="Q286" s="18">
        <v>0</v>
      </c>
      <c r="R286" s="18">
        <v>13185663</v>
      </c>
      <c r="S286" s="20">
        <v>13185663</v>
      </c>
      <c r="T286" s="17">
        <v>0</v>
      </c>
      <c r="U286" s="18">
        <v>0</v>
      </c>
      <c r="V286" s="18">
        <v>0</v>
      </c>
      <c r="W286" s="20">
        <v>0</v>
      </c>
    </row>
    <row r="287" spans="1:23" ht="12.75">
      <c r="A287" s="14" t="s">
        <v>8</v>
      </c>
      <c r="B287" s="15" t="s">
        <v>89</v>
      </c>
      <c r="C287" s="16" t="s">
        <v>88</v>
      </c>
      <c r="D287" s="17">
        <v>688200899</v>
      </c>
      <c r="E287" s="18">
        <v>691917962</v>
      </c>
      <c r="F287" s="18">
        <v>471856476</v>
      </c>
      <c r="G287" s="19">
        <f t="shared" si="53"/>
        <v>0.6819543673011339</v>
      </c>
      <c r="H287" s="17">
        <v>85588566</v>
      </c>
      <c r="I287" s="18">
        <v>37836299</v>
      </c>
      <c r="J287" s="18">
        <v>40068874</v>
      </c>
      <c r="K287" s="17">
        <v>163493739</v>
      </c>
      <c r="L287" s="17">
        <v>40697836</v>
      </c>
      <c r="M287" s="18">
        <v>46028797</v>
      </c>
      <c r="N287" s="18">
        <v>62797262</v>
      </c>
      <c r="O287" s="17">
        <v>149523895</v>
      </c>
      <c r="P287" s="17">
        <v>47908564</v>
      </c>
      <c r="Q287" s="18">
        <v>50825807</v>
      </c>
      <c r="R287" s="18">
        <v>60104471</v>
      </c>
      <c r="S287" s="20">
        <v>158838842</v>
      </c>
      <c r="T287" s="17">
        <v>0</v>
      </c>
      <c r="U287" s="18">
        <v>0</v>
      </c>
      <c r="V287" s="18">
        <v>0</v>
      </c>
      <c r="W287" s="20">
        <v>0</v>
      </c>
    </row>
    <row r="288" spans="1:23" ht="12.75">
      <c r="A288" s="14" t="s">
        <v>5</v>
      </c>
      <c r="B288" s="15" t="s">
        <v>87</v>
      </c>
      <c r="C288" s="16" t="s">
        <v>86</v>
      </c>
      <c r="D288" s="17">
        <v>65815000</v>
      </c>
      <c r="E288" s="18">
        <v>62307000</v>
      </c>
      <c r="F288" s="18">
        <v>56252211</v>
      </c>
      <c r="G288" s="19">
        <f t="shared" si="53"/>
        <v>0.9028232943329</v>
      </c>
      <c r="H288" s="17">
        <v>23241099</v>
      </c>
      <c r="I288" s="18">
        <v>45573</v>
      </c>
      <c r="J288" s="18">
        <v>771179</v>
      </c>
      <c r="K288" s="17">
        <v>24057851</v>
      </c>
      <c r="L288" s="17">
        <v>369399</v>
      </c>
      <c r="M288" s="18">
        <v>480610</v>
      </c>
      <c r="N288" s="18">
        <v>16577158</v>
      </c>
      <c r="O288" s="17">
        <v>17427167</v>
      </c>
      <c r="P288" s="17">
        <v>96647</v>
      </c>
      <c r="Q288" s="18">
        <v>330220</v>
      </c>
      <c r="R288" s="18">
        <v>14340326</v>
      </c>
      <c r="S288" s="20">
        <v>14767193</v>
      </c>
      <c r="T288" s="17">
        <v>0</v>
      </c>
      <c r="U288" s="18">
        <v>0</v>
      </c>
      <c r="V288" s="18">
        <v>0</v>
      </c>
      <c r="W288" s="20">
        <v>0</v>
      </c>
    </row>
    <row r="289" spans="1:23" ht="12.75">
      <c r="A289" s="21"/>
      <c r="B289" s="22" t="s">
        <v>85</v>
      </c>
      <c r="C289" s="23"/>
      <c r="D289" s="24">
        <f>SUM(D283:D288)</f>
        <v>1384634409</v>
      </c>
      <c r="E289" s="25">
        <f>SUM(E283:E288)</f>
        <v>1401542755</v>
      </c>
      <c r="F289" s="25">
        <f>SUM(F283:F288)</f>
        <v>917794916</v>
      </c>
      <c r="G289" s="26">
        <f t="shared" si="53"/>
        <v>0.6548461777036548</v>
      </c>
      <c r="H289" s="24">
        <f aca="true" t="shared" si="57" ref="H289:W289">SUM(H283:H288)</f>
        <v>226480175</v>
      </c>
      <c r="I289" s="25">
        <f t="shared" si="57"/>
        <v>60511285</v>
      </c>
      <c r="J289" s="25">
        <f t="shared" si="57"/>
        <v>58970053</v>
      </c>
      <c r="K289" s="24">
        <f t="shared" si="57"/>
        <v>345961513</v>
      </c>
      <c r="L289" s="24">
        <f t="shared" si="57"/>
        <v>59147775</v>
      </c>
      <c r="M289" s="25">
        <f t="shared" si="57"/>
        <v>65409221</v>
      </c>
      <c r="N289" s="25">
        <f t="shared" si="57"/>
        <v>175392605</v>
      </c>
      <c r="O289" s="24">
        <f t="shared" si="57"/>
        <v>299949601</v>
      </c>
      <c r="P289" s="24">
        <f t="shared" si="57"/>
        <v>70101419</v>
      </c>
      <c r="Q289" s="25">
        <f t="shared" si="57"/>
        <v>70622177</v>
      </c>
      <c r="R289" s="25">
        <f t="shared" si="57"/>
        <v>131160206</v>
      </c>
      <c r="S289" s="27">
        <f t="shared" si="57"/>
        <v>271883802</v>
      </c>
      <c r="T289" s="24">
        <f t="shared" si="57"/>
        <v>0</v>
      </c>
      <c r="U289" s="25">
        <f t="shared" si="57"/>
        <v>0</v>
      </c>
      <c r="V289" s="25">
        <f t="shared" si="57"/>
        <v>0</v>
      </c>
      <c r="W289" s="27">
        <f t="shared" si="57"/>
        <v>0</v>
      </c>
    </row>
    <row r="290" spans="1:23" ht="12.75">
      <c r="A290" s="14" t="s">
        <v>8</v>
      </c>
      <c r="B290" s="15" t="s">
        <v>84</v>
      </c>
      <c r="C290" s="16" t="s">
        <v>83</v>
      </c>
      <c r="D290" s="17">
        <v>2104317855</v>
      </c>
      <c r="E290" s="18">
        <v>2113247054</v>
      </c>
      <c r="F290" s="18">
        <v>1512596854</v>
      </c>
      <c r="G290" s="19">
        <f t="shared" si="53"/>
        <v>0.7157690583961415</v>
      </c>
      <c r="H290" s="17">
        <v>375749340</v>
      </c>
      <c r="I290" s="18">
        <v>185159132</v>
      </c>
      <c r="J290" s="18">
        <v>78312930</v>
      </c>
      <c r="K290" s="17">
        <v>639221402</v>
      </c>
      <c r="L290" s="17">
        <v>142810510</v>
      </c>
      <c r="M290" s="18">
        <v>120586604</v>
      </c>
      <c r="N290" s="18">
        <v>142589656</v>
      </c>
      <c r="O290" s="17">
        <v>405986770</v>
      </c>
      <c r="P290" s="17">
        <v>174361563</v>
      </c>
      <c r="Q290" s="18">
        <v>125396764</v>
      </c>
      <c r="R290" s="18">
        <v>167630355</v>
      </c>
      <c r="S290" s="20">
        <v>467388682</v>
      </c>
      <c r="T290" s="17">
        <v>0</v>
      </c>
      <c r="U290" s="18">
        <v>0</v>
      </c>
      <c r="V290" s="18">
        <v>0</v>
      </c>
      <c r="W290" s="20">
        <v>0</v>
      </c>
    </row>
    <row r="291" spans="1:23" ht="12.75">
      <c r="A291" s="14" t="s">
        <v>8</v>
      </c>
      <c r="B291" s="15" t="s">
        <v>82</v>
      </c>
      <c r="C291" s="16" t="s">
        <v>81</v>
      </c>
      <c r="D291" s="17">
        <v>160459351</v>
      </c>
      <c r="E291" s="18">
        <v>160459351</v>
      </c>
      <c r="F291" s="18">
        <v>161971105</v>
      </c>
      <c r="G291" s="19">
        <f t="shared" si="53"/>
        <v>1.00942141414993</v>
      </c>
      <c r="H291" s="17">
        <v>60626849</v>
      </c>
      <c r="I291" s="18">
        <v>8123097</v>
      </c>
      <c r="J291" s="18">
        <v>2409931</v>
      </c>
      <c r="K291" s="17">
        <v>71159877</v>
      </c>
      <c r="L291" s="17">
        <v>9921427</v>
      </c>
      <c r="M291" s="18">
        <v>11793634</v>
      </c>
      <c r="N291" s="18">
        <v>37406816</v>
      </c>
      <c r="O291" s="17">
        <v>59121877</v>
      </c>
      <c r="P291" s="17">
        <v>7099318</v>
      </c>
      <c r="Q291" s="18">
        <v>0</v>
      </c>
      <c r="R291" s="18">
        <v>24590033</v>
      </c>
      <c r="S291" s="20">
        <v>31689351</v>
      </c>
      <c r="T291" s="17">
        <v>0</v>
      </c>
      <c r="U291" s="18">
        <v>0</v>
      </c>
      <c r="V291" s="18">
        <v>0</v>
      </c>
      <c r="W291" s="20">
        <v>0</v>
      </c>
    </row>
    <row r="292" spans="1:23" ht="12.75">
      <c r="A292" s="14" t="s">
        <v>8</v>
      </c>
      <c r="B292" s="15" t="s">
        <v>80</v>
      </c>
      <c r="C292" s="16" t="s">
        <v>79</v>
      </c>
      <c r="D292" s="17">
        <v>136921979</v>
      </c>
      <c r="E292" s="18">
        <v>136921979</v>
      </c>
      <c r="F292" s="18">
        <v>79408527</v>
      </c>
      <c r="G292" s="19">
        <f t="shared" si="53"/>
        <v>0.5799545666806349</v>
      </c>
      <c r="H292" s="17">
        <v>34313146</v>
      </c>
      <c r="I292" s="18">
        <v>4264385</v>
      </c>
      <c r="J292" s="18">
        <v>29321423</v>
      </c>
      <c r="K292" s="17">
        <v>67898954</v>
      </c>
      <c r="L292" s="17">
        <v>11509573</v>
      </c>
      <c r="M292" s="18">
        <v>0</v>
      </c>
      <c r="N292" s="18">
        <v>0</v>
      </c>
      <c r="O292" s="17">
        <v>11509573</v>
      </c>
      <c r="P292" s="17">
        <v>0</v>
      </c>
      <c r="Q292" s="18">
        <v>0</v>
      </c>
      <c r="R292" s="18">
        <v>0</v>
      </c>
      <c r="S292" s="20">
        <v>0</v>
      </c>
      <c r="T292" s="17">
        <v>0</v>
      </c>
      <c r="U292" s="18">
        <v>0</v>
      </c>
      <c r="V292" s="18">
        <v>0</v>
      </c>
      <c r="W292" s="20">
        <v>0</v>
      </c>
    </row>
    <row r="293" spans="1:23" ht="12.75">
      <c r="A293" s="14" t="s">
        <v>8</v>
      </c>
      <c r="B293" s="15" t="s">
        <v>78</v>
      </c>
      <c r="C293" s="16" t="s">
        <v>77</v>
      </c>
      <c r="D293" s="17">
        <v>341248572</v>
      </c>
      <c r="E293" s="18">
        <v>341248572</v>
      </c>
      <c r="F293" s="18">
        <v>161219611</v>
      </c>
      <c r="G293" s="19">
        <f t="shared" si="53"/>
        <v>0.47244039749417616</v>
      </c>
      <c r="H293" s="17">
        <v>15305023</v>
      </c>
      <c r="I293" s="18">
        <v>14195023</v>
      </c>
      <c r="J293" s="18">
        <v>1446065</v>
      </c>
      <c r="K293" s="17">
        <v>30946111</v>
      </c>
      <c r="L293" s="17">
        <v>13093971</v>
      </c>
      <c r="M293" s="18">
        <v>13082170</v>
      </c>
      <c r="N293" s="18">
        <v>12838136</v>
      </c>
      <c r="O293" s="17">
        <v>39014277</v>
      </c>
      <c r="P293" s="17">
        <v>16542086</v>
      </c>
      <c r="Q293" s="18">
        <v>74717137</v>
      </c>
      <c r="R293" s="18">
        <v>0</v>
      </c>
      <c r="S293" s="20">
        <v>91259223</v>
      </c>
      <c r="T293" s="17">
        <v>0</v>
      </c>
      <c r="U293" s="18">
        <v>0</v>
      </c>
      <c r="V293" s="18">
        <v>0</v>
      </c>
      <c r="W293" s="20">
        <v>0</v>
      </c>
    </row>
    <row r="294" spans="1:23" ht="12.75">
      <c r="A294" s="14" t="s">
        <v>5</v>
      </c>
      <c r="B294" s="15" t="s">
        <v>76</v>
      </c>
      <c r="C294" s="16" t="s">
        <v>75</v>
      </c>
      <c r="D294" s="17">
        <v>125558260</v>
      </c>
      <c r="E294" s="18">
        <v>125687170</v>
      </c>
      <c r="F294" s="18">
        <v>91175242</v>
      </c>
      <c r="G294" s="19">
        <f t="shared" si="53"/>
        <v>0.7254140736878713</v>
      </c>
      <c r="H294" s="17">
        <v>155966</v>
      </c>
      <c r="I294" s="18">
        <v>47707246</v>
      </c>
      <c r="J294" s="18">
        <v>938858</v>
      </c>
      <c r="K294" s="17">
        <v>48802070</v>
      </c>
      <c r="L294" s="17">
        <v>671188</v>
      </c>
      <c r="M294" s="18">
        <v>1149737</v>
      </c>
      <c r="N294" s="18">
        <v>330560</v>
      </c>
      <c r="O294" s="17">
        <v>2151485</v>
      </c>
      <c r="P294" s="17">
        <v>833693</v>
      </c>
      <c r="Q294" s="18">
        <v>521089</v>
      </c>
      <c r="R294" s="18">
        <v>38866905</v>
      </c>
      <c r="S294" s="20">
        <v>40221687</v>
      </c>
      <c r="T294" s="17">
        <v>0</v>
      </c>
      <c r="U294" s="18">
        <v>0</v>
      </c>
      <c r="V294" s="18">
        <v>0</v>
      </c>
      <c r="W294" s="20">
        <v>0</v>
      </c>
    </row>
    <row r="295" spans="1:23" ht="12.75">
      <c r="A295" s="21"/>
      <c r="B295" s="22" t="s">
        <v>74</v>
      </c>
      <c r="C295" s="23"/>
      <c r="D295" s="24">
        <f>SUM(D290:D294)</f>
        <v>2868506017</v>
      </c>
      <c r="E295" s="25">
        <f>SUM(E290:E294)</f>
        <v>2877564126</v>
      </c>
      <c r="F295" s="25">
        <f>SUM(F290:F294)</f>
        <v>2006371339</v>
      </c>
      <c r="G295" s="26">
        <f t="shared" si="53"/>
        <v>0.6972464387054289</v>
      </c>
      <c r="H295" s="24">
        <f aca="true" t="shared" si="58" ref="H295:W295">SUM(H290:H294)</f>
        <v>486150324</v>
      </c>
      <c r="I295" s="25">
        <f t="shared" si="58"/>
        <v>259448883</v>
      </c>
      <c r="J295" s="25">
        <f t="shared" si="58"/>
        <v>112429207</v>
      </c>
      <c r="K295" s="24">
        <f t="shared" si="58"/>
        <v>858028414</v>
      </c>
      <c r="L295" s="24">
        <f t="shared" si="58"/>
        <v>178006669</v>
      </c>
      <c r="M295" s="25">
        <f t="shared" si="58"/>
        <v>146612145</v>
      </c>
      <c r="N295" s="25">
        <f t="shared" si="58"/>
        <v>193165168</v>
      </c>
      <c r="O295" s="24">
        <f t="shared" si="58"/>
        <v>517783982</v>
      </c>
      <c r="P295" s="24">
        <f t="shared" si="58"/>
        <v>198836660</v>
      </c>
      <c r="Q295" s="25">
        <f t="shared" si="58"/>
        <v>200634990</v>
      </c>
      <c r="R295" s="25">
        <f t="shared" si="58"/>
        <v>231087293</v>
      </c>
      <c r="S295" s="27">
        <f t="shared" si="58"/>
        <v>630558943</v>
      </c>
      <c r="T295" s="24">
        <f t="shared" si="58"/>
        <v>0</v>
      </c>
      <c r="U295" s="25">
        <f t="shared" si="58"/>
        <v>0</v>
      </c>
      <c r="V295" s="25">
        <f t="shared" si="58"/>
        <v>0</v>
      </c>
      <c r="W295" s="27">
        <f t="shared" si="58"/>
        <v>0</v>
      </c>
    </row>
    <row r="296" spans="1:23" ht="12.75">
      <c r="A296" s="21"/>
      <c r="B296" s="22" t="s">
        <v>73</v>
      </c>
      <c r="C296" s="23"/>
      <c r="D296" s="24">
        <f>SUM(D260:D263,D265:D271,D273:D281,D283:D288,D290:D294)</f>
        <v>7257368831</v>
      </c>
      <c r="E296" s="25">
        <f>SUM(E260:E263,E265:E271,E273:E281,E283:E288,E290:E294)</f>
        <v>7351601951</v>
      </c>
      <c r="F296" s="25">
        <f>SUM(F260:F263,F265:F271,F273:F281,F283:F288,F290:F294)</f>
        <v>4811998576</v>
      </c>
      <c r="G296" s="26">
        <f t="shared" si="53"/>
        <v>0.6545510227666025</v>
      </c>
      <c r="H296" s="24">
        <f aca="true" t="shared" si="59" ref="H296:W296">SUM(H260:H263,H265:H271,H273:H281,H283:H288,H290:H294)</f>
        <v>1355430317</v>
      </c>
      <c r="I296" s="25">
        <f t="shared" si="59"/>
        <v>379574920</v>
      </c>
      <c r="J296" s="25">
        <f t="shared" si="59"/>
        <v>267299400</v>
      </c>
      <c r="K296" s="24">
        <f t="shared" si="59"/>
        <v>2002304637</v>
      </c>
      <c r="L296" s="24">
        <f t="shared" si="59"/>
        <v>353547759</v>
      </c>
      <c r="M296" s="25">
        <f t="shared" si="59"/>
        <v>341366600</v>
      </c>
      <c r="N296" s="25">
        <f t="shared" si="59"/>
        <v>675742080</v>
      </c>
      <c r="O296" s="24">
        <f t="shared" si="59"/>
        <v>1370656439</v>
      </c>
      <c r="P296" s="24">
        <f t="shared" si="59"/>
        <v>434360074</v>
      </c>
      <c r="Q296" s="25">
        <f t="shared" si="59"/>
        <v>361791917</v>
      </c>
      <c r="R296" s="25">
        <f t="shared" si="59"/>
        <v>642885509</v>
      </c>
      <c r="S296" s="27">
        <f t="shared" si="59"/>
        <v>1439037500</v>
      </c>
      <c r="T296" s="24">
        <f t="shared" si="59"/>
        <v>0</v>
      </c>
      <c r="U296" s="25">
        <f t="shared" si="59"/>
        <v>0</v>
      </c>
      <c r="V296" s="25">
        <f t="shared" si="59"/>
        <v>0</v>
      </c>
      <c r="W296" s="27">
        <f t="shared" si="59"/>
        <v>0</v>
      </c>
    </row>
    <row r="297" spans="1:23" ht="12.75">
      <c r="A297" s="48"/>
      <c r="B297" s="49" t="s">
        <v>72</v>
      </c>
      <c r="C297" s="50"/>
      <c r="D297" s="51"/>
      <c r="E297" s="52"/>
      <c r="F297" s="52"/>
      <c r="G297" s="53"/>
      <c r="H297" s="51"/>
      <c r="I297" s="52"/>
      <c r="J297" s="52"/>
      <c r="K297" s="51"/>
      <c r="L297" s="51"/>
      <c r="M297" s="52"/>
      <c r="N297" s="52"/>
      <c r="O297" s="51"/>
      <c r="P297" s="51"/>
      <c r="Q297" s="52"/>
      <c r="R297" s="52"/>
      <c r="S297" s="54"/>
      <c r="T297" s="28"/>
      <c r="U297" s="29"/>
      <c r="V297" s="29"/>
      <c r="W297" s="31"/>
    </row>
    <row r="298" spans="1:23" ht="12.75">
      <c r="A298" s="13"/>
      <c r="B298" s="10" t="s">
        <v>71</v>
      </c>
      <c r="C298" s="11"/>
      <c r="D298" s="28"/>
      <c r="E298" s="29"/>
      <c r="F298" s="29"/>
      <c r="G298" s="30"/>
      <c r="H298" s="28"/>
      <c r="I298" s="29"/>
      <c r="J298" s="29"/>
      <c r="K298" s="28"/>
      <c r="L298" s="28"/>
      <c r="M298" s="29"/>
      <c r="N298" s="29"/>
      <c r="O298" s="28"/>
      <c r="P298" s="28"/>
      <c r="Q298" s="29"/>
      <c r="R298" s="29"/>
      <c r="S298" s="31"/>
      <c r="T298" s="28"/>
      <c r="U298" s="29"/>
      <c r="V298" s="29"/>
      <c r="W298" s="31"/>
    </row>
    <row r="299" spans="1:23" ht="12.75">
      <c r="A299" s="14" t="s">
        <v>70</v>
      </c>
      <c r="B299" s="15" t="s">
        <v>69</v>
      </c>
      <c r="C299" s="16" t="s">
        <v>68</v>
      </c>
      <c r="D299" s="17">
        <v>40646277302</v>
      </c>
      <c r="E299" s="18">
        <v>39173604283</v>
      </c>
      <c r="F299" s="18">
        <v>29978733599</v>
      </c>
      <c r="G299" s="19">
        <f aca="true" t="shared" si="60" ref="G299:G336">IF($E299=0,0,$F299/$E299)</f>
        <v>0.7652789205309286</v>
      </c>
      <c r="H299" s="17">
        <v>3508363093</v>
      </c>
      <c r="I299" s="18">
        <v>3732764286</v>
      </c>
      <c r="J299" s="18">
        <v>2929566384</v>
      </c>
      <c r="K299" s="17">
        <v>10170693763</v>
      </c>
      <c r="L299" s="17">
        <v>2834269573</v>
      </c>
      <c r="M299" s="18">
        <v>2885145473</v>
      </c>
      <c r="N299" s="18">
        <v>4232860709</v>
      </c>
      <c r="O299" s="17">
        <v>9952275755</v>
      </c>
      <c r="P299" s="17">
        <v>2668059833</v>
      </c>
      <c r="Q299" s="18">
        <v>2750322599</v>
      </c>
      <c r="R299" s="18">
        <v>4437381649</v>
      </c>
      <c r="S299" s="20">
        <v>9855764081</v>
      </c>
      <c r="T299" s="17">
        <v>0</v>
      </c>
      <c r="U299" s="18">
        <v>0</v>
      </c>
      <c r="V299" s="18">
        <v>0</v>
      </c>
      <c r="W299" s="20">
        <v>0</v>
      </c>
    </row>
    <row r="300" spans="1:23" ht="12.75">
      <c r="A300" s="21"/>
      <c r="B300" s="22" t="s">
        <v>67</v>
      </c>
      <c r="C300" s="23"/>
      <c r="D300" s="24">
        <f>D299</f>
        <v>40646277302</v>
      </c>
      <c r="E300" s="25">
        <f>E299</f>
        <v>39173604283</v>
      </c>
      <c r="F300" s="25">
        <f>F299</f>
        <v>29978733599</v>
      </c>
      <c r="G300" s="26">
        <f t="shared" si="60"/>
        <v>0.7652789205309286</v>
      </c>
      <c r="H300" s="24">
        <f aca="true" t="shared" si="61" ref="H300:W300">H299</f>
        <v>3508363093</v>
      </c>
      <c r="I300" s="25">
        <f t="shared" si="61"/>
        <v>3732764286</v>
      </c>
      <c r="J300" s="25">
        <f t="shared" si="61"/>
        <v>2929566384</v>
      </c>
      <c r="K300" s="24">
        <f t="shared" si="61"/>
        <v>10170693763</v>
      </c>
      <c r="L300" s="24">
        <f t="shared" si="61"/>
        <v>2834269573</v>
      </c>
      <c r="M300" s="25">
        <f t="shared" si="61"/>
        <v>2885145473</v>
      </c>
      <c r="N300" s="25">
        <f t="shared" si="61"/>
        <v>4232860709</v>
      </c>
      <c r="O300" s="24">
        <f t="shared" si="61"/>
        <v>9952275755</v>
      </c>
      <c r="P300" s="24">
        <f t="shared" si="61"/>
        <v>2668059833</v>
      </c>
      <c r="Q300" s="25">
        <f t="shared" si="61"/>
        <v>2750322599</v>
      </c>
      <c r="R300" s="25">
        <f t="shared" si="61"/>
        <v>4437381649</v>
      </c>
      <c r="S300" s="27">
        <f t="shared" si="61"/>
        <v>9855764081</v>
      </c>
      <c r="T300" s="24">
        <f t="shared" si="61"/>
        <v>0</v>
      </c>
      <c r="U300" s="25">
        <f t="shared" si="61"/>
        <v>0</v>
      </c>
      <c r="V300" s="25">
        <f t="shared" si="61"/>
        <v>0</v>
      </c>
      <c r="W300" s="27">
        <f t="shared" si="61"/>
        <v>0</v>
      </c>
    </row>
    <row r="301" spans="1:23" ht="12.75">
      <c r="A301" s="14" t="s">
        <v>8</v>
      </c>
      <c r="B301" s="15" t="s">
        <v>66</v>
      </c>
      <c r="C301" s="16" t="s">
        <v>65</v>
      </c>
      <c r="D301" s="17">
        <v>329860367</v>
      </c>
      <c r="E301" s="18">
        <v>335614591</v>
      </c>
      <c r="F301" s="18">
        <v>207145830</v>
      </c>
      <c r="G301" s="19">
        <f t="shared" si="60"/>
        <v>0.6172134214510357</v>
      </c>
      <c r="H301" s="17">
        <v>45819045</v>
      </c>
      <c r="I301" s="18">
        <v>19638776</v>
      </c>
      <c r="J301" s="18">
        <v>13128076</v>
      </c>
      <c r="K301" s="17">
        <v>78585897</v>
      </c>
      <c r="L301" s="17">
        <v>14451075</v>
      </c>
      <c r="M301" s="18">
        <v>17400893</v>
      </c>
      <c r="N301" s="18">
        <v>26188603</v>
      </c>
      <c r="O301" s="17">
        <v>58040571</v>
      </c>
      <c r="P301" s="17">
        <v>17690296</v>
      </c>
      <c r="Q301" s="18">
        <v>24573277</v>
      </c>
      <c r="R301" s="18">
        <v>28255789</v>
      </c>
      <c r="S301" s="20">
        <v>70519362</v>
      </c>
      <c r="T301" s="17">
        <v>0</v>
      </c>
      <c r="U301" s="18">
        <v>0</v>
      </c>
      <c r="V301" s="18">
        <v>0</v>
      </c>
      <c r="W301" s="20">
        <v>0</v>
      </c>
    </row>
    <row r="302" spans="1:23" ht="12.75">
      <c r="A302" s="14" t="s">
        <v>8</v>
      </c>
      <c r="B302" s="15" t="s">
        <v>64</v>
      </c>
      <c r="C302" s="16" t="s">
        <v>63</v>
      </c>
      <c r="D302" s="17">
        <v>334444265</v>
      </c>
      <c r="E302" s="18">
        <v>320333760</v>
      </c>
      <c r="F302" s="18">
        <v>283165028</v>
      </c>
      <c r="G302" s="19">
        <f t="shared" si="60"/>
        <v>0.8839687331113648</v>
      </c>
      <c r="H302" s="17">
        <v>47195611</v>
      </c>
      <c r="I302" s="18">
        <v>27834324</v>
      </c>
      <c r="J302" s="18">
        <v>3988734</v>
      </c>
      <c r="K302" s="17">
        <v>79018669</v>
      </c>
      <c r="L302" s="17">
        <v>38621517</v>
      </c>
      <c r="M302" s="18">
        <v>30215804</v>
      </c>
      <c r="N302" s="18">
        <v>11990396</v>
      </c>
      <c r="O302" s="17">
        <v>80827717</v>
      </c>
      <c r="P302" s="17">
        <v>18312669</v>
      </c>
      <c r="Q302" s="18">
        <v>57569529</v>
      </c>
      <c r="R302" s="18">
        <v>47436444</v>
      </c>
      <c r="S302" s="20">
        <v>123318642</v>
      </c>
      <c r="T302" s="17">
        <v>0</v>
      </c>
      <c r="U302" s="18">
        <v>0</v>
      </c>
      <c r="V302" s="18">
        <v>0</v>
      </c>
      <c r="W302" s="20">
        <v>0</v>
      </c>
    </row>
    <row r="303" spans="1:23" ht="12.75">
      <c r="A303" s="14" t="s">
        <v>8</v>
      </c>
      <c r="B303" s="15" t="s">
        <v>62</v>
      </c>
      <c r="C303" s="16" t="s">
        <v>61</v>
      </c>
      <c r="D303" s="17">
        <v>335704732</v>
      </c>
      <c r="E303" s="18">
        <v>331077423</v>
      </c>
      <c r="F303" s="18">
        <v>220556065</v>
      </c>
      <c r="G303" s="19">
        <f t="shared" si="60"/>
        <v>0.6661766997020513</v>
      </c>
      <c r="H303" s="17">
        <v>26706225</v>
      </c>
      <c r="I303" s="18">
        <v>22746673</v>
      </c>
      <c r="J303" s="18">
        <v>19669152</v>
      </c>
      <c r="K303" s="17">
        <v>69122050</v>
      </c>
      <c r="L303" s="17">
        <v>33984825</v>
      </c>
      <c r="M303" s="18">
        <v>16665171</v>
      </c>
      <c r="N303" s="18">
        <v>30128540</v>
      </c>
      <c r="O303" s="17">
        <v>80778536</v>
      </c>
      <c r="P303" s="17">
        <v>17921076</v>
      </c>
      <c r="Q303" s="18">
        <v>24458376</v>
      </c>
      <c r="R303" s="18">
        <v>28276027</v>
      </c>
      <c r="S303" s="20">
        <v>70655479</v>
      </c>
      <c r="T303" s="17">
        <v>0</v>
      </c>
      <c r="U303" s="18">
        <v>0</v>
      </c>
      <c r="V303" s="18">
        <v>0</v>
      </c>
      <c r="W303" s="20">
        <v>0</v>
      </c>
    </row>
    <row r="304" spans="1:23" ht="12.75">
      <c r="A304" s="14" t="s">
        <v>8</v>
      </c>
      <c r="B304" s="15" t="s">
        <v>60</v>
      </c>
      <c r="C304" s="16" t="s">
        <v>59</v>
      </c>
      <c r="D304" s="17">
        <v>997362936</v>
      </c>
      <c r="E304" s="18">
        <v>1095609204</v>
      </c>
      <c r="F304" s="18">
        <v>801999410</v>
      </c>
      <c r="G304" s="19">
        <f t="shared" si="60"/>
        <v>0.7320122969686188</v>
      </c>
      <c r="H304" s="17">
        <v>80295937</v>
      </c>
      <c r="I304" s="18">
        <v>120436512</v>
      </c>
      <c r="J304" s="18">
        <v>74302398</v>
      </c>
      <c r="K304" s="17">
        <v>275034847</v>
      </c>
      <c r="L304" s="17">
        <v>74167934</v>
      </c>
      <c r="M304" s="18">
        <v>72234354</v>
      </c>
      <c r="N304" s="18">
        <v>98706635</v>
      </c>
      <c r="O304" s="17">
        <v>245108923</v>
      </c>
      <c r="P304" s="17">
        <v>83064158</v>
      </c>
      <c r="Q304" s="18">
        <v>77549985</v>
      </c>
      <c r="R304" s="18">
        <v>121241497</v>
      </c>
      <c r="S304" s="20">
        <v>281855640</v>
      </c>
      <c r="T304" s="17">
        <v>0</v>
      </c>
      <c r="U304" s="18">
        <v>0</v>
      </c>
      <c r="V304" s="18">
        <v>0</v>
      </c>
      <c r="W304" s="20">
        <v>0</v>
      </c>
    </row>
    <row r="305" spans="1:23" ht="12.75">
      <c r="A305" s="14" t="s">
        <v>8</v>
      </c>
      <c r="B305" s="15" t="s">
        <v>58</v>
      </c>
      <c r="C305" s="16" t="s">
        <v>57</v>
      </c>
      <c r="D305" s="17">
        <v>683048797</v>
      </c>
      <c r="E305" s="18">
        <v>729754357</v>
      </c>
      <c r="F305" s="18">
        <v>443166877</v>
      </c>
      <c r="G305" s="19">
        <f t="shared" si="60"/>
        <v>0.6072822625161798</v>
      </c>
      <c r="H305" s="17">
        <v>60305969</v>
      </c>
      <c r="I305" s="18">
        <v>52632549</v>
      </c>
      <c r="J305" s="18">
        <v>43504730</v>
      </c>
      <c r="K305" s="17">
        <v>156443248</v>
      </c>
      <c r="L305" s="17">
        <v>42643634</v>
      </c>
      <c r="M305" s="18">
        <v>41935735</v>
      </c>
      <c r="N305" s="18">
        <v>66349482</v>
      </c>
      <c r="O305" s="17">
        <v>150928851</v>
      </c>
      <c r="P305" s="17">
        <v>40527579</v>
      </c>
      <c r="Q305" s="18">
        <v>40127155</v>
      </c>
      <c r="R305" s="18">
        <v>55140044</v>
      </c>
      <c r="S305" s="20">
        <v>135794778</v>
      </c>
      <c r="T305" s="17">
        <v>0</v>
      </c>
      <c r="U305" s="18">
        <v>0</v>
      </c>
      <c r="V305" s="18">
        <v>0</v>
      </c>
      <c r="W305" s="20">
        <v>0</v>
      </c>
    </row>
    <row r="306" spans="1:23" ht="12.75">
      <c r="A306" s="14" t="s">
        <v>5</v>
      </c>
      <c r="B306" s="15" t="s">
        <v>56</v>
      </c>
      <c r="C306" s="16" t="s">
        <v>55</v>
      </c>
      <c r="D306" s="17">
        <v>356013510</v>
      </c>
      <c r="E306" s="18">
        <v>366895996</v>
      </c>
      <c r="F306" s="18">
        <v>299762832</v>
      </c>
      <c r="G306" s="19">
        <f t="shared" si="60"/>
        <v>0.8170239939058915</v>
      </c>
      <c r="H306" s="17">
        <v>55390078</v>
      </c>
      <c r="I306" s="18">
        <v>14374367</v>
      </c>
      <c r="J306" s="18">
        <v>20995740</v>
      </c>
      <c r="K306" s="17">
        <v>90760185</v>
      </c>
      <c r="L306" s="17">
        <v>24429213</v>
      </c>
      <c r="M306" s="18">
        <v>25944104</v>
      </c>
      <c r="N306" s="18">
        <v>52255588</v>
      </c>
      <c r="O306" s="17">
        <v>102628905</v>
      </c>
      <c r="P306" s="17">
        <v>24042316</v>
      </c>
      <c r="Q306" s="18">
        <v>34585328</v>
      </c>
      <c r="R306" s="18">
        <v>47746098</v>
      </c>
      <c r="S306" s="20">
        <v>106373742</v>
      </c>
      <c r="T306" s="17">
        <v>0</v>
      </c>
      <c r="U306" s="18">
        <v>0</v>
      </c>
      <c r="V306" s="18">
        <v>0</v>
      </c>
      <c r="W306" s="20">
        <v>0</v>
      </c>
    </row>
    <row r="307" spans="1:23" ht="12.75">
      <c r="A307" s="21"/>
      <c r="B307" s="22" t="s">
        <v>54</v>
      </c>
      <c r="C307" s="23"/>
      <c r="D307" s="24">
        <f>SUM(D301:D306)</f>
        <v>3036434607</v>
      </c>
      <c r="E307" s="25">
        <f>SUM(E301:E306)</f>
        <v>3179285331</v>
      </c>
      <c r="F307" s="25">
        <f>SUM(F301:F306)</f>
        <v>2255796042</v>
      </c>
      <c r="G307" s="26">
        <f t="shared" si="60"/>
        <v>0.7095292832022946</v>
      </c>
      <c r="H307" s="24">
        <f aca="true" t="shared" si="62" ref="H307:W307">SUM(H301:H306)</f>
        <v>315712865</v>
      </c>
      <c r="I307" s="25">
        <f t="shared" si="62"/>
        <v>257663201</v>
      </c>
      <c r="J307" s="25">
        <f t="shared" si="62"/>
        <v>175588830</v>
      </c>
      <c r="K307" s="24">
        <f t="shared" si="62"/>
        <v>748964896</v>
      </c>
      <c r="L307" s="24">
        <f t="shared" si="62"/>
        <v>228298198</v>
      </c>
      <c r="M307" s="25">
        <f t="shared" si="62"/>
        <v>204396061</v>
      </c>
      <c r="N307" s="25">
        <f t="shared" si="62"/>
        <v>285619244</v>
      </c>
      <c r="O307" s="24">
        <f t="shared" si="62"/>
        <v>718313503</v>
      </c>
      <c r="P307" s="24">
        <f t="shared" si="62"/>
        <v>201558094</v>
      </c>
      <c r="Q307" s="25">
        <f t="shared" si="62"/>
        <v>258863650</v>
      </c>
      <c r="R307" s="25">
        <f t="shared" si="62"/>
        <v>328095899</v>
      </c>
      <c r="S307" s="27">
        <f t="shared" si="62"/>
        <v>788517643</v>
      </c>
      <c r="T307" s="24">
        <f t="shared" si="62"/>
        <v>0</v>
      </c>
      <c r="U307" s="25">
        <f t="shared" si="62"/>
        <v>0</v>
      </c>
      <c r="V307" s="25">
        <f t="shared" si="62"/>
        <v>0</v>
      </c>
      <c r="W307" s="27">
        <f t="shared" si="62"/>
        <v>0</v>
      </c>
    </row>
    <row r="308" spans="1:23" ht="12.75">
      <c r="A308" s="14" t="s">
        <v>8</v>
      </c>
      <c r="B308" s="15" t="s">
        <v>53</v>
      </c>
      <c r="C308" s="16" t="s">
        <v>52</v>
      </c>
      <c r="D308" s="17">
        <v>576001758</v>
      </c>
      <c r="E308" s="18">
        <v>555217992</v>
      </c>
      <c r="F308" s="18">
        <v>403757773</v>
      </c>
      <c r="G308" s="19">
        <f t="shared" si="60"/>
        <v>0.7272058521475291</v>
      </c>
      <c r="H308" s="17">
        <v>59540920</v>
      </c>
      <c r="I308" s="18">
        <v>60722150</v>
      </c>
      <c r="J308" s="18">
        <v>31518156</v>
      </c>
      <c r="K308" s="17">
        <v>151781226</v>
      </c>
      <c r="L308" s="17">
        <v>40427232</v>
      </c>
      <c r="M308" s="18">
        <v>27625192</v>
      </c>
      <c r="N308" s="18">
        <v>61924168</v>
      </c>
      <c r="O308" s="17">
        <v>129976592</v>
      </c>
      <c r="P308" s="17">
        <v>33285009</v>
      </c>
      <c r="Q308" s="18">
        <v>34587559</v>
      </c>
      <c r="R308" s="18">
        <v>54127387</v>
      </c>
      <c r="S308" s="20">
        <v>121999955</v>
      </c>
      <c r="T308" s="17">
        <v>0</v>
      </c>
      <c r="U308" s="18">
        <v>0</v>
      </c>
      <c r="V308" s="18">
        <v>0</v>
      </c>
      <c r="W308" s="20">
        <v>0</v>
      </c>
    </row>
    <row r="309" spans="1:23" ht="12.75">
      <c r="A309" s="14" t="s">
        <v>8</v>
      </c>
      <c r="B309" s="15" t="s">
        <v>51</v>
      </c>
      <c r="C309" s="16" t="s">
        <v>50</v>
      </c>
      <c r="D309" s="17">
        <v>2201862847</v>
      </c>
      <c r="E309" s="18">
        <v>2155731115</v>
      </c>
      <c r="F309" s="18">
        <v>1660778977</v>
      </c>
      <c r="G309" s="19">
        <f t="shared" si="60"/>
        <v>0.7704017284177855</v>
      </c>
      <c r="H309" s="17">
        <v>576288460</v>
      </c>
      <c r="I309" s="18">
        <v>122145457</v>
      </c>
      <c r="J309" s="18">
        <v>153694739</v>
      </c>
      <c r="K309" s="17">
        <v>852128656</v>
      </c>
      <c r="L309" s="17">
        <v>124289950</v>
      </c>
      <c r="M309" s="18">
        <v>116612248</v>
      </c>
      <c r="N309" s="18">
        <v>217194128</v>
      </c>
      <c r="O309" s="17">
        <v>458096326</v>
      </c>
      <c r="P309" s="17">
        <v>129989721</v>
      </c>
      <c r="Q309" s="18">
        <v>105889807</v>
      </c>
      <c r="R309" s="18">
        <v>114674467</v>
      </c>
      <c r="S309" s="20">
        <v>350553995</v>
      </c>
      <c r="T309" s="17">
        <v>0</v>
      </c>
      <c r="U309" s="18">
        <v>0</v>
      </c>
      <c r="V309" s="18">
        <v>0</v>
      </c>
      <c r="W309" s="20">
        <v>0</v>
      </c>
    </row>
    <row r="310" spans="1:23" ht="12.75">
      <c r="A310" s="14" t="s">
        <v>8</v>
      </c>
      <c r="B310" s="15" t="s">
        <v>49</v>
      </c>
      <c r="C310" s="16" t="s">
        <v>48</v>
      </c>
      <c r="D310" s="17">
        <v>1488082886</v>
      </c>
      <c r="E310" s="18">
        <v>1616052221</v>
      </c>
      <c r="F310" s="18">
        <v>1165914388</v>
      </c>
      <c r="G310" s="19">
        <f t="shared" si="60"/>
        <v>0.7214583618334695</v>
      </c>
      <c r="H310" s="17">
        <v>245623187</v>
      </c>
      <c r="I310" s="18">
        <v>90397483</v>
      </c>
      <c r="J310" s="18">
        <v>113825018</v>
      </c>
      <c r="K310" s="17">
        <v>449845688</v>
      </c>
      <c r="L310" s="17">
        <v>92861535</v>
      </c>
      <c r="M310" s="18">
        <v>92498466</v>
      </c>
      <c r="N310" s="18">
        <v>150895886</v>
      </c>
      <c r="O310" s="17">
        <v>336255887</v>
      </c>
      <c r="P310" s="17">
        <v>95976547</v>
      </c>
      <c r="Q310" s="18">
        <v>132766677</v>
      </c>
      <c r="R310" s="18">
        <v>151069589</v>
      </c>
      <c r="S310" s="20">
        <v>379812813</v>
      </c>
      <c r="T310" s="17">
        <v>0</v>
      </c>
      <c r="U310" s="18">
        <v>0</v>
      </c>
      <c r="V310" s="18">
        <v>0</v>
      </c>
      <c r="W310" s="20">
        <v>0</v>
      </c>
    </row>
    <row r="311" spans="1:23" ht="12.75">
      <c r="A311" s="14" t="s">
        <v>8</v>
      </c>
      <c r="B311" s="15" t="s">
        <v>47</v>
      </c>
      <c r="C311" s="16" t="s">
        <v>46</v>
      </c>
      <c r="D311" s="17">
        <v>1080779146</v>
      </c>
      <c r="E311" s="18">
        <v>1174553210</v>
      </c>
      <c r="F311" s="18">
        <v>728333870</v>
      </c>
      <c r="G311" s="19">
        <f t="shared" si="60"/>
        <v>0.6200944016831728</v>
      </c>
      <c r="H311" s="17">
        <v>153426717</v>
      </c>
      <c r="I311" s="18">
        <v>29479030</v>
      </c>
      <c r="J311" s="18">
        <v>65317174</v>
      </c>
      <c r="K311" s="17">
        <v>248222921</v>
      </c>
      <c r="L311" s="17">
        <v>60752827</v>
      </c>
      <c r="M311" s="18">
        <v>62201581</v>
      </c>
      <c r="N311" s="18">
        <v>92058833</v>
      </c>
      <c r="O311" s="17">
        <v>215013241</v>
      </c>
      <c r="P311" s="17">
        <v>59445874</v>
      </c>
      <c r="Q311" s="18">
        <v>59004177</v>
      </c>
      <c r="R311" s="18">
        <v>146647657</v>
      </c>
      <c r="S311" s="20">
        <v>265097708</v>
      </c>
      <c r="T311" s="17">
        <v>0</v>
      </c>
      <c r="U311" s="18">
        <v>0</v>
      </c>
      <c r="V311" s="18">
        <v>0</v>
      </c>
      <c r="W311" s="20">
        <v>0</v>
      </c>
    </row>
    <row r="312" spans="1:23" ht="12.75">
      <c r="A312" s="14" t="s">
        <v>8</v>
      </c>
      <c r="B312" s="15" t="s">
        <v>45</v>
      </c>
      <c r="C312" s="16" t="s">
        <v>44</v>
      </c>
      <c r="D312" s="17">
        <v>677664848</v>
      </c>
      <c r="E312" s="18">
        <v>658707628</v>
      </c>
      <c r="F312" s="18">
        <v>471830865</v>
      </c>
      <c r="G312" s="19">
        <f t="shared" si="60"/>
        <v>0.7162978610595352</v>
      </c>
      <c r="H312" s="17">
        <v>109378933</v>
      </c>
      <c r="I312" s="18">
        <v>18446624</v>
      </c>
      <c r="J312" s="18">
        <v>43908768</v>
      </c>
      <c r="K312" s="17">
        <v>171734325</v>
      </c>
      <c r="L312" s="17">
        <v>39358479</v>
      </c>
      <c r="M312" s="18">
        <v>49121410</v>
      </c>
      <c r="N312" s="18">
        <v>65325488</v>
      </c>
      <c r="O312" s="17">
        <v>153805377</v>
      </c>
      <c r="P312" s="17">
        <v>40380201</v>
      </c>
      <c r="Q312" s="18">
        <v>43094657</v>
      </c>
      <c r="R312" s="18">
        <v>62816305</v>
      </c>
      <c r="S312" s="20">
        <v>146291163</v>
      </c>
      <c r="T312" s="17">
        <v>0</v>
      </c>
      <c r="U312" s="18">
        <v>0</v>
      </c>
      <c r="V312" s="18">
        <v>0</v>
      </c>
      <c r="W312" s="20">
        <v>0</v>
      </c>
    </row>
    <row r="313" spans="1:23" ht="12.75">
      <c r="A313" s="14" t="s">
        <v>5</v>
      </c>
      <c r="B313" s="15" t="s">
        <v>43</v>
      </c>
      <c r="C313" s="16" t="s">
        <v>42</v>
      </c>
      <c r="D313" s="17">
        <v>401643138</v>
      </c>
      <c r="E313" s="18">
        <v>403834893</v>
      </c>
      <c r="F313" s="18">
        <v>313803835</v>
      </c>
      <c r="G313" s="19">
        <f t="shared" si="60"/>
        <v>0.7770597351527027</v>
      </c>
      <c r="H313" s="17">
        <v>94078596</v>
      </c>
      <c r="I313" s="18">
        <v>1516547</v>
      </c>
      <c r="J313" s="18">
        <v>6344760</v>
      </c>
      <c r="K313" s="17">
        <v>101939903</v>
      </c>
      <c r="L313" s="17">
        <v>10926677</v>
      </c>
      <c r="M313" s="18">
        <v>13395042</v>
      </c>
      <c r="N313" s="18">
        <v>76962512</v>
      </c>
      <c r="O313" s="17">
        <v>101284231</v>
      </c>
      <c r="P313" s="17">
        <v>4838192</v>
      </c>
      <c r="Q313" s="18">
        <v>18077398</v>
      </c>
      <c r="R313" s="18">
        <v>87664111</v>
      </c>
      <c r="S313" s="20">
        <v>110579701</v>
      </c>
      <c r="T313" s="17">
        <v>0</v>
      </c>
      <c r="U313" s="18">
        <v>0</v>
      </c>
      <c r="V313" s="18">
        <v>0</v>
      </c>
      <c r="W313" s="20">
        <v>0</v>
      </c>
    </row>
    <row r="314" spans="1:23" ht="12.75">
      <c r="A314" s="21"/>
      <c r="B314" s="22" t="s">
        <v>41</v>
      </c>
      <c r="C314" s="23"/>
      <c r="D314" s="24">
        <f>SUM(D308:D313)</f>
        <v>6426034623</v>
      </c>
      <c r="E314" s="25">
        <f>SUM(E308:E313)</f>
        <v>6564097059</v>
      </c>
      <c r="F314" s="25">
        <f>SUM(F308:F313)</f>
        <v>4744419708</v>
      </c>
      <c r="G314" s="26">
        <f t="shared" si="60"/>
        <v>0.7227832960658238</v>
      </c>
      <c r="H314" s="24">
        <f aca="true" t="shared" si="63" ref="H314:W314">SUM(H308:H313)</f>
        <v>1238336813</v>
      </c>
      <c r="I314" s="25">
        <f t="shared" si="63"/>
        <v>322707291</v>
      </c>
      <c r="J314" s="25">
        <f t="shared" si="63"/>
        <v>414608615</v>
      </c>
      <c r="K314" s="24">
        <f t="shared" si="63"/>
        <v>1975652719</v>
      </c>
      <c r="L314" s="24">
        <f t="shared" si="63"/>
        <v>368616700</v>
      </c>
      <c r="M314" s="25">
        <f t="shared" si="63"/>
        <v>361453939</v>
      </c>
      <c r="N314" s="25">
        <f t="shared" si="63"/>
        <v>664361015</v>
      </c>
      <c r="O314" s="24">
        <f t="shared" si="63"/>
        <v>1394431654</v>
      </c>
      <c r="P314" s="24">
        <f t="shared" si="63"/>
        <v>363915544</v>
      </c>
      <c r="Q314" s="25">
        <f t="shared" si="63"/>
        <v>393420275</v>
      </c>
      <c r="R314" s="25">
        <f t="shared" si="63"/>
        <v>616999516</v>
      </c>
      <c r="S314" s="27">
        <f t="shared" si="63"/>
        <v>1374335335</v>
      </c>
      <c r="T314" s="24">
        <f t="shared" si="63"/>
        <v>0</v>
      </c>
      <c r="U314" s="25">
        <f t="shared" si="63"/>
        <v>0</v>
      </c>
      <c r="V314" s="25">
        <f t="shared" si="63"/>
        <v>0</v>
      </c>
      <c r="W314" s="27">
        <f t="shared" si="63"/>
        <v>0</v>
      </c>
    </row>
    <row r="315" spans="1:23" ht="12.75">
      <c r="A315" s="14" t="s">
        <v>8</v>
      </c>
      <c r="B315" s="15" t="s">
        <v>40</v>
      </c>
      <c r="C315" s="16" t="s">
        <v>39</v>
      </c>
      <c r="D315" s="17">
        <v>541185402</v>
      </c>
      <c r="E315" s="18">
        <v>568613681</v>
      </c>
      <c r="F315" s="18">
        <v>366286661</v>
      </c>
      <c r="G315" s="19">
        <f t="shared" si="60"/>
        <v>0.6441748998297493</v>
      </c>
      <c r="H315" s="17">
        <v>65874664</v>
      </c>
      <c r="I315" s="18">
        <v>25050002</v>
      </c>
      <c r="J315" s="18">
        <v>26955904</v>
      </c>
      <c r="K315" s="17">
        <v>117880570</v>
      </c>
      <c r="L315" s="17">
        <v>84149788</v>
      </c>
      <c r="M315" s="18">
        <v>26657232</v>
      </c>
      <c r="N315" s="18">
        <v>25668493</v>
      </c>
      <c r="O315" s="17">
        <v>136475513</v>
      </c>
      <c r="P315" s="17">
        <v>9394334</v>
      </c>
      <c r="Q315" s="18">
        <v>69532679</v>
      </c>
      <c r="R315" s="18">
        <v>33003565</v>
      </c>
      <c r="S315" s="20">
        <v>111930578</v>
      </c>
      <c r="T315" s="17">
        <v>0</v>
      </c>
      <c r="U315" s="18">
        <v>0</v>
      </c>
      <c r="V315" s="18">
        <v>0</v>
      </c>
      <c r="W315" s="20">
        <v>0</v>
      </c>
    </row>
    <row r="316" spans="1:23" ht="12.75">
      <c r="A316" s="14" t="s">
        <v>8</v>
      </c>
      <c r="B316" s="15" t="s">
        <v>38</v>
      </c>
      <c r="C316" s="16" t="s">
        <v>37</v>
      </c>
      <c r="D316" s="17">
        <v>1041056707</v>
      </c>
      <c r="E316" s="18">
        <v>1121081474</v>
      </c>
      <c r="F316" s="18">
        <v>807949796</v>
      </c>
      <c r="G316" s="19">
        <f t="shared" si="60"/>
        <v>0.7206878489546782</v>
      </c>
      <c r="H316" s="17">
        <v>114819516</v>
      </c>
      <c r="I316" s="18">
        <v>77271201</v>
      </c>
      <c r="J316" s="18">
        <v>79666431</v>
      </c>
      <c r="K316" s="17">
        <v>271757148</v>
      </c>
      <c r="L316" s="17">
        <v>83453105</v>
      </c>
      <c r="M316" s="18">
        <v>78242957</v>
      </c>
      <c r="N316" s="18">
        <v>119498071</v>
      </c>
      <c r="O316" s="17">
        <v>281194133</v>
      </c>
      <c r="P316" s="17">
        <v>84081569</v>
      </c>
      <c r="Q316" s="18">
        <v>79825414</v>
      </c>
      <c r="R316" s="18">
        <v>91091532</v>
      </c>
      <c r="S316" s="20">
        <v>254998515</v>
      </c>
      <c r="T316" s="17">
        <v>0</v>
      </c>
      <c r="U316" s="18">
        <v>0</v>
      </c>
      <c r="V316" s="18">
        <v>0</v>
      </c>
      <c r="W316" s="20">
        <v>0</v>
      </c>
    </row>
    <row r="317" spans="1:23" ht="12.75">
      <c r="A317" s="14" t="s">
        <v>8</v>
      </c>
      <c r="B317" s="15" t="s">
        <v>36</v>
      </c>
      <c r="C317" s="16" t="s">
        <v>35</v>
      </c>
      <c r="D317" s="17">
        <v>306734289</v>
      </c>
      <c r="E317" s="18">
        <v>317543789</v>
      </c>
      <c r="F317" s="18">
        <v>241039828</v>
      </c>
      <c r="G317" s="19">
        <f t="shared" si="60"/>
        <v>0.7590758703203607</v>
      </c>
      <c r="H317" s="17">
        <v>54679834</v>
      </c>
      <c r="I317" s="18">
        <v>17783398</v>
      </c>
      <c r="J317" s="18">
        <v>18766884</v>
      </c>
      <c r="K317" s="17">
        <v>91230116</v>
      </c>
      <c r="L317" s="17">
        <v>18241504</v>
      </c>
      <c r="M317" s="18">
        <v>45076642</v>
      </c>
      <c r="N317" s="18">
        <v>24455641</v>
      </c>
      <c r="O317" s="17">
        <v>87773787</v>
      </c>
      <c r="P317" s="17">
        <v>19383622</v>
      </c>
      <c r="Q317" s="18">
        <v>17659930</v>
      </c>
      <c r="R317" s="18">
        <v>24992373</v>
      </c>
      <c r="S317" s="20">
        <v>62035925</v>
      </c>
      <c r="T317" s="17">
        <v>0</v>
      </c>
      <c r="U317" s="18">
        <v>0</v>
      </c>
      <c r="V317" s="18">
        <v>0</v>
      </c>
      <c r="W317" s="20">
        <v>0</v>
      </c>
    </row>
    <row r="318" spans="1:23" ht="12.75">
      <c r="A318" s="14" t="s">
        <v>8</v>
      </c>
      <c r="B318" s="15" t="s">
        <v>34</v>
      </c>
      <c r="C318" s="16" t="s">
        <v>33</v>
      </c>
      <c r="D318" s="17">
        <v>231330523</v>
      </c>
      <c r="E318" s="18">
        <v>240133619</v>
      </c>
      <c r="F318" s="18">
        <v>171157208</v>
      </c>
      <c r="G318" s="19">
        <f t="shared" si="60"/>
        <v>0.7127582081707601</v>
      </c>
      <c r="H318" s="17">
        <v>30295342</v>
      </c>
      <c r="I318" s="18">
        <v>10990004</v>
      </c>
      <c r="J318" s="18">
        <v>15081610</v>
      </c>
      <c r="K318" s="17">
        <v>56366956</v>
      </c>
      <c r="L318" s="17">
        <v>18971123</v>
      </c>
      <c r="M318" s="18">
        <v>16589138</v>
      </c>
      <c r="N318" s="18">
        <v>22152089</v>
      </c>
      <c r="O318" s="17">
        <v>57712350</v>
      </c>
      <c r="P318" s="17">
        <v>15421457</v>
      </c>
      <c r="Q318" s="18">
        <v>15285409</v>
      </c>
      <c r="R318" s="18">
        <v>26371036</v>
      </c>
      <c r="S318" s="20">
        <v>57077902</v>
      </c>
      <c r="T318" s="17">
        <v>0</v>
      </c>
      <c r="U318" s="18">
        <v>0</v>
      </c>
      <c r="V318" s="18">
        <v>0</v>
      </c>
      <c r="W318" s="20">
        <v>0</v>
      </c>
    </row>
    <row r="319" spans="1:23" ht="12.75">
      <c r="A319" s="14" t="s">
        <v>5</v>
      </c>
      <c r="B319" s="15" t="s">
        <v>32</v>
      </c>
      <c r="C319" s="16" t="s">
        <v>31</v>
      </c>
      <c r="D319" s="17">
        <v>173383792</v>
      </c>
      <c r="E319" s="18">
        <v>180959506</v>
      </c>
      <c r="F319" s="18">
        <v>147575830</v>
      </c>
      <c r="G319" s="19">
        <f t="shared" si="60"/>
        <v>0.8155185282170255</v>
      </c>
      <c r="H319" s="17">
        <v>30698171</v>
      </c>
      <c r="I319" s="18">
        <v>11830350</v>
      </c>
      <c r="J319" s="18">
        <v>1988613</v>
      </c>
      <c r="K319" s="17">
        <v>44517134</v>
      </c>
      <c r="L319" s="17">
        <v>7922526</v>
      </c>
      <c r="M319" s="18">
        <v>16902943</v>
      </c>
      <c r="N319" s="18">
        <v>27720455</v>
      </c>
      <c r="O319" s="17">
        <v>52545924</v>
      </c>
      <c r="P319" s="17">
        <v>4932618</v>
      </c>
      <c r="Q319" s="18">
        <v>8832025</v>
      </c>
      <c r="R319" s="18">
        <v>36748129</v>
      </c>
      <c r="S319" s="20">
        <v>50512772</v>
      </c>
      <c r="T319" s="17">
        <v>0</v>
      </c>
      <c r="U319" s="18">
        <v>0</v>
      </c>
      <c r="V319" s="18">
        <v>0</v>
      </c>
      <c r="W319" s="20">
        <v>0</v>
      </c>
    </row>
    <row r="320" spans="1:23" ht="12.75">
      <c r="A320" s="21"/>
      <c r="B320" s="22" t="s">
        <v>30</v>
      </c>
      <c r="C320" s="23"/>
      <c r="D320" s="24">
        <f>SUM(D315:D319)</f>
        <v>2293690713</v>
      </c>
      <c r="E320" s="25">
        <f>SUM(E315:E319)</f>
        <v>2428332069</v>
      </c>
      <c r="F320" s="25">
        <f>SUM(F315:F319)</f>
        <v>1734009323</v>
      </c>
      <c r="G320" s="26">
        <f t="shared" si="60"/>
        <v>0.7140742179112571</v>
      </c>
      <c r="H320" s="24">
        <f aca="true" t="shared" si="64" ref="H320:W320">SUM(H315:H319)</f>
        <v>296367527</v>
      </c>
      <c r="I320" s="25">
        <f t="shared" si="64"/>
        <v>142924955</v>
      </c>
      <c r="J320" s="25">
        <f t="shared" si="64"/>
        <v>142459442</v>
      </c>
      <c r="K320" s="24">
        <f t="shared" si="64"/>
        <v>581751924</v>
      </c>
      <c r="L320" s="24">
        <f t="shared" si="64"/>
        <v>212738046</v>
      </c>
      <c r="M320" s="25">
        <f t="shared" si="64"/>
        <v>183468912</v>
      </c>
      <c r="N320" s="25">
        <f t="shared" si="64"/>
        <v>219494749</v>
      </c>
      <c r="O320" s="24">
        <f t="shared" si="64"/>
        <v>615701707</v>
      </c>
      <c r="P320" s="24">
        <f t="shared" si="64"/>
        <v>133213600</v>
      </c>
      <c r="Q320" s="25">
        <f t="shared" si="64"/>
        <v>191135457</v>
      </c>
      <c r="R320" s="25">
        <f t="shared" si="64"/>
        <v>212206635</v>
      </c>
      <c r="S320" s="27">
        <f t="shared" si="64"/>
        <v>536555692</v>
      </c>
      <c r="T320" s="24">
        <f t="shared" si="64"/>
        <v>0</v>
      </c>
      <c r="U320" s="25">
        <f t="shared" si="64"/>
        <v>0</v>
      </c>
      <c r="V320" s="25">
        <f t="shared" si="64"/>
        <v>0</v>
      </c>
      <c r="W320" s="27">
        <f t="shared" si="64"/>
        <v>0</v>
      </c>
    </row>
    <row r="321" spans="1:23" ht="12.75">
      <c r="A321" s="14" t="s">
        <v>8</v>
      </c>
      <c r="B321" s="15" t="s">
        <v>29</v>
      </c>
      <c r="C321" s="16" t="s">
        <v>28</v>
      </c>
      <c r="D321" s="17">
        <v>161137145</v>
      </c>
      <c r="E321" s="18">
        <v>156415474</v>
      </c>
      <c r="F321" s="18">
        <v>99432172</v>
      </c>
      <c r="G321" s="19">
        <f t="shared" si="60"/>
        <v>0.6356926808916616</v>
      </c>
      <c r="H321" s="17">
        <v>16386312</v>
      </c>
      <c r="I321" s="18">
        <v>8921106</v>
      </c>
      <c r="J321" s="18">
        <v>8075630</v>
      </c>
      <c r="K321" s="17">
        <v>33383048</v>
      </c>
      <c r="L321" s="17">
        <v>11972966</v>
      </c>
      <c r="M321" s="18">
        <v>10023496</v>
      </c>
      <c r="N321" s="18">
        <v>10961982</v>
      </c>
      <c r="O321" s="17">
        <v>32958444</v>
      </c>
      <c r="P321" s="17">
        <v>5956351</v>
      </c>
      <c r="Q321" s="18">
        <v>10606826</v>
      </c>
      <c r="R321" s="18">
        <v>16527503</v>
      </c>
      <c r="S321" s="20">
        <v>33090680</v>
      </c>
      <c r="T321" s="17">
        <v>0</v>
      </c>
      <c r="U321" s="18">
        <v>0</v>
      </c>
      <c r="V321" s="18">
        <v>0</v>
      </c>
      <c r="W321" s="20">
        <v>0</v>
      </c>
    </row>
    <row r="322" spans="1:23" ht="12.75">
      <c r="A322" s="14" t="s">
        <v>8</v>
      </c>
      <c r="B322" s="15" t="s">
        <v>27</v>
      </c>
      <c r="C322" s="16" t="s">
        <v>26</v>
      </c>
      <c r="D322" s="17">
        <v>431093913</v>
      </c>
      <c r="E322" s="18">
        <v>445492755</v>
      </c>
      <c r="F322" s="18">
        <v>326256602</v>
      </c>
      <c r="G322" s="19">
        <f t="shared" si="60"/>
        <v>0.7323499615611033</v>
      </c>
      <c r="H322" s="17">
        <v>120654228</v>
      </c>
      <c r="I322" s="18">
        <v>20425177</v>
      </c>
      <c r="J322" s="18">
        <v>17981884</v>
      </c>
      <c r="K322" s="17">
        <v>159061289</v>
      </c>
      <c r="L322" s="17">
        <v>23668197</v>
      </c>
      <c r="M322" s="18">
        <v>21816727</v>
      </c>
      <c r="N322" s="18">
        <v>30113688</v>
      </c>
      <c r="O322" s="17">
        <v>75598612</v>
      </c>
      <c r="P322" s="17">
        <v>38078205</v>
      </c>
      <c r="Q322" s="18">
        <v>18882746</v>
      </c>
      <c r="R322" s="18">
        <v>34635750</v>
      </c>
      <c r="S322" s="20">
        <v>91596701</v>
      </c>
      <c r="T322" s="17">
        <v>0</v>
      </c>
      <c r="U322" s="18">
        <v>0</v>
      </c>
      <c r="V322" s="18">
        <v>0</v>
      </c>
      <c r="W322" s="20">
        <v>0</v>
      </c>
    </row>
    <row r="323" spans="1:23" ht="12.75">
      <c r="A323" s="14" t="s">
        <v>8</v>
      </c>
      <c r="B323" s="15" t="s">
        <v>25</v>
      </c>
      <c r="C323" s="16" t="s">
        <v>24</v>
      </c>
      <c r="D323" s="17">
        <v>951102018</v>
      </c>
      <c r="E323" s="18">
        <v>980263074</v>
      </c>
      <c r="F323" s="18">
        <v>762229114</v>
      </c>
      <c r="G323" s="19">
        <f t="shared" si="60"/>
        <v>0.777576075460739</v>
      </c>
      <c r="H323" s="17">
        <v>285807590</v>
      </c>
      <c r="I323" s="18">
        <v>46541841</v>
      </c>
      <c r="J323" s="18">
        <v>57928225</v>
      </c>
      <c r="K323" s="17">
        <v>390277656</v>
      </c>
      <c r="L323" s="17">
        <v>53059214</v>
      </c>
      <c r="M323" s="18">
        <v>53359258</v>
      </c>
      <c r="N323" s="18">
        <v>86187598</v>
      </c>
      <c r="O323" s="17">
        <v>192606070</v>
      </c>
      <c r="P323" s="17">
        <v>51611121</v>
      </c>
      <c r="Q323" s="18">
        <v>53557851</v>
      </c>
      <c r="R323" s="18">
        <v>74176416</v>
      </c>
      <c r="S323" s="20">
        <v>179345388</v>
      </c>
      <c r="T323" s="17">
        <v>0</v>
      </c>
      <c r="U323" s="18">
        <v>0</v>
      </c>
      <c r="V323" s="18">
        <v>0</v>
      </c>
      <c r="W323" s="20">
        <v>0</v>
      </c>
    </row>
    <row r="324" spans="1:23" ht="12.75">
      <c r="A324" s="14" t="s">
        <v>8</v>
      </c>
      <c r="B324" s="15" t="s">
        <v>23</v>
      </c>
      <c r="C324" s="16" t="s">
        <v>22</v>
      </c>
      <c r="D324" s="17">
        <v>1935233069</v>
      </c>
      <c r="E324" s="18">
        <v>2002041242</v>
      </c>
      <c r="F324" s="18">
        <v>1137408438</v>
      </c>
      <c r="G324" s="19">
        <f t="shared" si="60"/>
        <v>0.568124379327846</v>
      </c>
      <c r="H324" s="17">
        <v>121931913</v>
      </c>
      <c r="I324" s="18">
        <v>104890537</v>
      </c>
      <c r="J324" s="18">
        <v>124997836</v>
      </c>
      <c r="K324" s="17">
        <v>351820286</v>
      </c>
      <c r="L324" s="17">
        <v>187152301</v>
      </c>
      <c r="M324" s="18">
        <v>104286128</v>
      </c>
      <c r="N324" s="18">
        <v>126295072</v>
      </c>
      <c r="O324" s="17">
        <v>417733501</v>
      </c>
      <c r="P324" s="17">
        <v>159368404</v>
      </c>
      <c r="Q324" s="18">
        <v>106004004</v>
      </c>
      <c r="R324" s="18">
        <v>102482243</v>
      </c>
      <c r="S324" s="20">
        <v>367854651</v>
      </c>
      <c r="T324" s="17">
        <v>0</v>
      </c>
      <c r="U324" s="18">
        <v>0</v>
      </c>
      <c r="V324" s="18">
        <v>0</v>
      </c>
      <c r="W324" s="20">
        <v>0</v>
      </c>
    </row>
    <row r="325" spans="1:23" ht="12.75">
      <c r="A325" s="14" t="s">
        <v>8</v>
      </c>
      <c r="B325" s="15" t="s">
        <v>21</v>
      </c>
      <c r="C325" s="16" t="s">
        <v>20</v>
      </c>
      <c r="D325" s="17">
        <v>652306508</v>
      </c>
      <c r="E325" s="18">
        <v>610576127</v>
      </c>
      <c r="F325" s="18">
        <v>493877534</v>
      </c>
      <c r="G325" s="19">
        <f t="shared" si="60"/>
        <v>0.8088713465208901</v>
      </c>
      <c r="H325" s="17">
        <v>201670982</v>
      </c>
      <c r="I325" s="18">
        <v>28537886</v>
      </c>
      <c r="J325" s="18">
        <v>34465144</v>
      </c>
      <c r="K325" s="17">
        <v>264674012</v>
      </c>
      <c r="L325" s="17">
        <v>39103312</v>
      </c>
      <c r="M325" s="18">
        <v>31828519</v>
      </c>
      <c r="N325" s="18">
        <v>50980041</v>
      </c>
      <c r="O325" s="17">
        <v>121911872</v>
      </c>
      <c r="P325" s="17">
        <v>58854529</v>
      </c>
      <c r="Q325" s="18">
        <v>28699785</v>
      </c>
      <c r="R325" s="18">
        <v>19737336</v>
      </c>
      <c r="S325" s="20">
        <v>107291650</v>
      </c>
      <c r="T325" s="17">
        <v>0</v>
      </c>
      <c r="U325" s="18">
        <v>0</v>
      </c>
      <c r="V325" s="18">
        <v>0</v>
      </c>
      <c r="W325" s="20">
        <v>0</v>
      </c>
    </row>
    <row r="326" spans="1:23" ht="12.75">
      <c r="A326" s="14" t="s">
        <v>8</v>
      </c>
      <c r="B326" s="15" t="s">
        <v>19</v>
      </c>
      <c r="C326" s="16" t="s">
        <v>18</v>
      </c>
      <c r="D326" s="17">
        <v>665739931</v>
      </c>
      <c r="E326" s="18">
        <v>673373125</v>
      </c>
      <c r="F326" s="18">
        <v>455875789</v>
      </c>
      <c r="G326" s="19">
        <f t="shared" si="60"/>
        <v>0.6770032424445214</v>
      </c>
      <c r="H326" s="17">
        <v>56432381</v>
      </c>
      <c r="I326" s="18">
        <v>60289597</v>
      </c>
      <c r="J326" s="18">
        <v>34848471</v>
      </c>
      <c r="K326" s="17">
        <v>151570449</v>
      </c>
      <c r="L326" s="17">
        <v>33540193</v>
      </c>
      <c r="M326" s="18">
        <v>41026932</v>
      </c>
      <c r="N326" s="18">
        <v>63235223</v>
      </c>
      <c r="O326" s="17">
        <v>137802348</v>
      </c>
      <c r="P326" s="17">
        <v>43549661</v>
      </c>
      <c r="Q326" s="18">
        <v>55358961</v>
      </c>
      <c r="R326" s="18">
        <v>67594370</v>
      </c>
      <c r="S326" s="20">
        <v>166502992</v>
      </c>
      <c r="T326" s="17">
        <v>0</v>
      </c>
      <c r="U326" s="18">
        <v>0</v>
      </c>
      <c r="V326" s="18">
        <v>0</v>
      </c>
      <c r="W326" s="20">
        <v>0</v>
      </c>
    </row>
    <row r="327" spans="1:23" ht="12.75">
      <c r="A327" s="14" t="s">
        <v>8</v>
      </c>
      <c r="B327" s="15" t="s">
        <v>17</v>
      </c>
      <c r="C327" s="16" t="s">
        <v>16</v>
      </c>
      <c r="D327" s="17">
        <v>871258000</v>
      </c>
      <c r="E327" s="18">
        <v>862219465</v>
      </c>
      <c r="F327" s="18">
        <v>658504699</v>
      </c>
      <c r="G327" s="19">
        <f t="shared" si="60"/>
        <v>0.7637321189449139</v>
      </c>
      <c r="H327" s="17">
        <v>344376710</v>
      </c>
      <c r="I327" s="18">
        <v>35813838</v>
      </c>
      <c r="J327" s="18">
        <v>30874813</v>
      </c>
      <c r="K327" s="17">
        <v>411065361</v>
      </c>
      <c r="L327" s="17">
        <v>33213949</v>
      </c>
      <c r="M327" s="18">
        <v>34269815</v>
      </c>
      <c r="N327" s="18">
        <v>50906210</v>
      </c>
      <c r="O327" s="17">
        <v>118389974</v>
      </c>
      <c r="P327" s="17">
        <v>40589048</v>
      </c>
      <c r="Q327" s="18">
        <v>38644673</v>
      </c>
      <c r="R327" s="18">
        <v>49815643</v>
      </c>
      <c r="S327" s="20">
        <v>129049364</v>
      </c>
      <c r="T327" s="17">
        <v>0</v>
      </c>
      <c r="U327" s="18">
        <v>0</v>
      </c>
      <c r="V327" s="18">
        <v>0</v>
      </c>
      <c r="W327" s="20">
        <v>0</v>
      </c>
    </row>
    <row r="328" spans="1:23" ht="12.75">
      <c r="A328" s="14" t="s">
        <v>5</v>
      </c>
      <c r="B328" s="15" t="s">
        <v>15</v>
      </c>
      <c r="C328" s="16" t="s">
        <v>14</v>
      </c>
      <c r="D328" s="17">
        <v>345228671</v>
      </c>
      <c r="E328" s="18">
        <v>376579946</v>
      </c>
      <c r="F328" s="18">
        <v>230677444</v>
      </c>
      <c r="G328" s="19">
        <f t="shared" si="60"/>
        <v>0.6125590235227236</v>
      </c>
      <c r="H328" s="17">
        <v>65933864</v>
      </c>
      <c r="I328" s="18">
        <v>6287990</v>
      </c>
      <c r="J328" s="18">
        <v>4408653</v>
      </c>
      <c r="K328" s="17">
        <v>76630507</v>
      </c>
      <c r="L328" s="17">
        <v>7770077</v>
      </c>
      <c r="M328" s="18">
        <v>16641163</v>
      </c>
      <c r="N328" s="18">
        <v>61670697</v>
      </c>
      <c r="O328" s="17">
        <v>86081937</v>
      </c>
      <c r="P328" s="17">
        <v>3971000</v>
      </c>
      <c r="Q328" s="18">
        <v>5342000</v>
      </c>
      <c r="R328" s="18">
        <v>58652000</v>
      </c>
      <c r="S328" s="20">
        <v>67965000</v>
      </c>
      <c r="T328" s="17">
        <v>0</v>
      </c>
      <c r="U328" s="18">
        <v>0</v>
      </c>
      <c r="V328" s="18">
        <v>0</v>
      </c>
      <c r="W328" s="20">
        <v>0</v>
      </c>
    </row>
    <row r="329" spans="1:23" ht="12.75">
      <c r="A329" s="21"/>
      <c r="B329" s="22" t="s">
        <v>13</v>
      </c>
      <c r="C329" s="23"/>
      <c r="D329" s="24">
        <f>SUM(D321:D328)</f>
        <v>6013099255</v>
      </c>
      <c r="E329" s="25">
        <f>SUM(E321:E328)</f>
        <v>6106961208</v>
      </c>
      <c r="F329" s="25">
        <f>SUM(F321:F328)</f>
        <v>4164261792</v>
      </c>
      <c r="G329" s="26">
        <f t="shared" si="60"/>
        <v>0.681887709806458</v>
      </c>
      <c r="H329" s="24">
        <f aca="true" t="shared" si="65" ref="H329:W329">SUM(H321:H328)</f>
        <v>1213193980</v>
      </c>
      <c r="I329" s="25">
        <f t="shared" si="65"/>
        <v>311707972</v>
      </c>
      <c r="J329" s="25">
        <f t="shared" si="65"/>
        <v>313580656</v>
      </c>
      <c r="K329" s="24">
        <f t="shared" si="65"/>
        <v>1838482608</v>
      </c>
      <c r="L329" s="24">
        <f t="shared" si="65"/>
        <v>389480209</v>
      </c>
      <c r="M329" s="25">
        <f t="shared" si="65"/>
        <v>313252038</v>
      </c>
      <c r="N329" s="25">
        <f t="shared" si="65"/>
        <v>480350511</v>
      </c>
      <c r="O329" s="24">
        <f t="shared" si="65"/>
        <v>1183082758</v>
      </c>
      <c r="P329" s="24">
        <f t="shared" si="65"/>
        <v>401978319</v>
      </c>
      <c r="Q329" s="25">
        <f t="shared" si="65"/>
        <v>317096846</v>
      </c>
      <c r="R329" s="25">
        <f t="shared" si="65"/>
        <v>423621261</v>
      </c>
      <c r="S329" s="27">
        <f t="shared" si="65"/>
        <v>1142696426</v>
      </c>
      <c r="T329" s="24">
        <f t="shared" si="65"/>
        <v>0</v>
      </c>
      <c r="U329" s="25">
        <f t="shared" si="65"/>
        <v>0</v>
      </c>
      <c r="V329" s="25">
        <f t="shared" si="65"/>
        <v>0</v>
      </c>
      <c r="W329" s="27">
        <f t="shared" si="65"/>
        <v>0</v>
      </c>
    </row>
    <row r="330" spans="1:23" ht="12.75">
      <c r="A330" s="14" t="s">
        <v>8</v>
      </c>
      <c r="B330" s="15" t="s">
        <v>12</v>
      </c>
      <c r="C330" s="16" t="s">
        <v>11</v>
      </c>
      <c r="D330" s="17">
        <v>84753700</v>
      </c>
      <c r="E330" s="18">
        <v>84753700</v>
      </c>
      <c r="F330" s="18">
        <v>62060074</v>
      </c>
      <c r="G330" s="19">
        <f t="shared" si="60"/>
        <v>0.7322402915742912</v>
      </c>
      <c r="H330" s="17">
        <v>9916095</v>
      </c>
      <c r="I330" s="18">
        <v>73625</v>
      </c>
      <c r="J330" s="18">
        <v>2428021</v>
      </c>
      <c r="K330" s="17">
        <v>12417741</v>
      </c>
      <c r="L330" s="17">
        <v>19603019</v>
      </c>
      <c r="M330" s="18">
        <v>4515674</v>
      </c>
      <c r="N330" s="18">
        <v>10577621</v>
      </c>
      <c r="O330" s="17">
        <v>34696314</v>
      </c>
      <c r="P330" s="17">
        <v>5204620</v>
      </c>
      <c r="Q330" s="18">
        <v>2103866</v>
      </c>
      <c r="R330" s="18">
        <v>7637533</v>
      </c>
      <c r="S330" s="20">
        <v>14946019</v>
      </c>
      <c r="T330" s="17">
        <v>0</v>
      </c>
      <c r="U330" s="18">
        <v>0</v>
      </c>
      <c r="V330" s="18">
        <v>0</v>
      </c>
      <c r="W330" s="20">
        <v>0</v>
      </c>
    </row>
    <row r="331" spans="1:23" ht="12.75">
      <c r="A331" s="14" t="s">
        <v>8</v>
      </c>
      <c r="B331" s="15" t="s">
        <v>10</v>
      </c>
      <c r="C331" s="16" t="s">
        <v>9</v>
      </c>
      <c r="D331" s="17">
        <v>68652050</v>
      </c>
      <c r="E331" s="18">
        <v>70995150</v>
      </c>
      <c r="F331" s="18">
        <v>63717170</v>
      </c>
      <c r="G331" s="19">
        <f t="shared" si="60"/>
        <v>0.8974862367358897</v>
      </c>
      <c r="H331" s="17">
        <v>10762378</v>
      </c>
      <c r="I331" s="18">
        <v>5065437</v>
      </c>
      <c r="J331" s="18">
        <v>3115227</v>
      </c>
      <c r="K331" s="17">
        <v>18943042</v>
      </c>
      <c r="L331" s="17">
        <v>6265668</v>
      </c>
      <c r="M331" s="18">
        <v>6688474</v>
      </c>
      <c r="N331" s="18">
        <v>6265668</v>
      </c>
      <c r="O331" s="17">
        <v>19219810</v>
      </c>
      <c r="P331" s="17">
        <v>3858758</v>
      </c>
      <c r="Q331" s="18">
        <v>2395820</v>
      </c>
      <c r="R331" s="18">
        <v>19299740</v>
      </c>
      <c r="S331" s="20">
        <v>25554318</v>
      </c>
      <c r="T331" s="17">
        <v>0</v>
      </c>
      <c r="U331" s="18">
        <v>0</v>
      </c>
      <c r="V331" s="18">
        <v>0</v>
      </c>
      <c r="W331" s="20">
        <v>0</v>
      </c>
    </row>
    <row r="332" spans="1:23" ht="12.75">
      <c r="A332" s="14" t="s">
        <v>8</v>
      </c>
      <c r="B332" s="15" t="s">
        <v>7</v>
      </c>
      <c r="C332" s="16" t="s">
        <v>6</v>
      </c>
      <c r="D332" s="17">
        <v>310368455</v>
      </c>
      <c r="E332" s="18">
        <v>310368455</v>
      </c>
      <c r="F332" s="18">
        <v>246716403</v>
      </c>
      <c r="G332" s="19">
        <f t="shared" si="60"/>
        <v>0.7949145572799916</v>
      </c>
      <c r="H332" s="17">
        <v>70900076</v>
      </c>
      <c r="I332" s="18">
        <v>32125933</v>
      </c>
      <c r="J332" s="18">
        <v>25532068</v>
      </c>
      <c r="K332" s="17">
        <v>128558077</v>
      </c>
      <c r="L332" s="17">
        <v>14948252</v>
      </c>
      <c r="M332" s="18">
        <v>11496135</v>
      </c>
      <c r="N332" s="18">
        <v>20434100</v>
      </c>
      <c r="O332" s="17">
        <v>46878487</v>
      </c>
      <c r="P332" s="17">
        <v>4847057</v>
      </c>
      <c r="Q332" s="18">
        <v>18832246</v>
      </c>
      <c r="R332" s="18">
        <v>47600536</v>
      </c>
      <c r="S332" s="20">
        <v>71279839</v>
      </c>
      <c r="T332" s="17">
        <v>0</v>
      </c>
      <c r="U332" s="18">
        <v>0</v>
      </c>
      <c r="V332" s="18">
        <v>0</v>
      </c>
      <c r="W332" s="20">
        <v>0</v>
      </c>
    </row>
    <row r="333" spans="1:23" ht="12.75">
      <c r="A333" s="14" t="s">
        <v>5</v>
      </c>
      <c r="B333" s="15" t="s">
        <v>4</v>
      </c>
      <c r="C333" s="16" t="s">
        <v>3</v>
      </c>
      <c r="D333" s="17">
        <v>73276776</v>
      </c>
      <c r="E333" s="18">
        <v>80269046</v>
      </c>
      <c r="F333" s="18">
        <v>62391006</v>
      </c>
      <c r="G333" s="19">
        <f t="shared" si="60"/>
        <v>0.7772735457700594</v>
      </c>
      <c r="H333" s="17">
        <v>12120333</v>
      </c>
      <c r="I333" s="18">
        <v>5784345</v>
      </c>
      <c r="J333" s="18">
        <v>4188182</v>
      </c>
      <c r="K333" s="17">
        <v>22092860</v>
      </c>
      <c r="L333" s="17">
        <v>6119520</v>
      </c>
      <c r="M333" s="18">
        <v>5035238</v>
      </c>
      <c r="N333" s="18">
        <v>7915159</v>
      </c>
      <c r="O333" s="17">
        <v>19069917</v>
      </c>
      <c r="P333" s="17">
        <v>4886568</v>
      </c>
      <c r="Q333" s="18">
        <v>6495233</v>
      </c>
      <c r="R333" s="18">
        <v>9846428</v>
      </c>
      <c r="S333" s="20">
        <v>21228229</v>
      </c>
      <c r="T333" s="17">
        <v>0</v>
      </c>
      <c r="U333" s="18">
        <v>0</v>
      </c>
      <c r="V333" s="18">
        <v>0</v>
      </c>
      <c r="W333" s="20">
        <v>0</v>
      </c>
    </row>
    <row r="334" spans="1:23" ht="12.75">
      <c r="A334" s="21"/>
      <c r="B334" s="22" t="s">
        <v>2</v>
      </c>
      <c r="C334" s="23"/>
      <c r="D334" s="24">
        <f>SUM(D330:D333)</f>
        <v>537050981</v>
      </c>
      <c r="E334" s="25">
        <f>SUM(E330:E333)</f>
        <v>546386351</v>
      </c>
      <c r="F334" s="25">
        <f>SUM(F330:F333)</f>
        <v>434884653</v>
      </c>
      <c r="G334" s="26">
        <f t="shared" si="60"/>
        <v>0.7959288371755099</v>
      </c>
      <c r="H334" s="24">
        <f aca="true" t="shared" si="66" ref="H334:W334">SUM(H330:H333)</f>
        <v>103698882</v>
      </c>
      <c r="I334" s="25">
        <f t="shared" si="66"/>
        <v>43049340</v>
      </c>
      <c r="J334" s="25">
        <f t="shared" si="66"/>
        <v>35263498</v>
      </c>
      <c r="K334" s="24">
        <f t="shared" si="66"/>
        <v>182011720</v>
      </c>
      <c r="L334" s="24">
        <f t="shared" si="66"/>
        <v>46936459</v>
      </c>
      <c r="M334" s="25">
        <f t="shared" si="66"/>
        <v>27735521</v>
      </c>
      <c r="N334" s="25">
        <f t="shared" si="66"/>
        <v>45192548</v>
      </c>
      <c r="O334" s="24">
        <f t="shared" si="66"/>
        <v>119864528</v>
      </c>
      <c r="P334" s="24">
        <f t="shared" si="66"/>
        <v>18797003</v>
      </c>
      <c r="Q334" s="25">
        <f t="shared" si="66"/>
        <v>29827165</v>
      </c>
      <c r="R334" s="25">
        <f t="shared" si="66"/>
        <v>84384237</v>
      </c>
      <c r="S334" s="27">
        <f t="shared" si="66"/>
        <v>133008405</v>
      </c>
      <c r="T334" s="24">
        <f t="shared" si="66"/>
        <v>0</v>
      </c>
      <c r="U334" s="25">
        <f t="shared" si="66"/>
        <v>0</v>
      </c>
      <c r="V334" s="25">
        <f t="shared" si="66"/>
        <v>0</v>
      </c>
      <c r="W334" s="27">
        <f t="shared" si="66"/>
        <v>0</v>
      </c>
    </row>
    <row r="335" spans="1:23" ht="12.75">
      <c r="A335" s="21"/>
      <c r="B335" s="22" t="s">
        <v>1</v>
      </c>
      <c r="C335" s="23"/>
      <c r="D335" s="24">
        <f>SUM(D299,D301:D306,D308:D313,D315:D319,D321:D328,D330:D333)</f>
        <v>58952587481</v>
      </c>
      <c r="E335" s="25">
        <f>SUM(E299,E301:E306,E308:E313,E315:E319,E321:E328,E330:E333)</f>
        <v>57998666301</v>
      </c>
      <c r="F335" s="25">
        <f>SUM(F299,F301:F306,F308:F313,F315:F319,F321:F328,F330:F333)</f>
        <v>43312105117</v>
      </c>
      <c r="G335" s="26">
        <f t="shared" si="60"/>
        <v>0.7467776050611222</v>
      </c>
      <c r="H335" s="24">
        <f aca="true" t="shared" si="67" ref="H335:W335">SUM(H299,H301:H306,H308:H313,H315:H319,H321:H328,H330:H333)</f>
        <v>6675673160</v>
      </c>
      <c r="I335" s="25">
        <f t="shared" si="67"/>
        <v>4810817045</v>
      </c>
      <c r="J335" s="25">
        <f t="shared" si="67"/>
        <v>4011067425</v>
      </c>
      <c r="K335" s="24">
        <f t="shared" si="67"/>
        <v>15497557630</v>
      </c>
      <c r="L335" s="24">
        <f t="shared" si="67"/>
        <v>4080339185</v>
      </c>
      <c r="M335" s="25">
        <f t="shared" si="67"/>
        <v>3975451944</v>
      </c>
      <c r="N335" s="25">
        <f t="shared" si="67"/>
        <v>5927878776</v>
      </c>
      <c r="O335" s="24">
        <f t="shared" si="67"/>
        <v>13983669905</v>
      </c>
      <c r="P335" s="24">
        <f t="shared" si="67"/>
        <v>3787522393</v>
      </c>
      <c r="Q335" s="25">
        <f t="shared" si="67"/>
        <v>3940665992</v>
      </c>
      <c r="R335" s="25">
        <f t="shared" si="67"/>
        <v>6102689197</v>
      </c>
      <c r="S335" s="27">
        <f t="shared" si="67"/>
        <v>13830877582</v>
      </c>
      <c r="T335" s="24">
        <f t="shared" si="67"/>
        <v>0</v>
      </c>
      <c r="U335" s="25">
        <f t="shared" si="67"/>
        <v>0</v>
      </c>
      <c r="V335" s="25">
        <f t="shared" si="67"/>
        <v>0</v>
      </c>
      <c r="W335" s="27">
        <f t="shared" si="67"/>
        <v>0</v>
      </c>
    </row>
    <row r="336" spans="1:23" ht="12.75">
      <c r="A336" s="32"/>
      <c r="B336" s="33" t="s">
        <v>0</v>
      </c>
      <c r="C336" s="34"/>
      <c r="D336" s="35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383995945756</v>
      </c>
      <c r="E336" s="36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378844702748</v>
      </c>
      <c r="F336" s="36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274493648678</v>
      </c>
      <c r="G336" s="37">
        <f t="shared" si="60"/>
        <v>0.7245545382763019</v>
      </c>
      <c r="H336" s="35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49699418812</v>
      </c>
      <c r="I336" s="36">
        <f t="shared" si="68"/>
        <v>27722331058</v>
      </c>
      <c r="J336" s="36">
        <f t="shared" si="68"/>
        <v>23454959447</v>
      </c>
      <c r="K336" s="35">
        <f t="shared" si="68"/>
        <v>100876709317</v>
      </c>
      <c r="L336" s="35">
        <f t="shared" si="68"/>
        <v>22320972644</v>
      </c>
      <c r="M336" s="36">
        <f t="shared" si="68"/>
        <v>23485962887</v>
      </c>
      <c r="N336" s="36">
        <f t="shared" si="68"/>
        <v>41283892144</v>
      </c>
      <c r="O336" s="35">
        <f t="shared" si="68"/>
        <v>87090827675</v>
      </c>
      <c r="P336" s="35">
        <f t="shared" si="68"/>
        <v>22991558602</v>
      </c>
      <c r="Q336" s="36">
        <f t="shared" si="68"/>
        <v>22321406358</v>
      </c>
      <c r="R336" s="36">
        <f t="shared" si="68"/>
        <v>41213146726</v>
      </c>
      <c r="S336" s="38">
        <f t="shared" si="68"/>
        <v>86526111686</v>
      </c>
      <c r="T336" s="35">
        <f t="shared" si="68"/>
        <v>0</v>
      </c>
      <c r="U336" s="36">
        <f t="shared" si="68"/>
        <v>0</v>
      </c>
      <c r="V336" s="36">
        <f t="shared" si="68"/>
        <v>0</v>
      </c>
      <c r="W336" s="38">
        <f t="shared" si="68"/>
        <v>0</v>
      </c>
    </row>
    <row r="337" spans="1:23" ht="11.25">
      <c r="A337" s="39"/>
      <c r="B337" s="40"/>
      <c r="C337" s="39"/>
      <c r="D337" s="41"/>
      <c r="E337" s="41"/>
      <c r="F337" s="41"/>
      <c r="G337" s="42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</row>
    <row r="338" spans="1:23" ht="11.25">
      <c r="A338" s="39"/>
      <c r="B338" s="40"/>
      <c r="C338" s="39"/>
      <c r="D338" s="41"/>
      <c r="E338" s="41"/>
      <c r="F338" s="41"/>
      <c r="G338" s="42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</row>
    <row r="339" spans="1:23" ht="11.25">
      <c r="A339" s="39"/>
      <c r="B339" s="40"/>
      <c r="C339" s="39"/>
      <c r="D339" s="41"/>
      <c r="E339" s="41"/>
      <c r="F339" s="41"/>
      <c r="G339" s="42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</row>
    <row r="340" spans="1:23" ht="11.25">
      <c r="A340" s="39"/>
      <c r="B340" s="40"/>
      <c r="C340" s="39"/>
      <c r="D340" s="41"/>
      <c r="E340" s="41"/>
      <c r="F340" s="41"/>
      <c r="G340" s="42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</row>
    <row r="341" spans="1:23" ht="11.25">
      <c r="A341" s="39"/>
      <c r="B341" s="40"/>
      <c r="C341" s="39"/>
      <c r="D341" s="41"/>
      <c r="E341" s="41"/>
      <c r="F341" s="41"/>
      <c r="G341" s="42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</row>
    <row r="342" spans="1:23" ht="11.25">
      <c r="A342" s="39"/>
      <c r="B342" s="40"/>
      <c r="C342" s="39"/>
      <c r="D342" s="41"/>
      <c r="E342" s="41"/>
      <c r="F342" s="41"/>
      <c r="G342" s="42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</row>
    <row r="343" spans="1:23" ht="11.25">
      <c r="A343" s="39"/>
      <c r="B343" s="40"/>
      <c r="C343" s="39"/>
      <c r="D343" s="41"/>
      <c r="E343" s="41"/>
      <c r="F343" s="41"/>
      <c r="G343" s="42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</row>
    <row r="344" spans="1:23" ht="11.25">
      <c r="A344" s="39"/>
      <c r="B344" s="40"/>
      <c r="C344" s="39"/>
      <c r="D344" s="41"/>
      <c r="E344" s="41"/>
      <c r="F344" s="41"/>
      <c r="G344" s="42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</row>
    <row r="345" spans="1:23" ht="11.25">
      <c r="A345" s="39"/>
      <c r="B345" s="40"/>
      <c r="C345" s="39"/>
      <c r="D345" s="41"/>
      <c r="E345" s="41"/>
      <c r="F345" s="41"/>
      <c r="G345" s="42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</row>
    <row r="346" spans="1:23" ht="11.25">
      <c r="A346" s="39"/>
      <c r="B346" s="40"/>
      <c r="C346" s="39"/>
      <c r="D346" s="41"/>
      <c r="E346" s="41"/>
      <c r="F346" s="41"/>
      <c r="G346" s="42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</row>
    <row r="347" spans="1:23" ht="11.25">
      <c r="A347" s="39"/>
      <c r="B347" s="40"/>
      <c r="C347" s="39"/>
      <c r="D347" s="41"/>
      <c r="E347" s="41"/>
      <c r="F347" s="41"/>
      <c r="G347" s="42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</row>
    <row r="348" spans="1:23" ht="11.25">
      <c r="A348" s="39"/>
      <c r="B348" s="40"/>
      <c r="C348" s="39"/>
      <c r="D348" s="41"/>
      <c r="E348" s="41"/>
      <c r="F348" s="41"/>
      <c r="G348" s="42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</row>
    <row r="349" spans="1:23" ht="11.25">
      <c r="A349" s="39"/>
      <c r="B349" s="40"/>
      <c r="C349" s="39"/>
      <c r="D349" s="41"/>
      <c r="E349" s="41"/>
      <c r="F349" s="41"/>
      <c r="G349" s="42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</row>
    <row r="350" spans="1:23" ht="11.25">
      <c r="A350" s="39"/>
      <c r="B350" s="40"/>
      <c r="C350" s="39"/>
      <c r="D350" s="41"/>
      <c r="E350" s="41"/>
      <c r="F350" s="41"/>
      <c r="G350" s="42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</row>
    <row r="351" spans="1:23" ht="11.25">
      <c r="A351" s="39"/>
      <c r="B351" s="40"/>
      <c r="C351" s="39"/>
      <c r="D351" s="41"/>
      <c r="E351" s="41"/>
      <c r="F351" s="41"/>
      <c r="G351" s="42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</row>
    <row r="352" spans="1:23" ht="11.25">
      <c r="A352" s="39"/>
      <c r="B352" s="40"/>
      <c r="C352" s="39"/>
      <c r="D352" s="41"/>
      <c r="E352" s="41"/>
      <c r="F352" s="41"/>
      <c r="G352" s="42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</row>
    <row r="353" spans="1:23" ht="11.25">
      <c r="A353" s="39"/>
      <c r="B353" s="40"/>
      <c r="C353" s="39"/>
      <c r="D353" s="41"/>
      <c r="E353" s="41"/>
      <c r="F353" s="41"/>
      <c r="G353" s="42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</row>
    <row r="354" spans="1:23" ht="11.25">
      <c r="A354" s="39"/>
      <c r="B354" s="40"/>
      <c r="C354" s="39"/>
      <c r="D354" s="41"/>
      <c r="E354" s="41"/>
      <c r="F354" s="41"/>
      <c r="G354" s="42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</row>
    <row r="355" spans="1:23" ht="11.25">
      <c r="A355" s="39"/>
      <c r="B355" s="40"/>
      <c r="C355" s="39"/>
      <c r="D355" s="41"/>
      <c r="E355" s="41"/>
      <c r="F355" s="41"/>
      <c r="G355" s="42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</row>
    <row r="356" spans="1:23" ht="11.25">
      <c r="A356" s="39"/>
      <c r="B356" s="40"/>
      <c r="C356" s="39"/>
      <c r="D356" s="41"/>
      <c r="E356" s="41"/>
      <c r="F356" s="41"/>
      <c r="G356" s="42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</row>
    <row r="357" spans="1:23" ht="11.25">
      <c r="A357" s="39"/>
      <c r="B357" s="40"/>
      <c r="C357" s="39"/>
      <c r="D357" s="41"/>
      <c r="E357" s="41"/>
      <c r="F357" s="41"/>
      <c r="G357" s="42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</row>
    <row r="358" spans="2:23" ht="11.25">
      <c r="B358" s="43"/>
      <c r="D358" s="44"/>
      <c r="E358" s="44"/>
      <c r="F358" s="44"/>
      <c r="G358" s="45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</row>
    <row r="359" spans="2:23" ht="11.25">
      <c r="B359" s="43"/>
      <c r="D359" s="44"/>
      <c r="E359" s="44"/>
      <c r="F359" s="44"/>
      <c r="G359" s="45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  <rowBreaks count="6" manualBreakCount="6">
    <brk id="52" max="255" man="1"/>
    <brk id="100" max="255" man="1"/>
    <brk id="154" max="255" man="1"/>
    <brk id="203" max="255" man="1"/>
    <brk id="258" max="255" man="1"/>
    <brk id="297" max="255" man="1"/>
  </rowBreaks>
  <ignoredErrors>
    <ignoredError sqref="G7:H3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Elsabe Rossouw</cp:lastModifiedBy>
  <dcterms:created xsi:type="dcterms:W3CDTF">2018-05-08T07:21:16Z</dcterms:created>
  <dcterms:modified xsi:type="dcterms:W3CDTF">2018-05-21T12:47:10Z</dcterms:modified>
  <cp:category/>
  <cp:version/>
  <cp:contentType/>
  <cp:contentStatus/>
</cp:coreProperties>
</file>