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6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<sst xmlns="http://schemas.openxmlformats.org/spreadsheetml/2006/main" count="1434" uniqueCount="617">
  <si>
    <t>STATEMENT OF CAPITAL AND OPERATING REVENUE FOR THE 4th Quarter Ended 30 June 2018 (Preliminary results)</t>
  </si>
  <si>
    <t>Figures Finalised as at 2018/08/02</t>
  </si>
  <si>
    <t>Main appropriation</t>
  </si>
  <si>
    <t>Adjusted Budget</t>
  </si>
  <si>
    <t>First Quarter 2017/18</t>
  </si>
  <si>
    <t>Second Quarter 2017/18</t>
  </si>
  <si>
    <t>Third Quarter 2017/18</t>
  </si>
  <si>
    <t>Fourth Quarter 2017/18</t>
  </si>
  <si>
    <t>Year to date: 30 June 2018</t>
  </si>
  <si>
    <t>Fourth Quarter 2016/17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</si>
  <si>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</si>
  <si>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</si>
  <si>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</si>
  <si>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</si>
  <si>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</si>
  <si>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</si>
  <si>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</si>
  <si>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</si>
  <si>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</si>
  <si>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</si>
  <si>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2016/17 to Q4 of 2017/18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</si>
  <si>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</si>
  <si>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</si>
  <si>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</si>
  <si>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</si>
  <si>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</si>
  <si>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</si>
  <si>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</si>
  <si>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</si>
  <si>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</si>
  <si>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</si>
  <si>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</si>
  <si>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</si>
  <si>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</si>
  <si>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</si>
  <si>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</si>
  <si>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</si>
  <si>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</si>
  <si>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</si>
  <si>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</si>
  <si>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</si>
  <si>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</si>
  <si>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</si>
  <si>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</si>
  <si>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</si>
  <si>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</si>
  <si>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</si>
  <si>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</si>
  <si>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</si>
  <si>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</si>
  <si>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</si>
  <si>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</si>
  <si>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</si>
  <si>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</si>
  <si>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</si>
  <si>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</si>
  <si>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</si>
  <si>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</si>
  <si>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</si>
  <si>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</si>
  <si>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</si>
  <si>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</si>
  <si>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</si>
  <si>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</si>
  <si>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</si>
  <si>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</si>
  <si>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</si>
  <si>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</si>
  <si>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</si>
  <si>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</si>
  <si>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</si>
  <si>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</si>
  <si>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</si>
  <si>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</si>
  <si>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</si>
  <si>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</si>
  <si>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</si>
  <si>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</si>
  <si>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</si>
  <si>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</si>
  <si>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</si>
  <si>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</si>
  <si>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</si>
  <si>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</si>
  <si>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</si>
  <si>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</si>
  <si>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</si>
  <si>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</si>
  <si>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</si>
  <si>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</si>
  <si>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</si>
  <si>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</si>
  <si>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</si>
  <si>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</si>
  <si>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</si>
  <si>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</si>
  <si>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</si>
  <si>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</si>
  <si>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</si>
  <si>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</si>
  <si>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</si>
  <si>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</si>
  <si>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</si>
  <si>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</si>
  <si>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</si>
  <si>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</si>
  <si>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</si>
  <si>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</si>
  <si>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</si>
  <si>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</si>
  <si>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</si>
  <si>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</si>
  <si>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</si>
  <si>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</si>
  <si>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</si>
  <si>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</si>
  <si>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</si>
  <si>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</si>
  <si>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</si>
  <si>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</si>
  <si>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</si>
  <si>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</si>
  <si>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</si>
  <si>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</si>
  <si>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</si>
  <si>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</si>
  <si>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</si>
  <si>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</si>
  <si>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</si>
  <si>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</si>
  <si>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</si>
  <si>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</si>
  <si>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</si>
  <si>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</si>
  <si>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</si>
  <si>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</si>
  <si>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</si>
  <si>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</si>
  <si>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</si>
  <si>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</si>
  <si>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</si>
  <si>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</si>
  <si>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</si>
  <si>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</si>
  <si>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</si>
  <si>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</si>
  <si>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</si>
  <si>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</si>
  <si>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</si>
  <si>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</si>
  <si>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</si>
  <si>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</si>
  <si>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</si>
  <si>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</si>
  <si>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</si>
  <si>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</si>
  <si>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</si>
  <si>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</si>
  <si>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</si>
  <si>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</si>
  <si>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</si>
  <si>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</si>
  <si>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</si>
  <si>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</si>
  <si>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</si>
  <si>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</si>
  <si>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</si>
  <si>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</si>
  <si>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</si>
  <si>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</si>
  <si>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</si>
  <si>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</si>
  <si>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</si>
  <si>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</si>
  <si>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</si>
  <si>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</si>
  <si>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</si>
  <si>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</si>
  <si>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</si>
  <si>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</si>
  <si>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</si>
  <si>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</si>
  <si>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</si>
  <si>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</si>
  <si>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</si>
  <si>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</si>
  <si>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</si>
  <si>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</si>
  <si>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</si>
  <si>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</si>
  <si>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</si>
  <si>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</si>
  <si>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</si>
  <si>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</si>
  <si>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</si>
  <si>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</si>
  <si>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</si>
  <si>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</si>
  <si>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</si>
  <si>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</si>
  <si>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</si>
  <si>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</si>
  <si>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</si>
  <si>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</si>
  <si>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</si>
  <si>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</si>
  <si>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</si>
  <si>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</si>
  <si>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</si>
  <si>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</si>
  <si>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</si>
  <si>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</si>
  <si>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</si>
  <si>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</si>
  <si>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</si>
  <si>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</si>
  <si>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</si>
  <si>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</si>
  <si>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</si>
  <si>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</si>
  <si>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</si>
  <si>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</si>
  <si>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</si>
  <si>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</si>
  <si>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</si>
  <si>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</si>
  <si>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</si>
  <si>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</si>
  <si>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</si>
  <si>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</si>
  <si>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</si>
  <si>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</si>
  <si>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</si>
  <si>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</si>
  <si>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</si>
  <si>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</si>
  <si>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</si>
  <si>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</si>
  <si>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</si>
  <si>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</si>
  <si>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</si>
  <si>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</si>
  <si>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</si>
  <si>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</si>
  <si>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</si>
  <si>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</si>
  <si>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</si>
  <si>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</si>
  <si>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</si>
  <si>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</si>
  <si>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</si>
  <si>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</si>
  <si>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</si>
  <si>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</si>
  <si>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</si>
  <si>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</si>
  <si>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</si>
  <si>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</si>
  <si>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</si>
  <si>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</si>
  <si>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</si>
  <si>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</si>
  <si>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</si>
  <si>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</si>
  <si>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</si>
  <si>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</si>
  <si>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</si>
  <si>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</si>
  <si>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</si>
  <si>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</si>
  <si>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</si>
  <si>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</si>
  <si>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</si>
  <si>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</si>
  <si>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</si>
  <si>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</si>
  <si>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</si>
  <si>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</si>
  <si>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</si>
  <si>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</si>
  <si>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</si>
  <si>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</si>
  <si>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</si>
  <si>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</si>
  <si>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</si>
  <si>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</si>
  <si>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</si>
  <si>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</si>
  <si>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</si>
  <si>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</si>
  <si>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</si>
  <si>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</si>
  <si>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</si>
  <si>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</si>
  <si>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</si>
  <si>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</si>
  <si>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</si>
  <si>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</si>
  <si>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</si>
  <si>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</si>
  <si>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</si>
  <si>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</si>
  <si>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</si>
  <si>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</si>
  <si>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</si>
  <si>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</si>
  <si>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</si>
  <si>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</si>
  <si>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</si>
  <si>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</si>
  <si>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</si>
  <si>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</si>
  <si>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</si>
  <si>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</si>
  <si>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</si>
  <si>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</si>
  <si>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</si>
  <si>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</si>
  <si>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</si>
  <si>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</si>
  <si>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</si>
  <si>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</si>
  <si>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</si>
  <si>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</si>
  <si>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</si>
  <si>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</si>
  <si>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</si>
  <si>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</si>
  <si>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</si>
  <si>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</si>
  <si>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</si>
  <si>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</si>
  <si>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</si>
  <si>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</si>
  <si>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</si>
  <si>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</si>
  <si>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</si>
  <si>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</si>
  <si>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</si>
  <si>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</si>
  <si>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</si>
  <si>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</si>
  <si>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</si>
  <si>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</si>
  <si>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</si>
  <si>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</si>
  <si>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</si>
  <si>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</si>
  <si>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</si>
  <si>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</si>
  <si>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</si>
  <si>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</si>
  <si>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</si>
  <si>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</si>
  <si>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</si>
  <si>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</si>
  <si>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</si>
  <si>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</si>
  <si>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</si>
  <si>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</si>
  <si>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</si>
  <si>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</si>
  <si>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</si>
  <si>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</si>
  <si>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</si>
  <si>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</si>
  <si>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</si>
  <si>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</si>
  <si>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</si>
  <si>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</si>
  <si>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</si>
  <si>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</si>
  <si>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</si>
  <si>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</si>
  <si>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</si>
  <si>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</si>
  <si>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</si>
  <si>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</si>
  <si>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</si>
  <si>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</si>
  <si>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</si>
  <si>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</si>
  <si>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</si>
  <si>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</si>
  <si>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</si>
  <si>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</si>
  <si>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</si>
  <si>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</si>
  <si>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</si>
  <si>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</si>
  <si>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</si>
  <si>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</si>
  <si>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</si>
  <si>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</si>
  <si>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</si>
  <si>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</si>
  <si>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</si>
  <si>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</si>
  <si>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</si>
  <si>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</si>
  <si>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</si>
  <si>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</si>
  <si>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</si>
  <si>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</si>
  <si>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</si>
  <si>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</si>
  <si>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</si>
  <si>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</si>
  <si>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</si>
  <si>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</si>
  <si>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</si>
  <si>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</si>
  <si>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</si>
  <si>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</si>
  <si>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</si>
  <si>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</si>
  <si>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</si>
  <si>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</si>
  <si>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</si>
  <si>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</si>
  <si>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</si>
  <si>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</si>
  <si>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</si>
  <si>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</si>
  <si>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</si>
  <si>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</si>
  <si>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</si>
  <si>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</si>
  <si>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</si>
  <si>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</si>
  <si>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</si>
  <si>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</si>
  <si>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</si>
  <si>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</si>
  <si>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</si>
  <si>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</si>
  <si>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</si>
  <si>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</si>
  <si>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</si>
  <si>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</si>
  <si>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</si>
  <si>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</si>
  <si>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</si>
  <si>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</si>
  <si>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</si>
  <si>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</si>
  <si>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</si>
  <si>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</si>
  <si>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</si>
  <si>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</si>
  <si>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</si>
  <si>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</si>
  <si>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</si>
  <si>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</si>
  <si>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</si>
  <si>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</si>
  <si>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</si>
  <si>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</si>
  <si>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</si>
  <si>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</si>
  <si>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</si>
  <si>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</si>
  <si>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</si>
  <si>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</si>
  <si>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</si>
  <si>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</si>
  <si>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</si>
  <si>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</si>
  <si>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</si>
  <si>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</si>
  <si>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</si>
  <si>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</si>
  <si>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</si>
  <si>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</si>
  <si>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</si>
  <si>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</si>
  <si>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</si>
  <si>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</si>
  <si>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</si>
  <si>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</si>
  <si>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</si>
  <si>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</si>
  <si>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</si>
  <si>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</si>
  <si>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</si>
  <si>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</si>
  <si>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</si>
  <si>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</si>
  <si>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</si>
  <si>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</si>
  <si>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</si>
  <si>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</si>
  <si>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</si>
  <si>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</si>
  <si>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</si>
  <si>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</si>
  <si>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</si>
  <si>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</si>
  <si>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</si>
  <si>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</si>
  <si>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</si>
  <si>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</si>
  <si>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</si>
  <si>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</si>
  <si>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</si>
  <si>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</si>
  <si>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</si>
  <si>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</si>
  <si>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</si>
  <si>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</si>
  <si>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</si>
  <si>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</si>
  <si>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</si>
  <si>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</si>
  <si>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</si>
  <si>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</si>
  <si>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</si>
  <si>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</si>
  <si>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</si>
  <si>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</si>
  <si>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</si>
  <si>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</si>
  <si>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</si>
  <si>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</si>
  <si>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</si>
  <si>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</si>
  <si>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</si>
  <si>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</si>
  <si>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</si>
  <si>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</si>
  <si>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</si>
  <si>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</si>
  <si>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</si>
  <si>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</si>
  <si>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</si>
  <si>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</si>
  <si>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</si>
  <si>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</si>
  <si>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</si>
  <si>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</si>
  <si>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</si>
  <si>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</si>
  <si>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</si>
  <si>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</si>
  <si>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</si>
  <si>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</si>
  <si>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</si>
  <si>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</si>
  <si>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</si>
  <si>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</si>
  <si>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</si>
  <si>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</si>
  <si>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</si>
  <si>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</si>
  <si>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</si>
  <si>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</si>
  <si>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</si>
  <si>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</si>
  <si>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</si>
  <si>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</si>
  <si>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</si>
  <si>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</si>
  <si>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</si>
  <si>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</si>
  <si>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</si>
  <si>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</si>
  <si>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</si>
  <si>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</si>
  <si>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</si>
  <si>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</si>
  <si>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</si>
  <si>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</si>
  <si>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</si>
  <si>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</si>
  <si>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</si>
  <si>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</si>
  <si>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</si>
  <si>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</si>
  <si>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</si>
  <si>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</si>
  <si>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</si>
  <si>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</si>
  <si>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</si>
  <si>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</si>
  <si>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</si>
  <si>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</si>
  <si>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</si>
  <si>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</si>
  <si>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</si>
  <si>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</si>
  <si>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</si>
  <si>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</si>
  <si>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</si>
  <si>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</si>
  <si>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</si>
  <si>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</si>
  <si>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</si>
  <si>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</si>
  <si>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</si>
  <si>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</si>
  <si>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</si>
  <si>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</si>
  <si>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</si>
  <si>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</si>
  <si>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</si>
  <si>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</si>
  <si>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</si>
  <si>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</si>
  <si>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</si>
  <si>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</si>
  <si>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</si>
  <si>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</si>
  <si>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</si>
  <si>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</si>
  <si>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</si>
  <si>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</si>
  <si>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1. Note the overall figures are overstated due to incorrect submission on the third and fourth quarter by KZN263 Abaqulusi.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</si>
</sst>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  <numFmt numFmtId="183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8" fillId="0" borderId="27" xfId="0" applyNumberFormat="1" applyFont="1" applyBorder="1" applyAlignment="1" applyProtection="1">
      <alignment horizontal="right"/>
      <protection/>
    </xf>
    <xf numFmtId="182" fontId="48" fillId="0" borderId="28" xfId="0" applyNumberFormat="1" applyFont="1" applyBorder="1" applyAlignment="1" applyProtection="1">
      <alignment horizontal="right"/>
      <protection/>
    </xf>
    <xf numFmtId="182" fontId="48" fillId="0" borderId="30" xfId="0" applyNumberFormat="1" applyFont="1" applyBorder="1" applyAlignment="1" applyProtection="1">
      <alignment horizontal="right"/>
      <protection/>
    </xf>
    <xf numFmtId="182" fontId="47" fillId="0" borderId="27" xfId="0" applyNumberFormat="1" applyFont="1" applyBorder="1" applyAlignment="1" applyProtection="1">
      <alignment horizontal="right"/>
      <protection/>
    </xf>
    <xf numFmtId="182" fontId="47" fillId="0" borderId="28" xfId="0" applyNumberFormat="1" applyFont="1" applyBorder="1" applyAlignment="1" applyProtection="1">
      <alignment horizontal="right"/>
      <protection/>
    </xf>
    <xf numFmtId="182" fontId="47" fillId="0" borderId="30" xfId="0" applyNumberFormat="1" applyFont="1" applyBorder="1" applyAlignment="1" applyProtection="1">
      <alignment horizontal="right"/>
      <protection/>
    </xf>
    <xf numFmtId="182" fontId="47" fillId="0" borderId="32" xfId="0" applyNumberFormat="1" applyFont="1" applyBorder="1" applyAlignment="1" applyProtection="1">
      <alignment horizontal="right"/>
      <protection/>
    </xf>
    <xf numFmtId="182" fontId="47" fillId="0" borderId="31" xfId="0" applyNumberFormat="1" applyFont="1" applyBorder="1" applyAlignment="1" applyProtection="1">
      <alignment horizontal="right"/>
      <protection/>
    </xf>
    <xf numFmtId="182" fontId="47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8" fillId="0" borderId="30" xfId="0" applyNumberFormat="1" applyFont="1" applyBorder="1" applyAlignment="1" applyProtection="1">
      <alignment horizontal="right" wrapText="1"/>
      <protection/>
    </xf>
    <xf numFmtId="183" fontId="47" fillId="0" borderId="30" xfId="0" applyNumberFormat="1" applyFont="1" applyBorder="1" applyAlignment="1" applyProtection="1">
      <alignment horizontal="right"/>
      <protection/>
    </xf>
    <xf numFmtId="183" fontId="47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3" fontId="48" fillId="0" borderId="27" xfId="0" applyNumberFormat="1" applyFont="1" applyBorder="1" applyAlignment="1" applyProtection="1">
      <alignment horizontal="right" wrapText="1"/>
      <protection/>
    </xf>
    <xf numFmtId="183" fontId="48" fillId="0" borderId="29" xfId="0" applyNumberFormat="1" applyFont="1" applyBorder="1" applyAlignment="1" applyProtection="1">
      <alignment horizontal="right" wrapText="1"/>
      <protection/>
    </xf>
    <xf numFmtId="183" fontId="47" fillId="0" borderId="27" xfId="0" applyNumberFormat="1" applyFont="1" applyBorder="1" applyAlignment="1" applyProtection="1">
      <alignment horizontal="right"/>
      <protection/>
    </xf>
    <xf numFmtId="183" fontId="47" fillId="0" borderId="29" xfId="0" applyNumberFormat="1" applyFont="1" applyBorder="1" applyAlignment="1" applyProtection="1">
      <alignment horizontal="right"/>
      <protection/>
    </xf>
    <xf numFmtId="183" fontId="47" fillId="0" borderId="32" xfId="0" applyNumberFormat="1" applyFont="1" applyBorder="1" applyAlignment="1" applyProtection="1">
      <alignment horizontal="right"/>
      <protection/>
    </xf>
    <xf numFmtId="183" fontId="47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41" s="7" customFormat="1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29686853882</v>
      </c>
      <c r="E9" s="73">
        <v>8805888458</v>
      </c>
      <c r="F9" s="74">
        <f>$D9+$E9</f>
        <v>38492742340</v>
      </c>
      <c r="G9" s="72">
        <v>29838690349</v>
      </c>
      <c r="H9" s="73">
        <v>9068416222</v>
      </c>
      <c r="I9" s="75">
        <f>$G9+$H9</f>
        <v>38907106571</v>
      </c>
      <c r="J9" s="72">
        <v>10415065384</v>
      </c>
      <c r="K9" s="73">
        <v>1311393925</v>
      </c>
      <c r="L9" s="73">
        <f>$J9+$K9</f>
        <v>11726459309</v>
      </c>
      <c r="M9" s="99">
        <f>IF($F9=0,0,$L9/$F9)</f>
        <v>0.30464078670784567</v>
      </c>
      <c r="N9" s="110">
        <v>7234080277</v>
      </c>
      <c r="O9" s="111">
        <v>1602671906</v>
      </c>
      <c r="P9" s="112">
        <f>$N9+$O9</f>
        <v>8836752183</v>
      </c>
      <c r="Q9" s="99">
        <f>IF($F9=0,0,$P9/$F9)</f>
        <v>0.2295693069864037</v>
      </c>
      <c r="R9" s="110">
        <v>7052697800</v>
      </c>
      <c r="S9" s="112">
        <v>1330328747</v>
      </c>
      <c r="T9" s="112">
        <f>$R9+$S9</f>
        <v>8383026547</v>
      </c>
      <c r="U9" s="99">
        <f>IF($I9=0,0,$T9/$I9)</f>
        <v>0.21546260531356026</v>
      </c>
      <c r="V9" s="110">
        <v>4717375084</v>
      </c>
      <c r="W9" s="112">
        <v>3095047970</v>
      </c>
      <c r="X9" s="112">
        <f>$V9+$W9</f>
        <v>7812423054</v>
      </c>
      <c r="Y9" s="99">
        <f>IF($I9=0,0,$X9/$I9)</f>
        <v>0.20079681432345595</v>
      </c>
      <c r="Z9" s="72">
        <f>$J9+$N9+$R9+$V9</f>
        <v>29419218545</v>
      </c>
      <c r="AA9" s="73">
        <f>$K9+$O9+$S9+$W9</f>
        <v>7339442548</v>
      </c>
      <c r="AB9" s="73">
        <f>$Z9+$AA9</f>
        <v>36758661093</v>
      </c>
      <c r="AC9" s="99">
        <f>IF($I9=0,0,$AB9/$I9)</f>
        <v>0.9447801271451685</v>
      </c>
      <c r="AD9" s="72">
        <v>3829905202</v>
      </c>
      <c r="AE9" s="73">
        <v>2284522100</v>
      </c>
      <c r="AF9" s="73">
        <f>$AD9+$AE9</f>
        <v>6114427302</v>
      </c>
      <c r="AG9" s="73">
        <v>39217256595</v>
      </c>
      <c r="AH9" s="73">
        <v>37311539910</v>
      </c>
      <c r="AI9" s="73">
        <v>31319750898</v>
      </c>
      <c r="AJ9" s="99">
        <f>IF($AH9=0,0,$AI9/$AH9)</f>
        <v>0.8394119077783193</v>
      </c>
      <c r="AK9" s="99">
        <f>IF($AF9=0,0,(($X9/$AF9)-1))</f>
        <v>0.27770315487185426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16800636009</v>
      </c>
      <c r="E10" s="73">
        <v>2821395374</v>
      </c>
      <c r="F10" s="75">
        <f aca="true" t="shared" si="0" ref="F10:F18">$D10+$E10</f>
        <v>19622031383</v>
      </c>
      <c r="G10" s="72">
        <v>16406208551</v>
      </c>
      <c r="H10" s="73">
        <v>2902269006</v>
      </c>
      <c r="I10" s="75">
        <f aca="true" t="shared" si="1" ref="I10:I18">$G10+$H10</f>
        <v>19308477557</v>
      </c>
      <c r="J10" s="72">
        <v>4061879045</v>
      </c>
      <c r="K10" s="73">
        <v>313753033</v>
      </c>
      <c r="L10" s="73">
        <f aca="true" t="shared" si="2" ref="L10:L18">$J10+$K10</f>
        <v>4375632078</v>
      </c>
      <c r="M10" s="99">
        <f aca="true" t="shared" si="3" ref="M10:M18">IF($F10=0,0,$L10/$F10)</f>
        <v>0.2229958760432383</v>
      </c>
      <c r="N10" s="110">
        <v>3748660476</v>
      </c>
      <c r="O10" s="111">
        <v>529782064</v>
      </c>
      <c r="P10" s="112">
        <f aca="true" t="shared" si="4" ref="P10:P18">$N10+$O10</f>
        <v>4278442540</v>
      </c>
      <c r="Q10" s="99">
        <f aca="true" t="shared" si="5" ref="Q10:Q18">IF($F10=0,0,$P10/$F10)</f>
        <v>0.21804279365829204</v>
      </c>
      <c r="R10" s="110">
        <v>3454785756</v>
      </c>
      <c r="S10" s="112">
        <v>357214609</v>
      </c>
      <c r="T10" s="112">
        <f aca="true" t="shared" si="6" ref="T10:T18">$R10+$S10</f>
        <v>3812000365</v>
      </c>
      <c r="U10" s="99">
        <f aca="true" t="shared" si="7" ref="U10:U18">IF($I10=0,0,$T10/$I10)</f>
        <v>0.19742625247105597</v>
      </c>
      <c r="V10" s="110">
        <v>2583971159</v>
      </c>
      <c r="W10" s="112">
        <v>460019525</v>
      </c>
      <c r="X10" s="112">
        <f aca="true" t="shared" si="8" ref="X10:X18">$V10+$W10</f>
        <v>3043990684</v>
      </c>
      <c r="Y10" s="99">
        <f aca="true" t="shared" si="9" ref="Y10:Y18">IF($I10=0,0,$X10/$I10)</f>
        <v>0.1576504763264697</v>
      </c>
      <c r="Z10" s="72">
        <f aca="true" t="shared" si="10" ref="Z10:Z18">$J10+$N10+$R10+$V10</f>
        <v>13849296436</v>
      </c>
      <c r="AA10" s="73">
        <f aca="true" t="shared" si="11" ref="AA10:AA18">$K10+$O10+$S10+$W10</f>
        <v>1660769231</v>
      </c>
      <c r="AB10" s="73">
        <f aca="true" t="shared" si="12" ref="AB10:AB18">$Z10+$AA10</f>
        <v>15510065667</v>
      </c>
      <c r="AC10" s="99">
        <f aca="true" t="shared" si="13" ref="AC10:AC18">IF($I10=0,0,$AB10/$I10)</f>
        <v>0.8032775044647193</v>
      </c>
      <c r="AD10" s="72">
        <v>2839649418</v>
      </c>
      <c r="AE10" s="73">
        <v>565867222</v>
      </c>
      <c r="AF10" s="73">
        <f aca="true" t="shared" si="14" ref="AF10:AF18">$AD10+$AE10</f>
        <v>3405516640</v>
      </c>
      <c r="AG10" s="73">
        <v>19668168375</v>
      </c>
      <c r="AH10" s="73">
        <v>19623650598</v>
      </c>
      <c r="AI10" s="73">
        <v>17059677526</v>
      </c>
      <c r="AJ10" s="99">
        <f aca="true" t="shared" si="15" ref="AJ10:AJ18">IF($AH10=0,0,$AI10/$AH10)</f>
        <v>0.8693427066897882</v>
      </c>
      <c r="AK10" s="99">
        <f aca="true" t="shared" si="16" ref="AK10:AK18">IF($AF10=0,0,(($X10/$AF10)-1))</f>
        <v>-0.10615891631643881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125408823104</v>
      </c>
      <c r="E11" s="73">
        <v>20419616179</v>
      </c>
      <c r="F11" s="75">
        <f t="shared" si="0"/>
        <v>145828439283</v>
      </c>
      <c r="G11" s="72">
        <v>124646252262</v>
      </c>
      <c r="H11" s="73">
        <v>18993241100</v>
      </c>
      <c r="I11" s="75">
        <f t="shared" si="1"/>
        <v>143639493362</v>
      </c>
      <c r="J11" s="72">
        <v>33563389111</v>
      </c>
      <c r="K11" s="73">
        <v>1130690020</v>
      </c>
      <c r="L11" s="73">
        <f t="shared" si="2"/>
        <v>34694079131</v>
      </c>
      <c r="M11" s="99">
        <f t="shared" si="3"/>
        <v>0.2379102409761885</v>
      </c>
      <c r="N11" s="110">
        <v>29213154059</v>
      </c>
      <c r="O11" s="111">
        <v>3617524499</v>
      </c>
      <c r="P11" s="112">
        <f t="shared" si="4"/>
        <v>32830678558</v>
      </c>
      <c r="Q11" s="99">
        <f t="shared" si="5"/>
        <v>0.22513220822645977</v>
      </c>
      <c r="R11" s="110">
        <v>29690137870</v>
      </c>
      <c r="S11" s="112">
        <v>2857644082</v>
      </c>
      <c r="T11" s="112">
        <f t="shared" si="6"/>
        <v>32547781952</v>
      </c>
      <c r="U11" s="99">
        <f t="shared" si="7"/>
        <v>0.22659354464564377</v>
      </c>
      <c r="V11" s="110">
        <v>27322176400</v>
      </c>
      <c r="W11" s="112">
        <v>7030100672</v>
      </c>
      <c r="X11" s="112">
        <f t="shared" si="8"/>
        <v>34352277072</v>
      </c>
      <c r="Y11" s="99">
        <f t="shared" si="9"/>
        <v>0.23915621162367548</v>
      </c>
      <c r="Z11" s="72">
        <f t="shared" si="10"/>
        <v>119788857440</v>
      </c>
      <c r="AA11" s="73">
        <f t="shared" si="11"/>
        <v>14635959273</v>
      </c>
      <c r="AB11" s="73">
        <f t="shared" si="12"/>
        <v>134424816713</v>
      </c>
      <c r="AC11" s="99">
        <f t="shared" si="13"/>
        <v>0.9358485856965731</v>
      </c>
      <c r="AD11" s="72">
        <v>26676296370</v>
      </c>
      <c r="AE11" s="73">
        <v>8063201730</v>
      </c>
      <c r="AF11" s="73">
        <f t="shared" si="14"/>
        <v>34739498100</v>
      </c>
      <c r="AG11" s="73">
        <v>142803784002</v>
      </c>
      <c r="AH11" s="73">
        <v>141668892789</v>
      </c>
      <c r="AI11" s="73">
        <v>131052731517</v>
      </c>
      <c r="AJ11" s="99">
        <f t="shared" si="15"/>
        <v>0.9250635685576255</v>
      </c>
      <c r="AK11" s="99">
        <f t="shared" si="16"/>
        <v>-0.01114641975786057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58805826689</v>
      </c>
      <c r="E12" s="73">
        <v>14570998196</v>
      </c>
      <c r="F12" s="75">
        <f t="shared" si="0"/>
        <v>73376824885</v>
      </c>
      <c r="G12" s="72">
        <v>57937681726</v>
      </c>
      <c r="H12" s="73">
        <v>14708240947</v>
      </c>
      <c r="I12" s="75">
        <f t="shared" si="1"/>
        <v>72645922673</v>
      </c>
      <c r="J12" s="72">
        <v>16920162316</v>
      </c>
      <c r="K12" s="73">
        <v>1814832289</v>
      </c>
      <c r="L12" s="73">
        <f t="shared" si="2"/>
        <v>18734994605</v>
      </c>
      <c r="M12" s="99">
        <f t="shared" si="3"/>
        <v>0.2553257739669502</v>
      </c>
      <c r="N12" s="110">
        <v>13831219576</v>
      </c>
      <c r="O12" s="111">
        <v>2660173832</v>
      </c>
      <c r="P12" s="112">
        <f t="shared" si="4"/>
        <v>16491393408</v>
      </c>
      <c r="Q12" s="99">
        <f t="shared" si="5"/>
        <v>0.22474934604824037</v>
      </c>
      <c r="R12" s="110">
        <v>16499336060</v>
      </c>
      <c r="S12" s="112">
        <v>9118112892</v>
      </c>
      <c r="T12" s="112">
        <f t="shared" si="6"/>
        <v>25617448952</v>
      </c>
      <c r="U12" s="99">
        <f t="shared" si="7"/>
        <v>0.352634366932215</v>
      </c>
      <c r="V12" s="110">
        <v>28926163595</v>
      </c>
      <c r="W12" s="112">
        <v>3579880589</v>
      </c>
      <c r="X12" s="112">
        <f t="shared" si="8"/>
        <v>32506044184</v>
      </c>
      <c r="Y12" s="99">
        <f t="shared" si="9"/>
        <v>0.4474586182946422</v>
      </c>
      <c r="Z12" s="72">
        <f t="shared" si="10"/>
        <v>76176881547</v>
      </c>
      <c r="AA12" s="73">
        <f t="shared" si="11"/>
        <v>17172999602</v>
      </c>
      <c r="AB12" s="73">
        <f t="shared" si="12"/>
        <v>93349881149</v>
      </c>
      <c r="AC12" s="99">
        <f t="shared" si="13"/>
        <v>1.2849982175764278</v>
      </c>
      <c r="AD12" s="72">
        <v>9521978577</v>
      </c>
      <c r="AE12" s="73">
        <v>4342956397</v>
      </c>
      <c r="AF12" s="73">
        <f t="shared" si="14"/>
        <v>13864934974</v>
      </c>
      <c r="AG12" s="73">
        <v>68763533851</v>
      </c>
      <c r="AH12" s="73">
        <v>70442939589</v>
      </c>
      <c r="AI12" s="73">
        <v>65552744083</v>
      </c>
      <c r="AJ12" s="99">
        <f t="shared" si="15"/>
        <v>0.930579337907647</v>
      </c>
      <c r="AK12" s="99">
        <f t="shared" si="16"/>
        <v>1.34447866109408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16386863231</v>
      </c>
      <c r="E13" s="73">
        <v>6261794858</v>
      </c>
      <c r="F13" s="75">
        <f t="shared" si="0"/>
        <v>22648658089</v>
      </c>
      <c r="G13" s="72">
        <v>15856937402</v>
      </c>
      <c r="H13" s="73">
        <v>6243042499</v>
      </c>
      <c r="I13" s="75">
        <f t="shared" si="1"/>
        <v>22099979901</v>
      </c>
      <c r="J13" s="72">
        <v>4351993032</v>
      </c>
      <c r="K13" s="73">
        <v>867802547</v>
      </c>
      <c r="L13" s="73">
        <f t="shared" si="2"/>
        <v>5219795579</v>
      </c>
      <c r="M13" s="99">
        <f t="shared" si="3"/>
        <v>0.2304682051576005</v>
      </c>
      <c r="N13" s="110">
        <v>4254237544</v>
      </c>
      <c r="O13" s="111">
        <v>1362994399</v>
      </c>
      <c r="P13" s="112">
        <f t="shared" si="4"/>
        <v>5617231943</v>
      </c>
      <c r="Q13" s="99">
        <f t="shared" si="5"/>
        <v>0.24801610412972666</v>
      </c>
      <c r="R13" s="110">
        <v>3526940868</v>
      </c>
      <c r="S13" s="112">
        <v>941074649</v>
      </c>
      <c r="T13" s="112">
        <f t="shared" si="6"/>
        <v>4468015517</v>
      </c>
      <c r="U13" s="99">
        <f t="shared" si="7"/>
        <v>0.20217283169555403</v>
      </c>
      <c r="V13" s="110">
        <v>2001751406</v>
      </c>
      <c r="W13" s="112">
        <v>1107442721</v>
      </c>
      <c r="X13" s="112">
        <f t="shared" si="8"/>
        <v>3109194127</v>
      </c>
      <c r="Y13" s="99">
        <f t="shared" si="9"/>
        <v>0.140687645008189</v>
      </c>
      <c r="Z13" s="72">
        <f t="shared" si="10"/>
        <v>14134922850</v>
      </c>
      <c r="AA13" s="73">
        <f t="shared" si="11"/>
        <v>4279314316</v>
      </c>
      <c r="AB13" s="73">
        <f t="shared" si="12"/>
        <v>18414237166</v>
      </c>
      <c r="AC13" s="99">
        <f t="shared" si="13"/>
        <v>0.8332241589580258</v>
      </c>
      <c r="AD13" s="72">
        <v>1846030862</v>
      </c>
      <c r="AE13" s="73">
        <v>1422058044</v>
      </c>
      <c r="AF13" s="73">
        <f t="shared" si="14"/>
        <v>3268088906</v>
      </c>
      <c r="AG13" s="73">
        <v>20775017918</v>
      </c>
      <c r="AH13" s="73">
        <v>21531607321</v>
      </c>
      <c r="AI13" s="73">
        <v>17241416529</v>
      </c>
      <c r="AJ13" s="99">
        <f t="shared" si="15"/>
        <v>0.800749162473545</v>
      </c>
      <c r="AK13" s="99">
        <f t="shared" si="16"/>
        <v>-0.04862009069223283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16717570590</v>
      </c>
      <c r="E14" s="73">
        <v>3152048455</v>
      </c>
      <c r="F14" s="75">
        <f t="shared" si="0"/>
        <v>19869619045</v>
      </c>
      <c r="G14" s="72">
        <v>16655628437</v>
      </c>
      <c r="H14" s="73">
        <v>3195962617</v>
      </c>
      <c r="I14" s="75">
        <f t="shared" si="1"/>
        <v>19851591054</v>
      </c>
      <c r="J14" s="72">
        <v>10319065908</v>
      </c>
      <c r="K14" s="73">
        <v>461002185</v>
      </c>
      <c r="L14" s="73">
        <f t="shared" si="2"/>
        <v>10780068093</v>
      </c>
      <c r="M14" s="99">
        <f t="shared" si="3"/>
        <v>0.5425402504489738</v>
      </c>
      <c r="N14" s="110">
        <v>4466328281</v>
      </c>
      <c r="O14" s="111">
        <v>630340976</v>
      </c>
      <c r="P14" s="112">
        <f t="shared" si="4"/>
        <v>5096669257</v>
      </c>
      <c r="Q14" s="99">
        <f t="shared" si="5"/>
        <v>0.25650563533489223</v>
      </c>
      <c r="R14" s="110">
        <v>5872547372</v>
      </c>
      <c r="S14" s="112">
        <v>678615953</v>
      </c>
      <c r="T14" s="112">
        <f t="shared" si="6"/>
        <v>6551163325</v>
      </c>
      <c r="U14" s="99">
        <f t="shared" si="7"/>
        <v>0.3300069655464705</v>
      </c>
      <c r="V14" s="110">
        <v>4148676544</v>
      </c>
      <c r="W14" s="112">
        <v>638417620</v>
      </c>
      <c r="X14" s="112">
        <f t="shared" si="8"/>
        <v>4787094164</v>
      </c>
      <c r="Y14" s="99">
        <f t="shared" si="9"/>
        <v>0.24114410532527183</v>
      </c>
      <c r="Z14" s="72">
        <f t="shared" si="10"/>
        <v>24806618105</v>
      </c>
      <c r="AA14" s="73">
        <f t="shared" si="11"/>
        <v>2408376734</v>
      </c>
      <c r="AB14" s="73">
        <f t="shared" si="12"/>
        <v>27214994839</v>
      </c>
      <c r="AC14" s="99">
        <f t="shared" si="13"/>
        <v>1.370922600862076</v>
      </c>
      <c r="AD14" s="72">
        <v>2567079477</v>
      </c>
      <c r="AE14" s="73">
        <v>811774334</v>
      </c>
      <c r="AF14" s="73">
        <f t="shared" si="14"/>
        <v>3378853811</v>
      </c>
      <c r="AG14" s="73">
        <v>18957436355</v>
      </c>
      <c r="AH14" s="73">
        <v>18718030038</v>
      </c>
      <c r="AI14" s="73">
        <v>16285969258</v>
      </c>
      <c r="AJ14" s="99">
        <f t="shared" si="15"/>
        <v>0.870068550212677</v>
      </c>
      <c r="AK14" s="99">
        <f t="shared" si="16"/>
        <v>0.4167804917796132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16988908895</v>
      </c>
      <c r="E15" s="73">
        <v>3107218029</v>
      </c>
      <c r="F15" s="75">
        <f t="shared" si="0"/>
        <v>20096126924</v>
      </c>
      <c r="G15" s="72">
        <v>17066517091</v>
      </c>
      <c r="H15" s="73">
        <v>3227960833</v>
      </c>
      <c r="I15" s="75">
        <f t="shared" si="1"/>
        <v>20294477924</v>
      </c>
      <c r="J15" s="72">
        <v>4104681485</v>
      </c>
      <c r="K15" s="73">
        <v>310453694</v>
      </c>
      <c r="L15" s="73">
        <f t="shared" si="2"/>
        <v>4415135179</v>
      </c>
      <c r="M15" s="99">
        <f t="shared" si="3"/>
        <v>0.21970080084074214</v>
      </c>
      <c r="N15" s="110">
        <v>3734572699</v>
      </c>
      <c r="O15" s="111">
        <v>854057154</v>
      </c>
      <c r="P15" s="112">
        <f t="shared" si="4"/>
        <v>4588629853</v>
      </c>
      <c r="Q15" s="99">
        <f t="shared" si="5"/>
        <v>0.2283340402035371</v>
      </c>
      <c r="R15" s="110">
        <v>2785676117</v>
      </c>
      <c r="S15" s="112">
        <v>705938906</v>
      </c>
      <c r="T15" s="112">
        <f t="shared" si="6"/>
        <v>3491615023</v>
      </c>
      <c r="U15" s="99">
        <f t="shared" si="7"/>
        <v>0.17204754101463526</v>
      </c>
      <c r="V15" s="110">
        <v>1495896452</v>
      </c>
      <c r="W15" s="112">
        <v>272920108</v>
      </c>
      <c r="X15" s="112">
        <f t="shared" si="8"/>
        <v>1768816560</v>
      </c>
      <c r="Y15" s="99">
        <f t="shared" si="9"/>
        <v>0.08715752958139511</v>
      </c>
      <c r="Z15" s="72">
        <f t="shared" si="10"/>
        <v>12120826753</v>
      </c>
      <c r="AA15" s="73">
        <f t="shared" si="11"/>
        <v>2143369862</v>
      </c>
      <c r="AB15" s="73">
        <f t="shared" si="12"/>
        <v>14264196615</v>
      </c>
      <c r="AC15" s="99">
        <f t="shared" si="13"/>
        <v>0.7028609786572206</v>
      </c>
      <c r="AD15" s="72">
        <v>2868667269</v>
      </c>
      <c r="AE15" s="73">
        <v>693040138</v>
      </c>
      <c r="AF15" s="73">
        <f t="shared" si="14"/>
        <v>3561707407</v>
      </c>
      <c r="AG15" s="73">
        <v>16043754396</v>
      </c>
      <c r="AH15" s="73">
        <v>18557298532</v>
      </c>
      <c r="AI15" s="73">
        <v>16570933748</v>
      </c>
      <c r="AJ15" s="99">
        <f t="shared" si="15"/>
        <v>0.892960455393077</v>
      </c>
      <c r="AK15" s="99">
        <f t="shared" si="16"/>
        <v>-0.5033795991990647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6304116539</v>
      </c>
      <c r="E16" s="73">
        <v>1391803486</v>
      </c>
      <c r="F16" s="75">
        <f t="shared" si="0"/>
        <v>7695920025</v>
      </c>
      <c r="G16" s="72">
        <v>6260322968</v>
      </c>
      <c r="H16" s="73">
        <v>1437911388</v>
      </c>
      <c r="I16" s="75">
        <f t="shared" si="1"/>
        <v>7698234356</v>
      </c>
      <c r="J16" s="72">
        <v>4644829725</v>
      </c>
      <c r="K16" s="73">
        <v>196046025</v>
      </c>
      <c r="L16" s="73">
        <f t="shared" si="2"/>
        <v>4840875750</v>
      </c>
      <c r="M16" s="99">
        <f t="shared" si="3"/>
        <v>0.6290184583876312</v>
      </c>
      <c r="N16" s="110">
        <v>1681482501</v>
      </c>
      <c r="O16" s="111">
        <v>290248627</v>
      </c>
      <c r="P16" s="112">
        <f t="shared" si="4"/>
        <v>1971731128</v>
      </c>
      <c r="Q16" s="99">
        <f t="shared" si="5"/>
        <v>0.2562047320651568</v>
      </c>
      <c r="R16" s="110">
        <v>2771870427</v>
      </c>
      <c r="S16" s="112">
        <v>216705388</v>
      </c>
      <c r="T16" s="112">
        <f t="shared" si="6"/>
        <v>2988575815</v>
      </c>
      <c r="U16" s="99">
        <f t="shared" si="7"/>
        <v>0.38821574880617987</v>
      </c>
      <c r="V16" s="110">
        <v>1096609017</v>
      </c>
      <c r="W16" s="112">
        <v>342700241</v>
      </c>
      <c r="X16" s="112">
        <f t="shared" si="8"/>
        <v>1439309258</v>
      </c>
      <c r="Y16" s="99">
        <f t="shared" si="9"/>
        <v>0.18696615242405593</v>
      </c>
      <c r="Z16" s="72">
        <f t="shared" si="10"/>
        <v>10194791670</v>
      </c>
      <c r="AA16" s="73">
        <f t="shared" si="11"/>
        <v>1045700281</v>
      </c>
      <c r="AB16" s="73">
        <f t="shared" si="12"/>
        <v>11240491951</v>
      </c>
      <c r="AC16" s="99">
        <f t="shared" si="13"/>
        <v>1.4601389657927426</v>
      </c>
      <c r="AD16" s="72">
        <v>1230036456</v>
      </c>
      <c r="AE16" s="73">
        <v>264235990</v>
      </c>
      <c r="AF16" s="73">
        <f t="shared" si="14"/>
        <v>1494272446</v>
      </c>
      <c r="AG16" s="73">
        <v>7739646719</v>
      </c>
      <c r="AH16" s="73">
        <v>7392058898</v>
      </c>
      <c r="AI16" s="73">
        <v>7264236593</v>
      </c>
      <c r="AJ16" s="99">
        <f t="shared" si="15"/>
        <v>0.982708159287721</v>
      </c>
      <c r="AK16" s="99">
        <f t="shared" si="16"/>
        <v>-0.03678257478890834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55449003349</v>
      </c>
      <c r="E17" s="73">
        <v>10092332675</v>
      </c>
      <c r="F17" s="75">
        <f t="shared" si="0"/>
        <v>65541336024</v>
      </c>
      <c r="G17" s="72">
        <v>54418614407</v>
      </c>
      <c r="H17" s="73">
        <v>11604299035</v>
      </c>
      <c r="I17" s="75">
        <f t="shared" si="1"/>
        <v>66022913442</v>
      </c>
      <c r="J17" s="72">
        <v>15171707658</v>
      </c>
      <c r="K17" s="73">
        <v>1087696830</v>
      </c>
      <c r="L17" s="73">
        <f t="shared" si="2"/>
        <v>16259404488</v>
      </c>
      <c r="M17" s="99">
        <f t="shared" si="3"/>
        <v>0.24807862448891968</v>
      </c>
      <c r="N17" s="110">
        <v>13361113680</v>
      </c>
      <c r="O17" s="111">
        <v>2037700018</v>
      </c>
      <c r="P17" s="112">
        <f t="shared" si="4"/>
        <v>15398813698</v>
      </c>
      <c r="Q17" s="99">
        <f t="shared" si="5"/>
        <v>0.23494812025743944</v>
      </c>
      <c r="R17" s="110">
        <v>13352299206</v>
      </c>
      <c r="S17" s="112">
        <v>1547047328</v>
      </c>
      <c r="T17" s="112">
        <f t="shared" si="6"/>
        <v>14899346534</v>
      </c>
      <c r="U17" s="99">
        <f t="shared" si="7"/>
        <v>0.2256693283777733</v>
      </c>
      <c r="V17" s="110">
        <v>11945186551</v>
      </c>
      <c r="W17" s="112">
        <v>3397184371</v>
      </c>
      <c r="X17" s="112">
        <f t="shared" si="8"/>
        <v>15342370922</v>
      </c>
      <c r="Y17" s="99">
        <f t="shared" si="9"/>
        <v>0.23237948951583318</v>
      </c>
      <c r="Z17" s="72">
        <f t="shared" si="10"/>
        <v>53830307095</v>
      </c>
      <c r="AA17" s="73">
        <f t="shared" si="11"/>
        <v>8069628547</v>
      </c>
      <c r="AB17" s="73">
        <f t="shared" si="12"/>
        <v>61899935642</v>
      </c>
      <c r="AC17" s="99">
        <f t="shared" si="13"/>
        <v>0.9375523195652072</v>
      </c>
      <c r="AD17" s="72">
        <v>10759851729</v>
      </c>
      <c r="AE17" s="73">
        <v>3368218306</v>
      </c>
      <c r="AF17" s="73">
        <f t="shared" si="14"/>
        <v>14128070035</v>
      </c>
      <c r="AG17" s="73">
        <v>60066997557</v>
      </c>
      <c r="AH17" s="73">
        <v>61940963706</v>
      </c>
      <c r="AI17" s="73">
        <v>58652932502</v>
      </c>
      <c r="AJ17" s="99">
        <f t="shared" si="15"/>
        <v>0.946916692810811</v>
      </c>
      <c r="AK17" s="99">
        <f t="shared" si="16"/>
        <v>0.08594952346582141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342548602288</v>
      </c>
      <c r="E18" s="77">
        <f>SUM(E9:E17)</f>
        <v>70623095710</v>
      </c>
      <c r="F18" s="78">
        <f t="shared" si="0"/>
        <v>413171697998</v>
      </c>
      <c r="G18" s="76">
        <f>SUM(G9:G17)</f>
        <v>339086853193</v>
      </c>
      <c r="H18" s="77">
        <f>SUM(H9:H17)</f>
        <v>71381343647</v>
      </c>
      <c r="I18" s="78">
        <f t="shared" si="1"/>
        <v>410468196840</v>
      </c>
      <c r="J18" s="76">
        <f>SUM(J9:J17)</f>
        <v>103552773664</v>
      </c>
      <c r="K18" s="77">
        <f>SUM(K9:K17)</f>
        <v>7493670548</v>
      </c>
      <c r="L18" s="77">
        <f t="shared" si="2"/>
        <v>111046444212</v>
      </c>
      <c r="M18" s="100">
        <f t="shared" si="3"/>
        <v>0.26876585388125385</v>
      </c>
      <c r="N18" s="113">
        <f>SUM(N9:N17)</f>
        <v>81524849093</v>
      </c>
      <c r="O18" s="114">
        <f>SUM(O9:O17)</f>
        <v>13585493475</v>
      </c>
      <c r="P18" s="115">
        <f t="shared" si="4"/>
        <v>95110342568</v>
      </c>
      <c r="Q18" s="100">
        <f t="shared" si="5"/>
        <v>0.23019568627002227</v>
      </c>
      <c r="R18" s="113">
        <f>SUM(R9:R17)</f>
        <v>85006291476</v>
      </c>
      <c r="S18" s="115">
        <f>SUM(S9:S17)</f>
        <v>17752682554</v>
      </c>
      <c r="T18" s="115">
        <f t="shared" si="6"/>
        <v>102758974030</v>
      </c>
      <c r="U18" s="100">
        <f t="shared" si="7"/>
        <v>0.25034576325545466</v>
      </c>
      <c r="V18" s="113">
        <f>SUM(V9:V17)</f>
        <v>84237806208</v>
      </c>
      <c r="W18" s="115">
        <f>SUM(W9:W17)</f>
        <v>19923713817</v>
      </c>
      <c r="X18" s="115">
        <f t="shared" si="8"/>
        <v>104161520025</v>
      </c>
      <c r="Y18" s="100">
        <f t="shared" si="9"/>
        <v>0.2537627051910237</v>
      </c>
      <c r="Z18" s="76">
        <f t="shared" si="10"/>
        <v>354321720441</v>
      </c>
      <c r="AA18" s="77">
        <f t="shared" si="11"/>
        <v>58755560394</v>
      </c>
      <c r="AB18" s="77">
        <f t="shared" si="12"/>
        <v>413077280835</v>
      </c>
      <c r="AC18" s="100">
        <f t="shared" si="13"/>
        <v>1.0063563608949149</v>
      </c>
      <c r="AD18" s="76">
        <f>SUM(AD9:AD17)</f>
        <v>62139495360</v>
      </c>
      <c r="AE18" s="77">
        <f>SUM(AE9:AE17)</f>
        <v>21815874261</v>
      </c>
      <c r="AF18" s="77">
        <f t="shared" si="14"/>
        <v>83955369621</v>
      </c>
      <c r="AG18" s="77">
        <f>SUM(AG9:AG17)</f>
        <v>394035595768</v>
      </c>
      <c r="AH18" s="77">
        <f>SUM(AH9:AH17)</f>
        <v>397186981381</v>
      </c>
      <c r="AI18" s="77">
        <f>SUM(AI9:AI17)</f>
        <v>361000392654</v>
      </c>
      <c r="AJ18" s="100">
        <f t="shared" si="15"/>
        <v>0.9088928126466256</v>
      </c>
      <c r="AK18" s="100">
        <f t="shared" si="16"/>
        <v>0.24067728479091555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169100998</v>
      </c>
      <c r="E9" s="86">
        <v>114264001</v>
      </c>
      <c r="F9" s="87">
        <f>$D9+$E9</f>
        <v>283364999</v>
      </c>
      <c r="G9" s="85">
        <v>186315803</v>
      </c>
      <c r="H9" s="86">
        <v>114390173</v>
      </c>
      <c r="I9" s="87">
        <f>$G9+$H9</f>
        <v>300705976</v>
      </c>
      <c r="J9" s="85">
        <v>58088472</v>
      </c>
      <c r="K9" s="86">
        <v>26388984</v>
      </c>
      <c r="L9" s="86">
        <f>$J9+$K9</f>
        <v>84477456</v>
      </c>
      <c r="M9" s="104">
        <f>IF($F9=0,0,$L9/$F9)</f>
        <v>0.298122408547712</v>
      </c>
      <c r="N9" s="85">
        <v>66927105</v>
      </c>
      <c r="O9" s="86">
        <v>24736727</v>
      </c>
      <c r="P9" s="86">
        <f>$N9+$O9</f>
        <v>91663832</v>
      </c>
      <c r="Q9" s="104">
        <f>IF($F9=0,0,$P9/$F9)</f>
        <v>0.32348325418976676</v>
      </c>
      <c r="R9" s="85">
        <v>51346587</v>
      </c>
      <c r="S9" s="86">
        <v>19883566</v>
      </c>
      <c r="T9" s="86">
        <f>$R9+$S9</f>
        <v>71230153</v>
      </c>
      <c r="U9" s="104">
        <f>IF($I9=0,0,$T9/$I9)</f>
        <v>0.23687641312455993</v>
      </c>
      <c r="V9" s="85">
        <v>10700529</v>
      </c>
      <c r="W9" s="86">
        <v>34264271</v>
      </c>
      <c r="X9" s="86">
        <f>$V9+$W9</f>
        <v>44964800</v>
      </c>
      <c r="Y9" s="104">
        <f>IF($I9=0,0,$X9/$I9)</f>
        <v>0.14953078285348076</v>
      </c>
      <c r="Z9" s="85">
        <f>$J9+$N9+$R9+$V9</f>
        <v>187062693</v>
      </c>
      <c r="AA9" s="86">
        <f>$K9+$O9+$S9+$W9</f>
        <v>105273548</v>
      </c>
      <c r="AB9" s="86">
        <f>$Z9+$AA9</f>
        <v>292336241</v>
      </c>
      <c r="AC9" s="104">
        <f>IF($I9=0,0,$AB9/$I9)</f>
        <v>0.9721663828855865</v>
      </c>
      <c r="AD9" s="85">
        <v>5661513</v>
      </c>
      <c r="AE9" s="86">
        <v>30297631</v>
      </c>
      <c r="AF9" s="86">
        <f>$AD9+$AE9</f>
        <v>35959144</v>
      </c>
      <c r="AG9" s="86">
        <v>298833659</v>
      </c>
      <c r="AH9" s="86">
        <v>321583165</v>
      </c>
      <c r="AI9" s="87">
        <v>296693373</v>
      </c>
      <c r="AJ9" s="124">
        <f>IF($AH9=0,0,$AI9/$AH9)</f>
        <v>0.9226023165733815</v>
      </c>
      <c r="AK9" s="125">
        <f>IF($AF9=0,0,(($X9/$AF9)-1))</f>
        <v>0.2504413341986116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332051417</v>
      </c>
      <c r="E10" s="86">
        <v>95256152</v>
      </c>
      <c r="F10" s="87">
        <f aca="true" t="shared" si="0" ref="F10:F45">$D10+$E10</f>
        <v>427307569</v>
      </c>
      <c r="G10" s="85">
        <v>341226734</v>
      </c>
      <c r="H10" s="86">
        <v>90979944</v>
      </c>
      <c r="I10" s="87">
        <f aca="true" t="shared" si="1" ref="I10:I45">$G10+$H10</f>
        <v>432206678</v>
      </c>
      <c r="J10" s="85">
        <v>117357163</v>
      </c>
      <c r="K10" s="86">
        <v>20893560</v>
      </c>
      <c r="L10" s="86">
        <f aca="true" t="shared" si="2" ref="L10:L45">$J10+$K10</f>
        <v>138250723</v>
      </c>
      <c r="M10" s="104">
        <f aca="true" t="shared" si="3" ref="M10:M45">IF($F10=0,0,$L10/$F10)</f>
        <v>0.323539139087892</v>
      </c>
      <c r="N10" s="85">
        <v>81477673</v>
      </c>
      <c r="O10" s="86">
        <v>42210383</v>
      </c>
      <c r="P10" s="86">
        <f aca="true" t="shared" si="4" ref="P10:P45">$N10+$O10</f>
        <v>123688056</v>
      </c>
      <c r="Q10" s="104">
        <f aca="true" t="shared" si="5" ref="Q10:Q45">IF($F10=0,0,$P10/$F10)</f>
        <v>0.28945908046856994</v>
      </c>
      <c r="R10" s="85">
        <v>95007716</v>
      </c>
      <c r="S10" s="86">
        <v>14201111</v>
      </c>
      <c r="T10" s="86">
        <f aca="true" t="shared" si="6" ref="T10:T45">$R10+$S10</f>
        <v>109208827</v>
      </c>
      <c r="U10" s="104">
        <f aca="true" t="shared" si="7" ref="U10:U45">IF($I10=0,0,$T10/$I10)</f>
        <v>0.25267732443504726</v>
      </c>
      <c r="V10" s="85">
        <v>36942837</v>
      </c>
      <c r="W10" s="86">
        <v>22714828</v>
      </c>
      <c r="X10" s="86">
        <f aca="true" t="shared" si="8" ref="X10:X45">$V10+$W10</f>
        <v>59657665</v>
      </c>
      <c r="Y10" s="104">
        <f aca="true" t="shared" si="9" ref="Y10:Y45">IF($I10=0,0,$X10/$I10)</f>
        <v>0.1380304100715445</v>
      </c>
      <c r="Z10" s="85">
        <f aca="true" t="shared" si="10" ref="Z10:Z45">$J10+$N10+$R10+$V10</f>
        <v>330785389</v>
      </c>
      <c r="AA10" s="86">
        <f aca="true" t="shared" si="11" ref="AA10:AA45">$K10+$O10+$S10+$W10</f>
        <v>100019882</v>
      </c>
      <c r="AB10" s="86">
        <f aca="true" t="shared" si="12" ref="AB10:AB45">$Z10+$AA10</f>
        <v>430805271</v>
      </c>
      <c r="AC10" s="104">
        <f aca="true" t="shared" si="13" ref="AC10:AC45">IF($I10=0,0,$AB10/$I10)</f>
        <v>0.9967575535702389</v>
      </c>
      <c r="AD10" s="85">
        <v>41292875</v>
      </c>
      <c r="AE10" s="86">
        <v>40317013</v>
      </c>
      <c r="AF10" s="86">
        <f aca="true" t="shared" si="14" ref="AF10:AF45">$AD10+$AE10</f>
        <v>81609888</v>
      </c>
      <c r="AG10" s="86">
        <v>446722891</v>
      </c>
      <c r="AH10" s="86">
        <v>463378640</v>
      </c>
      <c r="AI10" s="87">
        <v>434646430</v>
      </c>
      <c r="AJ10" s="124">
        <f aca="true" t="shared" si="15" ref="AJ10:AJ45">IF($AH10=0,0,$AI10/$AH10)</f>
        <v>0.9379940991669361</v>
      </c>
      <c r="AK10" s="125">
        <f aca="true" t="shared" si="16" ref="AK10:AK45">IF($AF10=0,0,(($X10/$AF10)-1))</f>
        <v>-0.26898974545829546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360394879</v>
      </c>
      <c r="E11" s="86">
        <v>208307099</v>
      </c>
      <c r="F11" s="87">
        <f t="shared" si="0"/>
        <v>568701978</v>
      </c>
      <c r="G11" s="85">
        <v>358440841</v>
      </c>
      <c r="H11" s="86">
        <v>105013650</v>
      </c>
      <c r="I11" s="87">
        <f t="shared" si="1"/>
        <v>463454491</v>
      </c>
      <c r="J11" s="85">
        <v>2815655216</v>
      </c>
      <c r="K11" s="86">
        <v>12622673</v>
      </c>
      <c r="L11" s="86">
        <f t="shared" si="2"/>
        <v>2828277889</v>
      </c>
      <c r="M11" s="104">
        <f t="shared" si="3"/>
        <v>4.973216198309055</v>
      </c>
      <c r="N11" s="85">
        <v>393646885</v>
      </c>
      <c r="O11" s="86">
        <v>13157694</v>
      </c>
      <c r="P11" s="86">
        <f t="shared" si="4"/>
        <v>406804579</v>
      </c>
      <c r="Q11" s="104">
        <f t="shared" si="5"/>
        <v>0.7153211958759883</v>
      </c>
      <c r="R11" s="85">
        <v>1380888410</v>
      </c>
      <c r="S11" s="86">
        <v>5316228</v>
      </c>
      <c r="T11" s="86">
        <f t="shared" si="6"/>
        <v>1386204638</v>
      </c>
      <c r="U11" s="104">
        <f t="shared" si="7"/>
        <v>2.9910264436298233</v>
      </c>
      <c r="V11" s="85">
        <v>0</v>
      </c>
      <c r="W11" s="86">
        <v>13473284</v>
      </c>
      <c r="X11" s="86">
        <f t="shared" si="8"/>
        <v>13473284</v>
      </c>
      <c r="Y11" s="104">
        <f t="shared" si="9"/>
        <v>0.029071428288306306</v>
      </c>
      <c r="Z11" s="85">
        <f t="shared" si="10"/>
        <v>4590190511</v>
      </c>
      <c r="AA11" s="86">
        <f t="shared" si="11"/>
        <v>44569879</v>
      </c>
      <c r="AB11" s="86">
        <f t="shared" si="12"/>
        <v>4634760390</v>
      </c>
      <c r="AC11" s="104">
        <f t="shared" si="13"/>
        <v>10.000464943169577</v>
      </c>
      <c r="AD11" s="85">
        <v>274697423</v>
      </c>
      <c r="AE11" s="86">
        <v>16239668</v>
      </c>
      <c r="AF11" s="86">
        <f t="shared" si="14"/>
        <v>290937091</v>
      </c>
      <c r="AG11" s="86">
        <v>902934806</v>
      </c>
      <c r="AH11" s="86">
        <v>490612728</v>
      </c>
      <c r="AI11" s="87">
        <v>719293789</v>
      </c>
      <c r="AJ11" s="124">
        <f t="shared" si="15"/>
        <v>1.4661131844912103</v>
      </c>
      <c r="AK11" s="125">
        <f t="shared" si="16"/>
        <v>-0.9536900435977755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82374134</v>
      </c>
      <c r="E12" s="86">
        <v>946000</v>
      </c>
      <c r="F12" s="87">
        <f t="shared" si="0"/>
        <v>83320134</v>
      </c>
      <c r="G12" s="85">
        <v>82427772</v>
      </c>
      <c r="H12" s="86">
        <v>1216000</v>
      </c>
      <c r="I12" s="87">
        <f t="shared" si="1"/>
        <v>83643772</v>
      </c>
      <c r="J12" s="85">
        <v>31302734</v>
      </c>
      <c r="K12" s="86">
        <v>0</v>
      </c>
      <c r="L12" s="86">
        <f t="shared" si="2"/>
        <v>31302734</v>
      </c>
      <c r="M12" s="104">
        <f t="shared" si="3"/>
        <v>0.3756923146571032</v>
      </c>
      <c r="N12" s="85">
        <v>23908825</v>
      </c>
      <c r="O12" s="86">
        <v>25981</v>
      </c>
      <c r="P12" s="86">
        <f t="shared" si="4"/>
        <v>23934806</v>
      </c>
      <c r="Q12" s="104">
        <f t="shared" si="5"/>
        <v>0.2872631721883693</v>
      </c>
      <c r="R12" s="85">
        <v>21974113</v>
      </c>
      <c r="S12" s="86">
        <v>75046</v>
      </c>
      <c r="T12" s="86">
        <f t="shared" si="6"/>
        <v>22049159</v>
      </c>
      <c r="U12" s="104">
        <f t="shared" si="7"/>
        <v>0.2636078989838</v>
      </c>
      <c r="V12" s="85">
        <v>4017021</v>
      </c>
      <c r="W12" s="86">
        <v>1351099</v>
      </c>
      <c r="X12" s="86">
        <f t="shared" si="8"/>
        <v>5368120</v>
      </c>
      <c r="Y12" s="104">
        <f t="shared" si="9"/>
        <v>0.06417835867086434</v>
      </c>
      <c r="Z12" s="85">
        <f t="shared" si="10"/>
        <v>81202693</v>
      </c>
      <c r="AA12" s="86">
        <f t="shared" si="11"/>
        <v>1452126</v>
      </c>
      <c r="AB12" s="86">
        <f t="shared" si="12"/>
        <v>82654819</v>
      </c>
      <c r="AC12" s="104">
        <f t="shared" si="13"/>
        <v>0.9881766092519118</v>
      </c>
      <c r="AD12" s="85">
        <v>16956839</v>
      </c>
      <c r="AE12" s="86">
        <v>37000</v>
      </c>
      <c r="AF12" s="86">
        <f t="shared" si="14"/>
        <v>16993839</v>
      </c>
      <c r="AG12" s="86">
        <v>85106844</v>
      </c>
      <c r="AH12" s="86">
        <v>79106303</v>
      </c>
      <c r="AI12" s="87">
        <v>85274797</v>
      </c>
      <c r="AJ12" s="124">
        <f t="shared" si="15"/>
        <v>1.077977275717208</v>
      </c>
      <c r="AK12" s="125">
        <f t="shared" si="16"/>
        <v>-0.6841137544024043</v>
      </c>
    </row>
    <row r="13" spans="1:37" ht="16.5">
      <c r="A13" s="65"/>
      <c r="B13" s="66" t="s">
        <v>456</v>
      </c>
      <c r="C13" s="67"/>
      <c r="D13" s="88">
        <f>SUM(D9:D12)</f>
        <v>943921428</v>
      </c>
      <c r="E13" s="89">
        <f>SUM(E9:E12)</f>
        <v>418773252</v>
      </c>
      <c r="F13" s="90">
        <f t="shared" si="0"/>
        <v>1362694680</v>
      </c>
      <c r="G13" s="88">
        <f>SUM(G9:G12)</f>
        <v>968411150</v>
      </c>
      <c r="H13" s="89">
        <f>SUM(H9:H12)</f>
        <v>311599767</v>
      </c>
      <c r="I13" s="90">
        <f t="shared" si="1"/>
        <v>1280010917</v>
      </c>
      <c r="J13" s="88">
        <f>SUM(J9:J12)</f>
        <v>3022403585</v>
      </c>
      <c r="K13" s="89">
        <f>SUM(K9:K12)</f>
        <v>59905217</v>
      </c>
      <c r="L13" s="89">
        <f t="shared" si="2"/>
        <v>3082308802</v>
      </c>
      <c r="M13" s="105">
        <f t="shared" si="3"/>
        <v>2.261921798946188</v>
      </c>
      <c r="N13" s="88">
        <f>SUM(N9:N12)</f>
        <v>565960488</v>
      </c>
      <c r="O13" s="89">
        <f>SUM(O9:O12)</f>
        <v>80130785</v>
      </c>
      <c r="P13" s="89">
        <f t="shared" si="4"/>
        <v>646091273</v>
      </c>
      <c r="Q13" s="105">
        <f t="shared" si="5"/>
        <v>0.47412768427333996</v>
      </c>
      <c r="R13" s="88">
        <f>SUM(R9:R12)</f>
        <v>1549216826</v>
      </c>
      <c r="S13" s="89">
        <f>SUM(S9:S12)</f>
        <v>39475951</v>
      </c>
      <c r="T13" s="89">
        <f t="shared" si="6"/>
        <v>1588692777</v>
      </c>
      <c r="U13" s="105">
        <f t="shared" si="7"/>
        <v>1.2411556463311009</v>
      </c>
      <c r="V13" s="88">
        <f>SUM(V9:V12)</f>
        <v>51660387</v>
      </c>
      <c r="W13" s="89">
        <f>SUM(W9:W12)</f>
        <v>71803482</v>
      </c>
      <c r="X13" s="89">
        <f t="shared" si="8"/>
        <v>123463869</v>
      </c>
      <c r="Y13" s="105">
        <f t="shared" si="9"/>
        <v>0.09645532499782578</v>
      </c>
      <c r="Z13" s="88">
        <f t="shared" si="10"/>
        <v>5189241286</v>
      </c>
      <c r="AA13" s="89">
        <f t="shared" si="11"/>
        <v>251315435</v>
      </c>
      <c r="AB13" s="89">
        <f t="shared" si="12"/>
        <v>5440556721</v>
      </c>
      <c r="AC13" s="105">
        <f t="shared" si="13"/>
        <v>4.250398687029323</v>
      </c>
      <c r="AD13" s="88">
        <f>SUM(AD9:AD12)</f>
        <v>338608650</v>
      </c>
      <c r="AE13" s="89">
        <f>SUM(AE9:AE12)</f>
        <v>86891312</v>
      </c>
      <c r="AF13" s="89">
        <f t="shared" si="14"/>
        <v>425499962</v>
      </c>
      <c r="AG13" s="89">
        <f>SUM(AG9:AG12)</f>
        <v>1733598200</v>
      </c>
      <c r="AH13" s="89">
        <f>SUM(AH9:AH12)</f>
        <v>1354680836</v>
      </c>
      <c r="AI13" s="90">
        <f>SUM(AI9:AI12)</f>
        <v>1535908389</v>
      </c>
      <c r="AJ13" s="126">
        <f t="shared" si="15"/>
        <v>1.1337787825618875</v>
      </c>
      <c r="AK13" s="127">
        <f t="shared" si="16"/>
        <v>-0.709838119797529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66197268</v>
      </c>
      <c r="E14" s="86">
        <v>21947600</v>
      </c>
      <c r="F14" s="87">
        <f t="shared" si="0"/>
        <v>88144868</v>
      </c>
      <c r="G14" s="85">
        <v>66951997</v>
      </c>
      <c r="H14" s="86">
        <v>37144600</v>
      </c>
      <c r="I14" s="87">
        <f t="shared" si="1"/>
        <v>104096597</v>
      </c>
      <c r="J14" s="85">
        <v>25387081</v>
      </c>
      <c r="K14" s="86">
        <v>436962</v>
      </c>
      <c r="L14" s="86">
        <f t="shared" si="2"/>
        <v>25824043</v>
      </c>
      <c r="M14" s="104">
        <f t="shared" si="3"/>
        <v>0.2929727343853984</v>
      </c>
      <c r="N14" s="85">
        <v>13484253</v>
      </c>
      <c r="O14" s="86">
        <v>6381771</v>
      </c>
      <c r="P14" s="86">
        <f t="shared" si="4"/>
        <v>19866024</v>
      </c>
      <c r="Q14" s="104">
        <f t="shared" si="5"/>
        <v>0.22537924726372044</v>
      </c>
      <c r="R14" s="85">
        <v>11538763</v>
      </c>
      <c r="S14" s="86">
        <v>2182417</v>
      </c>
      <c r="T14" s="86">
        <f t="shared" si="6"/>
        <v>13721180</v>
      </c>
      <c r="U14" s="104">
        <f t="shared" si="7"/>
        <v>0.13181199381570563</v>
      </c>
      <c r="V14" s="85">
        <v>7371967</v>
      </c>
      <c r="W14" s="86">
        <v>18116962</v>
      </c>
      <c r="X14" s="86">
        <f t="shared" si="8"/>
        <v>25488929</v>
      </c>
      <c r="Y14" s="104">
        <f t="shared" si="9"/>
        <v>0.24485842702427632</v>
      </c>
      <c r="Z14" s="85">
        <f t="shared" si="10"/>
        <v>57782064</v>
      </c>
      <c r="AA14" s="86">
        <f t="shared" si="11"/>
        <v>27118112</v>
      </c>
      <c r="AB14" s="86">
        <f t="shared" si="12"/>
        <v>84900176</v>
      </c>
      <c r="AC14" s="104">
        <f t="shared" si="13"/>
        <v>0.8155903117563007</v>
      </c>
      <c r="AD14" s="85">
        <v>5103780</v>
      </c>
      <c r="AE14" s="86">
        <v>933348</v>
      </c>
      <c r="AF14" s="86">
        <f t="shared" si="14"/>
        <v>6037128</v>
      </c>
      <c r="AG14" s="86">
        <v>92594243</v>
      </c>
      <c r="AH14" s="86">
        <v>73026020</v>
      </c>
      <c r="AI14" s="87">
        <v>60450016</v>
      </c>
      <c r="AJ14" s="124">
        <f t="shared" si="15"/>
        <v>0.827787355794551</v>
      </c>
      <c r="AK14" s="125">
        <f t="shared" si="16"/>
        <v>3.222028918386359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232447234</v>
      </c>
      <c r="E15" s="86">
        <v>24774000</v>
      </c>
      <c r="F15" s="87">
        <f t="shared" si="0"/>
        <v>257221234</v>
      </c>
      <c r="G15" s="85">
        <v>238830262</v>
      </c>
      <c r="H15" s="86">
        <v>44421000</v>
      </c>
      <c r="I15" s="87">
        <f t="shared" si="1"/>
        <v>283251262</v>
      </c>
      <c r="J15" s="85">
        <v>103505956</v>
      </c>
      <c r="K15" s="86">
        <v>4327618</v>
      </c>
      <c r="L15" s="86">
        <f t="shared" si="2"/>
        <v>107833574</v>
      </c>
      <c r="M15" s="104">
        <f t="shared" si="3"/>
        <v>0.4192250084610044</v>
      </c>
      <c r="N15" s="85">
        <v>52083693</v>
      </c>
      <c r="O15" s="86">
        <v>5084524</v>
      </c>
      <c r="P15" s="86">
        <f t="shared" si="4"/>
        <v>57168217</v>
      </c>
      <c r="Q15" s="104">
        <f t="shared" si="5"/>
        <v>0.22225310139053295</v>
      </c>
      <c r="R15" s="85">
        <v>49288839</v>
      </c>
      <c r="S15" s="86">
        <v>4550513</v>
      </c>
      <c r="T15" s="86">
        <f t="shared" si="6"/>
        <v>53839352</v>
      </c>
      <c r="U15" s="104">
        <f t="shared" si="7"/>
        <v>0.1900763005250088</v>
      </c>
      <c r="V15" s="85">
        <v>38353902</v>
      </c>
      <c r="W15" s="86">
        <v>8136082</v>
      </c>
      <c r="X15" s="86">
        <f t="shared" si="8"/>
        <v>46489984</v>
      </c>
      <c r="Y15" s="104">
        <f t="shared" si="9"/>
        <v>0.1641298388990055</v>
      </c>
      <c r="Z15" s="85">
        <f t="shared" si="10"/>
        <v>243232390</v>
      </c>
      <c r="AA15" s="86">
        <f t="shared" si="11"/>
        <v>22098737</v>
      </c>
      <c r="AB15" s="86">
        <f t="shared" si="12"/>
        <v>265331127</v>
      </c>
      <c r="AC15" s="104">
        <f t="shared" si="13"/>
        <v>0.9367341388932628</v>
      </c>
      <c r="AD15" s="85">
        <v>38084357</v>
      </c>
      <c r="AE15" s="86">
        <v>4568974</v>
      </c>
      <c r="AF15" s="86">
        <f t="shared" si="14"/>
        <v>42653331</v>
      </c>
      <c r="AG15" s="86">
        <v>249901212</v>
      </c>
      <c r="AH15" s="86">
        <v>264378596</v>
      </c>
      <c r="AI15" s="87">
        <v>239405387</v>
      </c>
      <c r="AJ15" s="124">
        <f t="shared" si="15"/>
        <v>0.9055399741967008</v>
      </c>
      <c r="AK15" s="125">
        <f t="shared" si="16"/>
        <v>0.08994966887814693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52220250</v>
      </c>
      <c r="E16" s="86">
        <v>11601000</v>
      </c>
      <c r="F16" s="87">
        <f t="shared" si="0"/>
        <v>63821250</v>
      </c>
      <c r="G16" s="85">
        <v>52307000</v>
      </c>
      <c r="H16" s="86">
        <v>25672000</v>
      </c>
      <c r="I16" s="87">
        <f t="shared" si="1"/>
        <v>77979000</v>
      </c>
      <c r="J16" s="85">
        <v>9655090</v>
      </c>
      <c r="K16" s="86">
        <v>3096014</v>
      </c>
      <c r="L16" s="86">
        <f t="shared" si="2"/>
        <v>12751104</v>
      </c>
      <c r="M16" s="104">
        <f t="shared" si="3"/>
        <v>0.1997940184499677</v>
      </c>
      <c r="N16" s="85">
        <v>2916943</v>
      </c>
      <c r="O16" s="86">
        <v>3752577</v>
      </c>
      <c r="P16" s="86">
        <f t="shared" si="4"/>
        <v>6669520</v>
      </c>
      <c r="Q16" s="104">
        <f t="shared" si="5"/>
        <v>0.10450312395949625</v>
      </c>
      <c r="R16" s="85">
        <v>-8533748</v>
      </c>
      <c r="S16" s="86">
        <v>2141832</v>
      </c>
      <c r="T16" s="86">
        <f t="shared" si="6"/>
        <v>-6391916</v>
      </c>
      <c r="U16" s="104">
        <f t="shared" si="7"/>
        <v>-0.0819697097936624</v>
      </c>
      <c r="V16" s="85">
        <v>16398935</v>
      </c>
      <c r="W16" s="86">
        <v>10979308</v>
      </c>
      <c r="X16" s="86">
        <f t="shared" si="8"/>
        <v>27378243</v>
      </c>
      <c r="Y16" s="104">
        <f t="shared" si="9"/>
        <v>0.35109764167275803</v>
      </c>
      <c r="Z16" s="85">
        <f t="shared" si="10"/>
        <v>20437220</v>
      </c>
      <c r="AA16" s="86">
        <f t="shared" si="11"/>
        <v>19969731</v>
      </c>
      <c r="AB16" s="86">
        <f t="shared" si="12"/>
        <v>40406951</v>
      </c>
      <c r="AC16" s="104">
        <f t="shared" si="13"/>
        <v>0.5181773426178843</v>
      </c>
      <c r="AD16" s="85">
        <v>6194185</v>
      </c>
      <c r="AE16" s="86">
        <v>1161177</v>
      </c>
      <c r="AF16" s="86">
        <f t="shared" si="14"/>
        <v>7355362</v>
      </c>
      <c r="AG16" s="86">
        <v>56040000</v>
      </c>
      <c r="AH16" s="86">
        <v>79822000</v>
      </c>
      <c r="AI16" s="87">
        <v>75355793</v>
      </c>
      <c r="AJ16" s="124">
        <f t="shared" si="15"/>
        <v>0.944047919120042</v>
      </c>
      <c r="AK16" s="125">
        <f t="shared" si="16"/>
        <v>2.72221557552164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88544628</v>
      </c>
      <c r="E17" s="86">
        <v>75577482</v>
      </c>
      <c r="F17" s="87">
        <f t="shared" si="0"/>
        <v>164122110</v>
      </c>
      <c r="G17" s="85">
        <v>88701027</v>
      </c>
      <c r="H17" s="86">
        <v>99326816</v>
      </c>
      <c r="I17" s="87">
        <f t="shared" si="1"/>
        <v>188027843</v>
      </c>
      <c r="J17" s="85">
        <v>21996439</v>
      </c>
      <c r="K17" s="86">
        <v>28256181</v>
      </c>
      <c r="L17" s="86">
        <f t="shared" si="2"/>
        <v>50252620</v>
      </c>
      <c r="M17" s="104">
        <f t="shared" si="3"/>
        <v>0.3061904334522631</v>
      </c>
      <c r="N17" s="85">
        <v>12081908</v>
      </c>
      <c r="O17" s="86">
        <v>24256780</v>
      </c>
      <c r="P17" s="86">
        <f t="shared" si="4"/>
        <v>36338688</v>
      </c>
      <c r="Q17" s="104">
        <f t="shared" si="5"/>
        <v>0.22141250804050716</v>
      </c>
      <c r="R17" s="85">
        <v>13002719</v>
      </c>
      <c r="S17" s="86">
        <v>23836658</v>
      </c>
      <c r="T17" s="86">
        <f t="shared" si="6"/>
        <v>36839377</v>
      </c>
      <c r="U17" s="104">
        <f t="shared" si="7"/>
        <v>0.19592511626057424</v>
      </c>
      <c r="V17" s="85">
        <v>10588721</v>
      </c>
      <c r="W17" s="86">
        <v>17511694</v>
      </c>
      <c r="X17" s="86">
        <f t="shared" si="8"/>
        <v>28100415</v>
      </c>
      <c r="Y17" s="104">
        <f t="shared" si="9"/>
        <v>0.14944815912183815</v>
      </c>
      <c r="Z17" s="85">
        <f t="shared" si="10"/>
        <v>57669787</v>
      </c>
      <c r="AA17" s="86">
        <f t="shared" si="11"/>
        <v>93861313</v>
      </c>
      <c r="AB17" s="86">
        <f t="shared" si="12"/>
        <v>151531100</v>
      </c>
      <c r="AC17" s="104">
        <f t="shared" si="13"/>
        <v>0.8058971351386507</v>
      </c>
      <c r="AD17" s="85">
        <v>12854838</v>
      </c>
      <c r="AE17" s="86">
        <v>16556769</v>
      </c>
      <c r="AF17" s="86">
        <f t="shared" si="14"/>
        <v>29411607</v>
      </c>
      <c r="AG17" s="86">
        <v>124595771</v>
      </c>
      <c r="AH17" s="86">
        <v>120301157</v>
      </c>
      <c r="AI17" s="87">
        <v>91277118</v>
      </c>
      <c r="AJ17" s="124">
        <f t="shared" si="15"/>
        <v>0.7587384882757195</v>
      </c>
      <c r="AK17" s="125">
        <f t="shared" si="16"/>
        <v>-0.04458076704207292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59185700</v>
      </c>
      <c r="E18" s="86">
        <v>8145000</v>
      </c>
      <c r="F18" s="87">
        <f t="shared" si="0"/>
        <v>67330700</v>
      </c>
      <c r="G18" s="85">
        <v>53331706</v>
      </c>
      <c r="H18" s="86">
        <v>21145000</v>
      </c>
      <c r="I18" s="87">
        <f t="shared" si="1"/>
        <v>74476706</v>
      </c>
      <c r="J18" s="85">
        <v>20927007</v>
      </c>
      <c r="K18" s="86">
        <v>4552213</v>
      </c>
      <c r="L18" s="86">
        <f t="shared" si="2"/>
        <v>25479220</v>
      </c>
      <c r="M18" s="104">
        <f t="shared" si="3"/>
        <v>0.3784190569829216</v>
      </c>
      <c r="N18" s="85">
        <v>6792798</v>
      </c>
      <c r="O18" s="86">
        <v>4810813</v>
      </c>
      <c r="P18" s="86">
        <f t="shared" si="4"/>
        <v>11603611</v>
      </c>
      <c r="Q18" s="104">
        <f t="shared" si="5"/>
        <v>0.17233759637134324</v>
      </c>
      <c r="R18" s="85">
        <v>13548219</v>
      </c>
      <c r="S18" s="86">
        <v>2676543</v>
      </c>
      <c r="T18" s="86">
        <f t="shared" si="6"/>
        <v>16224762</v>
      </c>
      <c r="U18" s="104">
        <f t="shared" si="7"/>
        <v>0.21785015572520083</v>
      </c>
      <c r="V18" s="85">
        <v>9009384</v>
      </c>
      <c r="W18" s="86">
        <v>8392093</v>
      </c>
      <c r="X18" s="86">
        <f t="shared" si="8"/>
        <v>17401477</v>
      </c>
      <c r="Y18" s="104">
        <f t="shared" si="9"/>
        <v>0.23364992807281246</v>
      </c>
      <c r="Z18" s="85">
        <f t="shared" si="10"/>
        <v>50277408</v>
      </c>
      <c r="AA18" s="86">
        <f t="shared" si="11"/>
        <v>20431662</v>
      </c>
      <c r="AB18" s="86">
        <f t="shared" si="12"/>
        <v>70709070</v>
      </c>
      <c r="AC18" s="104">
        <f t="shared" si="13"/>
        <v>0.9494118872550567</v>
      </c>
      <c r="AD18" s="85">
        <v>6790485</v>
      </c>
      <c r="AE18" s="86">
        <v>5148103</v>
      </c>
      <c r="AF18" s="86">
        <f t="shared" si="14"/>
        <v>11938588</v>
      </c>
      <c r="AG18" s="86">
        <v>61038500</v>
      </c>
      <c r="AH18" s="86">
        <v>62498500</v>
      </c>
      <c r="AI18" s="87">
        <v>57074276</v>
      </c>
      <c r="AJ18" s="124">
        <f t="shared" si="15"/>
        <v>0.9132103330479932</v>
      </c>
      <c r="AK18" s="125">
        <f t="shared" si="16"/>
        <v>0.45758250473171524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43328565</v>
      </c>
      <c r="E19" s="86">
        <v>22425000</v>
      </c>
      <c r="F19" s="87">
        <f t="shared" si="0"/>
        <v>65753565</v>
      </c>
      <c r="G19" s="85">
        <v>45786753</v>
      </c>
      <c r="H19" s="86">
        <v>26589000</v>
      </c>
      <c r="I19" s="87">
        <f t="shared" si="1"/>
        <v>72375753</v>
      </c>
      <c r="J19" s="85">
        <v>16476434</v>
      </c>
      <c r="K19" s="86">
        <v>109015</v>
      </c>
      <c r="L19" s="86">
        <f t="shared" si="2"/>
        <v>16585449</v>
      </c>
      <c r="M19" s="104">
        <f t="shared" si="3"/>
        <v>0.2522364985077235</v>
      </c>
      <c r="N19" s="85">
        <v>5973916</v>
      </c>
      <c r="O19" s="86">
        <v>3868027</v>
      </c>
      <c r="P19" s="86">
        <f t="shared" si="4"/>
        <v>9841943</v>
      </c>
      <c r="Q19" s="104">
        <f t="shared" si="5"/>
        <v>0.14967923032005945</v>
      </c>
      <c r="R19" s="85">
        <v>12624697</v>
      </c>
      <c r="S19" s="86">
        <v>1237286</v>
      </c>
      <c r="T19" s="86">
        <f t="shared" si="6"/>
        <v>13861983</v>
      </c>
      <c r="U19" s="104">
        <f t="shared" si="7"/>
        <v>0.19152799695223896</v>
      </c>
      <c r="V19" s="85">
        <v>10551356</v>
      </c>
      <c r="W19" s="86">
        <v>11139025</v>
      </c>
      <c r="X19" s="86">
        <f t="shared" si="8"/>
        <v>21690381</v>
      </c>
      <c r="Y19" s="104">
        <f t="shared" si="9"/>
        <v>0.2996912653882855</v>
      </c>
      <c r="Z19" s="85">
        <f t="shared" si="10"/>
        <v>45626403</v>
      </c>
      <c r="AA19" s="86">
        <f t="shared" si="11"/>
        <v>16353353</v>
      </c>
      <c r="AB19" s="86">
        <f t="shared" si="12"/>
        <v>61979756</v>
      </c>
      <c r="AC19" s="104">
        <f t="shared" si="13"/>
        <v>0.8563607759631876</v>
      </c>
      <c r="AD19" s="85">
        <v>7826797</v>
      </c>
      <c r="AE19" s="86">
        <v>1340120</v>
      </c>
      <c r="AF19" s="86">
        <f t="shared" si="14"/>
        <v>9166917</v>
      </c>
      <c r="AG19" s="86">
        <v>69174590</v>
      </c>
      <c r="AH19" s="86">
        <v>61217890</v>
      </c>
      <c r="AI19" s="87">
        <v>51381226</v>
      </c>
      <c r="AJ19" s="124">
        <f t="shared" si="15"/>
        <v>0.8393171669262041</v>
      </c>
      <c r="AK19" s="125">
        <f t="shared" si="16"/>
        <v>1.3661587641733859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56591095</v>
      </c>
      <c r="E20" s="86">
        <v>110000</v>
      </c>
      <c r="F20" s="87">
        <f t="shared" si="0"/>
        <v>56701095</v>
      </c>
      <c r="G20" s="85">
        <v>59099874</v>
      </c>
      <c r="H20" s="86">
        <v>536000</v>
      </c>
      <c r="I20" s="87">
        <f t="shared" si="1"/>
        <v>59635874</v>
      </c>
      <c r="J20" s="85">
        <v>16324862</v>
      </c>
      <c r="K20" s="86">
        <v>0</v>
      </c>
      <c r="L20" s="86">
        <f t="shared" si="2"/>
        <v>16324862</v>
      </c>
      <c r="M20" s="104">
        <f t="shared" si="3"/>
        <v>0.2879108772061633</v>
      </c>
      <c r="N20" s="85">
        <v>15067806</v>
      </c>
      <c r="O20" s="86">
        <v>0</v>
      </c>
      <c r="P20" s="86">
        <f t="shared" si="4"/>
        <v>15067806</v>
      </c>
      <c r="Q20" s="104">
        <f t="shared" si="5"/>
        <v>0.26574100553084556</v>
      </c>
      <c r="R20" s="85">
        <v>12627893</v>
      </c>
      <c r="S20" s="86">
        <v>30574</v>
      </c>
      <c r="T20" s="86">
        <f t="shared" si="6"/>
        <v>12658467</v>
      </c>
      <c r="U20" s="104">
        <f t="shared" si="7"/>
        <v>0.21226262232695708</v>
      </c>
      <c r="V20" s="85">
        <v>6767787</v>
      </c>
      <c r="W20" s="86">
        <v>85861</v>
      </c>
      <c r="X20" s="86">
        <f t="shared" si="8"/>
        <v>6853648</v>
      </c>
      <c r="Y20" s="104">
        <f t="shared" si="9"/>
        <v>0.11492491918538832</v>
      </c>
      <c r="Z20" s="85">
        <f t="shared" si="10"/>
        <v>50788348</v>
      </c>
      <c r="AA20" s="86">
        <f t="shared" si="11"/>
        <v>116435</v>
      </c>
      <c r="AB20" s="86">
        <f t="shared" si="12"/>
        <v>50904783</v>
      </c>
      <c r="AC20" s="104">
        <f t="shared" si="13"/>
        <v>0.853593308618232</v>
      </c>
      <c r="AD20" s="85">
        <v>4691306</v>
      </c>
      <c r="AE20" s="86">
        <v>111845</v>
      </c>
      <c r="AF20" s="86">
        <f t="shared" si="14"/>
        <v>4803151</v>
      </c>
      <c r="AG20" s="86">
        <v>92976444</v>
      </c>
      <c r="AH20" s="86">
        <v>96553797</v>
      </c>
      <c r="AI20" s="87">
        <v>50029897</v>
      </c>
      <c r="AJ20" s="124">
        <f t="shared" si="15"/>
        <v>0.5181556661101583</v>
      </c>
      <c r="AK20" s="125">
        <f t="shared" si="16"/>
        <v>0.4269066285861094</v>
      </c>
    </row>
    <row r="21" spans="1:37" ht="16.5">
      <c r="A21" s="65"/>
      <c r="B21" s="66" t="s">
        <v>471</v>
      </c>
      <c r="C21" s="67"/>
      <c r="D21" s="88">
        <f>SUM(D14:D20)</f>
        <v>598514740</v>
      </c>
      <c r="E21" s="89">
        <f>SUM(E14:E20)</f>
        <v>164580082</v>
      </c>
      <c r="F21" s="90">
        <f t="shared" si="0"/>
        <v>763094822</v>
      </c>
      <c r="G21" s="88">
        <f>SUM(G14:G20)</f>
        <v>605008619</v>
      </c>
      <c r="H21" s="89">
        <f>SUM(H14:H20)</f>
        <v>254834416</v>
      </c>
      <c r="I21" s="90">
        <f t="shared" si="1"/>
        <v>859843035</v>
      </c>
      <c r="J21" s="88">
        <f>SUM(J14:J20)</f>
        <v>214272869</v>
      </c>
      <c r="K21" s="89">
        <f>SUM(K14:K20)</f>
        <v>40778003</v>
      </c>
      <c r="L21" s="89">
        <f t="shared" si="2"/>
        <v>255050872</v>
      </c>
      <c r="M21" s="105">
        <f t="shared" si="3"/>
        <v>0.3342322141978838</v>
      </c>
      <c r="N21" s="88">
        <f>SUM(N14:N20)</f>
        <v>108401317</v>
      </c>
      <c r="O21" s="89">
        <f>SUM(O14:O20)</f>
        <v>48154492</v>
      </c>
      <c r="P21" s="89">
        <f t="shared" si="4"/>
        <v>156555809</v>
      </c>
      <c r="Q21" s="105">
        <f t="shared" si="5"/>
        <v>0.20515905033883194</v>
      </c>
      <c r="R21" s="88">
        <f>SUM(R14:R20)</f>
        <v>104097382</v>
      </c>
      <c r="S21" s="89">
        <f>SUM(S14:S20)</f>
        <v>36655823</v>
      </c>
      <c r="T21" s="89">
        <f t="shared" si="6"/>
        <v>140753205</v>
      </c>
      <c r="U21" s="105">
        <f t="shared" si="7"/>
        <v>0.1636963948890974</v>
      </c>
      <c r="V21" s="88">
        <f>SUM(V14:V20)</f>
        <v>99042052</v>
      </c>
      <c r="W21" s="89">
        <f>SUM(W14:W20)</f>
        <v>74361025</v>
      </c>
      <c r="X21" s="89">
        <f t="shared" si="8"/>
        <v>173403077</v>
      </c>
      <c r="Y21" s="105">
        <f t="shared" si="9"/>
        <v>0.20166829286463894</v>
      </c>
      <c r="Z21" s="88">
        <f t="shared" si="10"/>
        <v>525813620</v>
      </c>
      <c r="AA21" s="89">
        <f t="shared" si="11"/>
        <v>199949343</v>
      </c>
      <c r="AB21" s="89">
        <f t="shared" si="12"/>
        <v>725762963</v>
      </c>
      <c r="AC21" s="105">
        <f t="shared" si="13"/>
        <v>0.8440644785824194</v>
      </c>
      <c r="AD21" s="88">
        <f>SUM(AD14:AD20)</f>
        <v>81545748</v>
      </c>
      <c r="AE21" s="89">
        <f>SUM(AE14:AE20)</f>
        <v>29820336</v>
      </c>
      <c r="AF21" s="89">
        <f t="shared" si="14"/>
        <v>111366084</v>
      </c>
      <c r="AG21" s="89">
        <f>SUM(AG14:AG20)</f>
        <v>746320760</v>
      </c>
      <c r="AH21" s="89">
        <f>SUM(AH14:AH20)</f>
        <v>757797960</v>
      </c>
      <c r="AI21" s="90">
        <f>SUM(AI14:AI20)</f>
        <v>624973713</v>
      </c>
      <c r="AJ21" s="126">
        <f t="shared" si="15"/>
        <v>0.824723403847643</v>
      </c>
      <c r="AK21" s="127">
        <f t="shared" si="16"/>
        <v>0.5570546325396519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113261493</v>
      </c>
      <c r="E22" s="86">
        <v>15063000</v>
      </c>
      <c r="F22" s="87">
        <f t="shared" si="0"/>
        <v>128324493</v>
      </c>
      <c r="G22" s="85">
        <v>114646299</v>
      </c>
      <c r="H22" s="86">
        <v>14063000</v>
      </c>
      <c r="I22" s="87">
        <f t="shared" si="1"/>
        <v>128709299</v>
      </c>
      <c r="J22" s="85">
        <v>31838833</v>
      </c>
      <c r="K22" s="86">
        <v>4032998</v>
      </c>
      <c r="L22" s="86">
        <f t="shared" si="2"/>
        <v>35871831</v>
      </c>
      <c r="M22" s="104">
        <f t="shared" si="3"/>
        <v>0.2795400173527278</v>
      </c>
      <c r="N22" s="85">
        <v>34334920</v>
      </c>
      <c r="O22" s="86">
        <v>1488795</v>
      </c>
      <c r="P22" s="86">
        <f t="shared" si="4"/>
        <v>35823715</v>
      </c>
      <c r="Q22" s="104">
        <f t="shared" si="5"/>
        <v>0.2791650616535068</v>
      </c>
      <c r="R22" s="85">
        <v>22313548</v>
      </c>
      <c r="S22" s="86">
        <v>2129706</v>
      </c>
      <c r="T22" s="86">
        <f t="shared" si="6"/>
        <v>24443254</v>
      </c>
      <c r="U22" s="104">
        <f t="shared" si="7"/>
        <v>0.18991055183977035</v>
      </c>
      <c r="V22" s="85">
        <v>42391263</v>
      </c>
      <c r="W22" s="86">
        <v>3388522</v>
      </c>
      <c r="X22" s="86">
        <f t="shared" si="8"/>
        <v>45779785</v>
      </c>
      <c r="Y22" s="104">
        <f t="shared" si="9"/>
        <v>0.3556835858456505</v>
      </c>
      <c r="Z22" s="85">
        <f t="shared" si="10"/>
        <v>130878564</v>
      </c>
      <c r="AA22" s="86">
        <f t="shared" si="11"/>
        <v>11040021</v>
      </c>
      <c r="AB22" s="86">
        <f t="shared" si="12"/>
        <v>141918585</v>
      </c>
      <c r="AC22" s="104">
        <f t="shared" si="13"/>
        <v>1.1026288395836885</v>
      </c>
      <c r="AD22" s="85">
        <v>26653182</v>
      </c>
      <c r="AE22" s="86">
        <v>1242877</v>
      </c>
      <c r="AF22" s="86">
        <f t="shared" si="14"/>
        <v>27896059</v>
      </c>
      <c r="AG22" s="86">
        <v>135965939</v>
      </c>
      <c r="AH22" s="86">
        <v>109399494</v>
      </c>
      <c r="AI22" s="87">
        <v>184134210</v>
      </c>
      <c r="AJ22" s="124">
        <f t="shared" si="15"/>
        <v>1.6831358470451427</v>
      </c>
      <c r="AK22" s="125">
        <f t="shared" si="16"/>
        <v>0.6410843194732274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132393809</v>
      </c>
      <c r="E23" s="86">
        <v>20781000</v>
      </c>
      <c r="F23" s="87">
        <f t="shared" si="0"/>
        <v>153174809</v>
      </c>
      <c r="G23" s="85">
        <v>133567699</v>
      </c>
      <c r="H23" s="86">
        <v>40732092</v>
      </c>
      <c r="I23" s="87">
        <f t="shared" si="1"/>
        <v>174299791</v>
      </c>
      <c r="J23" s="85">
        <v>41651791</v>
      </c>
      <c r="K23" s="86">
        <v>6485814</v>
      </c>
      <c r="L23" s="86">
        <f t="shared" si="2"/>
        <v>48137605</v>
      </c>
      <c r="M23" s="104">
        <f t="shared" si="3"/>
        <v>0.3142658072451065</v>
      </c>
      <c r="N23" s="85">
        <v>36938094</v>
      </c>
      <c r="O23" s="86">
        <v>8644893</v>
      </c>
      <c r="P23" s="86">
        <f t="shared" si="4"/>
        <v>45582987</v>
      </c>
      <c r="Q23" s="104">
        <f t="shared" si="5"/>
        <v>0.29758801266075025</v>
      </c>
      <c r="R23" s="85">
        <v>19397396</v>
      </c>
      <c r="S23" s="86">
        <v>5067492</v>
      </c>
      <c r="T23" s="86">
        <f t="shared" si="6"/>
        <v>24464888</v>
      </c>
      <c r="U23" s="104">
        <f t="shared" si="7"/>
        <v>0.1403609715171718</v>
      </c>
      <c r="V23" s="85">
        <v>22971231</v>
      </c>
      <c r="W23" s="86">
        <v>4002324</v>
      </c>
      <c r="X23" s="86">
        <f t="shared" si="8"/>
        <v>26973555</v>
      </c>
      <c r="Y23" s="104">
        <f t="shared" si="9"/>
        <v>0.15475380002033393</v>
      </c>
      <c r="Z23" s="85">
        <f t="shared" si="10"/>
        <v>120958512</v>
      </c>
      <c r="AA23" s="86">
        <f t="shared" si="11"/>
        <v>24200523</v>
      </c>
      <c r="AB23" s="86">
        <f t="shared" si="12"/>
        <v>145159035</v>
      </c>
      <c r="AC23" s="104">
        <f t="shared" si="13"/>
        <v>0.8328124443935794</v>
      </c>
      <c r="AD23" s="85">
        <v>25257012</v>
      </c>
      <c r="AE23" s="86">
        <v>4551664</v>
      </c>
      <c r="AF23" s="86">
        <f t="shared" si="14"/>
        <v>29808676</v>
      </c>
      <c r="AG23" s="86">
        <v>161877862</v>
      </c>
      <c r="AH23" s="86">
        <v>164522184</v>
      </c>
      <c r="AI23" s="87">
        <v>147372160</v>
      </c>
      <c r="AJ23" s="124">
        <f t="shared" si="15"/>
        <v>0.8957585926527696</v>
      </c>
      <c r="AK23" s="125">
        <f t="shared" si="16"/>
        <v>-0.09511059800173616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225256696</v>
      </c>
      <c r="E24" s="86">
        <v>39082000</v>
      </c>
      <c r="F24" s="87">
        <f t="shared" si="0"/>
        <v>264338696</v>
      </c>
      <c r="G24" s="85">
        <v>225256696</v>
      </c>
      <c r="H24" s="86">
        <v>39082000</v>
      </c>
      <c r="I24" s="87">
        <f t="shared" si="1"/>
        <v>264338696</v>
      </c>
      <c r="J24" s="85">
        <v>66248640</v>
      </c>
      <c r="K24" s="86">
        <v>4921342</v>
      </c>
      <c r="L24" s="86">
        <f t="shared" si="2"/>
        <v>71169982</v>
      </c>
      <c r="M24" s="104">
        <f t="shared" si="3"/>
        <v>0.269237849308298</v>
      </c>
      <c r="N24" s="85">
        <v>51258682</v>
      </c>
      <c r="O24" s="86">
        <v>8975421</v>
      </c>
      <c r="P24" s="86">
        <f t="shared" si="4"/>
        <v>60234103</v>
      </c>
      <c r="Q24" s="104">
        <f t="shared" si="5"/>
        <v>0.2278671413284115</v>
      </c>
      <c r="R24" s="85">
        <v>50988795</v>
      </c>
      <c r="S24" s="86">
        <v>6865006</v>
      </c>
      <c r="T24" s="86">
        <f t="shared" si="6"/>
        <v>57853801</v>
      </c>
      <c r="U24" s="104">
        <f t="shared" si="7"/>
        <v>0.21886239841328414</v>
      </c>
      <c r="V24" s="85">
        <v>47253333</v>
      </c>
      <c r="W24" s="86">
        <v>11345701</v>
      </c>
      <c r="X24" s="86">
        <f t="shared" si="8"/>
        <v>58599034</v>
      </c>
      <c r="Y24" s="104">
        <f t="shared" si="9"/>
        <v>0.22168163377790137</v>
      </c>
      <c r="Z24" s="85">
        <f t="shared" si="10"/>
        <v>215749450</v>
      </c>
      <c r="AA24" s="86">
        <f t="shared" si="11"/>
        <v>32107470</v>
      </c>
      <c r="AB24" s="86">
        <f t="shared" si="12"/>
        <v>247856920</v>
      </c>
      <c r="AC24" s="104">
        <f t="shared" si="13"/>
        <v>0.937649022827895</v>
      </c>
      <c r="AD24" s="85">
        <v>36832545</v>
      </c>
      <c r="AE24" s="86">
        <v>6048967</v>
      </c>
      <c r="AF24" s="86">
        <f t="shared" si="14"/>
        <v>42881512</v>
      </c>
      <c r="AG24" s="86">
        <v>238318847</v>
      </c>
      <c r="AH24" s="86">
        <v>235340701</v>
      </c>
      <c r="AI24" s="87">
        <v>199167054</v>
      </c>
      <c r="AJ24" s="124">
        <f t="shared" si="15"/>
        <v>0.8462924311591984</v>
      </c>
      <c r="AK24" s="125">
        <f t="shared" si="16"/>
        <v>0.3665337640146644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0</v>
      </c>
      <c r="E25" s="86">
        <v>0</v>
      </c>
      <c r="F25" s="87">
        <f t="shared" si="0"/>
        <v>0</v>
      </c>
      <c r="G25" s="85">
        <v>0</v>
      </c>
      <c r="H25" s="86">
        <v>0</v>
      </c>
      <c r="I25" s="87">
        <f t="shared" si="1"/>
        <v>0</v>
      </c>
      <c r="J25" s="85">
        <v>20307940</v>
      </c>
      <c r="K25" s="86">
        <v>0</v>
      </c>
      <c r="L25" s="86">
        <f t="shared" si="2"/>
        <v>20307940</v>
      </c>
      <c r="M25" s="104">
        <f t="shared" si="3"/>
        <v>0</v>
      </c>
      <c r="N25" s="85">
        <v>7732689</v>
      </c>
      <c r="O25" s="86">
        <v>2343019</v>
      </c>
      <c r="P25" s="86">
        <f t="shared" si="4"/>
        <v>10075708</v>
      </c>
      <c r="Q25" s="104">
        <f t="shared" si="5"/>
        <v>0</v>
      </c>
      <c r="R25" s="85">
        <v>20201539</v>
      </c>
      <c r="S25" s="86">
        <v>2854157</v>
      </c>
      <c r="T25" s="86">
        <f t="shared" si="6"/>
        <v>23055696</v>
      </c>
      <c r="U25" s="104">
        <f t="shared" si="7"/>
        <v>0</v>
      </c>
      <c r="V25" s="85">
        <v>9046782</v>
      </c>
      <c r="W25" s="86">
        <v>9659899</v>
      </c>
      <c r="X25" s="86">
        <f t="shared" si="8"/>
        <v>18706681</v>
      </c>
      <c r="Y25" s="104">
        <f t="shared" si="9"/>
        <v>0</v>
      </c>
      <c r="Z25" s="85">
        <f t="shared" si="10"/>
        <v>57288950</v>
      </c>
      <c r="AA25" s="86">
        <f t="shared" si="11"/>
        <v>14857075</v>
      </c>
      <c r="AB25" s="86">
        <f t="shared" si="12"/>
        <v>72146025</v>
      </c>
      <c r="AC25" s="104">
        <f t="shared" si="13"/>
        <v>0</v>
      </c>
      <c r="AD25" s="85">
        <v>2622670</v>
      </c>
      <c r="AE25" s="86">
        <v>1291510</v>
      </c>
      <c r="AF25" s="86">
        <f t="shared" si="14"/>
        <v>3914180</v>
      </c>
      <c r="AG25" s="86">
        <v>83817771</v>
      </c>
      <c r="AH25" s="86">
        <v>83817771</v>
      </c>
      <c r="AI25" s="87">
        <v>55317560</v>
      </c>
      <c r="AJ25" s="124">
        <f t="shared" si="15"/>
        <v>0.6599741241031094</v>
      </c>
      <c r="AK25" s="125">
        <f t="shared" si="16"/>
        <v>3.7792081610963217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46211930</v>
      </c>
      <c r="E26" s="86">
        <v>24027000</v>
      </c>
      <c r="F26" s="87">
        <f t="shared" si="0"/>
        <v>70238930</v>
      </c>
      <c r="G26" s="85">
        <v>40067757</v>
      </c>
      <c r="H26" s="86">
        <v>21027000</v>
      </c>
      <c r="I26" s="87">
        <f t="shared" si="1"/>
        <v>61094757</v>
      </c>
      <c r="J26" s="85">
        <v>4639614</v>
      </c>
      <c r="K26" s="86">
        <v>5930329</v>
      </c>
      <c r="L26" s="86">
        <f t="shared" si="2"/>
        <v>10569943</v>
      </c>
      <c r="M26" s="104">
        <f t="shared" si="3"/>
        <v>0.1504855355854652</v>
      </c>
      <c r="N26" s="85">
        <v>9959344</v>
      </c>
      <c r="O26" s="86">
        <v>3255681</v>
      </c>
      <c r="P26" s="86">
        <f t="shared" si="4"/>
        <v>13215025</v>
      </c>
      <c r="Q26" s="104">
        <f t="shared" si="5"/>
        <v>0.18814388260185627</v>
      </c>
      <c r="R26" s="85">
        <v>9266145</v>
      </c>
      <c r="S26" s="86">
        <v>7583880</v>
      </c>
      <c r="T26" s="86">
        <f t="shared" si="6"/>
        <v>16850025</v>
      </c>
      <c r="U26" s="104">
        <f t="shared" si="7"/>
        <v>0.275801489807055</v>
      </c>
      <c r="V26" s="85">
        <v>3874639</v>
      </c>
      <c r="W26" s="86">
        <v>1651775</v>
      </c>
      <c r="X26" s="86">
        <f t="shared" si="8"/>
        <v>5526414</v>
      </c>
      <c r="Y26" s="104">
        <f t="shared" si="9"/>
        <v>0.09045643638454934</v>
      </c>
      <c r="Z26" s="85">
        <f t="shared" si="10"/>
        <v>27739742</v>
      </c>
      <c r="AA26" s="86">
        <f t="shared" si="11"/>
        <v>18421665</v>
      </c>
      <c r="AB26" s="86">
        <f t="shared" si="12"/>
        <v>46161407</v>
      </c>
      <c r="AC26" s="104">
        <f t="shared" si="13"/>
        <v>0.755570678511742</v>
      </c>
      <c r="AD26" s="85">
        <v>4130844</v>
      </c>
      <c r="AE26" s="86">
        <v>0</v>
      </c>
      <c r="AF26" s="86">
        <f t="shared" si="14"/>
        <v>4130844</v>
      </c>
      <c r="AG26" s="86">
        <v>59985154</v>
      </c>
      <c r="AH26" s="86">
        <v>53428748</v>
      </c>
      <c r="AI26" s="87">
        <v>33611438</v>
      </c>
      <c r="AJ26" s="124">
        <f t="shared" si="15"/>
        <v>0.6290890065400746</v>
      </c>
      <c r="AK26" s="125">
        <f t="shared" si="16"/>
        <v>0.3378413709159678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73201137</v>
      </c>
      <c r="E27" s="86">
        <v>14055000</v>
      </c>
      <c r="F27" s="87">
        <f t="shared" si="0"/>
        <v>87256137</v>
      </c>
      <c r="G27" s="85">
        <v>73201137</v>
      </c>
      <c r="H27" s="86">
        <v>14055000</v>
      </c>
      <c r="I27" s="87">
        <f t="shared" si="1"/>
        <v>87256137</v>
      </c>
      <c r="J27" s="85">
        <v>20076040</v>
      </c>
      <c r="K27" s="86">
        <v>399083</v>
      </c>
      <c r="L27" s="86">
        <f t="shared" si="2"/>
        <v>20475123</v>
      </c>
      <c r="M27" s="104">
        <f t="shared" si="3"/>
        <v>0.23465539163165108</v>
      </c>
      <c r="N27" s="85">
        <v>12801036</v>
      </c>
      <c r="O27" s="86">
        <v>3346688</v>
      </c>
      <c r="P27" s="86">
        <f t="shared" si="4"/>
        <v>16147724</v>
      </c>
      <c r="Q27" s="104">
        <f t="shared" si="5"/>
        <v>0.18506118371937552</v>
      </c>
      <c r="R27" s="85">
        <v>12750133</v>
      </c>
      <c r="S27" s="86">
        <v>1078620</v>
      </c>
      <c r="T27" s="86">
        <f t="shared" si="6"/>
        <v>13828753</v>
      </c>
      <c r="U27" s="104">
        <f t="shared" si="7"/>
        <v>0.15848458888341574</v>
      </c>
      <c r="V27" s="85">
        <v>7009917</v>
      </c>
      <c r="W27" s="86">
        <v>6922042</v>
      </c>
      <c r="X27" s="86">
        <f t="shared" si="8"/>
        <v>13931959</v>
      </c>
      <c r="Y27" s="104">
        <f t="shared" si="9"/>
        <v>0.15966738247878198</v>
      </c>
      <c r="Z27" s="85">
        <f t="shared" si="10"/>
        <v>52637126</v>
      </c>
      <c r="AA27" s="86">
        <f t="shared" si="11"/>
        <v>11746433</v>
      </c>
      <c r="AB27" s="86">
        <f t="shared" si="12"/>
        <v>64383559</v>
      </c>
      <c r="AC27" s="104">
        <f t="shared" si="13"/>
        <v>0.7378685467132243</v>
      </c>
      <c r="AD27" s="85">
        <v>6646302</v>
      </c>
      <c r="AE27" s="86">
        <v>1069679</v>
      </c>
      <c r="AF27" s="86">
        <f t="shared" si="14"/>
        <v>7715981</v>
      </c>
      <c r="AG27" s="86">
        <v>72361666</v>
      </c>
      <c r="AH27" s="86">
        <v>71446666</v>
      </c>
      <c r="AI27" s="87">
        <v>62458906</v>
      </c>
      <c r="AJ27" s="124">
        <f t="shared" si="15"/>
        <v>0.8742032273416369</v>
      </c>
      <c r="AK27" s="125">
        <f t="shared" si="16"/>
        <v>0.8055978883307255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112279564</v>
      </c>
      <c r="E28" s="86">
        <v>25130783</v>
      </c>
      <c r="F28" s="87">
        <f t="shared" si="0"/>
        <v>137410347</v>
      </c>
      <c r="G28" s="85">
        <v>102373006</v>
      </c>
      <c r="H28" s="86">
        <v>10121000</v>
      </c>
      <c r="I28" s="87">
        <f t="shared" si="1"/>
        <v>112494006</v>
      </c>
      <c r="J28" s="85">
        <v>38490266</v>
      </c>
      <c r="K28" s="86">
        <v>0</v>
      </c>
      <c r="L28" s="86">
        <f t="shared" si="2"/>
        <v>38490266</v>
      </c>
      <c r="M28" s="104">
        <f t="shared" si="3"/>
        <v>0.2801118463080513</v>
      </c>
      <c r="N28" s="85">
        <v>21604748</v>
      </c>
      <c r="O28" s="86">
        <v>0</v>
      </c>
      <c r="P28" s="86">
        <f t="shared" si="4"/>
        <v>21604748</v>
      </c>
      <c r="Q28" s="104">
        <f t="shared" si="5"/>
        <v>0.1572279560577778</v>
      </c>
      <c r="R28" s="85">
        <v>20463021</v>
      </c>
      <c r="S28" s="86">
        <v>0</v>
      </c>
      <c r="T28" s="86">
        <f t="shared" si="6"/>
        <v>20463021</v>
      </c>
      <c r="U28" s="104">
        <f t="shared" si="7"/>
        <v>0.18190321180312488</v>
      </c>
      <c r="V28" s="85">
        <v>12145379</v>
      </c>
      <c r="W28" s="86">
        <v>0</v>
      </c>
      <c r="X28" s="86">
        <f t="shared" si="8"/>
        <v>12145379</v>
      </c>
      <c r="Y28" s="104">
        <f t="shared" si="9"/>
        <v>0.10796467680242448</v>
      </c>
      <c r="Z28" s="85">
        <f t="shared" si="10"/>
        <v>92703414</v>
      </c>
      <c r="AA28" s="86">
        <f t="shared" si="11"/>
        <v>0</v>
      </c>
      <c r="AB28" s="86">
        <f t="shared" si="12"/>
        <v>92703414</v>
      </c>
      <c r="AC28" s="104">
        <f t="shared" si="13"/>
        <v>0.8240742533428848</v>
      </c>
      <c r="AD28" s="85">
        <v>22452140</v>
      </c>
      <c r="AE28" s="86">
        <v>0</v>
      </c>
      <c r="AF28" s="86">
        <f t="shared" si="14"/>
        <v>22452140</v>
      </c>
      <c r="AG28" s="86">
        <v>120900402</v>
      </c>
      <c r="AH28" s="86">
        <v>120900402</v>
      </c>
      <c r="AI28" s="87">
        <v>75318962</v>
      </c>
      <c r="AJ28" s="124">
        <f t="shared" si="15"/>
        <v>0.6229835530240834</v>
      </c>
      <c r="AK28" s="125">
        <f t="shared" si="16"/>
        <v>-0.4590547270772407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129950098</v>
      </c>
      <c r="E29" s="86">
        <v>87473000</v>
      </c>
      <c r="F29" s="87">
        <f t="shared" si="0"/>
        <v>217423098</v>
      </c>
      <c r="G29" s="85">
        <v>145554168</v>
      </c>
      <c r="H29" s="86">
        <v>87473000</v>
      </c>
      <c r="I29" s="87">
        <f t="shared" si="1"/>
        <v>233027168</v>
      </c>
      <c r="J29" s="85">
        <v>47885140</v>
      </c>
      <c r="K29" s="86">
        <v>1343969</v>
      </c>
      <c r="L29" s="86">
        <f t="shared" si="2"/>
        <v>49229109</v>
      </c>
      <c r="M29" s="104">
        <f t="shared" si="3"/>
        <v>0.22642078717873848</v>
      </c>
      <c r="N29" s="85">
        <v>27420891</v>
      </c>
      <c r="O29" s="86">
        <v>4120483</v>
      </c>
      <c r="P29" s="86">
        <f t="shared" si="4"/>
        <v>31541374</v>
      </c>
      <c r="Q29" s="104">
        <f t="shared" si="5"/>
        <v>0.1450691039274953</v>
      </c>
      <c r="R29" s="85">
        <v>28997639</v>
      </c>
      <c r="S29" s="86">
        <v>3056367</v>
      </c>
      <c r="T29" s="86">
        <f t="shared" si="6"/>
        <v>32054006</v>
      </c>
      <c r="U29" s="104">
        <f t="shared" si="7"/>
        <v>0.13755480219370816</v>
      </c>
      <c r="V29" s="85">
        <v>13719283</v>
      </c>
      <c r="W29" s="86">
        <v>3783892</v>
      </c>
      <c r="X29" s="86">
        <f t="shared" si="8"/>
        <v>17503175</v>
      </c>
      <c r="Y29" s="104">
        <f t="shared" si="9"/>
        <v>0.07511216460391434</v>
      </c>
      <c r="Z29" s="85">
        <f t="shared" si="10"/>
        <v>118022953</v>
      </c>
      <c r="AA29" s="86">
        <f t="shared" si="11"/>
        <v>12304711</v>
      </c>
      <c r="AB29" s="86">
        <f t="shared" si="12"/>
        <v>130327664</v>
      </c>
      <c r="AC29" s="104">
        <f t="shared" si="13"/>
        <v>0.5592809847819976</v>
      </c>
      <c r="AD29" s="85">
        <v>9513182</v>
      </c>
      <c r="AE29" s="86">
        <v>5794943</v>
      </c>
      <c r="AF29" s="86">
        <f t="shared" si="14"/>
        <v>15308125</v>
      </c>
      <c r="AG29" s="86">
        <v>140048148</v>
      </c>
      <c r="AH29" s="86">
        <v>140048148</v>
      </c>
      <c r="AI29" s="87">
        <v>106636477</v>
      </c>
      <c r="AJ29" s="124">
        <f t="shared" si="15"/>
        <v>0.7614272557177979</v>
      </c>
      <c r="AK29" s="125">
        <f t="shared" si="16"/>
        <v>0.1433911729882007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51105010</v>
      </c>
      <c r="E30" s="86">
        <v>160750</v>
      </c>
      <c r="F30" s="87">
        <f t="shared" si="0"/>
        <v>51265760</v>
      </c>
      <c r="G30" s="85">
        <v>51870732</v>
      </c>
      <c r="H30" s="86">
        <v>160750</v>
      </c>
      <c r="I30" s="87">
        <f t="shared" si="1"/>
        <v>52031482</v>
      </c>
      <c r="J30" s="85">
        <v>15682618</v>
      </c>
      <c r="K30" s="86">
        <v>0</v>
      </c>
      <c r="L30" s="86">
        <f t="shared" si="2"/>
        <v>15682618</v>
      </c>
      <c r="M30" s="104">
        <f t="shared" si="3"/>
        <v>0.30590823192711863</v>
      </c>
      <c r="N30" s="85">
        <v>14343441</v>
      </c>
      <c r="O30" s="86">
        <v>0</v>
      </c>
      <c r="P30" s="86">
        <f t="shared" si="4"/>
        <v>14343441</v>
      </c>
      <c r="Q30" s="104">
        <f t="shared" si="5"/>
        <v>0.2797859819107334</v>
      </c>
      <c r="R30" s="85">
        <v>15288880</v>
      </c>
      <c r="S30" s="86">
        <v>0</v>
      </c>
      <c r="T30" s="86">
        <f t="shared" si="6"/>
        <v>15288880</v>
      </c>
      <c r="U30" s="104">
        <f t="shared" si="7"/>
        <v>0.2938390261495915</v>
      </c>
      <c r="V30" s="85">
        <v>11972840</v>
      </c>
      <c r="W30" s="86">
        <v>0</v>
      </c>
      <c r="X30" s="86">
        <f t="shared" si="8"/>
        <v>11972840</v>
      </c>
      <c r="Y30" s="104">
        <f t="shared" si="9"/>
        <v>0.23010761061927854</v>
      </c>
      <c r="Z30" s="85">
        <f t="shared" si="10"/>
        <v>57287779</v>
      </c>
      <c r="AA30" s="86">
        <f t="shared" si="11"/>
        <v>0</v>
      </c>
      <c r="AB30" s="86">
        <f t="shared" si="12"/>
        <v>57287779</v>
      </c>
      <c r="AC30" s="104">
        <f t="shared" si="13"/>
        <v>1.1010214738838306</v>
      </c>
      <c r="AD30" s="85">
        <v>8025315</v>
      </c>
      <c r="AE30" s="86">
        <v>0</v>
      </c>
      <c r="AF30" s="86">
        <f t="shared" si="14"/>
        <v>8025315</v>
      </c>
      <c r="AG30" s="86">
        <v>46863738</v>
      </c>
      <c r="AH30" s="86">
        <v>52884322</v>
      </c>
      <c r="AI30" s="87">
        <v>49443945</v>
      </c>
      <c r="AJ30" s="124">
        <f t="shared" si="15"/>
        <v>0.9349452376452893</v>
      </c>
      <c r="AK30" s="125">
        <f t="shared" si="16"/>
        <v>0.49188411919033714</v>
      </c>
    </row>
    <row r="31" spans="1:37" ht="16.5">
      <c r="A31" s="65"/>
      <c r="B31" s="66" t="s">
        <v>490</v>
      </c>
      <c r="C31" s="67"/>
      <c r="D31" s="88">
        <f>SUM(D22:D30)</f>
        <v>883659737</v>
      </c>
      <c r="E31" s="89">
        <f>SUM(E22:E30)</f>
        <v>225772533</v>
      </c>
      <c r="F31" s="90">
        <f t="shared" si="0"/>
        <v>1109432270</v>
      </c>
      <c r="G31" s="88">
        <f>SUM(G22:G30)</f>
        <v>886537494</v>
      </c>
      <c r="H31" s="89">
        <f>SUM(H22:H30)</f>
        <v>226713842</v>
      </c>
      <c r="I31" s="90">
        <f t="shared" si="1"/>
        <v>1113251336</v>
      </c>
      <c r="J31" s="88">
        <f>SUM(J22:J30)</f>
        <v>286820882</v>
      </c>
      <c r="K31" s="89">
        <f>SUM(K22:K30)</f>
        <v>23113535</v>
      </c>
      <c r="L31" s="89">
        <f t="shared" si="2"/>
        <v>309934417</v>
      </c>
      <c r="M31" s="105">
        <f t="shared" si="3"/>
        <v>0.2793630809026314</v>
      </c>
      <c r="N31" s="88">
        <f>SUM(N22:N30)</f>
        <v>216393845</v>
      </c>
      <c r="O31" s="89">
        <f>SUM(O22:O30)</f>
        <v>32174980</v>
      </c>
      <c r="P31" s="89">
        <f t="shared" si="4"/>
        <v>248568825</v>
      </c>
      <c r="Q31" s="105">
        <f t="shared" si="5"/>
        <v>0.22405047313073018</v>
      </c>
      <c r="R31" s="88">
        <f>SUM(R22:R30)</f>
        <v>199667096</v>
      </c>
      <c r="S31" s="89">
        <f>SUM(S22:S30)</f>
        <v>28635228</v>
      </c>
      <c r="T31" s="89">
        <f t="shared" si="6"/>
        <v>228302324</v>
      </c>
      <c r="U31" s="105">
        <f t="shared" si="7"/>
        <v>0.2050770716523982</v>
      </c>
      <c r="V31" s="88">
        <f>SUM(V22:V30)</f>
        <v>170384667</v>
      </c>
      <c r="W31" s="89">
        <f>SUM(W22:W30)</f>
        <v>40754155</v>
      </c>
      <c r="X31" s="89">
        <f t="shared" si="8"/>
        <v>211138822</v>
      </c>
      <c r="Y31" s="105">
        <f t="shared" si="9"/>
        <v>0.18965961699056968</v>
      </c>
      <c r="Z31" s="88">
        <f t="shared" si="10"/>
        <v>873266490</v>
      </c>
      <c r="AA31" s="89">
        <f t="shared" si="11"/>
        <v>124677898</v>
      </c>
      <c r="AB31" s="89">
        <f t="shared" si="12"/>
        <v>997944388</v>
      </c>
      <c r="AC31" s="105">
        <f t="shared" si="13"/>
        <v>0.8964232565717757</v>
      </c>
      <c r="AD31" s="88">
        <f>SUM(AD22:AD30)</f>
        <v>142133192</v>
      </c>
      <c r="AE31" s="89">
        <f>SUM(AE22:AE30)</f>
        <v>19999640</v>
      </c>
      <c r="AF31" s="89">
        <f t="shared" si="14"/>
        <v>162132832</v>
      </c>
      <c r="AG31" s="89">
        <f>SUM(AG22:AG30)</f>
        <v>1060139527</v>
      </c>
      <c r="AH31" s="89">
        <f>SUM(AH22:AH30)</f>
        <v>1031788436</v>
      </c>
      <c r="AI31" s="90">
        <f>SUM(AI22:AI30)</f>
        <v>913460712</v>
      </c>
      <c r="AJ31" s="126">
        <f t="shared" si="15"/>
        <v>0.8853178424263712</v>
      </c>
      <c r="AK31" s="127">
        <f t="shared" si="16"/>
        <v>0.3022582742525586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210007735</v>
      </c>
      <c r="E32" s="86">
        <v>36906800</v>
      </c>
      <c r="F32" s="87">
        <f t="shared" si="0"/>
        <v>246914535</v>
      </c>
      <c r="G32" s="85">
        <v>210007735</v>
      </c>
      <c r="H32" s="86">
        <v>36906800</v>
      </c>
      <c r="I32" s="87">
        <f t="shared" si="1"/>
        <v>246914535</v>
      </c>
      <c r="J32" s="85">
        <v>54889460</v>
      </c>
      <c r="K32" s="86">
        <v>9597527</v>
      </c>
      <c r="L32" s="86">
        <f t="shared" si="2"/>
        <v>64486987</v>
      </c>
      <c r="M32" s="104">
        <f t="shared" si="3"/>
        <v>0.2611712874659242</v>
      </c>
      <c r="N32" s="85">
        <v>50592322</v>
      </c>
      <c r="O32" s="86">
        <v>14941804</v>
      </c>
      <c r="P32" s="86">
        <f t="shared" si="4"/>
        <v>65534126</v>
      </c>
      <c r="Q32" s="104">
        <f t="shared" si="5"/>
        <v>0.26541218401743744</v>
      </c>
      <c r="R32" s="85">
        <v>49550371</v>
      </c>
      <c r="S32" s="86">
        <v>20464987</v>
      </c>
      <c r="T32" s="86">
        <f t="shared" si="6"/>
        <v>70015358</v>
      </c>
      <c r="U32" s="104">
        <f t="shared" si="7"/>
        <v>0.28356110344010327</v>
      </c>
      <c r="V32" s="85">
        <v>22870601</v>
      </c>
      <c r="W32" s="86">
        <v>5026758</v>
      </c>
      <c r="X32" s="86">
        <f t="shared" si="8"/>
        <v>27897359</v>
      </c>
      <c r="Y32" s="104">
        <f t="shared" si="9"/>
        <v>0.11298386706963201</v>
      </c>
      <c r="Z32" s="85">
        <f t="shared" si="10"/>
        <v>177902754</v>
      </c>
      <c r="AA32" s="86">
        <f t="shared" si="11"/>
        <v>50031076</v>
      </c>
      <c r="AB32" s="86">
        <f t="shared" si="12"/>
        <v>227933830</v>
      </c>
      <c r="AC32" s="104">
        <f t="shared" si="13"/>
        <v>0.923128441993097</v>
      </c>
      <c r="AD32" s="85">
        <v>46239858</v>
      </c>
      <c r="AE32" s="86">
        <v>8039328</v>
      </c>
      <c r="AF32" s="86">
        <f t="shared" si="14"/>
        <v>54279186</v>
      </c>
      <c r="AG32" s="86">
        <v>202913800</v>
      </c>
      <c r="AH32" s="86">
        <v>202913800</v>
      </c>
      <c r="AI32" s="87">
        <v>246549119</v>
      </c>
      <c r="AJ32" s="124">
        <f t="shared" si="15"/>
        <v>1.2150436244355978</v>
      </c>
      <c r="AK32" s="125">
        <f t="shared" si="16"/>
        <v>-0.4860394737680849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44919967</v>
      </c>
      <c r="E33" s="86">
        <v>18298000</v>
      </c>
      <c r="F33" s="87">
        <f t="shared" si="0"/>
        <v>63217967</v>
      </c>
      <c r="G33" s="85">
        <v>48151029</v>
      </c>
      <c r="H33" s="86">
        <v>19398000</v>
      </c>
      <c r="I33" s="87">
        <f t="shared" si="1"/>
        <v>67549029</v>
      </c>
      <c r="J33" s="85">
        <v>24522986</v>
      </c>
      <c r="K33" s="86">
        <v>2995873</v>
      </c>
      <c r="L33" s="86">
        <f t="shared" si="2"/>
        <v>27518859</v>
      </c>
      <c r="M33" s="104">
        <f t="shared" si="3"/>
        <v>0.43530123327123127</v>
      </c>
      <c r="N33" s="85">
        <v>15277413</v>
      </c>
      <c r="O33" s="86">
        <v>1706047</v>
      </c>
      <c r="P33" s="86">
        <f t="shared" si="4"/>
        <v>16983460</v>
      </c>
      <c r="Q33" s="104">
        <f t="shared" si="5"/>
        <v>0.26864925915760623</v>
      </c>
      <c r="R33" s="85">
        <v>8687549</v>
      </c>
      <c r="S33" s="86">
        <v>4305136</v>
      </c>
      <c r="T33" s="86">
        <f t="shared" si="6"/>
        <v>12992685</v>
      </c>
      <c r="U33" s="104">
        <f t="shared" si="7"/>
        <v>0.19234451171755557</v>
      </c>
      <c r="V33" s="85">
        <v>7465599</v>
      </c>
      <c r="W33" s="86">
        <v>932460</v>
      </c>
      <c r="X33" s="86">
        <f t="shared" si="8"/>
        <v>8398059</v>
      </c>
      <c r="Y33" s="104">
        <f t="shared" si="9"/>
        <v>0.12432538445519328</v>
      </c>
      <c r="Z33" s="85">
        <f t="shared" si="10"/>
        <v>55953547</v>
      </c>
      <c r="AA33" s="86">
        <f t="shared" si="11"/>
        <v>9939516</v>
      </c>
      <c r="AB33" s="86">
        <f t="shared" si="12"/>
        <v>65893063</v>
      </c>
      <c r="AC33" s="104">
        <f t="shared" si="13"/>
        <v>0.9754849769935257</v>
      </c>
      <c r="AD33" s="85">
        <v>8976739</v>
      </c>
      <c r="AE33" s="86">
        <v>2699602</v>
      </c>
      <c r="AF33" s="86">
        <f t="shared" si="14"/>
        <v>11676341</v>
      </c>
      <c r="AG33" s="86">
        <v>60009345</v>
      </c>
      <c r="AH33" s="86">
        <v>59261000</v>
      </c>
      <c r="AI33" s="87">
        <v>55418038</v>
      </c>
      <c r="AJ33" s="124">
        <f t="shared" si="15"/>
        <v>0.9351519211623158</v>
      </c>
      <c r="AK33" s="125">
        <f t="shared" si="16"/>
        <v>-0.2807627834781461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226273103</v>
      </c>
      <c r="E34" s="86">
        <v>39155000</v>
      </c>
      <c r="F34" s="87">
        <f t="shared" si="0"/>
        <v>265428103</v>
      </c>
      <c r="G34" s="85">
        <v>213673064</v>
      </c>
      <c r="H34" s="86">
        <v>24352000</v>
      </c>
      <c r="I34" s="87">
        <f t="shared" si="1"/>
        <v>238025064</v>
      </c>
      <c r="J34" s="85">
        <v>50720520</v>
      </c>
      <c r="K34" s="86">
        <v>5507454</v>
      </c>
      <c r="L34" s="86">
        <f t="shared" si="2"/>
        <v>56227974</v>
      </c>
      <c r="M34" s="104">
        <f t="shared" si="3"/>
        <v>0.21183881195880755</v>
      </c>
      <c r="N34" s="85">
        <v>35000870</v>
      </c>
      <c r="O34" s="86">
        <v>2702447</v>
      </c>
      <c r="P34" s="86">
        <f t="shared" si="4"/>
        <v>37703317</v>
      </c>
      <c r="Q34" s="104">
        <f t="shared" si="5"/>
        <v>0.14204719309620353</v>
      </c>
      <c r="R34" s="85">
        <v>14903731</v>
      </c>
      <c r="S34" s="86">
        <v>755578</v>
      </c>
      <c r="T34" s="86">
        <f t="shared" si="6"/>
        <v>15659309</v>
      </c>
      <c r="U34" s="104">
        <f t="shared" si="7"/>
        <v>0.06578848771993188</v>
      </c>
      <c r="V34" s="85">
        <v>22553700</v>
      </c>
      <c r="W34" s="86">
        <v>2086858</v>
      </c>
      <c r="X34" s="86">
        <f t="shared" si="8"/>
        <v>24640558</v>
      </c>
      <c r="Y34" s="104">
        <f t="shared" si="9"/>
        <v>0.1035208544256499</v>
      </c>
      <c r="Z34" s="85">
        <f t="shared" si="10"/>
        <v>123178821</v>
      </c>
      <c r="AA34" s="86">
        <f t="shared" si="11"/>
        <v>11052337</v>
      </c>
      <c r="AB34" s="86">
        <f t="shared" si="12"/>
        <v>134231158</v>
      </c>
      <c r="AC34" s="104">
        <f t="shared" si="13"/>
        <v>0.5639370734503825</v>
      </c>
      <c r="AD34" s="85">
        <v>18645733</v>
      </c>
      <c r="AE34" s="86">
        <v>10845918</v>
      </c>
      <c r="AF34" s="86">
        <f t="shared" si="14"/>
        <v>29491651</v>
      </c>
      <c r="AG34" s="86">
        <v>231100166</v>
      </c>
      <c r="AH34" s="86">
        <v>210617183</v>
      </c>
      <c r="AI34" s="87">
        <v>433960937</v>
      </c>
      <c r="AJ34" s="124">
        <f t="shared" si="15"/>
        <v>2.0604251316000175</v>
      </c>
      <c r="AK34" s="125">
        <f t="shared" si="16"/>
        <v>-0.1644903840751405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83613905</v>
      </c>
      <c r="E35" s="86">
        <v>13864000</v>
      </c>
      <c r="F35" s="87">
        <f t="shared" si="0"/>
        <v>97477905</v>
      </c>
      <c r="G35" s="85">
        <v>90782225</v>
      </c>
      <c r="H35" s="86">
        <v>4604600</v>
      </c>
      <c r="I35" s="87">
        <f t="shared" si="1"/>
        <v>95386825</v>
      </c>
      <c r="J35" s="85">
        <v>5316017</v>
      </c>
      <c r="K35" s="86">
        <v>2511635</v>
      </c>
      <c r="L35" s="86">
        <f t="shared" si="2"/>
        <v>7827652</v>
      </c>
      <c r="M35" s="104">
        <f t="shared" si="3"/>
        <v>0.08030180788148863</v>
      </c>
      <c r="N35" s="85">
        <v>15940934</v>
      </c>
      <c r="O35" s="86">
        <v>7577358</v>
      </c>
      <c r="P35" s="86">
        <f t="shared" si="4"/>
        <v>23518292</v>
      </c>
      <c r="Q35" s="104">
        <f t="shared" si="5"/>
        <v>0.24126792630596647</v>
      </c>
      <c r="R35" s="85">
        <v>7367713</v>
      </c>
      <c r="S35" s="86">
        <v>1105862</v>
      </c>
      <c r="T35" s="86">
        <f t="shared" si="6"/>
        <v>8473575</v>
      </c>
      <c r="U35" s="104">
        <f t="shared" si="7"/>
        <v>0.08883380907164067</v>
      </c>
      <c r="V35" s="85">
        <v>4174514</v>
      </c>
      <c r="W35" s="86">
        <v>3567733</v>
      </c>
      <c r="X35" s="86">
        <f t="shared" si="8"/>
        <v>7742247</v>
      </c>
      <c r="Y35" s="104">
        <f t="shared" si="9"/>
        <v>0.0811668382923952</v>
      </c>
      <c r="Z35" s="85">
        <f t="shared" si="10"/>
        <v>32799178</v>
      </c>
      <c r="AA35" s="86">
        <f t="shared" si="11"/>
        <v>14762588</v>
      </c>
      <c r="AB35" s="86">
        <f t="shared" si="12"/>
        <v>47561766</v>
      </c>
      <c r="AC35" s="104">
        <f t="shared" si="13"/>
        <v>0.4986198670518701</v>
      </c>
      <c r="AD35" s="85">
        <v>10843844</v>
      </c>
      <c r="AE35" s="86">
        <v>0</v>
      </c>
      <c r="AF35" s="86">
        <f t="shared" si="14"/>
        <v>10843844</v>
      </c>
      <c r="AG35" s="86">
        <v>95872143</v>
      </c>
      <c r="AH35" s="86">
        <v>105347099</v>
      </c>
      <c r="AI35" s="87">
        <v>69903563</v>
      </c>
      <c r="AJ35" s="124">
        <f t="shared" si="15"/>
        <v>0.663554703105778</v>
      </c>
      <c r="AK35" s="125">
        <f t="shared" si="16"/>
        <v>-0.28602375688916215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639921334</v>
      </c>
      <c r="E36" s="86">
        <v>91816543</v>
      </c>
      <c r="F36" s="87">
        <f t="shared" si="0"/>
        <v>731737877</v>
      </c>
      <c r="G36" s="85">
        <v>622460547</v>
      </c>
      <c r="H36" s="86">
        <v>91816543</v>
      </c>
      <c r="I36" s="87">
        <f t="shared" si="1"/>
        <v>714277090</v>
      </c>
      <c r="J36" s="85">
        <v>162802593</v>
      </c>
      <c r="K36" s="86">
        <v>2559660</v>
      </c>
      <c r="L36" s="86">
        <f t="shared" si="2"/>
        <v>165362253</v>
      </c>
      <c r="M36" s="104">
        <f t="shared" si="3"/>
        <v>0.2259856407569838</v>
      </c>
      <c r="N36" s="85">
        <v>149523895</v>
      </c>
      <c r="O36" s="86">
        <v>8471808</v>
      </c>
      <c r="P36" s="86">
        <f t="shared" si="4"/>
        <v>157995703</v>
      </c>
      <c r="Q36" s="104">
        <f t="shared" si="5"/>
        <v>0.2159184428825187</v>
      </c>
      <c r="R36" s="85">
        <v>155172726</v>
      </c>
      <c r="S36" s="86">
        <v>7714316</v>
      </c>
      <c r="T36" s="86">
        <f t="shared" si="6"/>
        <v>162887042</v>
      </c>
      <c r="U36" s="104">
        <f t="shared" si="7"/>
        <v>0.22804461221064784</v>
      </c>
      <c r="V36" s="85">
        <v>121921823</v>
      </c>
      <c r="W36" s="86">
        <v>25206087</v>
      </c>
      <c r="X36" s="86">
        <f t="shared" si="8"/>
        <v>147127910</v>
      </c>
      <c r="Y36" s="104">
        <f t="shared" si="9"/>
        <v>0.20598156102136778</v>
      </c>
      <c r="Z36" s="85">
        <f t="shared" si="10"/>
        <v>589421037</v>
      </c>
      <c r="AA36" s="86">
        <f t="shared" si="11"/>
        <v>43951871</v>
      </c>
      <c r="AB36" s="86">
        <f t="shared" si="12"/>
        <v>633372908</v>
      </c>
      <c r="AC36" s="104">
        <f t="shared" si="13"/>
        <v>0.8867327776115569</v>
      </c>
      <c r="AD36" s="85">
        <v>128420712</v>
      </c>
      <c r="AE36" s="86">
        <v>17319441</v>
      </c>
      <c r="AF36" s="86">
        <f t="shared" si="14"/>
        <v>145740153</v>
      </c>
      <c r="AG36" s="86">
        <v>683612975</v>
      </c>
      <c r="AH36" s="86">
        <v>702992583</v>
      </c>
      <c r="AI36" s="87">
        <v>570991172</v>
      </c>
      <c r="AJ36" s="124">
        <f t="shared" si="15"/>
        <v>0.8122292977307273</v>
      </c>
      <c r="AK36" s="125">
        <f t="shared" si="16"/>
        <v>0.009522132174514697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65815000</v>
      </c>
      <c r="E37" s="86">
        <v>1530000</v>
      </c>
      <c r="F37" s="87">
        <f t="shared" si="0"/>
        <v>67345000</v>
      </c>
      <c r="G37" s="85">
        <v>62307000</v>
      </c>
      <c r="H37" s="86">
        <v>740000</v>
      </c>
      <c r="I37" s="87">
        <f t="shared" si="1"/>
        <v>63047000</v>
      </c>
      <c r="J37" s="85">
        <v>24057851</v>
      </c>
      <c r="K37" s="86">
        <v>0</v>
      </c>
      <c r="L37" s="86">
        <f t="shared" si="2"/>
        <v>24057851</v>
      </c>
      <c r="M37" s="104">
        <f t="shared" si="3"/>
        <v>0.3572329200386072</v>
      </c>
      <c r="N37" s="85">
        <v>17427167</v>
      </c>
      <c r="O37" s="86">
        <v>0</v>
      </c>
      <c r="P37" s="86">
        <f t="shared" si="4"/>
        <v>17427167</v>
      </c>
      <c r="Q37" s="104">
        <f t="shared" si="5"/>
        <v>0.25877447471972675</v>
      </c>
      <c r="R37" s="85">
        <v>14477758</v>
      </c>
      <c r="S37" s="86">
        <v>0</v>
      </c>
      <c r="T37" s="86">
        <f t="shared" si="6"/>
        <v>14477758</v>
      </c>
      <c r="U37" s="104">
        <f t="shared" si="7"/>
        <v>0.22963436801116627</v>
      </c>
      <c r="V37" s="85">
        <v>733946</v>
      </c>
      <c r="W37" s="86">
        <v>2700</v>
      </c>
      <c r="X37" s="86">
        <f t="shared" si="8"/>
        <v>736646</v>
      </c>
      <c r="Y37" s="104">
        <f t="shared" si="9"/>
        <v>0.011684076958459562</v>
      </c>
      <c r="Z37" s="85">
        <f t="shared" si="10"/>
        <v>56696722</v>
      </c>
      <c r="AA37" s="86">
        <f t="shared" si="11"/>
        <v>2700</v>
      </c>
      <c r="AB37" s="86">
        <f t="shared" si="12"/>
        <v>56699422</v>
      </c>
      <c r="AC37" s="104">
        <f t="shared" si="13"/>
        <v>0.8993199041984551</v>
      </c>
      <c r="AD37" s="85">
        <v>1645029</v>
      </c>
      <c r="AE37" s="86">
        <v>533902</v>
      </c>
      <c r="AF37" s="86">
        <f t="shared" si="14"/>
        <v>2178931</v>
      </c>
      <c r="AG37" s="86">
        <v>64673000</v>
      </c>
      <c r="AH37" s="86">
        <v>67574970</v>
      </c>
      <c r="AI37" s="87">
        <v>60285899</v>
      </c>
      <c r="AJ37" s="124">
        <f t="shared" si="15"/>
        <v>0.8921335666149759</v>
      </c>
      <c r="AK37" s="125">
        <f t="shared" si="16"/>
        <v>-0.6619232091332861</v>
      </c>
    </row>
    <row r="38" spans="1:37" ht="16.5">
      <c r="A38" s="65"/>
      <c r="B38" s="66" t="s">
        <v>503</v>
      </c>
      <c r="C38" s="67"/>
      <c r="D38" s="88">
        <f>SUM(D32:D37)</f>
        <v>1270551044</v>
      </c>
      <c r="E38" s="89">
        <f>SUM(E32:E37)</f>
        <v>201570343</v>
      </c>
      <c r="F38" s="90">
        <f t="shared" si="0"/>
        <v>1472121387</v>
      </c>
      <c r="G38" s="88">
        <f>SUM(G32:G37)</f>
        <v>1247381600</v>
      </c>
      <c r="H38" s="89">
        <f>SUM(H32:H37)</f>
        <v>177817943</v>
      </c>
      <c r="I38" s="90">
        <f t="shared" si="1"/>
        <v>1425199543</v>
      </c>
      <c r="J38" s="88">
        <f>SUM(J32:J37)</f>
        <v>322309427</v>
      </c>
      <c r="K38" s="89">
        <f>SUM(K32:K37)</f>
        <v>23172149</v>
      </c>
      <c r="L38" s="89">
        <f t="shared" si="2"/>
        <v>345481576</v>
      </c>
      <c r="M38" s="105">
        <f t="shared" si="3"/>
        <v>0.23468280472716208</v>
      </c>
      <c r="N38" s="88">
        <f>SUM(N32:N37)</f>
        <v>283762601</v>
      </c>
      <c r="O38" s="89">
        <f>SUM(O32:O37)</f>
        <v>35399464</v>
      </c>
      <c r="P38" s="89">
        <f t="shared" si="4"/>
        <v>319162065</v>
      </c>
      <c r="Q38" s="105">
        <f t="shared" si="5"/>
        <v>0.21680417648874223</v>
      </c>
      <c r="R38" s="88">
        <f>SUM(R32:R37)</f>
        <v>250159848</v>
      </c>
      <c r="S38" s="89">
        <f>SUM(S32:S37)</f>
        <v>34345879</v>
      </c>
      <c r="T38" s="89">
        <f t="shared" si="6"/>
        <v>284505727</v>
      </c>
      <c r="U38" s="105">
        <f t="shared" si="7"/>
        <v>0.19962518820425976</v>
      </c>
      <c r="V38" s="88">
        <f>SUM(V32:V37)</f>
        <v>179720183</v>
      </c>
      <c r="W38" s="89">
        <f>SUM(W32:W37)</f>
        <v>36822596</v>
      </c>
      <c r="X38" s="89">
        <f t="shared" si="8"/>
        <v>216542779</v>
      </c>
      <c r="Y38" s="105">
        <f t="shared" si="9"/>
        <v>0.15193856892781785</v>
      </c>
      <c r="Z38" s="88">
        <f t="shared" si="10"/>
        <v>1035952059</v>
      </c>
      <c r="AA38" s="89">
        <f t="shared" si="11"/>
        <v>129740088</v>
      </c>
      <c r="AB38" s="89">
        <f t="shared" si="12"/>
        <v>1165692147</v>
      </c>
      <c r="AC38" s="105">
        <f t="shared" si="13"/>
        <v>0.8179150440549924</v>
      </c>
      <c r="AD38" s="88">
        <f>SUM(AD32:AD37)</f>
        <v>214771915</v>
      </c>
      <c r="AE38" s="89">
        <f>SUM(AE32:AE37)</f>
        <v>39438191</v>
      </c>
      <c r="AF38" s="89">
        <f t="shared" si="14"/>
        <v>254210106</v>
      </c>
      <c r="AG38" s="89">
        <f>SUM(AG32:AG37)</f>
        <v>1338181429</v>
      </c>
      <c r="AH38" s="89">
        <f>SUM(AH32:AH37)</f>
        <v>1348706635</v>
      </c>
      <c r="AI38" s="90">
        <f>SUM(AI32:AI37)</f>
        <v>1437108728</v>
      </c>
      <c r="AJ38" s="126">
        <f t="shared" si="15"/>
        <v>1.0655458279109007</v>
      </c>
      <c r="AK38" s="127">
        <f t="shared" si="16"/>
        <v>-0.14817399509679607</v>
      </c>
    </row>
    <row r="39" spans="1:37" ht="12.75">
      <c r="A39" s="62" t="s">
        <v>98</v>
      </c>
      <c r="B39" s="63" t="s">
        <v>88</v>
      </c>
      <c r="C39" s="64" t="s">
        <v>89</v>
      </c>
      <c r="D39" s="85">
        <v>1944728508</v>
      </c>
      <c r="E39" s="86">
        <v>232065602</v>
      </c>
      <c r="F39" s="87">
        <f t="shared" si="0"/>
        <v>2176794110</v>
      </c>
      <c r="G39" s="85">
        <v>1890114880</v>
      </c>
      <c r="H39" s="86">
        <v>313940936</v>
      </c>
      <c r="I39" s="87">
        <f t="shared" si="1"/>
        <v>2204055816</v>
      </c>
      <c r="J39" s="85">
        <v>639221402</v>
      </c>
      <c r="K39" s="86">
        <v>17876270</v>
      </c>
      <c r="L39" s="86">
        <f t="shared" si="2"/>
        <v>657097672</v>
      </c>
      <c r="M39" s="104">
        <f t="shared" si="3"/>
        <v>0.30186487044472937</v>
      </c>
      <c r="N39" s="85">
        <v>402486770</v>
      </c>
      <c r="O39" s="86">
        <v>58985300</v>
      </c>
      <c r="P39" s="86">
        <f t="shared" si="4"/>
        <v>461472070</v>
      </c>
      <c r="Q39" s="104">
        <f t="shared" si="5"/>
        <v>0.21199619563468958</v>
      </c>
      <c r="R39" s="85">
        <v>467388682</v>
      </c>
      <c r="S39" s="86">
        <v>69485174</v>
      </c>
      <c r="T39" s="86">
        <f t="shared" si="6"/>
        <v>536873856</v>
      </c>
      <c r="U39" s="104">
        <f t="shared" si="7"/>
        <v>0.24358451002131973</v>
      </c>
      <c r="V39" s="85">
        <v>378814710</v>
      </c>
      <c r="W39" s="86">
        <v>104047613</v>
      </c>
      <c r="X39" s="86">
        <f t="shared" si="8"/>
        <v>482862323</v>
      </c>
      <c r="Y39" s="104">
        <f t="shared" si="9"/>
        <v>0.21907899042063098</v>
      </c>
      <c r="Z39" s="85">
        <f t="shared" si="10"/>
        <v>1887911564</v>
      </c>
      <c r="AA39" s="86">
        <f t="shared" si="11"/>
        <v>250394357</v>
      </c>
      <c r="AB39" s="86">
        <f t="shared" si="12"/>
        <v>2138305921</v>
      </c>
      <c r="AC39" s="104">
        <f t="shared" si="13"/>
        <v>0.9701686797028012</v>
      </c>
      <c r="AD39" s="85">
        <v>399077366</v>
      </c>
      <c r="AE39" s="86">
        <v>62918046</v>
      </c>
      <c r="AF39" s="86">
        <f t="shared" si="14"/>
        <v>461995412</v>
      </c>
      <c r="AG39" s="86">
        <v>2024755698</v>
      </c>
      <c r="AH39" s="86">
        <v>2056811872</v>
      </c>
      <c r="AI39" s="87">
        <v>2004096160</v>
      </c>
      <c r="AJ39" s="124">
        <f t="shared" si="15"/>
        <v>0.9743701829430125</v>
      </c>
      <c r="AK39" s="125">
        <f t="shared" si="16"/>
        <v>0.04516692256675481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160459351</v>
      </c>
      <c r="E40" s="86">
        <v>37507000</v>
      </c>
      <c r="F40" s="87">
        <f t="shared" si="0"/>
        <v>197966351</v>
      </c>
      <c r="G40" s="85">
        <v>160459351</v>
      </c>
      <c r="H40" s="86">
        <v>37507000</v>
      </c>
      <c r="I40" s="87">
        <f t="shared" si="1"/>
        <v>197966351</v>
      </c>
      <c r="J40" s="85">
        <v>54293943</v>
      </c>
      <c r="K40" s="86">
        <v>16154230</v>
      </c>
      <c r="L40" s="86">
        <f t="shared" si="2"/>
        <v>70448173</v>
      </c>
      <c r="M40" s="104">
        <f t="shared" si="3"/>
        <v>0.3558593298514655</v>
      </c>
      <c r="N40" s="85">
        <v>49066586</v>
      </c>
      <c r="O40" s="86">
        <v>6668136</v>
      </c>
      <c r="P40" s="86">
        <f t="shared" si="4"/>
        <v>55734722</v>
      </c>
      <c r="Q40" s="104">
        <f t="shared" si="5"/>
        <v>0.28153634048646986</v>
      </c>
      <c r="R40" s="85">
        <v>31689351</v>
      </c>
      <c r="S40" s="86">
        <v>4690127</v>
      </c>
      <c r="T40" s="86">
        <f t="shared" si="6"/>
        <v>36379478</v>
      </c>
      <c r="U40" s="104">
        <f t="shared" si="7"/>
        <v>0.18376596737897138</v>
      </c>
      <c r="V40" s="85">
        <v>19819780</v>
      </c>
      <c r="W40" s="86">
        <v>3501258</v>
      </c>
      <c r="X40" s="86">
        <f t="shared" si="8"/>
        <v>23321038</v>
      </c>
      <c r="Y40" s="104">
        <f t="shared" si="9"/>
        <v>0.11780304017423648</v>
      </c>
      <c r="Z40" s="85">
        <f t="shared" si="10"/>
        <v>154869660</v>
      </c>
      <c r="AA40" s="86">
        <f t="shared" si="11"/>
        <v>31013751</v>
      </c>
      <c r="AB40" s="86">
        <f t="shared" si="12"/>
        <v>185883411</v>
      </c>
      <c r="AC40" s="104">
        <f t="shared" si="13"/>
        <v>0.9389646778911432</v>
      </c>
      <c r="AD40" s="85">
        <v>6240492</v>
      </c>
      <c r="AE40" s="86">
        <v>9359967</v>
      </c>
      <c r="AF40" s="86">
        <f t="shared" si="14"/>
        <v>15600459</v>
      </c>
      <c r="AG40" s="86">
        <v>252711342</v>
      </c>
      <c r="AH40" s="86">
        <v>252711342</v>
      </c>
      <c r="AI40" s="87">
        <v>121886552</v>
      </c>
      <c r="AJ40" s="124">
        <f t="shared" si="15"/>
        <v>0.4823153208533078</v>
      </c>
      <c r="AK40" s="125">
        <f t="shared" si="16"/>
        <v>0.49489434894191264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95884899</v>
      </c>
      <c r="E41" s="86">
        <v>41037080</v>
      </c>
      <c r="F41" s="87">
        <f t="shared" si="0"/>
        <v>136921979</v>
      </c>
      <c r="G41" s="85">
        <v>95884132</v>
      </c>
      <c r="H41" s="86">
        <v>41037080</v>
      </c>
      <c r="I41" s="87">
        <f t="shared" si="1"/>
        <v>136921212</v>
      </c>
      <c r="J41" s="85">
        <v>26110476</v>
      </c>
      <c r="K41" s="86">
        <v>1215135</v>
      </c>
      <c r="L41" s="86">
        <f t="shared" si="2"/>
        <v>27325611</v>
      </c>
      <c r="M41" s="104">
        <f t="shared" si="3"/>
        <v>0.1995706693663842</v>
      </c>
      <c r="N41" s="85">
        <v>14649814</v>
      </c>
      <c r="O41" s="86">
        <v>2468180</v>
      </c>
      <c r="P41" s="86">
        <f t="shared" si="4"/>
        <v>17117994</v>
      </c>
      <c r="Q41" s="104">
        <f t="shared" si="5"/>
        <v>0.12502005978163666</v>
      </c>
      <c r="R41" s="85">
        <v>49914610</v>
      </c>
      <c r="S41" s="86">
        <v>0</v>
      </c>
      <c r="T41" s="86">
        <f t="shared" si="6"/>
        <v>49914610</v>
      </c>
      <c r="U41" s="104">
        <f t="shared" si="7"/>
        <v>0.3645498697455293</v>
      </c>
      <c r="V41" s="85">
        <v>22972695</v>
      </c>
      <c r="W41" s="86">
        <v>3167792</v>
      </c>
      <c r="X41" s="86">
        <f t="shared" si="8"/>
        <v>26140487</v>
      </c>
      <c r="Y41" s="104">
        <f t="shared" si="9"/>
        <v>0.19091626942361567</v>
      </c>
      <c r="Z41" s="85">
        <f t="shared" si="10"/>
        <v>113647595</v>
      </c>
      <c r="AA41" s="86">
        <f t="shared" si="11"/>
        <v>6851107</v>
      </c>
      <c r="AB41" s="86">
        <f t="shared" si="12"/>
        <v>120498702</v>
      </c>
      <c r="AC41" s="104">
        <f t="shared" si="13"/>
        <v>0.8800586865970774</v>
      </c>
      <c r="AD41" s="85">
        <v>11234423</v>
      </c>
      <c r="AE41" s="86">
        <v>1051742</v>
      </c>
      <c r="AF41" s="86">
        <f t="shared" si="14"/>
        <v>12286165</v>
      </c>
      <c r="AG41" s="86">
        <v>135806194</v>
      </c>
      <c r="AH41" s="86">
        <v>135806194</v>
      </c>
      <c r="AI41" s="87">
        <v>95659449</v>
      </c>
      <c r="AJ41" s="124">
        <f t="shared" si="15"/>
        <v>0.7043820770060016</v>
      </c>
      <c r="AK41" s="125">
        <f t="shared" si="16"/>
        <v>1.1276360035861477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280838572</v>
      </c>
      <c r="E42" s="86">
        <v>60410694</v>
      </c>
      <c r="F42" s="87">
        <f t="shared" si="0"/>
        <v>341249266</v>
      </c>
      <c r="G42" s="85">
        <v>280838572</v>
      </c>
      <c r="H42" s="86">
        <v>60410694</v>
      </c>
      <c r="I42" s="87">
        <f t="shared" si="1"/>
        <v>341249266</v>
      </c>
      <c r="J42" s="85">
        <v>30946111</v>
      </c>
      <c r="K42" s="86">
        <v>12803537</v>
      </c>
      <c r="L42" s="86">
        <f t="shared" si="2"/>
        <v>43749648</v>
      </c>
      <c r="M42" s="104">
        <f t="shared" si="3"/>
        <v>0.12820437246010077</v>
      </c>
      <c r="N42" s="85">
        <v>39014277</v>
      </c>
      <c r="O42" s="86">
        <v>25840497</v>
      </c>
      <c r="P42" s="86">
        <f t="shared" si="4"/>
        <v>64854774</v>
      </c>
      <c r="Q42" s="104">
        <f t="shared" si="5"/>
        <v>0.1900510285639706</v>
      </c>
      <c r="R42" s="85">
        <v>78759223</v>
      </c>
      <c r="S42" s="86">
        <v>2723940</v>
      </c>
      <c r="T42" s="86">
        <f t="shared" si="6"/>
        <v>81483163</v>
      </c>
      <c r="U42" s="104">
        <f t="shared" si="7"/>
        <v>0.23877901322724018</v>
      </c>
      <c r="V42" s="85">
        <v>141311007</v>
      </c>
      <c r="W42" s="86">
        <v>6737727</v>
      </c>
      <c r="X42" s="86">
        <f t="shared" si="8"/>
        <v>148048734</v>
      </c>
      <c r="Y42" s="104">
        <f t="shared" si="9"/>
        <v>0.4338433771165972</v>
      </c>
      <c r="Z42" s="85">
        <f t="shared" si="10"/>
        <v>290030618</v>
      </c>
      <c r="AA42" s="86">
        <f t="shared" si="11"/>
        <v>48105701</v>
      </c>
      <c r="AB42" s="86">
        <f t="shared" si="12"/>
        <v>338136319</v>
      </c>
      <c r="AC42" s="104">
        <f t="shared" si="13"/>
        <v>0.9908777913679088</v>
      </c>
      <c r="AD42" s="85">
        <v>46036691</v>
      </c>
      <c r="AE42" s="86">
        <v>10832107</v>
      </c>
      <c r="AF42" s="86">
        <f t="shared" si="14"/>
        <v>56868798</v>
      </c>
      <c r="AG42" s="86">
        <v>309452584</v>
      </c>
      <c r="AH42" s="86">
        <v>320762618</v>
      </c>
      <c r="AI42" s="87">
        <v>415255262</v>
      </c>
      <c r="AJ42" s="124">
        <f t="shared" si="15"/>
        <v>1.2945874571955265</v>
      </c>
      <c r="AK42" s="125">
        <f t="shared" si="16"/>
        <v>1.60333854779206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125558260</v>
      </c>
      <c r="E43" s="86">
        <v>10086900</v>
      </c>
      <c r="F43" s="87">
        <f t="shared" si="0"/>
        <v>135645160</v>
      </c>
      <c r="G43" s="85">
        <v>125687170</v>
      </c>
      <c r="H43" s="86">
        <v>14049710</v>
      </c>
      <c r="I43" s="87">
        <f t="shared" si="1"/>
        <v>139736880</v>
      </c>
      <c r="J43" s="85">
        <v>48451030</v>
      </c>
      <c r="K43" s="86">
        <v>1027949</v>
      </c>
      <c r="L43" s="86">
        <f t="shared" si="2"/>
        <v>49478979</v>
      </c>
      <c r="M43" s="104">
        <f t="shared" si="3"/>
        <v>0.36476774401681566</v>
      </c>
      <c r="N43" s="85">
        <v>1746803</v>
      </c>
      <c r="O43" s="86">
        <v>426793</v>
      </c>
      <c r="P43" s="86">
        <f t="shared" si="4"/>
        <v>2173596</v>
      </c>
      <c r="Q43" s="104">
        <f t="shared" si="5"/>
        <v>0.01602413237597272</v>
      </c>
      <c r="R43" s="85">
        <v>40977409</v>
      </c>
      <c r="S43" s="86">
        <v>693266</v>
      </c>
      <c r="T43" s="86">
        <f t="shared" si="6"/>
        <v>41670675</v>
      </c>
      <c r="U43" s="104">
        <f t="shared" si="7"/>
        <v>0.2982081394689791</v>
      </c>
      <c r="V43" s="85">
        <v>32883536</v>
      </c>
      <c r="W43" s="86">
        <v>1504593</v>
      </c>
      <c r="X43" s="86">
        <f t="shared" si="8"/>
        <v>34388129</v>
      </c>
      <c r="Y43" s="104">
        <f t="shared" si="9"/>
        <v>0.24609200520292138</v>
      </c>
      <c r="Z43" s="85">
        <f t="shared" si="10"/>
        <v>124058778</v>
      </c>
      <c r="AA43" s="86">
        <f t="shared" si="11"/>
        <v>3652601</v>
      </c>
      <c r="AB43" s="86">
        <f t="shared" si="12"/>
        <v>127711379</v>
      </c>
      <c r="AC43" s="104">
        <f t="shared" si="13"/>
        <v>0.9139418240911061</v>
      </c>
      <c r="AD43" s="85">
        <v>-9612021</v>
      </c>
      <c r="AE43" s="86">
        <v>3924649</v>
      </c>
      <c r="AF43" s="86">
        <f t="shared" si="14"/>
        <v>-5687372</v>
      </c>
      <c r="AG43" s="86">
        <v>138680985</v>
      </c>
      <c r="AH43" s="86">
        <v>132993005</v>
      </c>
      <c r="AI43" s="87">
        <v>115887628</v>
      </c>
      <c r="AJ43" s="124">
        <f t="shared" si="15"/>
        <v>0.8713813782912868</v>
      </c>
      <c r="AK43" s="125">
        <f t="shared" si="16"/>
        <v>-7.046400516794049</v>
      </c>
    </row>
    <row r="44" spans="1:37" ht="16.5">
      <c r="A44" s="65"/>
      <c r="B44" s="66" t="s">
        <v>512</v>
      </c>
      <c r="C44" s="67"/>
      <c r="D44" s="88">
        <f>SUM(D39:D43)</f>
        <v>2607469590</v>
      </c>
      <c r="E44" s="89">
        <f>SUM(E39:E43)</f>
        <v>381107276</v>
      </c>
      <c r="F44" s="90">
        <f t="shared" si="0"/>
        <v>2988576866</v>
      </c>
      <c r="G44" s="88">
        <f>SUM(G39:G43)</f>
        <v>2552984105</v>
      </c>
      <c r="H44" s="89">
        <f>SUM(H39:H43)</f>
        <v>466945420</v>
      </c>
      <c r="I44" s="90">
        <f t="shared" si="1"/>
        <v>3019929525</v>
      </c>
      <c r="J44" s="88">
        <f>SUM(J39:J43)</f>
        <v>799022962</v>
      </c>
      <c r="K44" s="89">
        <f>SUM(K39:K43)</f>
        <v>49077121</v>
      </c>
      <c r="L44" s="89">
        <f t="shared" si="2"/>
        <v>848100083</v>
      </c>
      <c r="M44" s="105">
        <f t="shared" si="3"/>
        <v>0.2837805822057113</v>
      </c>
      <c r="N44" s="88">
        <f>SUM(N39:N43)</f>
        <v>506964250</v>
      </c>
      <c r="O44" s="89">
        <f>SUM(O39:O43)</f>
        <v>94388906</v>
      </c>
      <c r="P44" s="89">
        <f t="shared" si="4"/>
        <v>601353156</v>
      </c>
      <c r="Q44" s="105">
        <f t="shared" si="5"/>
        <v>0.2012172291237966</v>
      </c>
      <c r="R44" s="88">
        <f>SUM(R39:R43)</f>
        <v>668729275</v>
      </c>
      <c r="S44" s="89">
        <f>SUM(S39:S43)</f>
        <v>77592507</v>
      </c>
      <c r="T44" s="89">
        <f t="shared" si="6"/>
        <v>746321782</v>
      </c>
      <c r="U44" s="105">
        <f t="shared" si="7"/>
        <v>0.2471321849803763</v>
      </c>
      <c r="V44" s="88">
        <f>SUM(V39:V43)</f>
        <v>595801728</v>
      </c>
      <c r="W44" s="89">
        <f>SUM(W39:W43)</f>
        <v>118958983</v>
      </c>
      <c r="X44" s="89">
        <f t="shared" si="8"/>
        <v>714760711</v>
      </c>
      <c r="Y44" s="105">
        <f t="shared" si="9"/>
        <v>0.23668125533492376</v>
      </c>
      <c r="Z44" s="88">
        <f t="shared" si="10"/>
        <v>2570518215</v>
      </c>
      <c r="AA44" s="89">
        <f t="shared" si="11"/>
        <v>340017517</v>
      </c>
      <c r="AB44" s="89">
        <f t="shared" si="12"/>
        <v>2910535732</v>
      </c>
      <c r="AC44" s="105">
        <f t="shared" si="13"/>
        <v>0.9637760444095131</v>
      </c>
      <c r="AD44" s="88">
        <f>SUM(AD39:AD43)</f>
        <v>452976951</v>
      </c>
      <c r="AE44" s="89">
        <f>SUM(AE39:AE43)</f>
        <v>88086511</v>
      </c>
      <c r="AF44" s="89">
        <f t="shared" si="14"/>
        <v>541063462</v>
      </c>
      <c r="AG44" s="89">
        <f>SUM(AG39:AG43)</f>
        <v>2861406803</v>
      </c>
      <c r="AH44" s="89">
        <f>SUM(AH39:AH43)</f>
        <v>2899085031</v>
      </c>
      <c r="AI44" s="90">
        <f>SUM(AI39:AI43)</f>
        <v>2752785051</v>
      </c>
      <c r="AJ44" s="126">
        <f t="shared" si="15"/>
        <v>0.9495358092516742</v>
      </c>
      <c r="AK44" s="127">
        <f t="shared" si="16"/>
        <v>0.3210293453524682</v>
      </c>
    </row>
    <row r="45" spans="1:37" ht="16.5">
      <c r="A45" s="68"/>
      <c r="B45" s="69" t="s">
        <v>513</v>
      </c>
      <c r="C45" s="70"/>
      <c r="D45" s="91">
        <f>SUM(D9:D12,D14:D20,D22:D30,D32:D37,D39:D43)</f>
        <v>6304116539</v>
      </c>
      <c r="E45" s="92">
        <f>SUM(E9:E12,E14:E20,E22:E30,E32:E37,E39:E43)</f>
        <v>1391803486</v>
      </c>
      <c r="F45" s="93">
        <f t="shared" si="0"/>
        <v>7695920025</v>
      </c>
      <c r="G45" s="91">
        <f>SUM(G9:G12,G14:G20,G22:G30,G32:G37,G39:G43)</f>
        <v>6260322968</v>
      </c>
      <c r="H45" s="92">
        <f>SUM(H9:H12,H14:H20,H22:H30,H32:H37,H39:H43)</f>
        <v>1437911388</v>
      </c>
      <c r="I45" s="93">
        <f t="shared" si="1"/>
        <v>7698234356</v>
      </c>
      <c r="J45" s="91">
        <f>SUM(J9:J12,J14:J20,J22:J30,J32:J37,J39:J43)</f>
        <v>4644829725</v>
      </c>
      <c r="K45" s="92">
        <f>SUM(K9:K12,K14:K20,K22:K30,K32:K37,K39:K43)</f>
        <v>196046025</v>
      </c>
      <c r="L45" s="92">
        <f t="shared" si="2"/>
        <v>4840875750</v>
      </c>
      <c r="M45" s="106">
        <f t="shared" si="3"/>
        <v>0.6290184583876312</v>
      </c>
      <c r="N45" s="91">
        <f>SUM(N9:N12,N14:N20,N22:N30,N32:N37,N39:N43)</f>
        <v>1681482501</v>
      </c>
      <c r="O45" s="92">
        <f>SUM(O9:O12,O14:O20,O22:O30,O32:O37,O39:O43)</f>
        <v>290248627</v>
      </c>
      <c r="P45" s="92">
        <f t="shared" si="4"/>
        <v>1971731128</v>
      </c>
      <c r="Q45" s="106">
        <f t="shared" si="5"/>
        <v>0.2562047320651568</v>
      </c>
      <c r="R45" s="91">
        <f>SUM(R9:R12,R14:R20,R22:R30,R32:R37,R39:R43)</f>
        <v>2771870427</v>
      </c>
      <c r="S45" s="92">
        <f>SUM(S9:S12,S14:S20,S22:S30,S32:S37,S39:S43)</f>
        <v>216705388</v>
      </c>
      <c r="T45" s="92">
        <f t="shared" si="6"/>
        <v>2988575815</v>
      </c>
      <c r="U45" s="106">
        <f t="shared" si="7"/>
        <v>0.38821574880617987</v>
      </c>
      <c r="V45" s="91">
        <f>SUM(V9:V12,V14:V20,V22:V30,V32:V37,V39:V43)</f>
        <v>1096609017</v>
      </c>
      <c r="W45" s="92">
        <f>SUM(W9:W12,W14:W20,W22:W30,W32:W37,W39:W43)</f>
        <v>342700241</v>
      </c>
      <c r="X45" s="92">
        <f t="shared" si="8"/>
        <v>1439309258</v>
      </c>
      <c r="Y45" s="106">
        <f t="shared" si="9"/>
        <v>0.18696615242405593</v>
      </c>
      <c r="Z45" s="91">
        <f t="shared" si="10"/>
        <v>10194791670</v>
      </c>
      <c r="AA45" s="92">
        <f t="shared" si="11"/>
        <v>1045700281</v>
      </c>
      <c r="AB45" s="92">
        <f t="shared" si="12"/>
        <v>11240491951</v>
      </c>
      <c r="AC45" s="106">
        <f t="shared" si="13"/>
        <v>1.4601389657927426</v>
      </c>
      <c r="AD45" s="91">
        <f>SUM(AD9:AD12,AD14:AD20,AD22:AD30,AD32:AD37,AD39:AD43)</f>
        <v>1230036456</v>
      </c>
      <c r="AE45" s="92">
        <f>SUM(AE9:AE12,AE14:AE20,AE22:AE30,AE32:AE37,AE39:AE43)</f>
        <v>264235990</v>
      </c>
      <c r="AF45" s="92">
        <f t="shared" si="14"/>
        <v>1494272446</v>
      </c>
      <c r="AG45" s="92">
        <f>SUM(AG9:AG12,AG14:AG20,AG22:AG30,AG32:AG37,AG39:AG43)</f>
        <v>7739646719</v>
      </c>
      <c r="AH45" s="92">
        <f>SUM(AH9:AH12,AH14:AH20,AH22:AH30,AH32:AH37,AH39:AH43)</f>
        <v>7392058898</v>
      </c>
      <c r="AI45" s="93">
        <f>SUM(AI9:AI12,AI14:AI20,AI22:AI30,AI32:AI37,AI39:AI43)</f>
        <v>7264236593</v>
      </c>
      <c r="AJ45" s="128">
        <f t="shared" si="15"/>
        <v>0.982708159287721</v>
      </c>
      <c r="AK45" s="129">
        <f t="shared" si="16"/>
        <v>-0.03678257478890834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391858616</v>
      </c>
      <c r="E9" s="86">
        <v>208438041</v>
      </c>
      <c r="F9" s="87">
        <f>$D9+$E9</f>
        <v>600296657</v>
      </c>
      <c r="G9" s="85">
        <v>391858616</v>
      </c>
      <c r="H9" s="86">
        <v>230172443</v>
      </c>
      <c r="I9" s="87">
        <f>$G9+$H9</f>
        <v>622031059</v>
      </c>
      <c r="J9" s="85">
        <v>146713188</v>
      </c>
      <c r="K9" s="86">
        <v>18574511</v>
      </c>
      <c r="L9" s="86">
        <f>$J9+$K9</f>
        <v>165287699</v>
      </c>
      <c r="M9" s="104">
        <f>IF($F9=0,0,$L9/$F9)</f>
        <v>0.27534336077437127</v>
      </c>
      <c r="N9" s="85">
        <v>85467328</v>
      </c>
      <c r="O9" s="86">
        <v>64531800</v>
      </c>
      <c r="P9" s="86">
        <f>$N9+$O9</f>
        <v>149999128</v>
      </c>
      <c r="Q9" s="104">
        <f>IF($F9=0,0,$P9/$F9)</f>
        <v>0.24987500138618962</v>
      </c>
      <c r="R9" s="85">
        <v>94390461</v>
      </c>
      <c r="S9" s="86">
        <v>18182672</v>
      </c>
      <c r="T9" s="86">
        <f>$R9+$S9</f>
        <v>112573133</v>
      </c>
      <c r="U9" s="104">
        <f>IF($I9=0,0,$T9/$I9)</f>
        <v>0.18097670746694983</v>
      </c>
      <c r="V9" s="85">
        <v>55314859</v>
      </c>
      <c r="W9" s="86">
        <v>14619356</v>
      </c>
      <c r="X9" s="86">
        <f>$V9+$W9</f>
        <v>69934215</v>
      </c>
      <c r="Y9" s="104">
        <f>IF($I9=0,0,$X9/$I9)</f>
        <v>0.11242881523059124</v>
      </c>
      <c r="Z9" s="85">
        <f>$J9+$N9+$R9+$V9</f>
        <v>381885836</v>
      </c>
      <c r="AA9" s="86">
        <f>$K9+$O9+$S9+$W9</f>
        <v>115908339</v>
      </c>
      <c r="AB9" s="86">
        <f>$Z9+$AA9</f>
        <v>497794175</v>
      </c>
      <c r="AC9" s="104">
        <f>IF($I9=0,0,$AB9/$I9)</f>
        <v>0.8002722175967744</v>
      </c>
      <c r="AD9" s="85">
        <v>32450525</v>
      </c>
      <c r="AE9" s="86">
        <v>33405095</v>
      </c>
      <c r="AF9" s="86">
        <f>$AD9+$AE9</f>
        <v>65855620</v>
      </c>
      <c r="AG9" s="86">
        <v>532091494</v>
      </c>
      <c r="AH9" s="86">
        <v>529858849</v>
      </c>
      <c r="AI9" s="87">
        <v>596110196</v>
      </c>
      <c r="AJ9" s="124">
        <f>IF($AH9=0,0,$AI9/$AH9)</f>
        <v>1.125035841384995</v>
      </c>
      <c r="AK9" s="125">
        <f>IF($AF9=0,0,(($X9/$AF9)-1))</f>
        <v>0.06193237570309118</v>
      </c>
    </row>
    <row r="10" spans="1:37" ht="12.75">
      <c r="A10" s="62" t="s">
        <v>98</v>
      </c>
      <c r="B10" s="63" t="s">
        <v>74</v>
      </c>
      <c r="C10" s="64" t="s">
        <v>75</v>
      </c>
      <c r="D10" s="85">
        <v>1688184792</v>
      </c>
      <c r="E10" s="86">
        <v>301005000</v>
      </c>
      <c r="F10" s="87">
        <f aca="true" t="shared" si="0" ref="F10:F35">$D10+$E10</f>
        <v>1989189792</v>
      </c>
      <c r="G10" s="85">
        <v>1692114582</v>
      </c>
      <c r="H10" s="86">
        <v>311487130</v>
      </c>
      <c r="I10" s="87">
        <f aca="true" t="shared" si="1" ref="I10:I35">$G10+$H10</f>
        <v>2003601712</v>
      </c>
      <c r="J10" s="85">
        <v>507869649</v>
      </c>
      <c r="K10" s="86">
        <v>12861696</v>
      </c>
      <c r="L10" s="86">
        <f aca="true" t="shared" si="2" ref="L10:L35">$J10+$K10</f>
        <v>520731345</v>
      </c>
      <c r="M10" s="104">
        <f aca="true" t="shared" si="3" ref="M10:M35">IF($F10=0,0,$L10/$F10)</f>
        <v>0.26178062399789354</v>
      </c>
      <c r="N10" s="85">
        <v>457244368</v>
      </c>
      <c r="O10" s="86">
        <v>53424346</v>
      </c>
      <c r="P10" s="86">
        <f aca="true" t="shared" si="4" ref="P10:P35">$N10+$O10</f>
        <v>510668714</v>
      </c>
      <c r="Q10" s="104">
        <f aca="true" t="shared" si="5" ref="Q10:Q35">IF($F10=0,0,$P10/$F10)</f>
        <v>0.2567219659249086</v>
      </c>
      <c r="R10" s="85">
        <v>515086272</v>
      </c>
      <c r="S10" s="86">
        <v>51149218</v>
      </c>
      <c r="T10" s="86">
        <f aca="true" t="shared" si="6" ref="T10:T35">$R10+$S10</f>
        <v>566235490</v>
      </c>
      <c r="U10" s="104">
        <f aca="true" t="shared" si="7" ref="U10:U35">IF($I10=0,0,$T10/$I10)</f>
        <v>0.2826088072338401</v>
      </c>
      <c r="V10" s="85">
        <v>236549128</v>
      </c>
      <c r="W10" s="86">
        <v>49348578</v>
      </c>
      <c r="X10" s="86">
        <f aca="true" t="shared" si="8" ref="X10:X35">$V10+$W10</f>
        <v>285897706</v>
      </c>
      <c r="Y10" s="104">
        <f aca="true" t="shared" si="9" ref="Y10:Y35">IF($I10=0,0,$X10/$I10)</f>
        <v>0.1426918854619146</v>
      </c>
      <c r="Z10" s="85">
        <f aca="true" t="shared" si="10" ref="Z10:Z35">$J10+$N10+$R10+$V10</f>
        <v>1716749417</v>
      </c>
      <c r="AA10" s="86">
        <f aca="true" t="shared" si="11" ref="AA10:AA35">$K10+$O10+$S10+$W10</f>
        <v>166783838</v>
      </c>
      <c r="AB10" s="86">
        <f aca="true" t="shared" si="12" ref="AB10:AB35">$Z10+$AA10</f>
        <v>1883533255</v>
      </c>
      <c r="AC10" s="104">
        <f aca="true" t="shared" si="13" ref="AC10:AC35">IF($I10=0,0,$AB10/$I10)</f>
        <v>0.9400736901546428</v>
      </c>
      <c r="AD10" s="85">
        <v>433893609</v>
      </c>
      <c r="AE10" s="86">
        <v>99607408</v>
      </c>
      <c r="AF10" s="86">
        <f aca="true" t="shared" si="14" ref="AF10:AF35">$AD10+$AE10</f>
        <v>533501017</v>
      </c>
      <c r="AG10" s="86">
        <v>1849211000</v>
      </c>
      <c r="AH10" s="86">
        <v>1841283051</v>
      </c>
      <c r="AI10" s="87">
        <v>1870116724</v>
      </c>
      <c r="AJ10" s="124">
        <f aca="true" t="shared" si="15" ref="AJ10:AJ35">IF($AH10=0,0,$AI10/$AH10)</f>
        <v>1.015659554887197</v>
      </c>
      <c r="AK10" s="125">
        <f aca="true" t="shared" si="16" ref="AK10:AK35">IF($AF10=0,0,(($X10/$AF10)-1))</f>
        <v>-0.4641102886594872</v>
      </c>
    </row>
    <row r="11" spans="1:37" ht="12.75">
      <c r="A11" s="62" t="s">
        <v>98</v>
      </c>
      <c r="B11" s="63" t="s">
        <v>86</v>
      </c>
      <c r="C11" s="64" t="s">
        <v>87</v>
      </c>
      <c r="D11" s="85">
        <v>4717777738</v>
      </c>
      <c r="E11" s="86">
        <v>581218800</v>
      </c>
      <c r="F11" s="87">
        <f t="shared" si="0"/>
        <v>5298996538</v>
      </c>
      <c r="G11" s="85">
        <v>4787918522</v>
      </c>
      <c r="H11" s="86">
        <v>624207647</v>
      </c>
      <c r="I11" s="87">
        <f t="shared" si="1"/>
        <v>5412126169</v>
      </c>
      <c r="J11" s="85">
        <v>1032225813</v>
      </c>
      <c r="K11" s="86">
        <v>72999055</v>
      </c>
      <c r="L11" s="86">
        <f t="shared" si="2"/>
        <v>1105224868</v>
      </c>
      <c r="M11" s="104">
        <f t="shared" si="3"/>
        <v>0.2085724835021585</v>
      </c>
      <c r="N11" s="85">
        <v>833290186</v>
      </c>
      <c r="O11" s="86">
        <v>157126903</v>
      </c>
      <c r="P11" s="86">
        <f t="shared" si="4"/>
        <v>990417089</v>
      </c>
      <c r="Q11" s="104">
        <f t="shared" si="5"/>
        <v>0.18690653634089996</v>
      </c>
      <c r="R11" s="85">
        <v>0</v>
      </c>
      <c r="S11" s="86">
        <v>104388056</v>
      </c>
      <c r="T11" s="86">
        <f t="shared" si="6"/>
        <v>104388056</v>
      </c>
      <c r="U11" s="104">
        <f t="shared" si="7"/>
        <v>0.01928780903112017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1865515999</v>
      </c>
      <c r="AA11" s="86">
        <f t="shared" si="11"/>
        <v>334514014</v>
      </c>
      <c r="AB11" s="86">
        <f t="shared" si="12"/>
        <v>2200030013</v>
      </c>
      <c r="AC11" s="104">
        <f t="shared" si="13"/>
        <v>0.4065001340141522</v>
      </c>
      <c r="AD11" s="85">
        <v>942988419</v>
      </c>
      <c r="AE11" s="86">
        <v>176746427</v>
      </c>
      <c r="AF11" s="86">
        <f t="shared" si="14"/>
        <v>1119734846</v>
      </c>
      <c r="AG11" s="86">
        <v>4543775815</v>
      </c>
      <c r="AH11" s="86">
        <v>4965931814</v>
      </c>
      <c r="AI11" s="87">
        <v>4270368046</v>
      </c>
      <c r="AJ11" s="124">
        <f t="shared" si="15"/>
        <v>0.8599328798597153</v>
      </c>
      <c r="AK11" s="125">
        <f t="shared" si="16"/>
        <v>-1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197732352</v>
      </c>
      <c r="E12" s="86">
        <v>44926700</v>
      </c>
      <c r="F12" s="87">
        <f t="shared" si="0"/>
        <v>242659052</v>
      </c>
      <c r="G12" s="85">
        <v>211061709</v>
      </c>
      <c r="H12" s="86">
        <v>44926700</v>
      </c>
      <c r="I12" s="87">
        <f t="shared" si="1"/>
        <v>255988409</v>
      </c>
      <c r="J12" s="85">
        <v>60475388</v>
      </c>
      <c r="K12" s="86">
        <v>0</v>
      </c>
      <c r="L12" s="86">
        <f t="shared" si="2"/>
        <v>60475388</v>
      </c>
      <c r="M12" s="104">
        <f t="shared" si="3"/>
        <v>0.24921958402771638</v>
      </c>
      <c r="N12" s="85">
        <v>54532867</v>
      </c>
      <c r="O12" s="86">
        <v>5715571</v>
      </c>
      <c r="P12" s="86">
        <f t="shared" si="4"/>
        <v>60248438</v>
      </c>
      <c r="Q12" s="104">
        <f t="shared" si="5"/>
        <v>0.2482843211635064</v>
      </c>
      <c r="R12" s="85">
        <v>18914282</v>
      </c>
      <c r="S12" s="86">
        <v>8360560</v>
      </c>
      <c r="T12" s="86">
        <f t="shared" si="6"/>
        <v>27274842</v>
      </c>
      <c r="U12" s="104">
        <f t="shared" si="7"/>
        <v>0.10654717573560138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133922537</v>
      </c>
      <c r="AA12" s="86">
        <f t="shared" si="11"/>
        <v>14076131</v>
      </c>
      <c r="AB12" s="86">
        <f t="shared" si="12"/>
        <v>147998668</v>
      </c>
      <c r="AC12" s="104">
        <f t="shared" si="13"/>
        <v>0.5781459737889929</v>
      </c>
      <c r="AD12" s="85">
        <v>62741813</v>
      </c>
      <c r="AE12" s="86">
        <v>115257</v>
      </c>
      <c r="AF12" s="86">
        <f t="shared" si="14"/>
        <v>62857070</v>
      </c>
      <c r="AG12" s="86">
        <v>198359250</v>
      </c>
      <c r="AH12" s="86">
        <v>214040531</v>
      </c>
      <c r="AI12" s="87">
        <v>239528127</v>
      </c>
      <c r="AJ12" s="124">
        <f t="shared" si="15"/>
        <v>1.1190783627798044</v>
      </c>
      <c r="AK12" s="125">
        <f t="shared" si="16"/>
        <v>-1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744959217</v>
      </c>
      <c r="E13" s="86">
        <v>214679913</v>
      </c>
      <c r="F13" s="87">
        <f t="shared" si="0"/>
        <v>959639130</v>
      </c>
      <c r="G13" s="85">
        <v>744959217</v>
      </c>
      <c r="H13" s="86">
        <v>254839217</v>
      </c>
      <c r="I13" s="87">
        <f t="shared" si="1"/>
        <v>999798434</v>
      </c>
      <c r="J13" s="85">
        <v>221743045</v>
      </c>
      <c r="K13" s="86">
        <v>13091650</v>
      </c>
      <c r="L13" s="86">
        <f t="shared" si="2"/>
        <v>234834695</v>
      </c>
      <c r="M13" s="104">
        <f t="shared" si="3"/>
        <v>0.2447114625265437</v>
      </c>
      <c r="N13" s="85">
        <v>262794384</v>
      </c>
      <c r="O13" s="86">
        <v>66357935</v>
      </c>
      <c r="P13" s="86">
        <f t="shared" si="4"/>
        <v>329152319</v>
      </c>
      <c r="Q13" s="104">
        <f t="shared" si="5"/>
        <v>0.34299593327337535</v>
      </c>
      <c r="R13" s="85">
        <v>255963905</v>
      </c>
      <c r="S13" s="86">
        <v>37326476</v>
      </c>
      <c r="T13" s="86">
        <f t="shared" si="6"/>
        <v>293290381</v>
      </c>
      <c r="U13" s="104">
        <f t="shared" si="7"/>
        <v>0.2933495102873906</v>
      </c>
      <c r="V13" s="85">
        <v>81864614</v>
      </c>
      <c r="W13" s="86">
        <v>17156133</v>
      </c>
      <c r="X13" s="86">
        <f t="shared" si="8"/>
        <v>99020747</v>
      </c>
      <c r="Y13" s="104">
        <f t="shared" si="9"/>
        <v>0.0990407102398002</v>
      </c>
      <c r="Z13" s="85">
        <f t="shared" si="10"/>
        <v>822365948</v>
      </c>
      <c r="AA13" s="86">
        <f t="shared" si="11"/>
        <v>133932194</v>
      </c>
      <c r="AB13" s="86">
        <f t="shared" si="12"/>
        <v>956298142</v>
      </c>
      <c r="AC13" s="104">
        <f t="shared" si="13"/>
        <v>0.9564909380524195</v>
      </c>
      <c r="AD13" s="85">
        <v>164963701</v>
      </c>
      <c r="AE13" s="86">
        <v>67065418</v>
      </c>
      <c r="AF13" s="86">
        <f t="shared" si="14"/>
        <v>232029119</v>
      </c>
      <c r="AG13" s="86">
        <v>839912399</v>
      </c>
      <c r="AH13" s="86">
        <v>894866446</v>
      </c>
      <c r="AI13" s="87">
        <v>790284407</v>
      </c>
      <c r="AJ13" s="124">
        <f t="shared" si="15"/>
        <v>0.8831311203280942</v>
      </c>
      <c r="AK13" s="125">
        <f t="shared" si="16"/>
        <v>-0.5732399992433708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320143000</v>
      </c>
      <c r="E14" s="86">
        <v>3573000</v>
      </c>
      <c r="F14" s="87">
        <f t="shared" si="0"/>
        <v>323716000</v>
      </c>
      <c r="G14" s="85">
        <v>321014350</v>
      </c>
      <c r="H14" s="86">
        <v>21302603</v>
      </c>
      <c r="I14" s="87">
        <f t="shared" si="1"/>
        <v>342316953</v>
      </c>
      <c r="J14" s="85">
        <v>137099500</v>
      </c>
      <c r="K14" s="86">
        <v>0</v>
      </c>
      <c r="L14" s="86">
        <f t="shared" si="2"/>
        <v>137099500</v>
      </c>
      <c r="M14" s="104">
        <f t="shared" si="3"/>
        <v>0.4235178366222244</v>
      </c>
      <c r="N14" s="85">
        <v>104750619</v>
      </c>
      <c r="O14" s="86">
        <v>2894</v>
      </c>
      <c r="P14" s="86">
        <f t="shared" si="4"/>
        <v>104753513</v>
      </c>
      <c r="Q14" s="104">
        <f t="shared" si="5"/>
        <v>0.32359695844505676</v>
      </c>
      <c r="R14" s="85">
        <v>81961570</v>
      </c>
      <c r="S14" s="86">
        <v>763808</v>
      </c>
      <c r="T14" s="86">
        <f t="shared" si="6"/>
        <v>82725378</v>
      </c>
      <c r="U14" s="104">
        <f t="shared" si="7"/>
        <v>0.24166310571244187</v>
      </c>
      <c r="V14" s="85">
        <v>679236</v>
      </c>
      <c r="W14" s="86">
        <v>2025521</v>
      </c>
      <c r="X14" s="86">
        <f t="shared" si="8"/>
        <v>2704757</v>
      </c>
      <c r="Y14" s="104">
        <f t="shared" si="9"/>
        <v>0.007901323543271898</v>
      </c>
      <c r="Z14" s="85">
        <f t="shared" si="10"/>
        <v>324490925</v>
      </c>
      <c r="AA14" s="86">
        <f t="shared" si="11"/>
        <v>2792223</v>
      </c>
      <c r="AB14" s="86">
        <f t="shared" si="12"/>
        <v>327283148</v>
      </c>
      <c r="AC14" s="104">
        <f t="shared" si="13"/>
        <v>0.956082207240259</v>
      </c>
      <c r="AD14" s="85">
        <v>273815</v>
      </c>
      <c r="AE14" s="86">
        <v>396811</v>
      </c>
      <c r="AF14" s="86">
        <f t="shared" si="14"/>
        <v>670626</v>
      </c>
      <c r="AG14" s="86">
        <v>317207000</v>
      </c>
      <c r="AH14" s="86">
        <v>325609614</v>
      </c>
      <c r="AI14" s="87">
        <v>310199190</v>
      </c>
      <c r="AJ14" s="124">
        <f t="shared" si="15"/>
        <v>0.9526720854133011</v>
      </c>
      <c r="AK14" s="125">
        <f t="shared" si="16"/>
        <v>3.033182429550897</v>
      </c>
    </row>
    <row r="15" spans="1:37" ht="16.5">
      <c r="A15" s="65"/>
      <c r="B15" s="66" t="s">
        <v>522</v>
      </c>
      <c r="C15" s="67"/>
      <c r="D15" s="88">
        <f>SUM(D9:D14)</f>
        <v>8060655715</v>
      </c>
      <c r="E15" s="89">
        <f>SUM(E9:E14)</f>
        <v>1353841454</v>
      </c>
      <c r="F15" s="90">
        <f t="shared" si="0"/>
        <v>9414497169</v>
      </c>
      <c r="G15" s="88">
        <f>SUM(G9:G14)</f>
        <v>8148926996</v>
      </c>
      <c r="H15" s="89">
        <f>SUM(H9:H14)</f>
        <v>1486935740</v>
      </c>
      <c r="I15" s="90">
        <f t="shared" si="1"/>
        <v>9635862736</v>
      </c>
      <c r="J15" s="88">
        <f>SUM(J9:J14)</f>
        <v>2106126583</v>
      </c>
      <c r="K15" s="89">
        <f>SUM(K9:K14)</f>
        <v>117526912</v>
      </c>
      <c r="L15" s="89">
        <f t="shared" si="2"/>
        <v>2223653495</v>
      </c>
      <c r="M15" s="105">
        <f t="shared" si="3"/>
        <v>0.23619461083084</v>
      </c>
      <c r="N15" s="88">
        <f>SUM(N9:N14)</f>
        <v>1798079752</v>
      </c>
      <c r="O15" s="89">
        <f>SUM(O9:O14)</f>
        <v>347159449</v>
      </c>
      <c r="P15" s="89">
        <f t="shared" si="4"/>
        <v>2145239201</v>
      </c>
      <c r="Q15" s="105">
        <f t="shared" si="5"/>
        <v>0.2278655102328599</v>
      </c>
      <c r="R15" s="88">
        <f>SUM(R9:R14)</f>
        <v>966316490</v>
      </c>
      <c r="S15" s="89">
        <f>SUM(S9:S14)</f>
        <v>220170790</v>
      </c>
      <c r="T15" s="89">
        <f t="shared" si="6"/>
        <v>1186487280</v>
      </c>
      <c r="U15" s="105">
        <f t="shared" si="7"/>
        <v>0.12313243894262131</v>
      </c>
      <c r="V15" s="88">
        <f>SUM(V9:V14)</f>
        <v>374407837</v>
      </c>
      <c r="W15" s="89">
        <f>SUM(W9:W14)</f>
        <v>83149588</v>
      </c>
      <c r="X15" s="89">
        <f t="shared" si="8"/>
        <v>457557425</v>
      </c>
      <c r="Y15" s="105">
        <f t="shared" si="9"/>
        <v>0.04748484256532066</v>
      </c>
      <c r="Z15" s="88">
        <f t="shared" si="10"/>
        <v>5244930662</v>
      </c>
      <c r="AA15" s="89">
        <f t="shared" si="11"/>
        <v>768006739</v>
      </c>
      <c r="AB15" s="89">
        <f t="shared" si="12"/>
        <v>6012937401</v>
      </c>
      <c r="AC15" s="105">
        <f t="shared" si="13"/>
        <v>0.6240165064343856</v>
      </c>
      <c r="AD15" s="88">
        <f>SUM(AD9:AD14)</f>
        <v>1637311882</v>
      </c>
      <c r="AE15" s="89">
        <f>SUM(AE9:AE14)</f>
        <v>377336416</v>
      </c>
      <c r="AF15" s="89">
        <f t="shared" si="14"/>
        <v>2014648298</v>
      </c>
      <c r="AG15" s="89">
        <f>SUM(AG9:AG14)</f>
        <v>8280556958</v>
      </c>
      <c r="AH15" s="89">
        <f>SUM(AH9:AH14)</f>
        <v>8771590305</v>
      </c>
      <c r="AI15" s="90">
        <f>SUM(AI9:AI14)</f>
        <v>8076606690</v>
      </c>
      <c r="AJ15" s="126">
        <f t="shared" si="15"/>
        <v>0.9207688012282284</v>
      </c>
      <c r="AK15" s="127">
        <f t="shared" si="16"/>
        <v>-0.7728847136970604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132434391</v>
      </c>
      <c r="E16" s="86">
        <v>34012050</v>
      </c>
      <c r="F16" s="87">
        <f t="shared" si="0"/>
        <v>166446441</v>
      </c>
      <c r="G16" s="85">
        <v>133204564</v>
      </c>
      <c r="H16" s="86">
        <v>47882553</v>
      </c>
      <c r="I16" s="87">
        <f t="shared" si="1"/>
        <v>181087117</v>
      </c>
      <c r="J16" s="85">
        <v>63437312</v>
      </c>
      <c r="K16" s="86">
        <v>6970576</v>
      </c>
      <c r="L16" s="86">
        <f t="shared" si="2"/>
        <v>70407888</v>
      </c>
      <c r="M16" s="104">
        <f t="shared" si="3"/>
        <v>0.42300626902560207</v>
      </c>
      <c r="N16" s="85">
        <v>37339616</v>
      </c>
      <c r="O16" s="86">
        <v>13983070</v>
      </c>
      <c r="P16" s="86">
        <f t="shared" si="4"/>
        <v>51322686</v>
      </c>
      <c r="Q16" s="104">
        <f t="shared" si="5"/>
        <v>0.3083435469791751</v>
      </c>
      <c r="R16" s="85">
        <v>30016787</v>
      </c>
      <c r="S16" s="86">
        <v>616257</v>
      </c>
      <c r="T16" s="86">
        <f t="shared" si="6"/>
        <v>30633044</v>
      </c>
      <c r="U16" s="104">
        <f t="shared" si="7"/>
        <v>0.16916191779672543</v>
      </c>
      <c r="V16" s="85">
        <v>2830346</v>
      </c>
      <c r="W16" s="86">
        <v>5712606</v>
      </c>
      <c r="X16" s="86">
        <f t="shared" si="8"/>
        <v>8542952</v>
      </c>
      <c r="Y16" s="104">
        <f t="shared" si="9"/>
        <v>0.04717592361912747</v>
      </c>
      <c r="Z16" s="85">
        <f t="shared" si="10"/>
        <v>133624061</v>
      </c>
      <c r="AA16" s="86">
        <f t="shared" si="11"/>
        <v>27282509</v>
      </c>
      <c r="AB16" s="86">
        <f t="shared" si="12"/>
        <v>160906570</v>
      </c>
      <c r="AC16" s="104">
        <f t="shared" si="13"/>
        <v>0.8885589028401175</v>
      </c>
      <c r="AD16" s="85">
        <v>1754085</v>
      </c>
      <c r="AE16" s="86">
        <v>16083113</v>
      </c>
      <c r="AF16" s="86">
        <f t="shared" si="14"/>
        <v>17837198</v>
      </c>
      <c r="AG16" s="86">
        <v>165226609</v>
      </c>
      <c r="AH16" s="86">
        <v>206141750</v>
      </c>
      <c r="AI16" s="87">
        <v>180170665</v>
      </c>
      <c r="AJ16" s="124">
        <f t="shared" si="15"/>
        <v>0.874013464036276</v>
      </c>
      <c r="AK16" s="125">
        <f t="shared" si="16"/>
        <v>-0.5210597538918389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179590711</v>
      </c>
      <c r="E17" s="86">
        <v>29730000</v>
      </c>
      <c r="F17" s="87">
        <f t="shared" si="0"/>
        <v>209320711</v>
      </c>
      <c r="G17" s="85">
        <v>193387658</v>
      </c>
      <c r="H17" s="86">
        <v>29730000</v>
      </c>
      <c r="I17" s="87">
        <f t="shared" si="1"/>
        <v>223117658</v>
      </c>
      <c r="J17" s="85">
        <v>71733186</v>
      </c>
      <c r="K17" s="86">
        <v>12211516</v>
      </c>
      <c r="L17" s="86">
        <f t="shared" si="2"/>
        <v>83944702</v>
      </c>
      <c r="M17" s="104">
        <f t="shared" si="3"/>
        <v>0.4010339043803458</v>
      </c>
      <c r="N17" s="85">
        <v>10879684</v>
      </c>
      <c r="O17" s="86">
        <v>10372800</v>
      </c>
      <c r="P17" s="86">
        <f t="shared" si="4"/>
        <v>21252484</v>
      </c>
      <c r="Q17" s="104">
        <f t="shared" si="5"/>
        <v>0.10153072717204749</v>
      </c>
      <c r="R17" s="85">
        <v>101549623</v>
      </c>
      <c r="S17" s="86">
        <v>2055294</v>
      </c>
      <c r="T17" s="86">
        <f t="shared" si="6"/>
        <v>103604917</v>
      </c>
      <c r="U17" s="104">
        <f t="shared" si="7"/>
        <v>0.4643510420856067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184162493</v>
      </c>
      <c r="AA17" s="86">
        <f t="shared" si="11"/>
        <v>24639610</v>
      </c>
      <c r="AB17" s="86">
        <f t="shared" si="12"/>
        <v>208802103</v>
      </c>
      <c r="AC17" s="104">
        <f t="shared" si="13"/>
        <v>0.9358385386063885</v>
      </c>
      <c r="AD17" s="85">
        <v>40538061</v>
      </c>
      <c r="AE17" s="86">
        <v>2215663</v>
      </c>
      <c r="AF17" s="86">
        <f t="shared" si="14"/>
        <v>42753724</v>
      </c>
      <c r="AG17" s="86">
        <v>195934116</v>
      </c>
      <c r="AH17" s="86">
        <v>196812284</v>
      </c>
      <c r="AI17" s="87">
        <v>181327709</v>
      </c>
      <c r="AJ17" s="124">
        <f t="shared" si="15"/>
        <v>0.9213231273714602</v>
      </c>
      <c r="AK17" s="125">
        <f t="shared" si="16"/>
        <v>-1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754129810</v>
      </c>
      <c r="E18" s="86">
        <v>140265947</v>
      </c>
      <c r="F18" s="87">
        <f t="shared" si="0"/>
        <v>894395757</v>
      </c>
      <c r="G18" s="85">
        <v>867026977</v>
      </c>
      <c r="H18" s="86">
        <v>51180000</v>
      </c>
      <c r="I18" s="87">
        <f t="shared" si="1"/>
        <v>918206977</v>
      </c>
      <c r="J18" s="85">
        <v>44891081</v>
      </c>
      <c r="K18" s="86">
        <v>7844779</v>
      </c>
      <c r="L18" s="86">
        <f t="shared" si="2"/>
        <v>52735860</v>
      </c>
      <c r="M18" s="104">
        <f t="shared" si="3"/>
        <v>0.058962556102555394</v>
      </c>
      <c r="N18" s="85">
        <v>293527308</v>
      </c>
      <c r="O18" s="86">
        <v>101621083</v>
      </c>
      <c r="P18" s="86">
        <f t="shared" si="4"/>
        <v>395148391</v>
      </c>
      <c r="Q18" s="104">
        <f t="shared" si="5"/>
        <v>0.44180485865162705</v>
      </c>
      <c r="R18" s="85">
        <v>170910392</v>
      </c>
      <c r="S18" s="86">
        <v>364309586</v>
      </c>
      <c r="T18" s="86">
        <f t="shared" si="6"/>
        <v>535219978</v>
      </c>
      <c r="U18" s="104">
        <f t="shared" si="7"/>
        <v>0.5828968755483547</v>
      </c>
      <c r="V18" s="85">
        <v>213782909</v>
      </c>
      <c r="W18" s="86">
        <v>7278155</v>
      </c>
      <c r="X18" s="86">
        <f t="shared" si="8"/>
        <v>221061064</v>
      </c>
      <c r="Y18" s="104">
        <f t="shared" si="9"/>
        <v>0.24075297785501362</v>
      </c>
      <c r="Z18" s="85">
        <f t="shared" si="10"/>
        <v>723111690</v>
      </c>
      <c r="AA18" s="86">
        <f t="shared" si="11"/>
        <v>481053603</v>
      </c>
      <c r="AB18" s="86">
        <f t="shared" si="12"/>
        <v>1204165293</v>
      </c>
      <c r="AC18" s="104">
        <f t="shared" si="13"/>
        <v>1.3114312166678297</v>
      </c>
      <c r="AD18" s="85">
        <v>144156575</v>
      </c>
      <c r="AE18" s="86">
        <v>8560441</v>
      </c>
      <c r="AF18" s="86">
        <f t="shared" si="14"/>
        <v>152717016</v>
      </c>
      <c r="AG18" s="86">
        <v>740193143</v>
      </c>
      <c r="AH18" s="86">
        <v>750307909</v>
      </c>
      <c r="AI18" s="87">
        <v>720871939</v>
      </c>
      <c r="AJ18" s="124">
        <f t="shared" si="15"/>
        <v>0.9607681464543911</v>
      </c>
      <c r="AK18" s="125">
        <f t="shared" si="16"/>
        <v>0.44752084469748943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405542000</v>
      </c>
      <c r="E19" s="86">
        <v>55133000</v>
      </c>
      <c r="F19" s="87">
        <f t="shared" si="0"/>
        <v>460675000</v>
      </c>
      <c r="G19" s="85">
        <v>405542000</v>
      </c>
      <c r="H19" s="86">
        <v>55133000</v>
      </c>
      <c r="I19" s="87">
        <f t="shared" si="1"/>
        <v>460675000</v>
      </c>
      <c r="J19" s="85">
        <v>98604055</v>
      </c>
      <c r="K19" s="86">
        <v>13914361</v>
      </c>
      <c r="L19" s="86">
        <f t="shared" si="2"/>
        <v>112518416</v>
      </c>
      <c r="M19" s="104">
        <f t="shared" si="3"/>
        <v>0.24424684647528083</v>
      </c>
      <c r="N19" s="85">
        <v>112764801</v>
      </c>
      <c r="O19" s="86">
        <v>6174702</v>
      </c>
      <c r="P19" s="86">
        <f t="shared" si="4"/>
        <v>118939503</v>
      </c>
      <c r="Q19" s="104">
        <f t="shared" si="5"/>
        <v>0.2581852781244912</v>
      </c>
      <c r="R19" s="85">
        <v>212523570</v>
      </c>
      <c r="S19" s="86">
        <v>4447039</v>
      </c>
      <c r="T19" s="86">
        <f t="shared" si="6"/>
        <v>216970609</v>
      </c>
      <c r="U19" s="104">
        <f t="shared" si="7"/>
        <v>0.47098411895587994</v>
      </c>
      <c r="V19" s="85">
        <v>108669941</v>
      </c>
      <c r="W19" s="86">
        <v>0</v>
      </c>
      <c r="X19" s="86">
        <f t="shared" si="8"/>
        <v>108669941</v>
      </c>
      <c r="Y19" s="104">
        <f t="shared" si="9"/>
        <v>0.2358928550496554</v>
      </c>
      <c r="Z19" s="85">
        <f t="shared" si="10"/>
        <v>532562367</v>
      </c>
      <c r="AA19" s="86">
        <f t="shared" si="11"/>
        <v>24536102</v>
      </c>
      <c r="AB19" s="86">
        <f t="shared" si="12"/>
        <v>557098469</v>
      </c>
      <c r="AC19" s="104">
        <f t="shared" si="13"/>
        <v>1.2093090986053074</v>
      </c>
      <c r="AD19" s="85">
        <v>82120315</v>
      </c>
      <c r="AE19" s="86">
        <v>5768313</v>
      </c>
      <c r="AF19" s="86">
        <f t="shared" si="14"/>
        <v>87888628</v>
      </c>
      <c r="AG19" s="86">
        <v>446121000</v>
      </c>
      <c r="AH19" s="86">
        <v>446121000</v>
      </c>
      <c r="AI19" s="87">
        <v>452975502</v>
      </c>
      <c r="AJ19" s="124">
        <f t="shared" si="15"/>
        <v>1.015364670123128</v>
      </c>
      <c r="AK19" s="125">
        <f t="shared" si="16"/>
        <v>0.2364505337368561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317788311</v>
      </c>
      <c r="E20" s="86">
        <v>66186852</v>
      </c>
      <c r="F20" s="87">
        <f t="shared" si="0"/>
        <v>383975163</v>
      </c>
      <c r="G20" s="85">
        <v>297087847</v>
      </c>
      <c r="H20" s="86">
        <v>54588992</v>
      </c>
      <c r="I20" s="87">
        <f t="shared" si="1"/>
        <v>351676839</v>
      </c>
      <c r="J20" s="85">
        <v>77126141</v>
      </c>
      <c r="K20" s="86">
        <v>4638577</v>
      </c>
      <c r="L20" s="86">
        <f t="shared" si="2"/>
        <v>81764718</v>
      </c>
      <c r="M20" s="104">
        <f t="shared" si="3"/>
        <v>0.21294272619398563</v>
      </c>
      <c r="N20" s="85">
        <v>73600150</v>
      </c>
      <c r="O20" s="86">
        <v>6898406</v>
      </c>
      <c r="P20" s="86">
        <f t="shared" si="4"/>
        <v>80498556</v>
      </c>
      <c r="Q20" s="104">
        <f t="shared" si="5"/>
        <v>0.20964521603705916</v>
      </c>
      <c r="R20" s="85">
        <v>34157889</v>
      </c>
      <c r="S20" s="86">
        <v>5521591</v>
      </c>
      <c r="T20" s="86">
        <f t="shared" si="6"/>
        <v>39679480</v>
      </c>
      <c r="U20" s="104">
        <f t="shared" si="7"/>
        <v>0.11282938083960656</v>
      </c>
      <c r="V20" s="85">
        <v>18440740</v>
      </c>
      <c r="W20" s="86">
        <v>7503821</v>
      </c>
      <c r="X20" s="86">
        <f t="shared" si="8"/>
        <v>25944561</v>
      </c>
      <c r="Y20" s="104">
        <f t="shared" si="9"/>
        <v>0.07377386885577643</v>
      </c>
      <c r="Z20" s="85">
        <f t="shared" si="10"/>
        <v>203324920</v>
      </c>
      <c r="AA20" s="86">
        <f t="shared" si="11"/>
        <v>24562395</v>
      </c>
      <c r="AB20" s="86">
        <f t="shared" si="12"/>
        <v>227887315</v>
      </c>
      <c r="AC20" s="104">
        <f t="shared" si="13"/>
        <v>0.648002056797377</v>
      </c>
      <c r="AD20" s="85">
        <v>58042444</v>
      </c>
      <c r="AE20" s="86">
        <v>12296148</v>
      </c>
      <c r="AF20" s="86">
        <f t="shared" si="14"/>
        <v>70338592</v>
      </c>
      <c r="AG20" s="86">
        <v>293630152</v>
      </c>
      <c r="AH20" s="86">
        <v>294416067</v>
      </c>
      <c r="AI20" s="87">
        <v>269844493</v>
      </c>
      <c r="AJ20" s="124">
        <f t="shared" si="15"/>
        <v>0.916541327888875</v>
      </c>
      <c r="AK20" s="125">
        <f t="shared" si="16"/>
        <v>-0.6311475640570116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622675000</v>
      </c>
      <c r="E21" s="86">
        <v>307729846</v>
      </c>
      <c r="F21" s="87">
        <f t="shared" si="0"/>
        <v>930404846</v>
      </c>
      <c r="G21" s="85">
        <v>624955950</v>
      </c>
      <c r="H21" s="86">
        <v>302069846</v>
      </c>
      <c r="I21" s="87">
        <f t="shared" si="1"/>
        <v>927025796</v>
      </c>
      <c r="J21" s="85">
        <v>344183</v>
      </c>
      <c r="K21" s="86">
        <v>0</v>
      </c>
      <c r="L21" s="86">
        <f t="shared" si="2"/>
        <v>344183</v>
      </c>
      <c r="M21" s="104">
        <f t="shared" si="3"/>
        <v>0.00036992821079953836</v>
      </c>
      <c r="N21" s="85">
        <v>202356787</v>
      </c>
      <c r="O21" s="86">
        <v>73814464</v>
      </c>
      <c r="P21" s="86">
        <f t="shared" si="4"/>
        <v>276171251</v>
      </c>
      <c r="Q21" s="104">
        <f t="shared" si="5"/>
        <v>0.29682911926707656</v>
      </c>
      <c r="R21" s="85">
        <v>3611951</v>
      </c>
      <c r="S21" s="86">
        <v>20752901</v>
      </c>
      <c r="T21" s="86">
        <f t="shared" si="6"/>
        <v>24364852</v>
      </c>
      <c r="U21" s="104">
        <f t="shared" si="7"/>
        <v>0.02628281985801396</v>
      </c>
      <c r="V21" s="85">
        <v>1764044</v>
      </c>
      <c r="W21" s="86">
        <v>96107142</v>
      </c>
      <c r="X21" s="86">
        <f t="shared" si="8"/>
        <v>97871186</v>
      </c>
      <c r="Y21" s="104">
        <f t="shared" si="9"/>
        <v>0.10557547203357436</v>
      </c>
      <c r="Z21" s="85">
        <f t="shared" si="10"/>
        <v>208076965</v>
      </c>
      <c r="AA21" s="86">
        <f t="shared" si="11"/>
        <v>190674507</v>
      </c>
      <c r="AB21" s="86">
        <f t="shared" si="12"/>
        <v>398751472</v>
      </c>
      <c r="AC21" s="104">
        <f t="shared" si="13"/>
        <v>0.4301406430334113</v>
      </c>
      <c r="AD21" s="85">
        <v>3505192</v>
      </c>
      <c r="AE21" s="86">
        <v>55040968</v>
      </c>
      <c r="AF21" s="86">
        <f t="shared" si="14"/>
        <v>58546160</v>
      </c>
      <c r="AG21" s="86">
        <v>849008576</v>
      </c>
      <c r="AH21" s="86">
        <v>680050951</v>
      </c>
      <c r="AI21" s="87">
        <v>522178273</v>
      </c>
      <c r="AJ21" s="124">
        <f t="shared" si="15"/>
        <v>0.7678516914536305</v>
      </c>
      <c r="AK21" s="125">
        <f t="shared" si="16"/>
        <v>0.6716926609704206</v>
      </c>
    </row>
    <row r="22" spans="1:37" ht="16.5">
      <c r="A22" s="65"/>
      <c r="B22" s="66" t="s">
        <v>535</v>
      </c>
      <c r="C22" s="67"/>
      <c r="D22" s="88">
        <f>SUM(D16:D21)</f>
        <v>2412160223</v>
      </c>
      <c r="E22" s="89">
        <f>SUM(E16:E21)</f>
        <v>633057695</v>
      </c>
      <c r="F22" s="90">
        <f t="shared" si="0"/>
        <v>3045217918</v>
      </c>
      <c r="G22" s="88">
        <f>SUM(G16:G21)</f>
        <v>2521204996</v>
      </c>
      <c r="H22" s="89">
        <f>SUM(H16:H21)</f>
        <v>540584391</v>
      </c>
      <c r="I22" s="90">
        <f t="shared" si="1"/>
        <v>3061789387</v>
      </c>
      <c r="J22" s="88">
        <f>SUM(J16:J21)</f>
        <v>356135958</v>
      </c>
      <c r="K22" s="89">
        <f>SUM(K16:K21)</f>
        <v>45579809</v>
      </c>
      <c r="L22" s="89">
        <f t="shared" si="2"/>
        <v>401715767</v>
      </c>
      <c r="M22" s="105">
        <f t="shared" si="3"/>
        <v>0.1319169195168252</v>
      </c>
      <c r="N22" s="88">
        <f>SUM(N16:N21)</f>
        <v>730468346</v>
      </c>
      <c r="O22" s="89">
        <f>SUM(O16:O21)</f>
        <v>212864525</v>
      </c>
      <c r="P22" s="89">
        <f t="shared" si="4"/>
        <v>943332871</v>
      </c>
      <c r="Q22" s="105">
        <f t="shared" si="5"/>
        <v>0.30977516105630637</v>
      </c>
      <c r="R22" s="88">
        <f>SUM(R16:R21)</f>
        <v>552770212</v>
      </c>
      <c r="S22" s="89">
        <f>SUM(S16:S21)</f>
        <v>397702668</v>
      </c>
      <c r="T22" s="89">
        <f t="shared" si="6"/>
        <v>950472880</v>
      </c>
      <c r="U22" s="105">
        <f t="shared" si="7"/>
        <v>0.31043052276410543</v>
      </c>
      <c r="V22" s="88">
        <f>SUM(V16:V21)</f>
        <v>345487980</v>
      </c>
      <c r="W22" s="89">
        <f>SUM(W16:W21)</f>
        <v>116601724</v>
      </c>
      <c r="X22" s="89">
        <f t="shared" si="8"/>
        <v>462089704</v>
      </c>
      <c r="Y22" s="105">
        <f t="shared" si="9"/>
        <v>0.15092145330504406</v>
      </c>
      <c r="Z22" s="88">
        <f t="shared" si="10"/>
        <v>1984862496</v>
      </c>
      <c r="AA22" s="89">
        <f t="shared" si="11"/>
        <v>772748726</v>
      </c>
      <c r="AB22" s="89">
        <f t="shared" si="12"/>
        <v>2757611222</v>
      </c>
      <c r="AC22" s="105">
        <f t="shared" si="13"/>
        <v>0.9006534654893296</v>
      </c>
      <c r="AD22" s="88">
        <f>SUM(AD16:AD21)</f>
        <v>330116672</v>
      </c>
      <c r="AE22" s="89">
        <f>SUM(AE16:AE21)</f>
        <v>99964646</v>
      </c>
      <c r="AF22" s="89">
        <f t="shared" si="14"/>
        <v>430081318</v>
      </c>
      <c r="AG22" s="89">
        <f>SUM(AG16:AG21)</f>
        <v>2690113596</v>
      </c>
      <c r="AH22" s="89">
        <f>SUM(AH16:AH21)</f>
        <v>2573849961</v>
      </c>
      <c r="AI22" s="90">
        <f>SUM(AI16:AI21)</f>
        <v>2327368581</v>
      </c>
      <c r="AJ22" s="126">
        <f t="shared" si="15"/>
        <v>0.9042363060260761</v>
      </c>
      <c r="AK22" s="127">
        <f t="shared" si="16"/>
        <v>0.07442403252679775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344541926</v>
      </c>
      <c r="E23" s="86">
        <v>37405000</v>
      </c>
      <c r="F23" s="87">
        <f t="shared" si="0"/>
        <v>381946926</v>
      </c>
      <c r="G23" s="85">
        <v>344541926</v>
      </c>
      <c r="H23" s="86">
        <v>66081653</v>
      </c>
      <c r="I23" s="87">
        <f t="shared" si="1"/>
        <v>410623579</v>
      </c>
      <c r="J23" s="85">
        <v>181626905</v>
      </c>
      <c r="K23" s="86">
        <v>5536881</v>
      </c>
      <c r="L23" s="86">
        <f t="shared" si="2"/>
        <v>187163786</v>
      </c>
      <c r="M23" s="104">
        <f t="shared" si="3"/>
        <v>0.4900256377505183</v>
      </c>
      <c r="N23" s="85">
        <v>1889733</v>
      </c>
      <c r="O23" s="86">
        <v>6247036</v>
      </c>
      <c r="P23" s="86">
        <f t="shared" si="4"/>
        <v>8136769</v>
      </c>
      <c r="Q23" s="104">
        <f t="shared" si="5"/>
        <v>0.021303402242855072</v>
      </c>
      <c r="R23" s="85">
        <v>31013979</v>
      </c>
      <c r="S23" s="86">
        <v>6147923</v>
      </c>
      <c r="T23" s="86">
        <f t="shared" si="6"/>
        <v>37161902</v>
      </c>
      <c r="U23" s="104">
        <f t="shared" si="7"/>
        <v>0.09050113997472123</v>
      </c>
      <c r="V23" s="85">
        <v>0</v>
      </c>
      <c r="W23" s="86">
        <v>13161945</v>
      </c>
      <c r="X23" s="86">
        <f t="shared" si="8"/>
        <v>13161945</v>
      </c>
      <c r="Y23" s="104">
        <f t="shared" si="9"/>
        <v>0.03205355384621009</v>
      </c>
      <c r="Z23" s="85">
        <f t="shared" si="10"/>
        <v>214530617</v>
      </c>
      <c r="AA23" s="86">
        <f t="shared" si="11"/>
        <v>31093785</v>
      </c>
      <c r="AB23" s="86">
        <f t="shared" si="12"/>
        <v>245624402</v>
      </c>
      <c r="AC23" s="104">
        <f t="shared" si="13"/>
        <v>0.5981741296936093</v>
      </c>
      <c r="AD23" s="85">
        <v>78476227</v>
      </c>
      <c r="AE23" s="86">
        <v>6936720</v>
      </c>
      <c r="AF23" s="86">
        <f t="shared" si="14"/>
        <v>85412947</v>
      </c>
      <c r="AG23" s="86">
        <v>414485648</v>
      </c>
      <c r="AH23" s="86">
        <v>443120648</v>
      </c>
      <c r="AI23" s="87">
        <v>314257481</v>
      </c>
      <c r="AJ23" s="124">
        <f t="shared" si="15"/>
        <v>0.7091916894831766</v>
      </c>
      <c r="AK23" s="125">
        <f t="shared" si="16"/>
        <v>-0.8459022260407429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133132334</v>
      </c>
      <c r="E24" s="86">
        <v>15897000</v>
      </c>
      <c r="F24" s="87">
        <f t="shared" si="0"/>
        <v>149029334</v>
      </c>
      <c r="G24" s="85">
        <v>133132334</v>
      </c>
      <c r="H24" s="86">
        <v>15897000</v>
      </c>
      <c r="I24" s="87">
        <f t="shared" si="1"/>
        <v>149029334</v>
      </c>
      <c r="J24" s="85">
        <v>32816570</v>
      </c>
      <c r="K24" s="86">
        <v>1347361</v>
      </c>
      <c r="L24" s="86">
        <f t="shared" si="2"/>
        <v>34163931</v>
      </c>
      <c r="M24" s="104">
        <f t="shared" si="3"/>
        <v>0.22924299587891872</v>
      </c>
      <c r="N24" s="85">
        <v>23680406</v>
      </c>
      <c r="O24" s="86">
        <v>-410821</v>
      </c>
      <c r="P24" s="86">
        <f t="shared" si="4"/>
        <v>23269585</v>
      </c>
      <c r="Q24" s="104">
        <f t="shared" si="5"/>
        <v>0.15614097154859458</v>
      </c>
      <c r="R24" s="85">
        <v>12654076</v>
      </c>
      <c r="S24" s="86">
        <v>702963</v>
      </c>
      <c r="T24" s="86">
        <f t="shared" si="6"/>
        <v>13357039</v>
      </c>
      <c r="U24" s="104">
        <f t="shared" si="7"/>
        <v>0.08962691197425603</v>
      </c>
      <c r="V24" s="85">
        <v>38825375</v>
      </c>
      <c r="W24" s="86">
        <v>0</v>
      </c>
      <c r="X24" s="86">
        <f t="shared" si="8"/>
        <v>38825375</v>
      </c>
      <c r="Y24" s="104">
        <f t="shared" si="9"/>
        <v>0.26052169702375505</v>
      </c>
      <c r="Z24" s="85">
        <f t="shared" si="10"/>
        <v>107976427</v>
      </c>
      <c r="AA24" s="86">
        <f t="shared" si="11"/>
        <v>1639503</v>
      </c>
      <c r="AB24" s="86">
        <f t="shared" si="12"/>
        <v>109615930</v>
      </c>
      <c r="AC24" s="104">
        <f t="shared" si="13"/>
        <v>0.7355325764255244</v>
      </c>
      <c r="AD24" s="85">
        <v>12685422</v>
      </c>
      <c r="AE24" s="86">
        <v>47500</v>
      </c>
      <c r="AF24" s="86">
        <f t="shared" si="14"/>
        <v>12732922</v>
      </c>
      <c r="AG24" s="86">
        <v>169844945</v>
      </c>
      <c r="AH24" s="86">
        <v>154594945</v>
      </c>
      <c r="AI24" s="87">
        <v>138140393</v>
      </c>
      <c r="AJ24" s="124">
        <f t="shared" si="15"/>
        <v>0.8935634538373813</v>
      </c>
      <c r="AK24" s="125">
        <f t="shared" si="16"/>
        <v>2.049211720608985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234097497</v>
      </c>
      <c r="E25" s="86">
        <v>74286700</v>
      </c>
      <c r="F25" s="87">
        <f t="shared" si="0"/>
        <v>308384197</v>
      </c>
      <c r="G25" s="85">
        <v>242788300</v>
      </c>
      <c r="H25" s="86">
        <v>80286700</v>
      </c>
      <c r="I25" s="87">
        <f t="shared" si="1"/>
        <v>323075000</v>
      </c>
      <c r="J25" s="85">
        <v>125557910</v>
      </c>
      <c r="K25" s="86">
        <v>16845263</v>
      </c>
      <c r="L25" s="86">
        <f t="shared" si="2"/>
        <v>142403173</v>
      </c>
      <c r="M25" s="104">
        <f t="shared" si="3"/>
        <v>0.46177195324960185</v>
      </c>
      <c r="N25" s="85">
        <v>63840779</v>
      </c>
      <c r="O25" s="86">
        <v>11664262</v>
      </c>
      <c r="P25" s="86">
        <f t="shared" si="4"/>
        <v>75505041</v>
      </c>
      <c r="Q25" s="104">
        <f t="shared" si="5"/>
        <v>0.24484082431759627</v>
      </c>
      <c r="R25" s="85">
        <v>51950233</v>
      </c>
      <c r="S25" s="86">
        <v>12234849</v>
      </c>
      <c r="T25" s="86">
        <f t="shared" si="6"/>
        <v>64185082</v>
      </c>
      <c r="U25" s="104">
        <f t="shared" si="7"/>
        <v>0.19866929350769946</v>
      </c>
      <c r="V25" s="85">
        <v>12241624</v>
      </c>
      <c r="W25" s="86">
        <v>12782555</v>
      </c>
      <c r="X25" s="86">
        <f t="shared" si="8"/>
        <v>25024179</v>
      </c>
      <c r="Y25" s="104">
        <f t="shared" si="9"/>
        <v>0.07745625319198328</v>
      </c>
      <c r="Z25" s="85">
        <f t="shared" si="10"/>
        <v>253590546</v>
      </c>
      <c r="AA25" s="86">
        <f t="shared" si="11"/>
        <v>53526929</v>
      </c>
      <c r="AB25" s="86">
        <f t="shared" si="12"/>
        <v>307117475</v>
      </c>
      <c r="AC25" s="104">
        <f t="shared" si="13"/>
        <v>0.9506073667105162</v>
      </c>
      <c r="AD25" s="85">
        <v>4525973</v>
      </c>
      <c r="AE25" s="86">
        <v>20279790</v>
      </c>
      <c r="AF25" s="86">
        <f t="shared" si="14"/>
        <v>24805763</v>
      </c>
      <c r="AG25" s="86">
        <v>276521766</v>
      </c>
      <c r="AH25" s="86">
        <v>292222766</v>
      </c>
      <c r="AI25" s="87">
        <v>268053283</v>
      </c>
      <c r="AJ25" s="124">
        <f t="shared" si="15"/>
        <v>0.9172908964936701</v>
      </c>
      <c r="AK25" s="125">
        <f t="shared" si="16"/>
        <v>0.008805050665041003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240281257</v>
      </c>
      <c r="E26" s="86">
        <v>25126216</v>
      </c>
      <c r="F26" s="87">
        <f t="shared" si="0"/>
        <v>265407473</v>
      </c>
      <c r="G26" s="85">
        <v>242542952</v>
      </c>
      <c r="H26" s="86">
        <v>25126216</v>
      </c>
      <c r="I26" s="87">
        <f t="shared" si="1"/>
        <v>267669168</v>
      </c>
      <c r="J26" s="85">
        <v>68237436</v>
      </c>
      <c r="K26" s="86">
        <v>2526124</v>
      </c>
      <c r="L26" s="86">
        <f t="shared" si="2"/>
        <v>70763560</v>
      </c>
      <c r="M26" s="104">
        <f t="shared" si="3"/>
        <v>0.2666223343304278</v>
      </c>
      <c r="N26" s="85">
        <v>64981034</v>
      </c>
      <c r="O26" s="86">
        <v>11700780</v>
      </c>
      <c r="P26" s="86">
        <f t="shared" si="4"/>
        <v>76681814</v>
      </c>
      <c r="Q26" s="104">
        <f t="shared" si="5"/>
        <v>0.2889210809825238</v>
      </c>
      <c r="R26" s="85">
        <v>57521957</v>
      </c>
      <c r="S26" s="86">
        <v>879693</v>
      </c>
      <c r="T26" s="86">
        <f t="shared" si="6"/>
        <v>58401650</v>
      </c>
      <c r="U26" s="104">
        <f t="shared" si="7"/>
        <v>0.2181859436272466</v>
      </c>
      <c r="V26" s="85">
        <v>44291468</v>
      </c>
      <c r="W26" s="86">
        <v>10925007</v>
      </c>
      <c r="X26" s="86">
        <f t="shared" si="8"/>
        <v>55216475</v>
      </c>
      <c r="Y26" s="104">
        <f t="shared" si="9"/>
        <v>0.20628627276190437</v>
      </c>
      <c r="Z26" s="85">
        <f t="shared" si="10"/>
        <v>235031895</v>
      </c>
      <c r="AA26" s="86">
        <f t="shared" si="11"/>
        <v>26031604</v>
      </c>
      <c r="AB26" s="86">
        <f t="shared" si="12"/>
        <v>261063499</v>
      </c>
      <c r="AC26" s="104">
        <f t="shared" si="13"/>
        <v>0.9753215170452504</v>
      </c>
      <c r="AD26" s="85">
        <v>46412776</v>
      </c>
      <c r="AE26" s="86">
        <v>5725032</v>
      </c>
      <c r="AF26" s="86">
        <f t="shared" si="14"/>
        <v>52137808</v>
      </c>
      <c r="AG26" s="86">
        <v>321763375</v>
      </c>
      <c r="AH26" s="86">
        <v>311616711</v>
      </c>
      <c r="AI26" s="87">
        <v>273203132</v>
      </c>
      <c r="AJ26" s="124">
        <f t="shared" si="15"/>
        <v>0.8767281161631926</v>
      </c>
      <c r="AK26" s="125">
        <f t="shared" si="16"/>
        <v>0.059048646617441136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147117621</v>
      </c>
      <c r="E27" s="86">
        <v>58010000</v>
      </c>
      <c r="F27" s="87">
        <f t="shared" si="0"/>
        <v>205127621</v>
      </c>
      <c r="G27" s="85">
        <v>153281211</v>
      </c>
      <c r="H27" s="86">
        <v>49110853</v>
      </c>
      <c r="I27" s="87">
        <f t="shared" si="1"/>
        <v>202392064</v>
      </c>
      <c r="J27" s="85">
        <v>66506284</v>
      </c>
      <c r="K27" s="86">
        <v>11998043</v>
      </c>
      <c r="L27" s="86">
        <f t="shared" si="2"/>
        <v>78504327</v>
      </c>
      <c r="M27" s="104">
        <f t="shared" si="3"/>
        <v>0.3827096839386637</v>
      </c>
      <c r="N27" s="85">
        <v>39094564</v>
      </c>
      <c r="O27" s="86">
        <v>6376600</v>
      </c>
      <c r="P27" s="86">
        <f t="shared" si="4"/>
        <v>45471164</v>
      </c>
      <c r="Q27" s="104">
        <f t="shared" si="5"/>
        <v>0.22167255574031153</v>
      </c>
      <c r="R27" s="85">
        <v>31647956</v>
      </c>
      <c r="S27" s="86">
        <v>4870415</v>
      </c>
      <c r="T27" s="86">
        <f t="shared" si="6"/>
        <v>36518371</v>
      </c>
      <c r="U27" s="104">
        <f t="shared" si="7"/>
        <v>0.18043380890665753</v>
      </c>
      <c r="V27" s="85">
        <v>437053</v>
      </c>
      <c r="W27" s="86">
        <v>6360869</v>
      </c>
      <c r="X27" s="86">
        <f t="shared" si="8"/>
        <v>6797922</v>
      </c>
      <c r="Y27" s="104">
        <f t="shared" si="9"/>
        <v>0.033587888110079255</v>
      </c>
      <c r="Z27" s="85">
        <f t="shared" si="10"/>
        <v>137685857</v>
      </c>
      <c r="AA27" s="86">
        <f t="shared" si="11"/>
        <v>29605927</v>
      </c>
      <c r="AB27" s="86">
        <f t="shared" si="12"/>
        <v>167291784</v>
      </c>
      <c r="AC27" s="104">
        <f t="shared" si="13"/>
        <v>0.8265728442791117</v>
      </c>
      <c r="AD27" s="85">
        <v>1519110</v>
      </c>
      <c r="AE27" s="86">
        <v>1928103</v>
      </c>
      <c r="AF27" s="86">
        <f t="shared" si="14"/>
        <v>3447213</v>
      </c>
      <c r="AG27" s="86">
        <v>181017498</v>
      </c>
      <c r="AH27" s="86">
        <v>217280059</v>
      </c>
      <c r="AI27" s="87">
        <v>105358154</v>
      </c>
      <c r="AJ27" s="124">
        <f t="shared" si="15"/>
        <v>0.4848956433687272</v>
      </c>
      <c r="AK27" s="125">
        <f t="shared" si="16"/>
        <v>0.9720052111662378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332154899</v>
      </c>
      <c r="E28" s="86">
        <v>396024650</v>
      </c>
      <c r="F28" s="87">
        <f t="shared" si="0"/>
        <v>728179549</v>
      </c>
      <c r="G28" s="85">
        <v>353049822</v>
      </c>
      <c r="H28" s="86">
        <v>441885000</v>
      </c>
      <c r="I28" s="87">
        <f t="shared" si="1"/>
        <v>794934822</v>
      </c>
      <c r="J28" s="85">
        <v>137936024</v>
      </c>
      <c r="K28" s="86">
        <v>26825264</v>
      </c>
      <c r="L28" s="86">
        <f t="shared" si="2"/>
        <v>164761288</v>
      </c>
      <c r="M28" s="104">
        <f t="shared" si="3"/>
        <v>0.2262646461662713</v>
      </c>
      <c r="N28" s="85">
        <v>105864320</v>
      </c>
      <c r="O28" s="86">
        <v>132976222</v>
      </c>
      <c r="P28" s="86">
        <f t="shared" si="4"/>
        <v>238840542</v>
      </c>
      <c r="Q28" s="104">
        <f t="shared" si="5"/>
        <v>0.3279967726750865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243800344</v>
      </c>
      <c r="AA28" s="86">
        <f t="shared" si="11"/>
        <v>159801486</v>
      </c>
      <c r="AB28" s="86">
        <f t="shared" si="12"/>
        <v>403601830</v>
      </c>
      <c r="AC28" s="104">
        <f t="shared" si="13"/>
        <v>0.5077168829823887</v>
      </c>
      <c r="AD28" s="85">
        <v>4061982</v>
      </c>
      <c r="AE28" s="86">
        <v>45618375</v>
      </c>
      <c r="AF28" s="86">
        <f t="shared" si="14"/>
        <v>49680357</v>
      </c>
      <c r="AG28" s="86">
        <v>627796677</v>
      </c>
      <c r="AH28" s="86">
        <v>740608451</v>
      </c>
      <c r="AI28" s="87">
        <v>481523112</v>
      </c>
      <c r="AJ28" s="124">
        <f t="shared" si="15"/>
        <v>0.6501723162216522</v>
      </c>
      <c r="AK28" s="125">
        <f t="shared" si="16"/>
        <v>-1</v>
      </c>
    </row>
    <row r="29" spans="1:37" ht="16.5">
      <c r="A29" s="65"/>
      <c r="B29" s="66" t="s">
        <v>548</v>
      </c>
      <c r="C29" s="67"/>
      <c r="D29" s="88">
        <f>SUM(D23:D28)</f>
        <v>1431325534</v>
      </c>
      <c r="E29" s="89">
        <f>SUM(E23:E28)</f>
        <v>606749566</v>
      </c>
      <c r="F29" s="90">
        <f t="shared" si="0"/>
        <v>2038075100</v>
      </c>
      <c r="G29" s="88">
        <f>SUM(G23:G28)</f>
        <v>1469336545</v>
      </c>
      <c r="H29" s="89">
        <f>SUM(H23:H28)</f>
        <v>678387422</v>
      </c>
      <c r="I29" s="90">
        <f t="shared" si="1"/>
        <v>2147723967</v>
      </c>
      <c r="J29" s="88">
        <f>SUM(J23:J28)</f>
        <v>612681129</v>
      </c>
      <c r="K29" s="89">
        <f>SUM(K23:K28)</f>
        <v>65078936</v>
      </c>
      <c r="L29" s="89">
        <f t="shared" si="2"/>
        <v>677760065</v>
      </c>
      <c r="M29" s="105">
        <f t="shared" si="3"/>
        <v>0.332549112149989</v>
      </c>
      <c r="N29" s="88">
        <f>SUM(N23:N28)</f>
        <v>299350836</v>
      </c>
      <c r="O29" s="89">
        <f>SUM(O23:O28)</f>
        <v>168554079</v>
      </c>
      <c r="P29" s="89">
        <f t="shared" si="4"/>
        <v>467904915</v>
      </c>
      <c r="Q29" s="105">
        <f t="shared" si="5"/>
        <v>0.2295817828302794</v>
      </c>
      <c r="R29" s="88">
        <f>SUM(R23:R28)</f>
        <v>184788201</v>
      </c>
      <c r="S29" s="89">
        <f>SUM(S23:S28)</f>
        <v>24835843</v>
      </c>
      <c r="T29" s="89">
        <f t="shared" si="6"/>
        <v>209624044</v>
      </c>
      <c r="U29" s="105">
        <f t="shared" si="7"/>
        <v>0.09760287970935513</v>
      </c>
      <c r="V29" s="88">
        <f>SUM(V23:V28)</f>
        <v>95795520</v>
      </c>
      <c r="W29" s="89">
        <f>SUM(W23:W28)</f>
        <v>43230376</v>
      </c>
      <c r="X29" s="89">
        <f t="shared" si="8"/>
        <v>139025896</v>
      </c>
      <c r="Y29" s="105">
        <f t="shared" si="9"/>
        <v>0.06473173374984273</v>
      </c>
      <c r="Z29" s="88">
        <f t="shared" si="10"/>
        <v>1192615686</v>
      </c>
      <c r="AA29" s="89">
        <f t="shared" si="11"/>
        <v>301699234</v>
      </c>
      <c r="AB29" s="89">
        <f t="shared" si="12"/>
        <v>1494314920</v>
      </c>
      <c r="AC29" s="105">
        <f t="shared" si="13"/>
        <v>0.6957667479435452</v>
      </c>
      <c r="AD29" s="88">
        <f>SUM(AD23:AD28)</f>
        <v>147681490</v>
      </c>
      <c r="AE29" s="89">
        <f>SUM(AE23:AE28)</f>
        <v>80535520</v>
      </c>
      <c r="AF29" s="89">
        <f t="shared" si="14"/>
        <v>228217010</v>
      </c>
      <c r="AG29" s="89">
        <f>SUM(AG23:AG28)</f>
        <v>1991429909</v>
      </c>
      <c r="AH29" s="89">
        <f>SUM(AH23:AH28)</f>
        <v>2159443580</v>
      </c>
      <c r="AI29" s="90">
        <f>SUM(AI23:AI28)</f>
        <v>1580535555</v>
      </c>
      <c r="AJ29" s="126">
        <f t="shared" si="15"/>
        <v>0.7319179670348229</v>
      </c>
      <c r="AK29" s="127">
        <f t="shared" si="16"/>
        <v>-0.39081711744448844</v>
      </c>
    </row>
    <row r="30" spans="1:37" ht="12.75">
      <c r="A30" s="62" t="s">
        <v>98</v>
      </c>
      <c r="B30" s="63" t="s">
        <v>58</v>
      </c>
      <c r="C30" s="64" t="s">
        <v>59</v>
      </c>
      <c r="D30" s="85">
        <v>2955774322</v>
      </c>
      <c r="E30" s="86">
        <v>213746949</v>
      </c>
      <c r="F30" s="87">
        <f t="shared" si="0"/>
        <v>3169521271</v>
      </c>
      <c r="G30" s="85">
        <v>2954425970</v>
      </c>
      <c r="H30" s="86">
        <v>204257530</v>
      </c>
      <c r="I30" s="87">
        <f t="shared" si="1"/>
        <v>3158683500</v>
      </c>
      <c r="J30" s="85">
        <v>695066669</v>
      </c>
      <c r="K30" s="86">
        <v>45501566</v>
      </c>
      <c r="L30" s="86">
        <f t="shared" si="2"/>
        <v>740568235</v>
      </c>
      <c r="M30" s="104">
        <f t="shared" si="3"/>
        <v>0.23365302570326243</v>
      </c>
      <c r="N30" s="85">
        <v>482989803</v>
      </c>
      <c r="O30" s="86">
        <v>26473910</v>
      </c>
      <c r="P30" s="86">
        <f t="shared" si="4"/>
        <v>509463713</v>
      </c>
      <c r="Q30" s="104">
        <f t="shared" si="5"/>
        <v>0.160738379534289</v>
      </c>
      <c r="R30" s="85">
        <v>619926248</v>
      </c>
      <c r="S30" s="86">
        <v>21038575</v>
      </c>
      <c r="T30" s="86">
        <f t="shared" si="6"/>
        <v>640964823</v>
      </c>
      <c r="U30" s="104">
        <f t="shared" si="7"/>
        <v>0.20292150923003208</v>
      </c>
      <c r="V30" s="85">
        <v>169343220</v>
      </c>
      <c r="W30" s="86">
        <v>0</v>
      </c>
      <c r="X30" s="86">
        <f t="shared" si="8"/>
        <v>169343220</v>
      </c>
      <c r="Y30" s="104">
        <f t="shared" si="9"/>
        <v>0.053611962072173426</v>
      </c>
      <c r="Z30" s="85">
        <f t="shared" si="10"/>
        <v>1967325940</v>
      </c>
      <c r="AA30" s="86">
        <f t="shared" si="11"/>
        <v>93014051</v>
      </c>
      <c r="AB30" s="86">
        <f t="shared" si="12"/>
        <v>2060339991</v>
      </c>
      <c r="AC30" s="104">
        <f t="shared" si="13"/>
        <v>0.6522780743939682</v>
      </c>
      <c r="AD30" s="85">
        <v>474147318</v>
      </c>
      <c r="AE30" s="86">
        <v>60293331</v>
      </c>
      <c r="AF30" s="86">
        <f t="shared" si="14"/>
        <v>534440649</v>
      </c>
      <c r="AG30" s="86">
        <v>2658789224</v>
      </c>
      <c r="AH30" s="86">
        <v>2724513653</v>
      </c>
      <c r="AI30" s="87">
        <v>2543985756</v>
      </c>
      <c r="AJ30" s="124">
        <f t="shared" si="15"/>
        <v>0.933739404535111</v>
      </c>
      <c r="AK30" s="125">
        <f t="shared" si="16"/>
        <v>-0.6831393339618521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375236961</v>
      </c>
      <c r="E31" s="86">
        <v>48419480</v>
      </c>
      <c r="F31" s="87">
        <f t="shared" si="0"/>
        <v>423656441</v>
      </c>
      <c r="G31" s="85">
        <v>375236961</v>
      </c>
      <c r="H31" s="86">
        <v>66761416</v>
      </c>
      <c r="I31" s="87">
        <f t="shared" si="1"/>
        <v>441998377</v>
      </c>
      <c r="J31" s="85">
        <v>116240732</v>
      </c>
      <c r="K31" s="86">
        <v>15473290</v>
      </c>
      <c r="L31" s="86">
        <f t="shared" si="2"/>
        <v>131714022</v>
      </c>
      <c r="M31" s="104">
        <f t="shared" si="3"/>
        <v>0.31089819309509803</v>
      </c>
      <c r="N31" s="85">
        <v>38268638</v>
      </c>
      <c r="O31" s="86">
        <v>20057294</v>
      </c>
      <c r="P31" s="86">
        <f t="shared" si="4"/>
        <v>58325932</v>
      </c>
      <c r="Q31" s="104">
        <f t="shared" si="5"/>
        <v>0.1376727139149054</v>
      </c>
      <c r="R31" s="85">
        <v>81695424</v>
      </c>
      <c r="S31" s="86">
        <v>5337981</v>
      </c>
      <c r="T31" s="86">
        <f t="shared" si="6"/>
        <v>87033405</v>
      </c>
      <c r="U31" s="104">
        <f t="shared" si="7"/>
        <v>0.19690887914730962</v>
      </c>
      <c r="V31" s="85">
        <v>88083662</v>
      </c>
      <c r="W31" s="86">
        <v>226354</v>
      </c>
      <c r="X31" s="86">
        <f t="shared" si="8"/>
        <v>88310016</v>
      </c>
      <c r="Y31" s="104">
        <f t="shared" si="9"/>
        <v>0.1997971499338786</v>
      </c>
      <c r="Z31" s="85">
        <f t="shared" si="10"/>
        <v>324288456</v>
      </c>
      <c r="AA31" s="86">
        <f t="shared" si="11"/>
        <v>41094919</v>
      </c>
      <c r="AB31" s="86">
        <f t="shared" si="12"/>
        <v>365383375</v>
      </c>
      <c r="AC31" s="104">
        <f t="shared" si="13"/>
        <v>0.826662254915927</v>
      </c>
      <c r="AD31" s="85">
        <v>90388404</v>
      </c>
      <c r="AE31" s="86">
        <v>25791716</v>
      </c>
      <c r="AF31" s="86">
        <f t="shared" si="14"/>
        <v>116180120</v>
      </c>
      <c r="AG31" s="86">
        <v>245544109</v>
      </c>
      <c r="AH31" s="86">
        <v>423466997</v>
      </c>
      <c r="AI31" s="87">
        <v>409098235</v>
      </c>
      <c r="AJ31" s="124">
        <f t="shared" si="15"/>
        <v>0.9660687560027258</v>
      </c>
      <c r="AK31" s="125">
        <f t="shared" si="16"/>
        <v>-0.2398870305866443</v>
      </c>
    </row>
    <row r="32" spans="1:37" ht="12.75">
      <c r="A32" s="62" t="s">
        <v>98</v>
      </c>
      <c r="B32" s="63" t="s">
        <v>72</v>
      </c>
      <c r="C32" s="64" t="s">
        <v>73</v>
      </c>
      <c r="D32" s="85">
        <v>1572913140</v>
      </c>
      <c r="E32" s="86">
        <v>241497885</v>
      </c>
      <c r="F32" s="87">
        <f t="shared" si="0"/>
        <v>1814411025</v>
      </c>
      <c r="G32" s="85">
        <v>1416542623</v>
      </c>
      <c r="H32" s="86">
        <v>243329334</v>
      </c>
      <c r="I32" s="87">
        <f t="shared" si="1"/>
        <v>1659871957</v>
      </c>
      <c r="J32" s="85">
        <v>143680990</v>
      </c>
      <c r="K32" s="86">
        <v>19917912</v>
      </c>
      <c r="L32" s="86">
        <f t="shared" si="2"/>
        <v>163598902</v>
      </c>
      <c r="M32" s="104">
        <f t="shared" si="3"/>
        <v>0.09016639545606818</v>
      </c>
      <c r="N32" s="85">
        <v>328303999</v>
      </c>
      <c r="O32" s="86">
        <v>78005092</v>
      </c>
      <c r="P32" s="86">
        <f t="shared" si="4"/>
        <v>406309091</v>
      </c>
      <c r="Q32" s="104">
        <f t="shared" si="5"/>
        <v>0.22393442577323405</v>
      </c>
      <c r="R32" s="85">
        <v>379222589</v>
      </c>
      <c r="S32" s="86">
        <v>32489462</v>
      </c>
      <c r="T32" s="86">
        <f t="shared" si="6"/>
        <v>411712051</v>
      </c>
      <c r="U32" s="104">
        <f t="shared" si="7"/>
        <v>0.24803844011204051</v>
      </c>
      <c r="V32" s="85">
        <v>375413195</v>
      </c>
      <c r="W32" s="86">
        <v>28254985</v>
      </c>
      <c r="X32" s="86">
        <f t="shared" si="8"/>
        <v>403668180</v>
      </c>
      <c r="Y32" s="104">
        <f t="shared" si="9"/>
        <v>0.24319236089124432</v>
      </c>
      <c r="Z32" s="85">
        <f t="shared" si="10"/>
        <v>1226620773</v>
      </c>
      <c r="AA32" s="86">
        <f t="shared" si="11"/>
        <v>158667451</v>
      </c>
      <c r="AB32" s="86">
        <f t="shared" si="12"/>
        <v>1385288224</v>
      </c>
      <c r="AC32" s="104">
        <f t="shared" si="13"/>
        <v>0.834575352730054</v>
      </c>
      <c r="AD32" s="85">
        <v>187590991</v>
      </c>
      <c r="AE32" s="86">
        <v>48289129</v>
      </c>
      <c r="AF32" s="86">
        <f t="shared" si="14"/>
        <v>235880120</v>
      </c>
      <c r="AG32" s="86">
        <v>0</v>
      </c>
      <c r="AH32" s="86">
        <v>1723283436</v>
      </c>
      <c r="AI32" s="87">
        <v>1506243284</v>
      </c>
      <c r="AJ32" s="124">
        <f t="shared" si="15"/>
        <v>0.8740542922505059</v>
      </c>
      <c r="AK32" s="125">
        <f t="shared" si="16"/>
        <v>0.7113276862840328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180843000</v>
      </c>
      <c r="E33" s="86">
        <v>9905000</v>
      </c>
      <c r="F33" s="87">
        <f t="shared" si="0"/>
        <v>190748000</v>
      </c>
      <c r="G33" s="85">
        <v>180843000</v>
      </c>
      <c r="H33" s="86">
        <v>7705000</v>
      </c>
      <c r="I33" s="87">
        <f t="shared" si="1"/>
        <v>188548000</v>
      </c>
      <c r="J33" s="85">
        <v>74749424</v>
      </c>
      <c r="K33" s="86">
        <v>1375269</v>
      </c>
      <c r="L33" s="86">
        <f t="shared" si="2"/>
        <v>76124693</v>
      </c>
      <c r="M33" s="104">
        <f t="shared" si="3"/>
        <v>0.3990851437498689</v>
      </c>
      <c r="N33" s="85">
        <v>57111325</v>
      </c>
      <c r="O33" s="86">
        <v>942805</v>
      </c>
      <c r="P33" s="86">
        <f t="shared" si="4"/>
        <v>58054130</v>
      </c>
      <c r="Q33" s="104">
        <f t="shared" si="5"/>
        <v>0.30434987522804957</v>
      </c>
      <c r="R33" s="85">
        <v>956953</v>
      </c>
      <c r="S33" s="86">
        <v>4363587</v>
      </c>
      <c r="T33" s="86">
        <f t="shared" si="6"/>
        <v>5320540</v>
      </c>
      <c r="U33" s="104">
        <f t="shared" si="7"/>
        <v>0.02821849078218809</v>
      </c>
      <c r="V33" s="85">
        <v>47365038</v>
      </c>
      <c r="W33" s="86">
        <v>1457081</v>
      </c>
      <c r="X33" s="86">
        <f t="shared" si="8"/>
        <v>48822119</v>
      </c>
      <c r="Y33" s="104">
        <f t="shared" si="9"/>
        <v>0.25893734751893416</v>
      </c>
      <c r="Z33" s="85">
        <f t="shared" si="10"/>
        <v>180182740</v>
      </c>
      <c r="AA33" s="86">
        <f t="shared" si="11"/>
        <v>8138742</v>
      </c>
      <c r="AB33" s="86">
        <f t="shared" si="12"/>
        <v>188321482</v>
      </c>
      <c r="AC33" s="104">
        <f t="shared" si="13"/>
        <v>0.9987986189193203</v>
      </c>
      <c r="AD33" s="85">
        <v>1430512</v>
      </c>
      <c r="AE33" s="86">
        <v>829380</v>
      </c>
      <c r="AF33" s="86">
        <f t="shared" si="14"/>
        <v>2259892</v>
      </c>
      <c r="AG33" s="86">
        <v>177320600</v>
      </c>
      <c r="AH33" s="86">
        <v>181150600</v>
      </c>
      <c r="AI33" s="87">
        <v>127095647</v>
      </c>
      <c r="AJ33" s="124">
        <f t="shared" si="15"/>
        <v>0.7016021310445563</v>
      </c>
      <c r="AK33" s="125">
        <f t="shared" si="16"/>
        <v>20.60373991323479</v>
      </c>
    </row>
    <row r="34" spans="1:37" ht="16.5">
      <c r="A34" s="65"/>
      <c r="B34" s="66" t="s">
        <v>553</v>
      </c>
      <c r="C34" s="67"/>
      <c r="D34" s="88">
        <f>SUM(D30:D33)</f>
        <v>5084767423</v>
      </c>
      <c r="E34" s="89">
        <f>SUM(E30:E33)</f>
        <v>513569314</v>
      </c>
      <c r="F34" s="90">
        <f t="shared" si="0"/>
        <v>5598336737</v>
      </c>
      <c r="G34" s="88">
        <f>SUM(G30:G33)</f>
        <v>4927048554</v>
      </c>
      <c r="H34" s="89">
        <f>SUM(H30:H33)</f>
        <v>522053280</v>
      </c>
      <c r="I34" s="90">
        <f t="shared" si="1"/>
        <v>5449101834</v>
      </c>
      <c r="J34" s="88">
        <f>SUM(J30:J33)</f>
        <v>1029737815</v>
      </c>
      <c r="K34" s="89">
        <f>SUM(K30:K33)</f>
        <v>82268037</v>
      </c>
      <c r="L34" s="89">
        <f t="shared" si="2"/>
        <v>1112005852</v>
      </c>
      <c r="M34" s="105">
        <f t="shared" si="3"/>
        <v>0.19863146935243028</v>
      </c>
      <c r="N34" s="88">
        <f>SUM(N30:N33)</f>
        <v>906673765</v>
      </c>
      <c r="O34" s="89">
        <f>SUM(O30:O33)</f>
        <v>125479101</v>
      </c>
      <c r="P34" s="89">
        <f t="shared" si="4"/>
        <v>1032152866</v>
      </c>
      <c r="Q34" s="105">
        <f t="shared" si="5"/>
        <v>0.1843677710878648</v>
      </c>
      <c r="R34" s="88">
        <f>SUM(R30:R33)</f>
        <v>1081801214</v>
      </c>
      <c r="S34" s="89">
        <f>SUM(S30:S33)</f>
        <v>63229605</v>
      </c>
      <c r="T34" s="89">
        <f t="shared" si="6"/>
        <v>1145030819</v>
      </c>
      <c r="U34" s="105">
        <f t="shared" si="7"/>
        <v>0.21013202797119904</v>
      </c>
      <c r="V34" s="88">
        <f>SUM(V30:V33)</f>
        <v>680205115</v>
      </c>
      <c r="W34" s="89">
        <f>SUM(W30:W33)</f>
        <v>29938420</v>
      </c>
      <c r="X34" s="89">
        <f t="shared" si="8"/>
        <v>710143535</v>
      </c>
      <c r="Y34" s="105">
        <f t="shared" si="9"/>
        <v>0.13032304343607906</v>
      </c>
      <c r="Z34" s="88">
        <f t="shared" si="10"/>
        <v>3698417909</v>
      </c>
      <c r="AA34" s="89">
        <f t="shared" si="11"/>
        <v>300915163</v>
      </c>
      <c r="AB34" s="89">
        <f t="shared" si="12"/>
        <v>3999333072</v>
      </c>
      <c r="AC34" s="105">
        <f t="shared" si="13"/>
        <v>0.7339435367212115</v>
      </c>
      <c r="AD34" s="88">
        <f>SUM(AD30:AD33)</f>
        <v>753557225</v>
      </c>
      <c r="AE34" s="89">
        <f>SUM(AE30:AE33)</f>
        <v>135203556</v>
      </c>
      <c r="AF34" s="89">
        <f t="shared" si="14"/>
        <v>888760781</v>
      </c>
      <c r="AG34" s="89">
        <f>SUM(AG30:AG33)</f>
        <v>3081653933</v>
      </c>
      <c r="AH34" s="89">
        <f>SUM(AH30:AH33)</f>
        <v>5052414686</v>
      </c>
      <c r="AI34" s="90">
        <f>SUM(AI30:AI33)</f>
        <v>4586422922</v>
      </c>
      <c r="AJ34" s="126">
        <f t="shared" si="15"/>
        <v>0.9077685041785583</v>
      </c>
      <c r="AK34" s="127">
        <f t="shared" si="16"/>
        <v>-0.20097336630789064</v>
      </c>
    </row>
    <row r="35" spans="1:37" ht="16.5">
      <c r="A35" s="68"/>
      <c r="B35" s="69" t="s">
        <v>554</v>
      </c>
      <c r="C35" s="70"/>
      <c r="D35" s="91">
        <f>SUM(D9:D14,D16:D21,D23:D28,D30:D33)</f>
        <v>16988908895</v>
      </c>
      <c r="E35" s="92">
        <f>SUM(E9:E14,E16:E21,E23:E28,E30:E33)</f>
        <v>3107218029</v>
      </c>
      <c r="F35" s="93">
        <f t="shared" si="0"/>
        <v>20096126924</v>
      </c>
      <c r="G35" s="91">
        <f>SUM(G9:G14,G16:G21,G23:G28,G30:G33)</f>
        <v>17066517091</v>
      </c>
      <c r="H35" s="92">
        <f>SUM(H9:H14,H16:H21,H23:H28,H30:H33)</f>
        <v>3227960833</v>
      </c>
      <c r="I35" s="93">
        <f t="shared" si="1"/>
        <v>20294477924</v>
      </c>
      <c r="J35" s="91">
        <f>SUM(J9:J14,J16:J21,J23:J28,J30:J33)</f>
        <v>4104681485</v>
      </c>
      <c r="K35" s="92">
        <f>SUM(K9:K14,K16:K21,K23:K28,K30:K33)</f>
        <v>310453694</v>
      </c>
      <c r="L35" s="92">
        <f t="shared" si="2"/>
        <v>4415135179</v>
      </c>
      <c r="M35" s="106">
        <f t="shared" si="3"/>
        <v>0.21970080084074214</v>
      </c>
      <c r="N35" s="91">
        <f>SUM(N9:N14,N16:N21,N23:N28,N30:N33)</f>
        <v>3734572699</v>
      </c>
      <c r="O35" s="92">
        <f>SUM(O9:O14,O16:O21,O23:O28,O30:O33)</f>
        <v>854057154</v>
      </c>
      <c r="P35" s="92">
        <f t="shared" si="4"/>
        <v>4588629853</v>
      </c>
      <c r="Q35" s="106">
        <f t="shared" si="5"/>
        <v>0.2283340402035371</v>
      </c>
      <c r="R35" s="91">
        <f>SUM(R9:R14,R16:R21,R23:R28,R30:R33)</f>
        <v>2785676117</v>
      </c>
      <c r="S35" s="92">
        <f>SUM(S9:S14,S16:S21,S23:S28,S30:S33)</f>
        <v>705938906</v>
      </c>
      <c r="T35" s="92">
        <f t="shared" si="6"/>
        <v>3491615023</v>
      </c>
      <c r="U35" s="106">
        <f t="shared" si="7"/>
        <v>0.17204754101463526</v>
      </c>
      <c r="V35" s="91">
        <f>SUM(V9:V14,V16:V21,V23:V28,V30:V33)</f>
        <v>1495896452</v>
      </c>
      <c r="W35" s="92">
        <f>SUM(W9:W14,W16:W21,W23:W28,W30:W33)</f>
        <v>272920108</v>
      </c>
      <c r="X35" s="92">
        <f t="shared" si="8"/>
        <v>1768816560</v>
      </c>
      <c r="Y35" s="106">
        <f t="shared" si="9"/>
        <v>0.08715752958139511</v>
      </c>
      <c r="Z35" s="91">
        <f t="shared" si="10"/>
        <v>12120826753</v>
      </c>
      <c r="AA35" s="92">
        <f t="shared" si="11"/>
        <v>2143369862</v>
      </c>
      <c r="AB35" s="92">
        <f t="shared" si="12"/>
        <v>14264196615</v>
      </c>
      <c r="AC35" s="106">
        <f t="shared" si="13"/>
        <v>0.7028609786572206</v>
      </c>
      <c r="AD35" s="91">
        <f>SUM(AD9:AD14,AD16:AD21,AD23:AD28,AD30:AD33)</f>
        <v>2868667269</v>
      </c>
      <c r="AE35" s="92">
        <f>SUM(AE9:AE14,AE16:AE21,AE23:AE28,AE30:AE33)</f>
        <v>693040138</v>
      </c>
      <c r="AF35" s="92">
        <f t="shared" si="14"/>
        <v>3561707407</v>
      </c>
      <c r="AG35" s="92">
        <f>SUM(AG9:AG14,AG16:AG21,AG23:AG28,AG30:AG33)</f>
        <v>16043754396</v>
      </c>
      <c r="AH35" s="92">
        <f>SUM(AH9:AH14,AH16:AH21,AH23:AH28,AH30:AH33)</f>
        <v>18557298532</v>
      </c>
      <c r="AI35" s="93">
        <f>SUM(AI9:AI14,AI16:AI21,AI23:AI28,AI30:AI33)</f>
        <v>16570933748</v>
      </c>
      <c r="AJ35" s="128">
        <f t="shared" si="15"/>
        <v>0.892960455393077</v>
      </c>
      <c r="AK35" s="129">
        <f t="shared" si="16"/>
        <v>-0.5033795991990647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38292542483</v>
      </c>
      <c r="E9" s="86">
        <v>7023202807</v>
      </c>
      <c r="F9" s="87">
        <f>$D9+$E9</f>
        <v>45315745290</v>
      </c>
      <c r="G9" s="85">
        <v>37028175903</v>
      </c>
      <c r="H9" s="86">
        <v>7856479101</v>
      </c>
      <c r="I9" s="87">
        <f>$G9+$H9</f>
        <v>44884655004</v>
      </c>
      <c r="J9" s="85">
        <v>9938252304</v>
      </c>
      <c r="K9" s="86">
        <v>790648667</v>
      </c>
      <c r="L9" s="86">
        <f>$J9+$K9</f>
        <v>10728900971</v>
      </c>
      <c r="M9" s="104">
        <f>IF($F9=0,0,$L9/$F9)</f>
        <v>0.2367587888567197</v>
      </c>
      <c r="N9" s="85">
        <v>9565056209</v>
      </c>
      <c r="O9" s="86">
        <v>1413312578</v>
      </c>
      <c r="P9" s="86">
        <f>$N9+$O9</f>
        <v>10978368787</v>
      </c>
      <c r="Q9" s="104">
        <f>IF($F9=0,0,$P9/$F9)</f>
        <v>0.24226389120919167</v>
      </c>
      <c r="R9" s="85">
        <v>9578263457</v>
      </c>
      <c r="S9" s="86">
        <v>948529217</v>
      </c>
      <c r="T9" s="86">
        <f>$R9+$S9</f>
        <v>10526792674</v>
      </c>
      <c r="U9" s="104">
        <f>IF($I9=0,0,$T9/$I9)</f>
        <v>0.23452987826378258</v>
      </c>
      <c r="V9" s="85">
        <v>8511298701</v>
      </c>
      <c r="W9" s="86">
        <v>2109519994</v>
      </c>
      <c r="X9" s="86">
        <f>$V9+$W9</f>
        <v>10620818695</v>
      </c>
      <c r="Y9" s="104">
        <f>IF($I9=0,0,$X9/$I9)</f>
        <v>0.23662471492882148</v>
      </c>
      <c r="Z9" s="85">
        <f>$J9+$N9+$R9+$V9</f>
        <v>37592870671</v>
      </c>
      <c r="AA9" s="86">
        <f>$K9+$O9+$S9+$W9</f>
        <v>5262010456</v>
      </c>
      <c r="AB9" s="86">
        <f>$Z9+$AA9</f>
        <v>42854881127</v>
      </c>
      <c r="AC9" s="104">
        <f>IF($I9=0,0,$AB9/$I9)</f>
        <v>0.9547779998126507</v>
      </c>
      <c r="AD9" s="85">
        <v>7639927818</v>
      </c>
      <c r="AE9" s="86">
        <v>2262648250</v>
      </c>
      <c r="AF9" s="86">
        <f>$AD9+$AE9</f>
        <v>9902576068</v>
      </c>
      <c r="AG9" s="86">
        <v>41295135483</v>
      </c>
      <c r="AH9" s="86">
        <v>42512040837</v>
      </c>
      <c r="AI9" s="87">
        <v>41048898367</v>
      </c>
      <c r="AJ9" s="124">
        <f>IF($AH9=0,0,$AI9/$AH9)</f>
        <v>0.9655828692014577</v>
      </c>
      <c r="AK9" s="125">
        <f>IF($AF9=0,0,(($X9/$AF9)-1))</f>
        <v>0.07253088712148226</v>
      </c>
    </row>
    <row r="10" spans="1:37" ht="16.5">
      <c r="A10" s="65"/>
      <c r="B10" s="66" t="s">
        <v>97</v>
      </c>
      <c r="C10" s="67"/>
      <c r="D10" s="88">
        <f>D9</f>
        <v>38292542483</v>
      </c>
      <c r="E10" s="89">
        <f>E9</f>
        <v>7023202807</v>
      </c>
      <c r="F10" s="90">
        <f aca="true" t="shared" si="0" ref="F10:F45">$D10+$E10</f>
        <v>45315745290</v>
      </c>
      <c r="G10" s="88">
        <f>G9</f>
        <v>37028175903</v>
      </c>
      <c r="H10" s="89">
        <f>H9</f>
        <v>7856479101</v>
      </c>
      <c r="I10" s="90">
        <f aca="true" t="shared" si="1" ref="I10:I45">$G10+$H10</f>
        <v>44884655004</v>
      </c>
      <c r="J10" s="88">
        <f>J9</f>
        <v>9938252304</v>
      </c>
      <c r="K10" s="89">
        <f>K9</f>
        <v>790648667</v>
      </c>
      <c r="L10" s="89">
        <f aca="true" t="shared" si="2" ref="L10:L45">$J10+$K10</f>
        <v>10728900971</v>
      </c>
      <c r="M10" s="105">
        <f aca="true" t="shared" si="3" ref="M10:M45">IF($F10=0,0,$L10/$F10)</f>
        <v>0.2367587888567197</v>
      </c>
      <c r="N10" s="88">
        <f>N9</f>
        <v>9565056209</v>
      </c>
      <c r="O10" s="89">
        <f>O9</f>
        <v>1413312578</v>
      </c>
      <c r="P10" s="89">
        <f aca="true" t="shared" si="4" ref="P10:P45">$N10+$O10</f>
        <v>10978368787</v>
      </c>
      <c r="Q10" s="105">
        <f aca="true" t="shared" si="5" ref="Q10:Q45">IF($F10=0,0,$P10/$F10)</f>
        <v>0.24226389120919167</v>
      </c>
      <c r="R10" s="88">
        <f>R9</f>
        <v>9578263457</v>
      </c>
      <c r="S10" s="89">
        <f>S9</f>
        <v>948529217</v>
      </c>
      <c r="T10" s="89">
        <f aca="true" t="shared" si="6" ref="T10:T45">$R10+$S10</f>
        <v>10526792674</v>
      </c>
      <c r="U10" s="105">
        <f aca="true" t="shared" si="7" ref="U10:U45">IF($I10=0,0,$T10/$I10)</f>
        <v>0.23452987826378258</v>
      </c>
      <c r="V10" s="88">
        <f>V9</f>
        <v>8511298701</v>
      </c>
      <c r="W10" s="89">
        <f>W9</f>
        <v>2109519994</v>
      </c>
      <c r="X10" s="89">
        <f aca="true" t="shared" si="8" ref="X10:X45">$V10+$W10</f>
        <v>10620818695</v>
      </c>
      <c r="Y10" s="105">
        <f aca="true" t="shared" si="9" ref="Y10:Y45">IF($I10=0,0,$X10/$I10)</f>
        <v>0.23662471492882148</v>
      </c>
      <c r="Z10" s="88">
        <f aca="true" t="shared" si="10" ref="Z10:Z45">$J10+$N10+$R10+$V10</f>
        <v>37592870671</v>
      </c>
      <c r="AA10" s="89">
        <f aca="true" t="shared" si="11" ref="AA10:AA45">$K10+$O10+$S10+$W10</f>
        <v>5262010456</v>
      </c>
      <c r="AB10" s="89">
        <f aca="true" t="shared" si="12" ref="AB10:AB45">$Z10+$AA10</f>
        <v>42854881127</v>
      </c>
      <c r="AC10" s="105">
        <f aca="true" t="shared" si="13" ref="AC10:AC45">IF($I10=0,0,$AB10/$I10)</f>
        <v>0.9547779998126507</v>
      </c>
      <c r="AD10" s="88">
        <f>AD9</f>
        <v>7639927818</v>
      </c>
      <c r="AE10" s="89">
        <f>AE9</f>
        <v>2262648250</v>
      </c>
      <c r="AF10" s="89">
        <f aca="true" t="shared" si="14" ref="AF10:AF45">$AD10+$AE10</f>
        <v>9902576068</v>
      </c>
      <c r="AG10" s="89">
        <f>AG9</f>
        <v>41295135483</v>
      </c>
      <c r="AH10" s="89">
        <f>AH9</f>
        <v>42512040837</v>
      </c>
      <c r="AI10" s="90">
        <f>AI9</f>
        <v>41048898367</v>
      </c>
      <c r="AJ10" s="126">
        <f aca="true" t="shared" si="15" ref="AJ10:AJ45">IF($AH10=0,0,$AI10/$AH10)</f>
        <v>0.9655828692014577</v>
      </c>
      <c r="AK10" s="127">
        <f aca="true" t="shared" si="16" ref="AK10:AK45">IF($AF10=0,0,(($X10/$AF10)-1))</f>
        <v>0.07253088712148226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291341367</v>
      </c>
      <c r="E11" s="86">
        <v>47708928</v>
      </c>
      <c r="F11" s="87">
        <f t="shared" si="0"/>
        <v>339050295</v>
      </c>
      <c r="G11" s="85">
        <v>299197338</v>
      </c>
      <c r="H11" s="86">
        <v>62197076</v>
      </c>
      <c r="I11" s="87">
        <f t="shared" si="1"/>
        <v>361394414</v>
      </c>
      <c r="J11" s="85">
        <v>78585897</v>
      </c>
      <c r="K11" s="86">
        <v>1765361</v>
      </c>
      <c r="L11" s="86">
        <f t="shared" si="2"/>
        <v>80351258</v>
      </c>
      <c r="M11" s="104">
        <f t="shared" si="3"/>
        <v>0.23698919949324923</v>
      </c>
      <c r="N11" s="85">
        <v>58040571</v>
      </c>
      <c r="O11" s="86">
        <v>9707985</v>
      </c>
      <c r="P11" s="86">
        <f t="shared" si="4"/>
        <v>67748556</v>
      </c>
      <c r="Q11" s="104">
        <f t="shared" si="5"/>
        <v>0.19981860213394004</v>
      </c>
      <c r="R11" s="85">
        <v>70519362</v>
      </c>
      <c r="S11" s="86">
        <v>6891175</v>
      </c>
      <c r="T11" s="86">
        <f t="shared" si="6"/>
        <v>77410537</v>
      </c>
      <c r="U11" s="104">
        <f t="shared" si="7"/>
        <v>0.2141995946843827</v>
      </c>
      <c r="V11" s="85">
        <v>48483784</v>
      </c>
      <c r="W11" s="86">
        <v>20222901</v>
      </c>
      <c r="X11" s="86">
        <f t="shared" si="8"/>
        <v>68706685</v>
      </c>
      <c r="Y11" s="104">
        <f t="shared" si="9"/>
        <v>0.19011551462441809</v>
      </c>
      <c r="Z11" s="85">
        <f t="shared" si="10"/>
        <v>255629614</v>
      </c>
      <c r="AA11" s="86">
        <f t="shared" si="11"/>
        <v>38587422</v>
      </c>
      <c r="AB11" s="86">
        <f t="shared" si="12"/>
        <v>294217036</v>
      </c>
      <c r="AC11" s="104">
        <f t="shared" si="13"/>
        <v>0.8141161694878881</v>
      </c>
      <c r="AD11" s="85">
        <v>48271180</v>
      </c>
      <c r="AE11" s="86">
        <v>9480775</v>
      </c>
      <c r="AF11" s="86">
        <f t="shared" si="14"/>
        <v>57751955</v>
      </c>
      <c r="AG11" s="86">
        <v>302837843</v>
      </c>
      <c r="AH11" s="86">
        <v>312904682</v>
      </c>
      <c r="AI11" s="87">
        <v>276651316</v>
      </c>
      <c r="AJ11" s="124">
        <f t="shared" si="15"/>
        <v>0.8841392664108491</v>
      </c>
      <c r="AK11" s="125">
        <f t="shared" si="16"/>
        <v>0.1896858729717461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274950573</v>
      </c>
      <c r="E12" s="86">
        <v>70634841</v>
      </c>
      <c r="F12" s="87">
        <f t="shared" si="0"/>
        <v>345585414</v>
      </c>
      <c r="G12" s="85">
        <v>268661043</v>
      </c>
      <c r="H12" s="86">
        <v>76517159</v>
      </c>
      <c r="I12" s="87">
        <f t="shared" si="1"/>
        <v>345178202</v>
      </c>
      <c r="J12" s="85">
        <v>79018669</v>
      </c>
      <c r="K12" s="86">
        <v>9994156</v>
      </c>
      <c r="L12" s="86">
        <f t="shared" si="2"/>
        <v>89012825</v>
      </c>
      <c r="M12" s="104">
        <f t="shared" si="3"/>
        <v>0.2575711282768433</v>
      </c>
      <c r="N12" s="85">
        <v>80827717</v>
      </c>
      <c r="O12" s="86">
        <v>1343505</v>
      </c>
      <c r="P12" s="86">
        <f t="shared" si="4"/>
        <v>82171222</v>
      </c>
      <c r="Q12" s="104">
        <f t="shared" si="5"/>
        <v>0.23777398776442574</v>
      </c>
      <c r="R12" s="85">
        <v>123318642</v>
      </c>
      <c r="S12" s="86">
        <v>2593876</v>
      </c>
      <c r="T12" s="86">
        <f t="shared" si="6"/>
        <v>125912518</v>
      </c>
      <c r="U12" s="104">
        <f t="shared" si="7"/>
        <v>0.36477540374927847</v>
      </c>
      <c r="V12" s="85">
        <v>66905249</v>
      </c>
      <c r="W12" s="86">
        <v>36846614</v>
      </c>
      <c r="X12" s="86">
        <f t="shared" si="8"/>
        <v>103751863</v>
      </c>
      <c r="Y12" s="104">
        <f t="shared" si="9"/>
        <v>0.30057478252928616</v>
      </c>
      <c r="Z12" s="85">
        <f t="shared" si="10"/>
        <v>350070277</v>
      </c>
      <c r="AA12" s="86">
        <f t="shared" si="11"/>
        <v>50778151</v>
      </c>
      <c r="AB12" s="86">
        <f t="shared" si="12"/>
        <v>400848428</v>
      </c>
      <c r="AC12" s="104">
        <f t="shared" si="13"/>
        <v>1.161279668523217</v>
      </c>
      <c r="AD12" s="85">
        <v>64094671</v>
      </c>
      <c r="AE12" s="86">
        <v>9194593</v>
      </c>
      <c r="AF12" s="86">
        <f t="shared" si="14"/>
        <v>73289264</v>
      </c>
      <c r="AG12" s="86">
        <v>270443040</v>
      </c>
      <c r="AH12" s="86">
        <v>325771086</v>
      </c>
      <c r="AI12" s="87">
        <v>270942555</v>
      </c>
      <c r="AJ12" s="124">
        <f t="shared" si="15"/>
        <v>0.8316961407679992</v>
      </c>
      <c r="AK12" s="125">
        <f t="shared" si="16"/>
        <v>0.4156488595655703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321681732</v>
      </c>
      <c r="E13" s="86">
        <v>31319500</v>
      </c>
      <c r="F13" s="87">
        <f t="shared" si="0"/>
        <v>353001232</v>
      </c>
      <c r="G13" s="85">
        <v>314175769</v>
      </c>
      <c r="H13" s="86">
        <v>34210934</v>
      </c>
      <c r="I13" s="87">
        <f t="shared" si="1"/>
        <v>348386703</v>
      </c>
      <c r="J13" s="85">
        <v>69122050</v>
      </c>
      <c r="K13" s="86">
        <v>2154306</v>
      </c>
      <c r="L13" s="86">
        <f t="shared" si="2"/>
        <v>71276356</v>
      </c>
      <c r="M13" s="104">
        <f t="shared" si="3"/>
        <v>0.20191531796126988</v>
      </c>
      <c r="N13" s="85">
        <v>80778536</v>
      </c>
      <c r="O13" s="86">
        <v>7944620</v>
      </c>
      <c r="P13" s="86">
        <f t="shared" si="4"/>
        <v>88723156</v>
      </c>
      <c r="Q13" s="104">
        <f t="shared" si="5"/>
        <v>0.25133950807287836</v>
      </c>
      <c r="R13" s="85">
        <v>68935321</v>
      </c>
      <c r="S13" s="86">
        <v>6882979</v>
      </c>
      <c r="T13" s="86">
        <f t="shared" si="6"/>
        <v>75818300</v>
      </c>
      <c r="U13" s="104">
        <f t="shared" si="7"/>
        <v>0.2176268478306418</v>
      </c>
      <c r="V13" s="85">
        <v>69365649</v>
      </c>
      <c r="W13" s="86">
        <v>11504865</v>
      </c>
      <c r="X13" s="86">
        <f t="shared" si="8"/>
        <v>80870514</v>
      </c>
      <c r="Y13" s="104">
        <f t="shared" si="9"/>
        <v>0.23212858959200863</v>
      </c>
      <c r="Z13" s="85">
        <f t="shared" si="10"/>
        <v>288201556</v>
      </c>
      <c r="AA13" s="86">
        <f t="shared" si="11"/>
        <v>28486770</v>
      </c>
      <c r="AB13" s="86">
        <f t="shared" si="12"/>
        <v>316688326</v>
      </c>
      <c r="AC13" s="104">
        <f t="shared" si="13"/>
        <v>0.9090138150307074</v>
      </c>
      <c r="AD13" s="85">
        <v>61936099</v>
      </c>
      <c r="AE13" s="86">
        <v>13653366</v>
      </c>
      <c r="AF13" s="86">
        <f t="shared" si="14"/>
        <v>75589465</v>
      </c>
      <c r="AG13" s="86">
        <v>331090530</v>
      </c>
      <c r="AH13" s="86">
        <v>339350025</v>
      </c>
      <c r="AI13" s="87">
        <v>306548343</v>
      </c>
      <c r="AJ13" s="124">
        <f t="shared" si="15"/>
        <v>0.9033396800250715</v>
      </c>
      <c r="AK13" s="125">
        <f t="shared" si="16"/>
        <v>0.06986488130323454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960737309</v>
      </c>
      <c r="E14" s="86">
        <v>226798873</v>
      </c>
      <c r="F14" s="87">
        <f t="shared" si="0"/>
        <v>1187536182</v>
      </c>
      <c r="G14" s="85">
        <v>993058781</v>
      </c>
      <c r="H14" s="86">
        <v>319470531</v>
      </c>
      <c r="I14" s="87">
        <f t="shared" si="1"/>
        <v>1312529312</v>
      </c>
      <c r="J14" s="85">
        <v>271444852</v>
      </c>
      <c r="K14" s="86">
        <v>22254845</v>
      </c>
      <c r="L14" s="86">
        <f t="shared" si="2"/>
        <v>293699697</v>
      </c>
      <c r="M14" s="104">
        <f t="shared" si="3"/>
        <v>0.24731852507042182</v>
      </c>
      <c r="N14" s="85">
        <v>240976764</v>
      </c>
      <c r="O14" s="86">
        <v>44806892</v>
      </c>
      <c r="P14" s="86">
        <f t="shared" si="4"/>
        <v>285783656</v>
      </c>
      <c r="Q14" s="104">
        <f t="shared" si="5"/>
        <v>0.24065258838572381</v>
      </c>
      <c r="R14" s="85">
        <v>250525380</v>
      </c>
      <c r="S14" s="86">
        <v>74255542</v>
      </c>
      <c r="T14" s="86">
        <f t="shared" si="6"/>
        <v>324780922</v>
      </c>
      <c r="U14" s="104">
        <f t="shared" si="7"/>
        <v>0.24744660483437644</v>
      </c>
      <c r="V14" s="85">
        <v>199792760</v>
      </c>
      <c r="W14" s="86">
        <v>86939404</v>
      </c>
      <c r="X14" s="86">
        <f t="shared" si="8"/>
        <v>286732164</v>
      </c>
      <c r="Y14" s="104">
        <f t="shared" si="9"/>
        <v>0.21845772233694694</v>
      </c>
      <c r="Z14" s="85">
        <f t="shared" si="10"/>
        <v>962739756</v>
      </c>
      <c r="AA14" s="86">
        <f t="shared" si="11"/>
        <v>228256683</v>
      </c>
      <c r="AB14" s="86">
        <f t="shared" si="12"/>
        <v>1190996439</v>
      </c>
      <c r="AC14" s="104">
        <f t="shared" si="13"/>
        <v>0.9074055932398103</v>
      </c>
      <c r="AD14" s="85">
        <v>184187787</v>
      </c>
      <c r="AE14" s="86">
        <v>91537111</v>
      </c>
      <c r="AF14" s="86">
        <f t="shared" si="14"/>
        <v>275724898</v>
      </c>
      <c r="AG14" s="86">
        <v>1069601883</v>
      </c>
      <c r="AH14" s="86">
        <v>1136674164</v>
      </c>
      <c r="AI14" s="87">
        <v>1059920762</v>
      </c>
      <c r="AJ14" s="124">
        <f t="shared" si="15"/>
        <v>0.9324754582879743</v>
      </c>
      <c r="AK14" s="125">
        <f t="shared" si="16"/>
        <v>0.03992118985206772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647972881</v>
      </c>
      <c r="E15" s="86">
        <v>81242586</v>
      </c>
      <c r="F15" s="87">
        <f t="shared" si="0"/>
        <v>729215467</v>
      </c>
      <c r="G15" s="85">
        <v>668363515</v>
      </c>
      <c r="H15" s="86">
        <v>110073122</v>
      </c>
      <c r="I15" s="87">
        <f t="shared" si="1"/>
        <v>778436637</v>
      </c>
      <c r="J15" s="85">
        <v>154431437</v>
      </c>
      <c r="K15" s="86">
        <v>11729038</v>
      </c>
      <c r="L15" s="86">
        <f t="shared" si="2"/>
        <v>166160475</v>
      </c>
      <c r="M15" s="104">
        <f t="shared" si="3"/>
        <v>0.22786197292768065</v>
      </c>
      <c r="N15" s="85">
        <v>147644915</v>
      </c>
      <c r="O15" s="86">
        <v>21818333</v>
      </c>
      <c r="P15" s="86">
        <f t="shared" si="4"/>
        <v>169463248</v>
      </c>
      <c r="Q15" s="104">
        <f t="shared" si="5"/>
        <v>0.23239118706186193</v>
      </c>
      <c r="R15" s="85">
        <v>135357319</v>
      </c>
      <c r="S15" s="86">
        <v>13206655</v>
      </c>
      <c r="T15" s="86">
        <f t="shared" si="6"/>
        <v>148563974</v>
      </c>
      <c r="U15" s="104">
        <f t="shared" si="7"/>
        <v>0.19084915449579487</v>
      </c>
      <c r="V15" s="85">
        <v>139757139</v>
      </c>
      <c r="W15" s="86">
        <v>38882058</v>
      </c>
      <c r="X15" s="86">
        <f t="shared" si="8"/>
        <v>178639197</v>
      </c>
      <c r="Y15" s="104">
        <f t="shared" si="9"/>
        <v>0.22948457011023235</v>
      </c>
      <c r="Z15" s="85">
        <f t="shared" si="10"/>
        <v>577190810</v>
      </c>
      <c r="AA15" s="86">
        <f t="shared" si="11"/>
        <v>85636084</v>
      </c>
      <c r="AB15" s="86">
        <f t="shared" si="12"/>
        <v>662826894</v>
      </c>
      <c r="AC15" s="104">
        <f t="shared" si="13"/>
        <v>0.8514847098595644</v>
      </c>
      <c r="AD15" s="85">
        <v>126073577</v>
      </c>
      <c r="AE15" s="86">
        <v>29396790</v>
      </c>
      <c r="AF15" s="86">
        <f t="shared" si="14"/>
        <v>155470367</v>
      </c>
      <c r="AG15" s="86">
        <v>668415896</v>
      </c>
      <c r="AH15" s="86">
        <v>681281362</v>
      </c>
      <c r="AI15" s="87">
        <v>613717863</v>
      </c>
      <c r="AJ15" s="124">
        <f t="shared" si="15"/>
        <v>0.9008287870936942</v>
      </c>
      <c r="AK15" s="125">
        <f t="shared" si="16"/>
        <v>0.14902409023064833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354563510</v>
      </c>
      <c r="E16" s="86">
        <v>8964500</v>
      </c>
      <c r="F16" s="87">
        <f t="shared" si="0"/>
        <v>363528010</v>
      </c>
      <c r="G16" s="85">
        <v>365445996</v>
      </c>
      <c r="H16" s="86">
        <v>9334500</v>
      </c>
      <c r="I16" s="87">
        <f t="shared" si="1"/>
        <v>374780496</v>
      </c>
      <c r="J16" s="85">
        <v>90760185</v>
      </c>
      <c r="K16" s="86">
        <v>293115</v>
      </c>
      <c r="L16" s="86">
        <f t="shared" si="2"/>
        <v>91053300</v>
      </c>
      <c r="M16" s="104">
        <f t="shared" si="3"/>
        <v>0.25047120853218435</v>
      </c>
      <c r="N16" s="85">
        <v>102628905</v>
      </c>
      <c r="O16" s="86">
        <v>689025</v>
      </c>
      <c r="P16" s="86">
        <f t="shared" si="4"/>
        <v>103317930</v>
      </c>
      <c r="Q16" s="104">
        <f t="shared" si="5"/>
        <v>0.2842089939644541</v>
      </c>
      <c r="R16" s="85">
        <v>106373742</v>
      </c>
      <c r="S16" s="86">
        <v>3172156</v>
      </c>
      <c r="T16" s="86">
        <f t="shared" si="6"/>
        <v>109545898</v>
      </c>
      <c r="U16" s="104">
        <f t="shared" si="7"/>
        <v>0.29229348690546586</v>
      </c>
      <c r="V16" s="85">
        <v>50631774</v>
      </c>
      <c r="W16" s="86">
        <v>3941583</v>
      </c>
      <c r="X16" s="86">
        <f t="shared" si="8"/>
        <v>54573357</v>
      </c>
      <c r="Y16" s="104">
        <f t="shared" si="9"/>
        <v>0.14561418639031845</v>
      </c>
      <c r="Z16" s="85">
        <f t="shared" si="10"/>
        <v>350394606</v>
      </c>
      <c r="AA16" s="86">
        <f t="shared" si="11"/>
        <v>8095879</v>
      </c>
      <c r="AB16" s="86">
        <f t="shared" si="12"/>
        <v>358490485</v>
      </c>
      <c r="AC16" s="104">
        <f t="shared" si="13"/>
        <v>0.9565345284136665</v>
      </c>
      <c r="AD16" s="85">
        <v>63204197</v>
      </c>
      <c r="AE16" s="86">
        <v>5247621</v>
      </c>
      <c r="AF16" s="86">
        <f t="shared" si="14"/>
        <v>68451818</v>
      </c>
      <c r="AG16" s="86">
        <v>358038390</v>
      </c>
      <c r="AH16" s="86">
        <v>361588117</v>
      </c>
      <c r="AI16" s="87">
        <v>356769591</v>
      </c>
      <c r="AJ16" s="124">
        <f t="shared" si="15"/>
        <v>0.9866739923867576</v>
      </c>
      <c r="AK16" s="125">
        <f t="shared" si="16"/>
        <v>-0.2027478802681325</v>
      </c>
    </row>
    <row r="17" spans="1:37" ht="16.5">
      <c r="A17" s="65"/>
      <c r="B17" s="66" t="s">
        <v>567</v>
      </c>
      <c r="C17" s="67"/>
      <c r="D17" s="88">
        <f>SUM(D11:D16)</f>
        <v>2851247372</v>
      </c>
      <c r="E17" s="89">
        <f>SUM(E11:E16)</f>
        <v>466669228</v>
      </c>
      <c r="F17" s="90">
        <f t="shared" si="0"/>
        <v>3317916600</v>
      </c>
      <c r="G17" s="88">
        <f>SUM(G11:G16)</f>
        <v>2908902442</v>
      </c>
      <c r="H17" s="89">
        <f>SUM(H11:H16)</f>
        <v>611803322</v>
      </c>
      <c r="I17" s="90">
        <f t="shared" si="1"/>
        <v>3520705764</v>
      </c>
      <c r="J17" s="88">
        <f>SUM(J11:J16)</f>
        <v>743363090</v>
      </c>
      <c r="K17" s="89">
        <f>SUM(K11:K16)</f>
        <v>48190821</v>
      </c>
      <c r="L17" s="89">
        <f t="shared" si="2"/>
        <v>791553911</v>
      </c>
      <c r="M17" s="105">
        <f t="shared" si="3"/>
        <v>0.23856956229701495</v>
      </c>
      <c r="N17" s="88">
        <f>SUM(N11:N16)</f>
        <v>710897408</v>
      </c>
      <c r="O17" s="89">
        <f>SUM(O11:O16)</f>
        <v>86310360</v>
      </c>
      <c r="P17" s="89">
        <f t="shared" si="4"/>
        <v>797207768</v>
      </c>
      <c r="Q17" s="105">
        <f t="shared" si="5"/>
        <v>0.24027360060828534</v>
      </c>
      <c r="R17" s="88">
        <f>SUM(R11:R16)</f>
        <v>755029766</v>
      </c>
      <c r="S17" s="89">
        <f>SUM(S11:S16)</f>
        <v>107002383</v>
      </c>
      <c r="T17" s="89">
        <f t="shared" si="6"/>
        <v>862032149</v>
      </c>
      <c r="U17" s="105">
        <f t="shared" si="7"/>
        <v>0.2448464048925845</v>
      </c>
      <c r="V17" s="88">
        <f>SUM(V11:V16)</f>
        <v>574936355</v>
      </c>
      <c r="W17" s="89">
        <f>SUM(W11:W16)</f>
        <v>198337425</v>
      </c>
      <c r="X17" s="89">
        <f t="shared" si="8"/>
        <v>773273780</v>
      </c>
      <c r="Y17" s="105">
        <f t="shared" si="9"/>
        <v>0.21963601386599713</v>
      </c>
      <c r="Z17" s="88">
        <f t="shared" si="10"/>
        <v>2784226619</v>
      </c>
      <c r="AA17" s="89">
        <f t="shared" si="11"/>
        <v>439840989</v>
      </c>
      <c r="AB17" s="89">
        <f t="shared" si="12"/>
        <v>3224067608</v>
      </c>
      <c r="AC17" s="105">
        <f t="shared" si="13"/>
        <v>0.9157446898763335</v>
      </c>
      <c r="AD17" s="88">
        <f>SUM(AD11:AD16)</f>
        <v>547767511</v>
      </c>
      <c r="AE17" s="89">
        <f>SUM(AE11:AE16)</f>
        <v>158510256</v>
      </c>
      <c r="AF17" s="89">
        <f t="shared" si="14"/>
        <v>706277767</v>
      </c>
      <c r="AG17" s="89">
        <f>SUM(AG11:AG16)</f>
        <v>3000427582</v>
      </c>
      <c r="AH17" s="89">
        <f>SUM(AH11:AH16)</f>
        <v>3157569436</v>
      </c>
      <c r="AI17" s="90">
        <f>SUM(AI11:AI16)</f>
        <v>2884550430</v>
      </c>
      <c r="AJ17" s="126">
        <f t="shared" si="15"/>
        <v>0.9135350745141935</v>
      </c>
      <c r="AK17" s="127">
        <f t="shared" si="16"/>
        <v>0.09485788188487598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512772180</v>
      </c>
      <c r="E18" s="86">
        <v>83246710</v>
      </c>
      <c r="F18" s="87">
        <f t="shared" si="0"/>
        <v>596018890</v>
      </c>
      <c r="G18" s="85">
        <v>519934383</v>
      </c>
      <c r="H18" s="86">
        <v>64066541</v>
      </c>
      <c r="I18" s="87">
        <f t="shared" si="1"/>
        <v>584000924</v>
      </c>
      <c r="J18" s="85">
        <v>151385294</v>
      </c>
      <c r="K18" s="86">
        <v>6289438</v>
      </c>
      <c r="L18" s="86">
        <f t="shared" si="2"/>
        <v>157674732</v>
      </c>
      <c r="M18" s="104">
        <f t="shared" si="3"/>
        <v>0.26454653475831946</v>
      </c>
      <c r="N18" s="85">
        <v>121123032</v>
      </c>
      <c r="O18" s="86">
        <v>13868890</v>
      </c>
      <c r="P18" s="86">
        <f t="shared" si="4"/>
        <v>134991922</v>
      </c>
      <c r="Q18" s="104">
        <f t="shared" si="5"/>
        <v>0.22648933492695172</v>
      </c>
      <c r="R18" s="85">
        <v>123406414</v>
      </c>
      <c r="S18" s="86">
        <v>13891710</v>
      </c>
      <c r="T18" s="86">
        <f t="shared" si="6"/>
        <v>137298124</v>
      </c>
      <c r="U18" s="104">
        <f t="shared" si="7"/>
        <v>0.23509915542530888</v>
      </c>
      <c r="V18" s="85">
        <v>109657911</v>
      </c>
      <c r="W18" s="86">
        <v>29592519</v>
      </c>
      <c r="X18" s="86">
        <f t="shared" si="8"/>
        <v>139250430</v>
      </c>
      <c r="Y18" s="104">
        <f t="shared" si="9"/>
        <v>0.23844213986209378</v>
      </c>
      <c r="Z18" s="85">
        <f t="shared" si="10"/>
        <v>505572651</v>
      </c>
      <c r="AA18" s="86">
        <f t="shared" si="11"/>
        <v>63642557</v>
      </c>
      <c r="AB18" s="86">
        <f t="shared" si="12"/>
        <v>569215208</v>
      </c>
      <c r="AC18" s="104">
        <f t="shared" si="13"/>
        <v>0.974682033208564</v>
      </c>
      <c r="AD18" s="85">
        <v>134459808</v>
      </c>
      <c r="AE18" s="86">
        <v>33305386</v>
      </c>
      <c r="AF18" s="86">
        <f t="shared" si="14"/>
        <v>167765194</v>
      </c>
      <c r="AG18" s="86">
        <v>616737083</v>
      </c>
      <c r="AH18" s="86">
        <v>564436563</v>
      </c>
      <c r="AI18" s="87">
        <v>531351909</v>
      </c>
      <c r="AJ18" s="124">
        <f t="shared" si="15"/>
        <v>0.9413846370544213</v>
      </c>
      <c r="AK18" s="125">
        <f t="shared" si="16"/>
        <v>-0.16996829509224665</v>
      </c>
    </row>
    <row r="19" spans="1:37" ht="12.75">
      <c r="A19" s="62" t="s">
        <v>98</v>
      </c>
      <c r="B19" s="63" t="s">
        <v>62</v>
      </c>
      <c r="C19" s="64" t="s">
        <v>63</v>
      </c>
      <c r="D19" s="85">
        <v>2107106847</v>
      </c>
      <c r="E19" s="86">
        <v>633141543</v>
      </c>
      <c r="F19" s="87">
        <f t="shared" si="0"/>
        <v>2740248390</v>
      </c>
      <c r="G19" s="85">
        <v>1978524421</v>
      </c>
      <c r="H19" s="86">
        <v>838669081</v>
      </c>
      <c r="I19" s="87">
        <f t="shared" si="1"/>
        <v>2817193502</v>
      </c>
      <c r="J19" s="85">
        <v>852128656</v>
      </c>
      <c r="K19" s="86">
        <v>66814606</v>
      </c>
      <c r="L19" s="86">
        <f t="shared" si="2"/>
        <v>918943262</v>
      </c>
      <c r="M19" s="104">
        <f t="shared" si="3"/>
        <v>0.33535035194382506</v>
      </c>
      <c r="N19" s="85">
        <v>389337753</v>
      </c>
      <c r="O19" s="86">
        <v>213708446</v>
      </c>
      <c r="P19" s="86">
        <f t="shared" si="4"/>
        <v>603046199</v>
      </c>
      <c r="Q19" s="104">
        <f t="shared" si="5"/>
        <v>0.22006990359001724</v>
      </c>
      <c r="R19" s="85">
        <v>346251448</v>
      </c>
      <c r="S19" s="86">
        <v>125502828</v>
      </c>
      <c r="T19" s="86">
        <f t="shared" si="6"/>
        <v>471754276</v>
      </c>
      <c r="U19" s="104">
        <f t="shared" si="7"/>
        <v>0.16745540399162825</v>
      </c>
      <c r="V19" s="85">
        <v>340975808</v>
      </c>
      <c r="W19" s="86">
        <v>244115830</v>
      </c>
      <c r="X19" s="86">
        <f t="shared" si="8"/>
        <v>585091638</v>
      </c>
      <c r="Y19" s="104">
        <f t="shared" si="9"/>
        <v>0.20768599586241698</v>
      </c>
      <c r="Z19" s="85">
        <f t="shared" si="10"/>
        <v>1928693665</v>
      </c>
      <c r="AA19" s="86">
        <f t="shared" si="11"/>
        <v>650141710</v>
      </c>
      <c r="AB19" s="86">
        <f t="shared" si="12"/>
        <v>2578835375</v>
      </c>
      <c r="AC19" s="104">
        <f t="shared" si="13"/>
        <v>0.915391638227625</v>
      </c>
      <c r="AD19" s="85">
        <v>358659109</v>
      </c>
      <c r="AE19" s="86">
        <v>253520944</v>
      </c>
      <c r="AF19" s="86">
        <f t="shared" si="14"/>
        <v>612180053</v>
      </c>
      <c r="AG19" s="86">
        <v>2546915470</v>
      </c>
      <c r="AH19" s="86">
        <v>2705185446</v>
      </c>
      <c r="AI19" s="87">
        <v>2452589707</v>
      </c>
      <c r="AJ19" s="124">
        <f t="shared" si="15"/>
        <v>0.9066253519242097</v>
      </c>
      <c r="AK19" s="125">
        <f t="shared" si="16"/>
        <v>-0.04424909774053032</v>
      </c>
    </row>
    <row r="20" spans="1:37" ht="12.75">
      <c r="A20" s="62" t="s">
        <v>98</v>
      </c>
      <c r="B20" s="63" t="s">
        <v>90</v>
      </c>
      <c r="C20" s="64" t="s">
        <v>91</v>
      </c>
      <c r="D20" s="85">
        <v>1427945886</v>
      </c>
      <c r="E20" s="86">
        <v>418056510</v>
      </c>
      <c r="F20" s="87">
        <f t="shared" si="0"/>
        <v>1846002396</v>
      </c>
      <c r="G20" s="85">
        <v>1517538895</v>
      </c>
      <c r="H20" s="86">
        <v>499855136</v>
      </c>
      <c r="I20" s="87">
        <f t="shared" si="1"/>
        <v>2017394031</v>
      </c>
      <c r="J20" s="85">
        <v>432394403</v>
      </c>
      <c r="K20" s="86">
        <v>14474166</v>
      </c>
      <c r="L20" s="86">
        <f t="shared" si="2"/>
        <v>446868569</v>
      </c>
      <c r="M20" s="104">
        <f t="shared" si="3"/>
        <v>0.2420736668426296</v>
      </c>
      <c r="N20" s="85">
        <v>317182887</v>
      </c>
      <c r="O20" s="86">
        <v>70110280</v>
      </c>
      <c r="P20" s="86">
        <f t="shared" si="4"/>
        <v>387293167</v>
      </c>
      <c r="Q20" s="104">
        <f t="shared" si="5"/>
        <v>0.20980100992241615</v>
      </c>
      <c r="R20" s="85">
        <v>354241502</v>
      </c>
      <c r="S20" s="86">
        <v>78370285</v>
      </c>
      <c r="T20" s="86">
        <f t="shared" si="6"/>
        <v>432611787</v>
      </c>
      <c r="U20" s="104">
        <f t="shared" si="7"/>
        <v>0.21444089768896515</v>
      </c>
      <c r="V20" s="85">
        <v>310964599</v>
      </c>
      <c r="W20" s="86">
        <v>200971887</v>
      </c>
      <c r="X20" s="86">
        <f t="shared" si="8"/>
        <v>511936486</v>
      </c>
      <c r="Y20" s="104">
        <f t="shared" si="9"/>
        <v>0.25376127723855646</v>
      </c>
      <c r="Z20" s="85">
        <f t="shared" si="10"/>
        <v>1414783391</v>
      </c>
      <c r="AA20" s="86">
        <f t="shared" si="11"/>
        <v>363926618</v>
      </c>
      <c r="AB20" s="86">
        <f t="shared" si="12"/>
        <v>1778710009</v>
      </c>
      <c r="AC20" s="104">
        <f t="shared" si="13"/>
        <v>0.8816869593483991</v>
      </c>
      <c r="AD20" s="85">
        <v>196761490</v>
      </c>
      <c r="AE20" s="86">
        <v>158963010</v>
      </c>
      <c r="AF20" s="86">
        <f t="shared" si="14"/>
        <v>355724500</v>
      </c>
      <c r="AG20" s="86">
        <v>1773868797</v>
      </c>
      <c r="AH20" s="86">
        <v>1844674155</v>
      </c>
      <c r="AI20" s="87">
        <v>1606971602</v>
      </c>
      <c r="AJ20" s="124">
        <f t="shared" si="15"/>
        <v>0.8711411701867748</v>
      </c>
      <c r="AK20" s="125">
        <f t="shared" si="16"/>
        <v>0.43913755167271296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949146343</v>
      </c>
      <c r="E21" s="86">
        <v>209953903</v>
      </c>
      <c r="F21" s="87">
        <f t="shared" si="0"/>
        <v>1159100246</v>
      </c>
      <c r="G21" s="85">
        <v>1026601931</v>
      </c>
      <c r="H21" s="86">
        <v>247760283</v>
      </c>
      <c r="I21" s="87">
        <f t="shared" si="1"/>
        <v>1274362214</v>
      </c>
      <c r="J21" s="85">
        <v>248222921</v>
      </c>
      <c r="K21" s="86">
        <v>13543808</v>
      </c>
      <c r="L21" s="86">
        <f t="shared" si="2"/>
        <v>261766729</v>
      </c>
      <c r="M21" s="104">
        <f t="shared" si="3"/>
        <v>0.22583614308024225</v>
      </c>
      <c r="N21" s="85">
        <v>215013241</v>
      </c>
      <c r="O21" s="86">
        <v>25305871</v>
      </c>
      <c r="P21" s="86">
        <f t="shared" si="4"/>
        <v>240319112</v>
      </c>
      <c r="Q21" s="104">
        <f t="shared" si="5"/>
        <v>0.20733246570288452</v>
      </c>
      <c r="R21" s="85">
        <v>265097708</v>
      </c>
      <c r="S21" s="86">
        <v>33030697</v>
      </c>
      <c r="T21" s="86">
        <f t="shared" si="6"/>
        <v>298128405</v>
      </c>
      <c r="U21" s="104">
        <f t="shared" si="7"/>
        <v>0.2339432240887205</v>
      </c>
      <c r="V21" s="85">
        <v>120863880</v>
      </c>
      <c r="W21" s="86">
        <v>86793002</v>
      </c>
      <c r="X21" s="86">
        <f t="shared" si="8"/>
        <v>207656882</v>
      </c>
      <c r="Y21" s="104">
        <f t="shared" si="9"/>
        <v>0.16294965412400403</v>
      </c>
      <c r="Z21" s="85">
        <f t="shared" si="10"/>
        <v>849197750</v>
      </c>
      <c r="AA21" s="86">
        <f t="shared" si="11"/>
        <v>158673378</v>
      </c>
      <c r="AB21" s="86">
        <f t="shared" si="12"/>
        <v>1007871128</v>
      </c>
      <c r="AC21" s="104">
        <f t="shared" si="13"/>
        <v>0.790882778010554</v>
      </c>
      <c r="AD21" s="85">
        <v>171855312</v>
      </c>
      <c r="AE21" s="86">
        <v>40011626</v>
      </c>
      <c r="AF21" s="86">
        <f t="shared" si="14"/>
        <v>211866938</v>
      </c>
      <c r="AG21" s="86">
        <v>951201117</v>
      </c>
      <c r="AH21" s="86">
        <v>1034118767</v>
      </c>
      <c r="AI21" s="87">
        <v>885222102</v>
      </c>
      <c r="AJ21" s="124">
        <f t="shared" si="15"/>
        <v>0.8560158951259029</v>
      </c>
      <c r="AK21" s="125">
        <f t="shared" si="16"/>
        <v>-0.0198712269112985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644066588</v>
      </c>
      <c r="E22" s="86">
        <v>76008244</v>
      </c>
      <c r="F22" s="87">
        <f t="shared" si="0"/>
        <v>720074832</v>
      </c>
      <c r="G22" s="85">
        <v>629412478</v>
      </c>
      <c r="H22" s="86">
        <v>55821285</v>
      </c>
      <c r="I22" s="87">
        <f t="shared" si="1"/>
        <v>685233763</v>
      </c>
      <c r="J22" s="85">
        <v>165056585</v>
      </c>
      <c r="K22" s="86">
        <v>8326115</v>
      </c>
      <c r="L22" s="86">
        <f t="shared" si="2"/>
        <v>173382700</v>
      </c>
      <c r="M22" s="104">
        <f t="shared" si="3"/>
        <v>0.24078428004271646</v>
      </c>
      <c r="N22" s="85">
        <v>144915256</v>
      </c>
      <c r="O22" s="86">
        <v>12011337</v>
      </c>
      <c r="P22" s="86">
        <f t="shared" si="4"/>
        <v>156926593</v>
      </c>
      <c r="Q22" s="104">
        <f t="shared" si="5"/>
        <v>0.2179309510987047</v>
      </c>
      <c r="R22" s="85">
        <v>141813080</v>
      </c>
      <c r="S22" s="86">
        <v>7444865</v>
      </c>
      <c r="T22" s="86">
        <f t="shared" si="6"/>
        <v>149257945</v>
      </c>
      <c r="U22" s="104">
        <f t="shared" si="7"/>
        <v>0.21782047683485206</v>
      </c>
      <c r="V22" s="85">
        <v>121024744</v>
      </c>
      <c r="W22" s="86">
        <v>14363391</v>
      </c>
      <c r="X22" s="86">
        <f t="shared" si="8"/>
        <v>135388135</v>
      </c>
      <c r="Y22" s="104">
        <f t="shared" si="9"/>
        <v>0.1975794864620528</v>
      </c>
      <c r="Z22" s="85">
        <f t="shared" si="10"/>
        <v>572809665</v>
      </c>
      <c r="AA22" s="86">
        <f t="shared" si="11"/>
        <v>42145708</v>
      </c>
      <c r="AB22" s="86">
        <f t="shared" si="12"/>
        <v>614955373</v>
      </c>
      <c r="AC22" s="104">
        <f t="shared" si="13"/>
        <v>0.8974388102356247</v>
      </c>
      <c r="AD22" s="85">
        <v>135102668</v>
      </c>
      <c r="AE22" s="86">
        <v>19206565</v>
      </c>
      <c r="AF22" s="86">
        <f t="shared" si="14"/>
        <v>154309233</v>
      </c>
      <c r="AG22" s="86">
        <v>675997644</v>
      </c>
      <c r="AH22" s="86">
        <v>696950592</v>
      </c>
      <c r="AI22" s="87">
        <v>614480805</v>
      </c>
      <c r="AJ22" s="124">
        <f t="shared" si="15"/>
        <v>0.8816705402841526</v>
      </c>
      <c r="AK22" s="125">
        <f t="shared" si="16"/>
        <v>-0.12261805487685884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401643138</v>
      </c>
      <c r="E23" s="86">
        <v>27643844</v>
      </c>
      <c r="F23" s="87">
        <f t="shared" si="0"/>
        <v>429286982</v>
      </c>
      <c r="G23" s="85">
        <v>403834893</v>
      </c>
      <c r="H23" s="86">
        <v>20320170</v>
      </c>
      <c r="I23" s="87">
        <f t="shared" si="1"/>
        <v>424155063</v>
      </c>
      <c r="J23" s="85">
        <v>101939903</v>
      </c>
      <c r="K23" s="86">
        <v>700674</v>
      </c>
      <c r="L23" s="86">
        <f t="shared" si="2"/>
        <v>102640577</v>
      </c>
      <c r="M23" s="104">
        <f t="shared" si="3"/>
        <v>0.23909547995564423</v>
      </c>
      <c r="N23" s="85">
        <v>101284231</v>
      </c>
      <c r="O23" s="86">
        <v>3032055</v>
      </c>
      <c r="P23" s="86">
        <f t="shared" si="4"/>
        <v>104316286</v>
      </c>
      <c r="Q23" s="104">
        <f t="shared" si="5"/>
        <v>0.2429989502919518</v>
      </c>
      <c r="R23" s="85">
        <v>110579701</v>
      </c>
      <c r="S23" s="86">
        <v>4275383</v>
      </c>
      <c r="T23" s="86">
        <f t="shared" si="6"/>
        <v>114855084</v>
      </c>
      <c r="U23" s="104">
        <f t="shared" si="7"/>
        <v>0.27078560182128486</v>
      </c>
      <c r="V23" s="85">
        <v>81516017</v>
      </c>
      <c r="W23" s="86">
        <v>10288103</v>
      </c>
      <c r="X23" s="86">
        <f t="shared" si="8"/>
        <v>91804120</v>
      </c>
      <c r="Y23" s="104">
        <f t="shared" si="9"/>
        <v>0.2164399956720545</v>
      </c>
      <c r="Z23" s="85">
        <f t="shared" si="10"/>
        <v>395319852</v>
      </c>
      <c r="AA23" s="86">
        <f t="shared" si="11"/>
        <v>18296215</v>
      </c>
      <c r="AB23" s="86">
        <f t="shared" si="12"/>
        <v>413616067</v>
      </c>
      <c r="AC23" s="104">
        <f t="shared" si="13"/>
        <v>0.9751529642827816</v>
      </c>
      <c r="AD23" s="85">
        <v>64379215</v>
      </c>
      <c r="AE23" s="86">
        <v>2596349</v>
      </c>
      <c r="AF23" s="86">
        <f t="shared" si="14"/>
        <v>66975564</v>
      </c>
      <c r="AG23" s="86">
        <v>407974450</v>
      </c>
      <c r="AH23" s="86">
        <v>411479914</v>
      </c>
      <c r="AI23" s="87">
        <v>401686987</v>
      </c>
      <c r="AJ23" s="124">
        <f t="shared" si="15"/>
        <v>0.9762007168106874</v>
      </c>
      <c r="AK23" s="125">
        <f t="shared" si="16"/>
        <v>0.3707106669530995</v>
      </c>
    </row>
    <row r="24" spans="1:37" ht="16.5">
      <c r="A24" s="65"/>
      <c r="B24" s="66" t="s">
        <v>576</v>
      </c>
      <c r="C24" s="67"/>
      <c r="D24" s="88">
        <f>SUM(D18:D23)</f>
        <v>6042680982</v>
      </c>
      <c r="E24" s="89">
        <f>SUM(E18:E23)</f>
        <v>1448050754</v>
      </c>
      <c r="F24" s="90">
        <f t="shared" si="0"/>
        <v>7490731736</v>
      </c>
      <c r="G24" s="88">
        <f>SUM(G18:G23)</f>
        <v>6075847001</v>
      </c>
      <c r="H24" s="89">
        <f>SUM(H18:H23)</f>
        <v>1726492496</v>
      </c>
      <c r="I24" s="90">
        <f t="shared" si="1"/>
        <v>7802339497</v>
      </c>
      <c r="J24" s="88">
        <f>SUM(J18:J23)</f>
        <v>1951127762</v>
      </c>
      <c r="K24" s="89">
        <f>SUM(K18:K23)</f>
        <v>110148807</v>
      </c>
      <c r="L24" s="89">
        <f t="shared" si="2"/>
        <v>2061276569</v>
      </c>
      <c r="M24" s="105">
        <f t="shared" si="3"/>
        <v>0.27517693085892136</v>
      </c>
      <c r="N24" s="88">
        <f>SUM(N18:N23)</f>
        <v>1288856400</v>
      </c>
      <c r="O24" s="89">
        <f>SUM(O18:O23)</f>
        <v>338036879</v>
      </c>
      <c r="P24" s="89">
        <f t="shared" si="4"/>
        <v>1626893279</v>
      </c>
      <c r="Q24" s="105">
        <f t="shared" si="5"/>
        <v>0.21718749734171497</v>
      </c>
      <c r="R24" s="88">
        <f>SUM(R18:R23)</f>
        <v>1341389853</v>
      </c>
      <c r="S24" s="89">
        <f>SUM(S18:S23)</f>
        <v>262515768</v>
      </c>
      <c r="T24" s="89">
        <f t="shared" si="6"/>
        <v>1603905621</v>
      </c>
      <c r="U24" s="105">
        <f t="shared" si="7"/>
        <v>0.20556726884503063</v>
      </c>
      <c r="V24" s="88">
        <f>SUM(V18:V23)</f>
        <v>1085002959</v>
      </c>
      <c r="W24" s="89">
        <f>SUM(W18:W23)</f>
        <v>586124732</v>
      </c>
      <c r="X24" s="89">
        <f t="shared" si="8"/>
        <v>1671127691</v>
      </c>
      <c r="Y24" s="105">
        <f t="shared" si="9"/>
        <v>0.21418289881420166</v>
      </c>
      <c r="Z24" s="88">
        <f t="shared" si="10"/>
        <v>5666376974</v>
      </c>
      <c r="AA24" s="89">
        <f t="shared" si="11"/>
        <v>1296826186</v>
      </c>
      <c r="AB24" s="89">
        <f t="shared" si="12"/>
        <v>6963203160</v>
      </c>
      <c r="AC24" s="105">
        <f t="shared" si="13"/>
        <v>0.8924506761949224</v>
      </c>
      <c r="AD24" s="88">
        <f>SUM(AD18:AD23)</f>
        <v>1061217602</v>
      </c>
      <c r="AE24" s="89">
        <f>SUM(AE18:AE23)</f>
        <v>507603880</v>
      </c>
      <c r="AF24" s="89">
        <f t="shared" si="14"/>
        <v>1568821482</v>
      </c>
      <c r="AG24" s="89">
        <f>SUM(AG18:AG23)</f>
        <v>6972694561</v>
      </c>
      <c r="AH24" s="89">
        <f>SUM(AH18:AH23)</f>
        <v>7256845437</v>
      </c>
      <c r="AI24" s="90">
        <f>SUM(AI18:AI23)</f>
        <v>6492303112</v>
      </c>
      <c r="AJ24" s="126">
        <f t="shared" si="15"/>
        <v>0.8946453618673097</v>
      </c>
      <c r="AK24" s="127">
        <f t="shared" si="16"/>
        <v>0.06521214183628832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479380718</v>
      </c>
      <c r="E25" s="86">
        <v>108936202</v>
      </c>
      <c r="F25" s="87">
        <f t="shared" si="0"/>
        <v>588316920</v>
      </c>
      <c r="G25" s="85">
        <v>489342564</v>
      </c>
      <c r="H25" s="86">
        <v>130284305</v>
      </c>
      <c r="I25" s="87">
        <f t="shared" si="1"/>
        <v>619626869</v>
      </c>
      <c r="J25" s="85">
        <v>117880570</v>
      </c>
      <c r="K25" s="86">
        <v>18880036</v>
      </c>
      <c r="L25" s="86">
        <f t="shared" si="2"/>
        <v>136760606</v>
      </c>
      <c r="M25" s="104">
        <f t="shared" si="3"/>
        <v>0.23246077301329357</v>
      </c>
      <c r="N25" s="85">
        <v>136205423</v>
      </c>
      <c r="O25" s="86">
        <v>18287982</v>
      </c>
      <c r="P25" s="86">
        <f t="shared" si="4"/>
        <v>154493405</v>
      </c>
      <c r="Q25" s="104">
        <f t="shared" si="5"/>
        <v>0.2626023487476784</v>
      </c>
      <c r="R25" s="85">
        <v>86157424</v>
      </c>
      <c r="S25" s="86">
        <v>12269445</v>
      </c>
      <c r="T25" s="86">
        <f t="shared" si="6"/>
        <v>98426869</v>
      </c>
      <c r="U25" s="104">
        <f t="shared" si="7"/>
        <v>0.15884861345481777</v>
      </c>
      <c r="V25" s="85">
        <v>115062470</v>
      </c>
      <c r="W25" s="86">
        <v>31386767</v>
      </c>
      <c r="X25" s="86">
        <f t="shared" si="8"/>
        <v>146449237</v>
      </c>
      <c r="Y25" s="104">
        <f t="shared" si="9"/>
        <v>0.23635068833659634</v>
      </c>
      <c r="Z25" s="85">
        <f t="shared" si="10"/>
        <v>455305887</v>
      </c>
      <c r="AA25" s="86">
        <f t="shared" si="11"/>
        <v>80824230</v>
      </c>
      <c r="AB25" s="86">
        <f t="shared" si="12"/>
        <v>536130117</v>
      </c>
      <c r="AC25" s="104">
        <f t="shared" si="13"/>
        <v>0.8652467215717206</v>
      </c>
      <c r="AD25" s="85">
        <v>84274203</v>
      </c>
      <c r="AE25" s="86">
        <v>29168252</v>
      </c>
      <c r="AF25" s="86">
        <f t="shared" si="14"/>
        <v>113442455</v>
      </c>
      <c r="AG25" s="86">
        <v>504335685</v>
      </c>
      <c r="AH25" s="86">
        <v>519616405</v>
      </c>
      <c r="AI25" s="87">
        <v>464384596</v>
      </c>
      <c r="AJ25" s="124">
        <f t="shared" si="15"/>
        <v>0.8937065718700702</v>
      </c>
      <c r="AK25" s="125">
        <f t="shared" si="16"/>
        <v>0.2909561680413211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993216730</v>
      </c>
      <c r="E26" s="86">
        <v>97647977</v>
      </c>
      <c r="F26" s="87">
        <f t="shared" si="0"/>
        <v>1090864707</v>
      </c>
      <c r="G26" s="85">
        <v>1047640286</v>
      </c>
      <c r="H26" s="86">
        <v>116619618</v>
      </c>
      <c r="I26" s="87">
        <f t="shared" si="1"/>
        <v>1164259904</v>
      </c>
      <c r="J26" s="85">
        <v>263282725</v>
      </c>
      <c r="K26" s="86">
        <v>11813802</v>
      </c>
      <c r="L26" s="86">
        <f t="shared" si="2"/>
        <v>275096527</v>
      </c>
      <c r="M26" s="104">
        <f t="shared" si="3"/>
        <v>0.2521820765074949</v>
      </c>
      <c r="N26" s="85">
        <v>265037754</v>
      </c>
      <c r="O26" s="86">
        <v>21728343</v>
      </c>
      <c r="P26" s="86">
        <f t="shared" si="4"/>
        <v>286766097</v>
      </c>
      <c r="Q26" s="104">
        <f t="shared" si="5"/>
        <v>0.26287961757296086</v>
      </c>
      <c r="R26" s="85">
        <v>242412286</v>
      </c>
      <c r="S26" s="86">
        <v>16141794</v>
      </c>
      <c r="T26" s="86">
        <f t="shared" si="6"/>
        <v>258554080</v>
      </c>
      <c r="U26" s="104">
        <f t="shared" si="7"/>
        <v>0.22207591201216872</v>
      </c>
      <c r="V26" s="85">
        <v>286823783</v>
      </c>
      <c r="W26" s="86">
        <v>51151029</v>
      </c>
      <c r="X26" s="86">
        <f t="shared" si="8"/>
        <v>337974812</v>
      </c>
      <c r="Y26" s="104">
        <f t="shared" si="9"/>
        <v>0.2902915498840369</v>
      </c>
      <c r="Z26" s="85">
        <f t="shared" si="10"/>
        <v>1057556548</v>
      </c>
      <c r="AA26" s="86">
        <f t="shared" si="11"/>
        <v>100834968</v>
      </c>
      <c r="AB26" s="86">
        <f t="shared" si="12"/>
        <v>1158391516</v>
      </c>
      <c r="AC26" s="104">
        <f t="shared" si="13"/>
        <v>0.99495955501015</v>
      </c>
      <c r="AD26" s="85">
        <v>230840930</v>
      </c>
      <c r="AE26" s="86">
        <v>48492614</v>
      </c>
      <c r="AF26" s="86">
        <f t="shared" si="14"/>
        <v>279333544</v>
      </c>
      <c r="AG26" s="86">
        <v>1081530802</v>
      </c>
      <c r="AH26" s="86">
        <v>1090571074</v>
      </c>
      <c r="AI26" s="87">
        <v>1117421203</v>
      </c>
      <c r="AJ26" s="124">
        <f t="shared" si="15"/>
        <v>1.0246202468047487</v>
      </c>
      <c r="AK26" s="125">
        <f t="shared" si="16"/>
        <v>0.2099327820077348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293764789</v>
      </c>
      <c r="E27" s="86">
        <v>27664699</v>
      </c>
      <c r="F27" s="87">
        <f t="shared" si="0"/>
        <v>321429488</v>
      </c>
      <c r="G27" s="85">
        <v>302970161</v>
      </c>
      <c r="H27" s="86">
        <v>34217033</v>
      </c>
      <c r="I27" s="87">
        <f t="shared" si="1"/>
        <v>337187194</v>
      </c>
      <c r="J27" s="85">
        <v>91230116</v>
      </c>
      <c r="K27" s="86">
        <v>886112</v>
      </c>
      <c r="L27" s="86">
        <f t="shared" si="2"/>
        <v>92116228</v>
      </c>
      <c r="M27" s="104">
        <f t="shared" si="3"/>
        <v>0.28658300323708946</v>
      </c>
      <c r="N27" s="85">
        <v>85774390</v>
      </c>
      <c r="O27" s="86">
        <v>7519673</v>
      </c>
      <c r="P27" s="86">
        <f t="shared" si="4"/>
        <v>93294063</v>
      </c>
      <c r="Q27" s="104">
        <f t="shared" si="5"/>
        <v>0.29024736834350434</v>
      </c>
      <c r="R27" s="85">
        <v>57175461</v>
      </c>
      <c r="S27" s="86">
        <v>7268374</v>
      </c>
      <c r="T27" s="86">
        <f t="shared" si="6"/>
        <v>64443835</v>
      </c>
      <c r="U27" s="104">
        <f t="shared" si="7"/>
        <v>0.19112183424142734</v>
      </c>
      <c r="V27" s="85">
        <v>58992307</v>
      </c>
      <c r="W27" s="86">
        <v>6015546</v>
      </c>
      <c r="X27" s="86">
        <f t="shared" si="8"/>
        <v>65007853</v>
      </c>
      <c r="Y27" s="104">
        <f t="shared" si="9"/>
        <v>0.19279454901243967</v>
      </c>
      <c r="Z27" s="85">
        <f t="shared" si="10"/>
        <v>293172274</v>
      </c>
      <c r="AA27" s="86">
        <f t="shared" si="11"/>
        <v>21689705</v>
      </c>
      <c r="AB27" s="86">
        <f t="shared" si="12"/>
        <v>314861979</v>
      </c>
      <c r="AC27" s="104">
        <f t="shared" si="13"/>
        <v>0.93378984908899</v>
      </c>
      <c r="AD27" s="85">
        <v>48798801</v>
      </c>
      <c r="AE27" s="86">
        <v>12490933</v>
      </c>
      <c r="AF27" s="86">
        <f t="shared" si="14"/>
        <v>61289734</v>
      </c>
      <c r="AG27" s="86">
        <v>303230881</v>
      </c>
      <c r="AH27" s="86">
        <v>296349236</v>
      </c>
      <c r="AI27" s="87">
        <v>271487965</v>
      </c>
      <c r="AJ27" s="124">
        <f t="shared" si="15"/>
        <v>0.9161081994488421</v>
      </c>
      <c r="AK27" s="125">
        <f t="shared" si="16"/>
        <v>0.06066462941412021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216520523</v>
      </c>
      <c r="E28" s="86">
        <v>18810216</v>
      </c>
      <c r="F28" s="87">
        <f t="shared" si="0"/>
        <v>235330739</v>
      </c>
      <c r="G28" s="85">
        <v>221663224</v>
      </c>
      <c r="H28" s="86">
        <v>23772664</v>
      </c>
      <c r="I28" s="87">
        <f t="shared" si="1"/>
        <v>245435888</v>
      </c>
      <c r="J28" s="85">
        <v>54236765</v>
      </c>
      <c r="K28" s="86">
        <v>2263918</v>
      </c>
      <c r="L28" s="86">
        <f t="shared" si="2"/>
        <v>56500683</v>
      </c>
      <c r="M28" s="104">
        <f t="shared" si="3"/>
        <v>0.24009053487908352</v>
      </c>
      <c r="N28" s="85">
        <v>51298710</v>
      </c>
      <c r="O28" s="86">
        <v>5038021</v>
      </c>
      <c r="P28" s="86">
        <f t="shared" si="4"/>
        <v>56336731</v>
      </c>
      <c r="Q28" s="104">
        <f t="shared" si="5"/>
        <v>0.23939384731205895</v>
      </c>
      <c r="R28" s="85">
        <v>52658285</v>
      </c>
      <c r="S28" s="86">
        <v>3019438</v>
      </c>
      <c r="T28" s="86">
        <f t="shared" si="6"/>
        <v>55677723</v>
      </c>
      <c r="U28" s="104">
        <f t="shared" si="7"/>
        <v>0.2268524112496539</v>
      </c>
      <c r="V28" s="85">
        <v>41991653</v>
      </c>
      <c r="W28" s="86">
        <v>8940956</v>
      </c>
      <c r="X28" s="86">
        <f t="shared" si="8"/>
        <v>50932609</v>
      </c>
      <c r="Y28" s="104">
        <f t="shared" si="9"/>
        <v>0.20751899575501362</v>
      </c>
      <c r="Z28" s="85">
        <f t="shared" si="10"/>
        <v>200185413</v>
      </c>
      <c r="AA28" s="86">
        <f t="shared" si="11"/>
        <v>19262333</v>
      </c>
      <c r="AB28" s="86">
        <f t="shared" si="12"/>
        <v>219447746</v>
      </c>
      <c r="AC28" s="104">
        <f t="shared" si="13"/>
        <v>0.89411433587903</v>
      </c>
      <c r="AD28" s="85">
        <v>40831520</v>
      </c>
      <c r="AE28" s="86">
        <v>8437545</v>
      </c>
      <c r="AF28" s="86">
        <f t="shared" si="14"/>
        <v>49269065</v>
      </c>
      <c r="AG28" s="86">
        <v>233421364</v>
      </c>
      <c r="AH28" s="86">
        <v>239970503</v>
      </c>
      <c r="AI28" s="87">
        <v>199845181</v>
      </c>
      <c r="AJ28" s="124">
        <f t="shared" si="15"/>
        <v>0.8327906076023018</v>
      </c>
      <c r="AK28" s="125">
        <f t="shared" si="16"/>
        <v>0.03376447269701588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172583792</v>
      </c>
      <c r="E29" s="86">
        <v>1220800</v>
      </c>
      <c r="F29" s="87">
        <f t="shared" si="0"/>
        <v>173804592</v>
      </c>
      <c r="G29" s="85">
        <v>178193301</v>
      </c>
      <c r="H29" s="86">
        <v>4469730</v>
      </c>
      <c r="I29" s="87">
        <f t="shared" si="1"/>
        <v>182663031</v>
      </c>
      <c r="J29" s="85">
        <v>43446714</v>
      </c>
      <c r="K29" s="86">
        <v>91923</v>
      </c>
      <c r="L29" s="86">
        <f t="shared" si="2"/>
        <v>43538637</v>
      </c>
      <c r="M29" s="104">
        <f t="shared" si="3"/>
        <v>0.25050337565304376</v>
      </c>
      <c r="N29" s="85">
        <v>52545924</v>
      </c>
      <c r="O29" s="86">
        <v>1848693</v>
      </c>
      <c r="P29" s="86">
        <f t="shared" si="4"/>
        <v>54394617</v>
      </c>
      <c r="Q29" s="104">
        <f t="shared" si="5"/>
        <v>0.31296421098011035</v>
      </c>
      <c r="R29" s="85">
        <v>50512772</v>
      </c>
      <c r="S29" s="86">
        <v>314155</v>
      </c>
      <c r="T29" s="86">
        <f t="shared" si="6"/>
        <v>50826927</v>
      </c>
      <c r="U29" s="104">
        <f t="shared" si="7"/>
        <v>0.2782551385561975</v>
      </c>
      <c r="V29" s="85">
        <v>32135296</v>
      </c>
      <c r="W29" s="86">
        <v>1762759</v>
      </c>
      <c r="X29" s="86">
        <f t="shared" si="8"/>
        <v>33898055</v>
      </c>
      <c r="Y29" s="104">
        <f t="shared" si="9"/>
        <v>0.1855769873872289</v>
      </c>
      <c r="Z29" s="85">
        <f t="shared" si="10"/>
        <v>178640706</v>
      </c>
      <c r="AA29" s="86">
        <f t="shared" si="11"/>
        <v>4017530</v>
      </c>
      <c r="AB29" s="86">
        <f t="shared" si="12"/>
        <v>182658236</v>
      </c>
      <c r="AC29" s="104">
        <f t="shared" si="13"/>
        <v>0.9999737494775284</v>
      </c>
      <c r="AD29" s="85">
        <v>26127611</v>
      </c>
      <c r="AE29" s="86">
        <v>5989729</v>
      </c>
      <c r="AF29" s="86">
        <f t="shared" si="14"/>
        <v>32117340</v>
      </c>
      <c r="AG29" s="86">
        <v>155607302</v>
      </c>
      <c r="AH29" s="86">
        <v>169819944</v>
      </c>
      <c r="AI29" s="87">
        <v>164482219</v>
      </c>
      <c r="AJ29" s="124">
        <f t="shared" si="15"/>
        <v>0.9685683266978348</v>
      </c>
      <c r="AK29" s="125">
        <f t="shared" si="16"/>
        <v>0.055444037395375734</v>
      </c>
    </row>
    <row r="30" spans="1:37" ht="16.5">
      <c r="A30" s="65"/>
      <c r="B30" s="66" t="s">
        <v>587</v>
      </c>
      <c r="C30" s="67"/>
      <c r="D30" s="88">
        <f>SUM(D25:D29)</f>
        <v>2155466552</v>
      </c>
      <c r="E30" s="89">
        <f>SUM(E25:E29)</f>
        <v>254279894</v>
      </c>
      <c r="F30" s="90">
        <f t="shared" si="0"/>
        <v>2409746446</v>
      </c>
      <c r="G30" s="88">
        <f>SUM(G25:G29)</f>
        <v>2239809536</v>
      </c>
      <c r="H30" s="89">
        <f>SUM(H25:H29)</f>
        <v>309363350</v>
      </c>
      <c r="I30" s="90">
        <f t="shared" si="1"/>
        <v>2549172886</v>
      </c>
      <c r="J30" s="88">
        <f>SUM(J25:J29)</f>
        <v>570076890</v>
      </c>
      <c r="K30" s="89">
        <f>SUM(K25:K29)</f>
        <v>33935791</v>
      </c>
      <c r="L30" s="89">
        <f t="shared" si="2"/>
        <v>604012681</v>
      </c>
      <c r="M30" s="105">
        <f t="shared" si="3"/>
        <v>0.25065403955781995</v>
      </c>
      <c r="N30" s="88">
        <f>SUM(N25:N29)</f>
        <v>590862201</v>
      </c>
      <c r="O30" s="89">
        <f>SUM(O25:O29)</f>
        <v>54422712</v>
      </c>
      <c r="P30" s="89">
        <f t="shared" si="4"/>
        <v>645284913</v>
      </c>
      <c r="Q30" s="105">
        <f t="shared" si="5"/>
        <v>0.2677812489654773</v>
      </c>
      <c r="R30" s="88">
        <f>SUM(R25:R29)</f>
        <v>488916228</v>
      </c>
      <c r="S30" s="89">
        <f>SUM(S25:S29)</f>
        <v>39013206</v>
      </c>
      <c r="T30" s="89">
        <f t="shared" si="6"/>
        <v>527929434</v>
      </c>
      <c r="U30" s="105">
        <f t="shared" si="7"/>
        <v>0.20709832467596706</v>
      </c>
      <c r="V30" s="88">
        <f>SUM(V25:V29)</f>
        <v>535005509</v>
      </c>
      <c r="W30" s="89">
        <f>SUM(W25:W29)</f>
        <v>99257057</v>
      </c>
      <c r="X30" s="89">
        <f t="shared" si="8"/>
        <v>634262566</v>
      </c>
      <c r="Y30" s="105">
        <f t="shared" si="9"/>
        <v>0.2488111220244636</v>
      </c>
      <c r="Z30" s="88">
        <f t="shared" si="10"/>
        <v>2184860828</v>
      </c>
      <c r="AA30" s="89">
        <f t="shared" si="11"/>
        <v>226628766</v>
      </c>
      <c r="AB30" s="89">
        <f t="shared" si="12"/>
        <v>2411489594</v>
      </c>
      <c r="AC30" s="105">
        <f t="shared" si="13"/>
        <v>0.945989033244409</v>
      </c>
      <c r="AD30" s="88">
        <f>SUM(AD25:AD29)</f>
        <v>430873065</v>
      </c>
      <c r="AE30" s="89">
        <f>SUM(AE25:AE29)</f>
        <v>104579073</v>
      </c>
      <c r="AF30" s="89">
        <f t="shared" si="14"/>
        <v>535452138</v>
      </c>
      <c r="AG30" s="89">
        <f>SUM(AG25:AG29)</f>
        <v>2278126034</v>
      </c>
      <c r="AH30" s="89">
        <f>SUM(AH25:AH29)</f>
        <v>2316327162</v>
      </c>
      <c r="AI30" s="90">
        <f>SUM(AI25:AI29)</f>
        <v>2217621164</v>
      </c>
      <c r="AJ30" s="126">
        <f t="shared" si="15"/>
        <v>0.9573868494833978</v>
      </c>
      <c r="AK30" s="127">
        <f t="shared" si="16"/>
        <v>0.18453643376805418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130336645</v>
      </c>
      <c r="E31" s="86">
        <v>30800500</v>
      </c>
      <c r="F31" s="87">
        <f t="shared" si="0"/>
        <v>161137145</v>
      </c>
      <c r="G31" s="85">
        <v>134763974</v>
      </c>
      <c r="H31" s="86">
        <v>21651500</v>
      </c>
      <c r="I31" s="87">
        <f t="shared" si="1"/>
        <v>156415474</v>
      </c>
      <c r="J31" s="85">
        <v>33383048</v>
      </c>
      <c r="K31" s="86">
        <v>1232875</v>
      </c>
      <c r="L31" s="86">
        <f t="shared" si="2"/>
        <v>34615923</v>
      </c>
      <c r="M31" s="104">
        <f t="shared" si="3"/>
        <v>0.21482273997097318</v>
      </c>
      <c r="N31" s="85">
        <v>25841138</v>
      </c>
      <c r="O31" s="86">
        <v>3826928</v>
      </c>
      <c r="P31" s="86">
        <f t="shared" si="4"/>
        <v>29668066</v>
      </c>
      <c r="Q31" s="104">
        <f t="shared" si="5"/>
        <v>0.18411686517096973</v>
      </c>
      <c r="R31" s="85">
        <v>31408680</v>
      </c>
      <c r="S31" s="86">
        <v>7003974</v>
      </c>
      <c r="T31" s="86">
        <f t="shared" si="6"/>
        <v>38412654</v>
      </c>
      <c r="U31" s="104">
        <f t="shared" si="7"/>
        <v>0.24558090716779082</v>
      </c>
      <c r="V31" s="85">
        <v>33620963</v>
      </c>
      <c r="W31" s="86">
        <v>4970430</v>
      </c>
      <c r="X31" s="86">
        <f t="shared" si="8"/>
        <v>38591393</v>
      </c>
      <c r="Y31" s="104">
        <f t="shared" si="9"/>
        <v>0.24672362658952784</v>
      </c>
      <c r="Z31" s="85">
        <f t="shared" si="10"/>
        <v>124253829</v>
      </c>
      <c r="AA31" s="86">
        <f t="shared" si="11"/>
        <v>17034207</v>
      </c>
      <c r="AB31" s="86">
        <f t="shared" si="12"/>
        <v>141288036</v>
      </c>
      <c r="AC31" s="104">
        <f t="shared" si="13"/>
        <v>0.9032868193079158</v>
      </c>
      <c r="AD31" s="85">
        <v>18452948</v>
      </c>
      <c r="AE31" s="86">
        <v>91000</v>
      </c>
      <c r="AF31" s="86">
        <f t="shared" si="14"/>
        <v>18543948</v>
      </c>
      <c r="AG31" s="86">
        <v>183870817</v>
      </c>
      <c r="AH31" s="86">
        <v>165588396</v>
      </c>
      <c r="AI31" s="87">
        <v>88085042</v>
      </c>
      <c r="AJ31" s="124">
        <f t="shared" si="15"/>
        <v>0.5319517800027485</v>
      </c>
      <c r="AK31" s="125">
        <f t="shared" si="16"/>
        <v>1.0810775030214708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415177363</v>
      </c>
      <c r="E32" s="86">
        <v>78374193</v>
      </c>
      <c r="F32" s="87">
        <f t="shared" si="0"/>
        <v>493551556</v>
      </c>
      <c r="G32" s="85">
        <v>415097883</v>
      </c>
      <c r="H32" s="86">
        <v>90681797</v>
      </c>
      <c r="I32" s="87">
        <f t="shared" si="1"/>
        <v>505779680</v>
      </c>
      <c r="J32" s="85">
        <v>157331543</v>
      </c>
      <c r="K32" s="86">
        <v>4026964</v>
      </c>
      <c r="L32" s="86">
        <f t="shared" si="2"/>
        <v>161358507</v>
      </c>
      <c r="M32" s="104">
        <f t="shared" si="3"/>
        <v>0.32693343793247004</v>
      </c>
      <c r="N32" s="85">
        <v>73453317</v>
      </c>
      <c r="O32" s="86">
        <v>7617679</v>
      </c>
      <c r="P32" s="86">
        <f t="shared" si="4"/>
        <v>81070996</v>
      </c>
      <c r="Q32" s="104">
        <f t="shared" si="5"/>
        <v>0.1642604405040109</v>
      </c>
      <c r="R32" s="85">
        <v>87554242</v>
      </c>
      <c r="S32" s="86">
        <v>10088818</v>
      </c>
      <c r="T32" s="86">
        <f t="shared" si="6"/>
        <v>97643060</v>
      </c>
      <c r="U32" s="104">
        <f t="shared" si="7"/>
        <v>0.19305453315166793</v>
      </c>
      <c r="V32" s="85">
        <v>60217312</v>
      </c>
      <c r="W32" s="86">
        <v>27552077</v>
      </c>
      <c r="X32" s="86">
        <f t="shared" si="8"/>
        <v>87769389</v>
      </c>
      <c r="Y32" s="104">
        <f t="shared" si="9"/>
        <v>0.1735328493228514</v>
      </c>
      <c r="Z32" s="85">
        <f t="shared" si="10"/>
        <v>378556414</v>
      </c>
      <c r="AA32" s="86">
        <f t="shared" si="11"/>
        <v>49285538</v>
      </c>
      <c r="AB32" s="86">
        <f t="shared" si="12"/>
        <v>427841952</v>
      </c>
      <c r="AC32" s="104">
        <f t="shared" si="13"/>
        <v>0.8459057746250304</v>
      </c>
      <c r="AD32" s="85">
        <v>60640881</v>
      </c>
      <c r="AE32" s="86">
        <v>37501164</v>
      </c>
      <c r="AF32" s="86">
        <f t="shared" si="14"/>
        <v>98142045</v>
      </c>
      <c r="AG32" s="86">
        <v>557703344</v>
      </c>
      <c r="AH32" s="86">
        <v>552286681</v>
      </c>
      <c r="AI32" s="87">
        <v>472898847</v>
      </c>
      <c r="AJ32" s="124">
        <f t="shared" si="15"/>
        <v>0.8562561134803104</v>
      </c>
      <c r="AK32" s="125">
        <f t="shared" si="16"/>
        <v>-0.10569023704366465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917638018</v>
      </c>
      <c r="E33" s="86">
        <v>126284585</v>
      </c>
      <c r="F33" s="87">
        <f t="shared" si="0"/>
        <v>1043922603</v>
      </c>
      <c r="G33" s="85">
        <v>928809242</v>
      </c>
      <c r="H33" s="86">
        <v>152845153</v>
      </c>
      <c r="I33" s="87">
        <f t="shared" si="1"/>
        <v>1081654395</v>
      </c>
      <c r="J33" s="85">
        <v>381776192</v>
      </c>
      <c r="K33" s="86">
        <v>21499879</v>
      </c>
      <c r="L33" s="86">
        <f t="shared" si="2"/>
        <v>403276071</v>
      </c>
      <c r="M33" s="104">
        <f t="shared" si="3"/>
        <v>0.3863084004897248</v>
      </c>
      <c r="N33" s="85">
        <v>185656747</v>
      </c>
      <c r="O33" s="86">
        <v>32427058</v>
      </c>
      <c r="P33" s="86">
        <f t="shared" si="4"/>
        <v>218083805</v>
      </c>
      <c r="Q33" s="104">
        <f t="shared" si="5"/>
        <v>0.20890802093304228</v>
      </c>
      <c r="R33" s="85">
        <v>174920451</v>
      </c>
      <c r="S33" s="86">
        <v>28742435</v>
      </c>
      <c r="T33" s="86">
        <f t="shared" si="6"/>
        <v>203662886</v>
      </c>
      <c r="U33" s="104">
        <f t="shared" si="7"/>
        <v>0.1882883173603709</v>
      </c>
      <c r="V33" s="85">
        <v>186982799</v>
      </c>
      <c r="W33" s="86">
        <v>48546991</v>
      </c>
      <c r="X33" s="86">
        <f t="shared" si="8"/>
        <v>235529790</v>
      </c>
      <c r="Y33" s="104">
        <f t="shared" si="9"/>
        <v>0.2177495797999323</v>
      </c>
      <c r="Z33" s="85">
        <f t="shared" si="10"/>
        <v>929336189</v>
      </c>
      <c r="AA33" s="86">
        <f t="shared" si="11"/>
        <v>131216363</v>
      </c>
      <c r="AB33" s="86">
        <f t="shared" si="12"/>
        <v>1060552552</v>
      </c>
      <c r="AC33" s="104">
        <f t="shared" si="13"/>
        <v>0.9804911410728377</v>
      </c>
      <c r="AD33" s="85">
        <v>160151782</v>
      </c>
      <c r="AE33" s="86">
        <v>76775738</v>
      </c>
      <c r="AF33" s="86">
        <f t="shared" si="14"/>
        <v>236927520</v>
      </c>
      <c r="AG33" s="86">
        <v>1006250899</v>
      </c>
      <c r="AH33" s="86">
        <v>1067241068</v>
      </c>
      <c r="AI33" s="87">
        <v>1043476055</v>
      </c>
      <c r="AJ33" s="124">
        <f t="shared" si="15"/>
        <v>0.9777322915013612</v>
      </c>
      <c r="AK33" s="125">
        <f t="shared" si="16"/>
        <v>-0.005899399107372583</v>
      </c>
    </row>
    <row r="34" spans="1:37" ht="12.75">
      <c r="A34" s="62" t="s">
        <v>98</v>
      </c>
      <c r="B34" s="63" t="s">
        <v>68</v>
      </c>
      <c r="C34" s="64" t="s">
        <v>69</v>
      </c>
      <c r="D34" s="85">
        <v>1735267150</v>
      </c>
      <c r="E34" s="86">
        <v>340931872</v>
      </c>
      <c r="F34" s="87">
        <f t="shared" si="0"/>
        <v>2076199022</v>
      </c>
      <c r="G34" s="85">
        <v>1751392531</v>
      </c>
      <c r="H34" s="86">
        <v>350685276</v>
      </c>
      <c r="I34" s="87">
        <f t="shared" si="1"/>
        <v>2102077807</v>
      </c>
      <c r="J34" s="85">
        <v>351820286</v>
      </c>
      <c r="K34" s="86">
        <v>24913681</v>
      </c>
      <c r="L34" s="86">
        <f t="shared" si="2"/>
        <v>376733967</v>
      </c>
      <c r="M34" s="104">
        <f t="shared" si="3"/>
        <v>0.18145368676510243</v>
      </c>
      <c r="N34" s="85">
        <v>391812892</v>
      </c>
      <c r="O34" s="86">
        <v>33903089</v>
      </c>
      <c r="P34" s="86">
        <f t="shared" si="4"/>
        <v>425715981</v>
      </c>
      <c r="Q34" s="104">
        <f t="shared" si="5"/>
        <v>0.20504584410694324</v>
      </c>
      <c r="R34" s="85">
        <v>367854651</v>
      </c>
      <c r="S34" s="86">
        <v>53666528</v>
      </c>
      <c r="T34" s="86">
        <f t="shared" si="6"/>
        <v>421521179</v>
      </c>
      <c r="U34" s="104">
        <f t="shared" si="7"/>
        <v>0.20052596416570226</v>
      </c>
      <c r="V34" s="85">
        <v>401259993</v>
      </c>
      <c r="W34" s="86">
        <v>141213161</v>
      </c>
      <c r="X34" s="86">
        <f t="shared" si="8"/>
        <v>542473154</v>
      </c>
      <c r="Y34" s="104">
        <f t="shared" si="9"/>
        <v>0.2580652115699731</v>
      </c>
      <c r="Z34" s="85">
        <f t="shared" si="10"/>
        <v>1512747822</v>
      </c>
      <c r="AA34" s="86">
        <f t="shared" si="11"/>
        <v>253696459</v>
      </c>
      <c r="AB34" s="86">
        <f t="shared" si="12"/>
        <v>1766444281</v>
      </c>
      <c r="AC34" s="104">
        <f t="shared" si="13"/>
        <v>0.8403324915555802</v>
      </c>
      <c r="AD34" s="85">
        <v>365352279</v>
      </c>
      <c r="AE34" s="86">
        <v>98735125</v>
      </c>
      <c r="AF34" s="86">
        <f t="shared" si="14"/>
        <v>464087404</v>
      </c>
      <c r="AG34" s="86">
        <v>1740970475</v>
      </c>
      <c r="AH34" s="86">
        <v>1846693472</v>
      </c>
      <c r="AI34" s="87">
        <v>1611202461</v>
      </c>
      <c r="AJ34" s="124">
        <f t="shared" si="15"/>
        <v>0.8724796429019921</v>
      </c>
      <c r="AK34" s="125">
        <f t="shared" si="16"/>
        <v>0.16890298966183526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617244508</v>
      </c>
      <c r="E35" s="86">
        <v>37235842</v>
      </c>
      <c r="F35" s="87">
        <f t="shared" si="0"/>
        <v>654480350</v>
      </c>
      <c r="G35" s="85">
        <v>581686531</v>
      </c>
      <c r="H35" s="86">
        <v>67705189</v>
      </c>
      <c r="I35" s="87">
        <f t="shared" si="1"/>
        <v>649391720</v>
      </c>
      <c r="J35" s="85">
        <v>264674012</v>
      </c>
      <c r="K35" s="86">
        <v>1218452</v>
      </c>
      <c r="L35" s="86">
        <f t="shared" si="2"/>
        <v>265892464</v>
      </c>
      <c r="M35" s="104">
        <f t="shared" si="3"/>
        <v>0.40626500703955437</v>
      </c>
      <c r="N35" s="85">
        <v>117356659</v>
      </c>
      <c r="O35" s="86">
        <v>11048333</v>
      </c>
      <c r="P35" s="86">
        <f t="shared" si="4"/>
        <v>128404992</v>
      </c>
      <c r="Q35" s="104">
        <f t="shared" si="5"/>
        <v>0.19619380780492493</v>
      </c>
      <c r="R35" s="85">
        <v>95054169</v>
      </c>
      <c r="S35" s="86">
        <v>8887138</v>
      </c>
      <c r="T35" s="86">
        <f t="shared" si="6"/>
        <v>103941307</v>
      </c>
      <c r="U35" s="104">
        <f t="shared" si="7"/>
        <v>0.1600594892093789</v>
      </c>
      <c r="V35" s="85">
        <v>91566036</v>
      </c>
      <c r="W35" s="86">
        <v>35553452</v>
      </c>
      <c r="X35" s="86">
        <f t="shared" si="8"/>
        <v>127119488</v>
      </c>
      <c r="Y35" s="104">
        <f t="shared" si="9"/>
        <v>0.1957516304642751</v>
      </c>
      <c r="Z35" s="85">
        <f t="shared" si="10"/>
        <v>568650876</v>
      </c>
      <c r="AA35" s="86">
        <f t="shared" si="11"/>
        <v>56707375</v>
      </c>
      <c r="AB35" s="86">
        <f t="shared" si="12"/>
        <v>625358251</v>
      </c>
      <c r="AC35" s="104">
        <f t="shared" si="13"/>
        <v>0.9629907985275821</v>
      </c>
      <c r="AD35" s="85">
        <v>83458456</v>
      </c>
      <c r="AE35" s="86">
        <v>17960631</v>
      </c>
      <c r="AF35" s="86">
        <f t="shared" si="14"/>
        <v>101419087</v>
      </c>
      <c r="AG35" s="86">
        <v>626803335</v>
      </c>
      <c r="AH35" s="86">
        <v>593927054</v>
      </c>
      <c r="AI35" s="87">
        <v>585783615</v>
      </c>
      <c r="AJ35" s="124">
        <f t="shared" si="15"/>
        <v>0.9862888229368315</v>
      </c>
      <c r="AK35" s="125">
        <f t="shared" si="16"/>
        <v>0.25340793099429115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620259504</v>
      </c>
      <c r="E36" s="86">
        <v>111864106</v>
      </c>
      <c r="F36" s="87">
        <f t="shared" si="0"/>
        <v>732123610</v>
      </c>
      <c r="G36" s="85">
        <v>616622698</v>
      </c>
      <c r="H36" s="86">
        <v>121995403</v>
      </c>
      <c r="I36" s="87">
        <f t="shared" si="1"/>
        <v>738618101</v>
      </c>
      <c r="J36" s="85">
        <v>150906839</v>
      </c>
      <c r="K36" s="86">
        <v>7505069</v>
      </c>
      <c r="L36" s="86">
        <f t="shared" si="2"/>
        <v>158411908</v>
      </c>
      <c r="M36" s="104">
        <f t="shared" si="3"/>
        <v>0.2163731722843906</v>
      </c>
      <c r="N36" s="85">
        <v>134756882</v>
      </c>
      <c r="O36" s="86">
        <v>13084260</v>
      </c>
      <c r="P36" s="86">
        <f t="shared" si="4"/>
        <v>147841142</v>
      </c>
      <c r="Q36" s="104">
        <f t="shared" si="5"/>
        <v>0.20193467329922607</v>
      </c>
      <c r="R36" s="85">
        <v>149931550</v>
      </c>
      <c r="S36" s="86">
        <v>23965776</v>
      </c>
      <c r="T36" s="86">
        <f t="shared" si="6"/>
        <v>173897326</v>
      </c>
      <c r="U36" s="104">
        <f t="shared" si="7"/>
        <v>0.23543604707840757</v>
      </c>
      <c r="V36" s="85">
        <v>128585564</v>
      </c>
      <c r="W36" s="86">
        <v>61769308</v>
      </c>
      <c r="X36" s="86">
        <f t="shared" si="8"/>
        <v>190354872</v>
      </c>
      <c r="Y36" s="104">
        <f t="shared" si="9"/>
        <v>0.2577175833387815</v>
      </c>
      <c r="Z36" s="85">
        <f t="shared" si="10"/>
        <v>564180835</v>
      </c>
      <c r="AA36" s="86">
        <f t="shared" si="11"/>
        <v>106324413</v>
      </c>
      <c r="AB36" s="86">
        <f t="shared" si="12"/>
        <v>670505248</v>
      </c>
      <c r="AC36" s="104">
        <f t="shared" si="13"/>
        <v>0.9077833959013685</v>
      </c>
      <c r="AD36" s="85">
        <v>54250240</v>
      </c>
      <c r="AE36" s="86">
        <v>26741570</v>
      </c>
      <c r="AF36" s="86">
        <f t="shared" si="14"/>
        <v>80991810</v>
      </c>
      <c r="AG36" s="86">
        <v>629550214</v>
      </c>
      <c r="AH36" s="86">
        <v>651169218</v>
      </c>
      <c r="AI36" s="87">
        <v>606400365</v>
      </c>
      <c r="AJ36" s="124">
        <f t="shared" si="15"/>
        <v>0.9312485115044243</v>
      </c>
      <c r="AK36" s="125">
        <f t="shared" si="16"/>
        <v>1.350297789369073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813157120</v>
      </c>
      <c r="E37" s="86">
        <v>137512094</v>
      </c>
      <c r="F37" s="87">
        <f t="shared" si="0"/>
        <v>950669214</v>
      </c>
      <c r="G37" s="85">
        <v>829061895</v>
      </c>
      <c r="H37" s="86">
        <v>166599205</v>
      </c>
      <c r="I37" s="87">
        <f t="shared" si="1"/>
        <v>995661100</v>
      </c>
      <c r="J37" s="85">
        <v>392370574</v>
      </c>
      <c r="K37" s="86">
        <v>23924255</v>
      </c>
      <c r="L37" s="86">
        <f t="shared" si="2"/>
        <v>416294829</v>
      </c>
      <c r="M37" s="104">
        <f t="shared" si="3"/>
        <v>0.43789661311152966</v>
      </c>
      <c r="N37" s="85">
        <v>104895740</v>
      </c>
      <c r="O37" s="86">
        <v>20432836</v>
      </c>
      <c r="P37" s="86">
        <f t="shared" si="4"/>
        <v>125328576</v>
      </c>
      <c r="Q37" s="104">
        <f t="shared" si="5"/>
        <v>0.1318319496985415</v>
      </c>
      <c r="R37" s="85">
        <v>110562757</v>
      </c>
      <c r="S37" s="86">
        <v>30838734</v>
      </c>
      <c r="T37" s="86">
        <f t="shared" si="6"/>
        <v>141401491</v>
      </c>
      <c r="U37" s="104">
        <f t="shared" si="7"/>
        <v>0.142017691561918</v>
      </c>
      <c r="V37" s="85">
        <v>91349245</v>
      </c>
      <c r="W37" s="86">
        <v>51851868</v>
      </c>
      <c r="X37" s="86">
        <f t="shared" si="8"/>
        <v>143201113</v>
      </c>
      <c r="Y37" s="104">
        <f t="shared" si="9"/>
        <v>0.14382515596923492</v>
      </c>
      <c r="Z37" s="85">
        <f t="shared" si="10"/>
        <v>699178316</v>
      </c>
      <c r="AA37" s="86">
        <f t="shared" si="11"/>
        <v>127047693</v>
      </c>
      <c r="AB37" s="86">
        <f t="shared" si="12"/>
        <v>826226009</v>
      </c>
      <c r="AC37" s="104">
        <f t="shared" si="13"/>
        <v>0.829826543389111</v>
      </c>
      <c r="AD37" s="85">
        <v>94173847</v>
      </c>
      <c r="AE37" s="86">
        <v>37251017</v>
      </c>
      <c r="AF37" s="86">
        <f t="shared" si="14"/>
        <v>131424864</v>
      </c>
      <c r="AG37" s="86">
        <v>912809871</v>
      </c>
      <c r="AH37" s="86">
        <v>870194871</v>
      </c>
      <c r="AI37" s="87">
        <v>740625614</v>
      </c>
      <c r="AJ37" s="124">
        <f t="shared" si="15"/>
        <v>0.8511031708896386</v>
      </c>
      <c r="AK37" s="125">
        <f t="shared" si="16"/>
        <v>0.08960442218909193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345228671</v>
      </c>
      <c r="E38" s="86">
        <v>2458500</v>
      </c>
      <c r="F38" s="87">
        <f t="shared" si="0"/>
        <v>347687171</v>
      </c>
      <c r="G38" s="85">
        <v>384099946</v>
      </c>
      <c r="H38" s="86">
        <v>4676500</v>
      </c>
      <c r="I38" s="87">
        <f t="shared" si="1"/>
        <v>388776446</v>
      </c>
      <c r="J38" s="85">
        <v>76630507</v>
      </c>
      <c r="K38" s="86">
        <v>0</v>
      </c>
      <c r="L38" s="86">
        <f t="shared" si="2"/>
        <v>76630507</v>
      </c>
      <c r="M38" s="104">
        <f t="shared" si="3"/>
        <v>0.2204007320132039</v>
      </c>
      <c r="N38" s="85">
        <v>86081937</v>
      </c>
      <c r="O38" s="86">
        <v>182111</v>
      </c>
      <c r="P38" s="86">
        <f t="shared" si="4"/>
        <v>86264048</v>
      </c>
      <c r="Q38" s="104">
        <f t="shared" si="5"/>
        <v>0.24810822830158435</v>
      </c>
      <c r="R38" s="85">
        <v>67965000</v>
      </c>
      <c r="S38" s="86">
        <v>669447</v>
      </c>
      <c r="T38" s="86">
        <f t="shared" si="6"/>
        <v>68634447</v>
      </c>
      <c r="U38" s="104">
        <f t="shared" si="7"/>
        <v>0.17653962246467986</v>
      </c>
      <c r="V38" s="85">
        <v>168575751</v>
      </c>
      <c r="W38" s="86">
        <v>2349964</v>
      </c>
      <c r="X38" s="86">
        <f t="shared" si="8"/>
        <v>170925715</v>
      </c>
      <c r="Y38" s="104">
        <f t="shared" si="9"/>
        <v>0.4396503871533411</v>
      </c>
      <c r="Z38" s="85">
        <f t="shared" si="10"/>
        <v>399253195</v>
      </c>
      <c r="AA38" s="86">
        <f t="shared" si="11"/>
        <v>3201522</v>
      </c>
      <c r="AB38" s="86">
        <f t="shared" si="12"/>
        <v>402454717</v>
      </c>
      <c r="AC38" s="104">
        <f t="shared" si="13"/>
        <v>1.0351828695918477</v>
      </c>
      <c r="AD38" s="85">
        <v>172093233</v>
      </c>
      <c r="AE38" s="86">
        <v>5484358</v>
      </c>
      <c r="AF38" s="86">
        <f t="shared" si="14"/>
        <v>177577591</v>
      </c>
      <c r="AG38" s="86">
        <v>320323590</v>
      </c>
      <c r="AH38" s="86">
        <v>340449736</v>
      </c>
      <c r="AI38" s="87">
        <v>340378645</v>
      </c>
      <c r="AJ38" s="124">
        <f t="shared" si="15"/>
        <v>0.9997911850341397</v>
      </c>
      <c r="AK38" s="125">
        <f t="shared" si="16"/>
        <v>-0.03745898321145713</v>
      </c>
    </row>
    <row r="39" spans="1:37" ht="16.5">
      <c r="A39" s="65"/>
      <c r="B39" s="66" t="s">
        <v>602</v>
      </c>
      <c r="C39" s="67"/>
      <c r="D39" s="88">
        <f>SUM(D31:D38)</f>
        <v>5594308979</v>
      </c>
      <c r="E39" s="89">
        <f>SUM(E31:E38)</f>
        <v>865461692</v>
      </c>
      <c r="F39" s="90">
        <f t="shared" si="0"/>
        <v>6459770671</v>
      </c>
      <c r="G39" s="88">
        <f>SUM(G31:G38)</f>
        <v>5641534700</v>
      </c>
      <c r="H39" s="89">
        <f>SUM(H31:H38)</f>
        <v>976840023</v>
      </c>
      <c r="I39" s="90">
        <f t="shared" si="1"/>
        <v>6618374723</v>
      </c>
      <c r="J39" s="88">
        <f>SUM(J31:J38)</f>
        <v>1808893001</v>
      </c>
      <c r="K39" s="89">
        <f>SUM(K31:K38)</f>
        <v>84321175</v>
      </c>
      <c r="L39" s="89">
        <f t="shared" si="2"/>
        <v>1893214176</v>
      </c>
      <c r="M39" s="105">
        <f t="shared" si="3"/>
        <v>0.29307761411705385</v>
      </c>
      <c r="N39" s="88">
        <f>SUM(N31:N38)</f>
        <v>1119855312</v>
      </c>
      <c r="O39" s="89">
        <f>SUM(O31:O38)</f>
        <v>122522294</v>
      </c>
      <c r="P39" s="89">
        <f t="shared" si="4"/>
        <v>1242377606</v>
      </c>
      <c r="Q39" s="105">
        <f t="shared" si="5"/>
        <v>0.1923253423805639</v>
      </c>
      <c r="R39" s="88">
        <f>SUM(R31:R38)</f>
        <v>1085251500</v>
      </c>
      <c r="S39" s="89">
        <f>SUM(S31:S38)</f>
        <v>163862850</v>
      </c>
      <c r="T39" s="89">
        <f t="shared" si="6"/>
        <v>1249114350</v>
      </c>
      <c r="U39" s="105">
        <f t="shared" si="7"/>
        <v>0.18873430445984132</v>
      </c>
      <c r="V39" s="88">
        <f>SUM(V31:V38)</f>
        <v>1162157663</v>
      </c>
      <c r="W39" s="89">
        <f>SUM(W31:W38)</f>
        <v>373807251</v>
      </c>
      <c r="X39" s="89">
        <f t="shared" si="8"/>
        <v>1535964914</v>
      </c>
      <c r="Y39" s="105">
        <f t="shared" si="9"/>
        <v>0.23207584615332455</v>
      </c>
      <c r="Z39" s="88">
        <f t="shared" si="10"/>
        <v>5176157476</v>
      </c>
      <c r="AA39" s="89">
        <f t="shared" si="11"/>
        <v>744513570</v>
      </c>
      <c r="AB39" s="89">
        <f t="shared" si="12"/>
        <v>5920671046</v>
      </c>
      <c r="AC39" s="105">
        <f t="shared" si="13"/>
        <v>0.8945808138400869</v>
      </c>
      <c r="AD39" s="88">
        <f>SUM(AD31:AD38)</f>
        <v>1008573666</v>
      </c>
      <c r="AE39" s="89">
        <f>SUM(AE31:AE38)</f>
        <v>300540603</v>
      </c>
      <c r="AF39" s="89">
        <f t="shared" si="14"/>
        <v>1309114269</v>
      </c>
      <c r="AG39" s="89">
        <f>SUM(AG31:AG38)</f>
        <v>5978282545</v>
      </c>
      <c r="AH39" s="89">
        <f>SUM(AH31:AH38)</f>
        <v>6087550496</v>
      </c>
      <c r="AI39" s="90">
        <f>SUM(AI31:AI38)</f>
        <v>5488850644</v>
      </c>
      <c r="AJ39" s="126">
        <f t="shared" si="15"/>
        <v>0.9016517641384013</v>
      </c>
      <c r="AK39" s="127">
        <f t="shared" si="16"/>
        <v>0.1732855949796388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76099700</v>
      </c>
      <c r="E40" s="86">
        <v>9115000</v>
      </c>
      <c r="F40" s="87">
        <f t="shared" si="0"/>
        <v>85214700</v>
      </c>
      <c r="G40" s="85">
        <v>76099700</v>
      </c>
      <c r="H40" s="86">
        <v>16117505</v>
      </c>
      <c r="I40" s="87">
        <f t="shared" si="1"/>
        <v>92217205</v>
      </c>
      <c r="J40" s="85">
        <v>10422536</v>
      </c>
      <c r="K40" s="86">
        <v>672411</v>
      </c>
      <c r="L40" s="86">
        <f t="shared" si="2"/>
        <v>11094947</v>
      </c>
      <c r="M40" s="104">
        <f t="shared" si="3"/>
        <v>0.13019991855865243</v>
      </c>
      <c r="N40" s="85">
        <v>28377218</v>
      </c>
      <c r="O40" s="86">
        <v>3651933</v>
      </c>
      <c r="P40" s="86">
        <f t="shared" si="4"/>
        <v>32029151</v>
      </c>
      <c r="Q40" s="104">
        <f t="shared" si="5"/>
        <v>0.37586415254645034</v>
      </c>
      <c r="R40" s="85">
        <v>14889600</v>
      </c>
      <c r="S40" s="86">
        <v>525150</v>
      </c>
      <c r="T40" s="86">
        <f t="shared" si="6"/>
        <v>15414750</v>
      </c>
      <c r="U40" s="104">
        <f t="shared" si="7"/>
        <v>0.1671569855104587</v>
      </c>
      <c r="V40" s="85">
        <v>2286691</v>
      </c>
      <c r="W40" s="86">
        <v>2963350</v>
      </c>
      <c r="X40" s="86">
        <f t="shared" si="8"/>
        <v>5250041</v>
      </c>
      <c r="Y40" s="104">
        <f t="shared" si="9"/>
        <v>0.05693125268760856</v>
      </c>
      <c r="Z40" s="85">
        <f t="shared" si="10"/>
        <v>55976045</v>
      </c>
      <c r="AA40" s="86">
        <f t="shared" si="11"/>
        <v>7812844</v>
      </c>
      <c r="AB40" s="86">
        <f t="shared" si="12"/>
        <v>63788889</v>
      </c>
      <c r="AC40" s="104">
        <f t="shared" si="13"/>
        <v>0.6917243804992789</v>
      </c>
      <c r="AD40" s="85">
        <v>11517566</v>
      </c>
      <c r="AE40" s="86">
        <v>4367352</v>
      </c>
      <c r="AF40" s="86">
        <f t="shared" si="14"/>
        <v>15884918</v>
      </c>
      <c r="AG40" s="86">
        <v>93397900</v>
      </c>
      <c r="AH40" s="86">
        <v>90980565</v>
      </c>
      <c r="AI40" s="87">
        <v>76972263</v>
      </c>
      <c r="AJ40" s="124">
        <f t="shared" si="15"/>
        <v>0.8460297317344644</v>
      </c>
      <c r="AK40" s="125">
        <f t="shared" si="16"/>
        <v>-0.6694952407056807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68652050</v>
      </c>
      <c r="E41" s="86">
        <v>8528546</v>
      </c>
      <c r="F41" s="87">
        <f t="shared" si="0"/>
        <v>77180596</v>
      </c>
      <c r="G41" s="85">
        <v>70995150</v>
      </c>
      <c r="H41" s="86">
        <v>17382986</v>
      </c>
      <c r="I41" s="87">
        <f t="shared" si="1"/>
        <v>88378136</v>
      </c>
      <c r="J41" s="85">
        <v>17217172</v>
      </c>
      <c r="K41" s="86">
        <v>1793033</v>
      </c>
      <c r="L41" s="86">
        <f t="shared" si="2"/>
        <v>19010205</v>
      </c>
      <c r="M41" s="104">
        <f t="shared" si="3"/>
        <v>0.2463080875923788</v>
      </c>
      <c r="N41" s="85">
        <v>10029265</v>
      </c>
      <c r="O41" s="86">
        <v>358723</v>
      </c>
      <c r="P41" s="86">
        <f t="shared" si="4"/>
        <v>10387988</v>
      </c>
      <c r="Q41" s="104">
        <f t="shared" si="5"/>
        <v>0.13459325968407915</v>
      </c>
      <c r="R41" s="85">
        <v>14816072</v>
      </c>
      <c r="S41" s="86">
        <v>2777207</v>
      </c>
      <c r="T41" s="86">
        <f t="shared" si="6"/>
        <v>17593279</v>
      </c>
      <c r="U41" s="104">
        <f t="shared" si="7"/>
        <v>0.1990682288207572</v>
      </c>
      <c r="V41" s="85">
        <v>4972813</v>
      </c>
      <c r="W41" s="86">
        <v>6214338</v>
      </c>
      <c r="X41" s="86">
        <f t="shared" si="8"/>
        <v>11187151</v>
      </c>
      <c r="Y41" s="104">
        <f t="shared" si="9"/>
        <v>0.12658278966191366</v>
      </c>
      <c r="Z41" s="85">
        <f t="shared" si="10"/>
        <v>47035322</v>
      </c>
      <c r="AA41" s="86">
        <f t="shared" si="11"/>
        <v>11143301</v>
      </c>
      <c r="AB41" s="86">
        <f t="shared" si="12"/>
        <v>58178623</v>
      </c>
      <c r="AC41" s="104">
        <f t="shared" si="13"/>
        <v>0.6582920350345475</v>
      </c>
      <c r="AD41" s="85">
        <v>35639758</v>
      </c>
      <c r="AE41" s="86">
        <v>7164807</v>
      </c>
      <c r="AF41" s="86">
        <f t="shared" si="14"/>
        <v>42804565</v>
      </c>
      <c r="AG41" s="86">
        <v>73783000</v>
      </c>
      <c r="AH41" s="86">
        <v>117920872</v>
      </c>
      <c r="AI41" s="87">
        <v>105131943</v>
      </c>
      <c r="AJ41" s="124">
        <f t="shared" si="15"/>
        <v>0.8915465194321155</v>
      </c>
      <c r="AK41" s="125">
        <f t="shared" si="16"/>
        <v>-0.7386458430309945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295728455</v>
      </c>
      <c r="E42" s="86">
        <v>15870000</v>
      </c>
      <c r="F42" s="87">
        <f t="shared" si="0"/>
        <v>311598455</v>
      </c>
      <c r="G42" s="85">
        <v>295728455</v>
      </c>
      <c r="H42" s="86">
        <v>88325649</v>
      </c>
      <c r="I42" s="87">
        <f t="shared" si="1"/>
        <v>384054104</v>
      </c>
      <c r="J42" s="85">
        <v>111062043</v>
      </c>
      <c r="K42" s="86">
        <v>17983811</v>
      </c>
      <c r="L42" s="86">
        <f t="shared" si="2"/>
        <v>129045854</v>
      </c>
      <c r="M42" s="104">
        <f t="shared" si="3"/>
        <v>0.4141415078582466</v>
      </c>
      <c r="N42" s="85">
        <v>28179750</v>
      </c>
      <c r="O42" s="86">
        <v>19029019</v>
      </c>
      <c r="P42" s="86">
        <f t="shared" si="4"/>
        <v>47208769</v>
      </c>
      <c r="Q42" s="104">
        <f t="shared" si="5"/>
        <v>0.15150514465805037</v>
      </c>
      <c r="R42" s="85">
        <v>52514501</v>
      </c>
      <c r="S42" s="86">
        <v>22277831</v>
      </c>
      <c r="T42" s="86">
        <f t="shared" si="6"/>
        <v>74792332</v>
      </c>
      <c r="U42" s="104">
        <f t="shared" si="7"/>
        <v>0.19474425926197106</v>
      </c>
      <c r="V42" s="85">
        <v>48810264</v>
      </c>
      <c r="W42" s="86">
        <v>20361268</v>
      </c>
      <c r="X42" s="86">
        <f t="shared" si="8"/>
        <v>69171532</v>
      </c>
      <c r="Y42" s="104">
        <f t="shared" si="9"/>
        <v>0.1801088213341941</v>
      </c>
      <c r="Z42" s="85">
        <f t="shared" si="10"/>
        <v>240566558</v>
      </c>
      <c r="AA42" s="86">
        <f t="shared" si="11"/>
        <v>79651929</v>
      </c>
      <c r="AB42" s="86">
        <f t="shared" si="12"/>
        <v>320218487</v>
      </c>
      <c r="AC42" s="104">
        <f t="shared" si="13"/>
        <v>0.8337848330869548</v>
      </c>
      <c r="AD42" s="85">
        <v>10840551</v>
      </c>
      <c r="AE42" s="86">
        <v>21691480</v>
      </c>
      <c r="AF42" s="86">
        <f t="shared" si="14"/>
        <v>32532031</v>
      </c>
      <c r="AG42" s="86">
        <v>297860068</v>
      </c>
      <c r="AH42" s="86">
        <v>322584465</v>
      </c>
      <c r="AI42" s="87">
        <v>254143568</v>
      </c>
      <c r="AJ42" s="124">
        <f t="shared" si="15"/>
        <v>0.7878357316431838</v>
      </c>
      <c r="AK42" s="125">
        <f t="shared" si="16"/>
        <v>1.1262592550707948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72276776</v>
      </c>
      <c r="E43" s="86">
        <v>1154754</v>
      </c>
      <c r="F43" s="87">
        <f t="shared" si="0"/>
        <v>73431530</v>
      </c>
      <c r="G43" s="85">
        <v>81521520</v>
      </c>
      <c r="H43" s="86">
        <v>1494603</v>
      </c>
      <c r="I43" s="87">
        <f t="shared" si="1"/>
        <v>83016123</v>
      </c>
      <c r="J43" s="85">
        <v>21292860</v>
      </c>
      <c r="K43" s="86">
        <v>2314</v>
      </c>
      <c r="L43" s="86">
        <f t="shared" si="2"/>
        <v>21295174</v>
      </c>
      <c r="M43" s="104">
        <f t="shared" si="3"/>
        <v>0.29000041262928883</v>
      </c>
      <c r="N43" s="85">
        <v>18999917</v>
      </c>
      <c r="O43" s="86">
        <v>55520</v>
      </c>
      <c r="P43" s="86">
        <f t="shared" si="4"/>
        <v>19055437</v>
      </c>
      <c r="Q43" s="104">
        <f t="shared" si="5"/>
        <v>0.25949938670759004</v>
      </c>
      <c r="R43" s="85">
        <v>21228229</v>
      </c>
      <c r="S43" s="86">
        <v>543716</v>
      </c>
      <c r="T43" s="86">
        <f t="shared" si="6"/>
        <v>21771945</v>
      </c>
      <c r="U43" s="104">
        <f t="shared" si="7"/>
        <v>0.26226164524691187</v>
      </c>
      <c r="V43" s="85">
        <v>20715596</v>
      </c>
      <c r="W43" s="86">
        <v>598956</v>
      </c>
      <c r="X43" s="86">
        <f t="shared" si="8"/>
        <v>21314552</v>
      </c>
      <c r="Y43" s="104">
        <f t="shared" si="9"/>
        <v>0.25675195648440485</v>
      </c>
      <c r="Z43" s="85">
        <f t="shared" si="10"/>
        <v>82236602</v>
      </c>
      <c r="AA43" s="86">
        <f t="shared" si="11"/>
        <v>1200506</v>
      </c>
      <c r="AB43" s="86">
        <f t="shared" si="12"/>
        <v>83437108</v>
      </c>
      <c r="AC43" s="104">
        <f t="shared" si="13"/>
        <v>1.0050711233527492</v>
      </c>
      <c r="AD43" s="85">
        <v>13494192</v>
      </c>
      <c r="AE43" s="86">
        <v>1112605</v>
      </c>
      <c r="AF43" s="86">
        <f t="shared" si="14"/>
        <v>14606797</v>
      </c>
      <c r="AG43" s="86">
        <v>77290384</v>
      </c>
      <c r="AH43" s="86">
        <v>79144436</v>
      </c>
      <c r="AI43" s="87">
        <v>84461011</v>
      </c>
      <c r="AJ43" s="124">
        <f t="shared" si="15"/>
        <v>1.0671756003163633</v>
      </c>
      <c r="AK43" s="125">
        <f t="shared" si="16"/>
        <v>0.45922148435416754</v>
      </c>
    </row>
    <row r="44" spans="1:37" ht="16.5">
      <c r="A44" s="65"/>
      <c r="B44" s="66" t="s">
        <v>611</v>
      </c>
      <c r="C44" s="67"/>
      <c r="D44" s="88">
        <f>SUM(D40:D43)</f>
        <v>512756981</v>
      </c>
      <c r="E44" s="89">
        <f>SUM(E40:E43)</f>
        <v>34668300</v>
      </c>
      <c r="F44" s="90">
        <f t="shared" si="0"/>
        <v>547425281</v>
      </c>
      <c r="G44" s="88">
        <f>SUM(G40:G43)</f>
        <v>524344825</v>
      </c>
      <c r="H44" s="89">
        <f>SUM(H40:H43)</f>
        <v>123320743</v>
      </c>
      <c r="I44" s="90">
        <f t="shared" si="1"/>
        <v>647665568</v>
      </c>
      <c r="J44" s="88">
        <f>SUM(J40:J43)</f>
        <v>159994611</v>
      </c>
      <c r="K44" s="89">
        <f>SUM(K40:K43)</f>
        <v>20451569</v>
      </c>
      <c r="L44" s="89">
        <f t="shared" si="2"/>
        <v>180446180</v>
      </c>
      <c r="M44" s="105">
        <f t="shared" si="3"/>
        <v>0.32962704913878466</v>
      </c>
      <c r="N44" s="88">
        <f>SUM(N40:N43)</f>
        <v>85586150</v>
      </c>
      <c r="O44" s="89">
        <f>SUM(O40:O43)</f>
        <v>23095195</v>
      </c>
      <c r="P44" s="89">
        <f t="shared" si="4"/>
        <v>108681345</v>
      </c>
      <c r="Q44" s="105">
        <f t="shared" si="5"/>
        <v>0.19853183397279017</v>
      </c>
      <c r="R44" s="88">
        <f>SUM(R40:R43)</f>
        <v>103448402</v>
      </c>
      <c r="S44" s="89">
        <f>SUM(S40:S43)</f>
        <v>26123904</v>
      </c>
      <c r="T44" s="89">
        <f t="shared" si="6"/>
        <v>129572306</v>
      </c>
      <c r="U44" s="105">
        <f t="shared" si="7"/>
        <v>0.20006051332962013</v>
      </c>
      <c r="V44" s="88">
        <f>SUM(V40:V43)</f>
        <v>76785364</v>
      </c>
      <c r="W44" s="89">
        <f>SUM(W40:W43)</f>
        <v>30137912</v>
      </c>
      <c r="X44" s="89">
        <f t="shared" si="8"/>
        <v>106923276</v>
      </c>
      <c r="Y44" s="105">
        <f t="shared" si="9"/>
        <v>0.16509025843411826</v>
      </c>
      <c r="Z44" s="88">
        <f t="shared" si="10"/>
        <v>425814527</v>
      </c>
      <c r="AA44" s="89">
        <f t="shared" si="11"/>
        <v>99808580</v>
      </c>
      <c r="AB44" s="89">
        <f t="shared" si="12"/>
        <v>525623107</v>
      </c>
      <c r="AC44" s="105">
        <f t="shared" si="13"/>
        <v>0.8115656180752842</v>
      </c>
      <c r="AD44" s="88">
        <f>SUM(AD40:AD43)</f>
        <v>71492067</v>
      </c>
      <c r="AE44" s="89">
        <f>SUM(AE40:AE43)</f>
        <v>34336244</v>
      </c>
      <c r="AF44" s="89">
        <f t="shared" si="14"/>
        <v>105828311</v>
      </c>
      <c r="AG44" s="89">
        <f>SUM(AG40:AG43)</f>
        <v>542331352</v>
      </c>
      <c r="AH44" s="89">
        <f>SUM(AH40:AH43)</f>
        <v>610630338</v>
      </c>
      <c r="AI44" s="90">
        <f>SUM(AI40:AI43)</f>
        <v>520708785</v>
      </c>
      <c r="AJ44" s="126">
        <f t="shared" si="15"/>
        <v>0.8527397880450546</v>
      </c>
      <c r="AK44" s="127">
        <f t="shared" si="16"/>
        <v>0.010346616984183044</v>
      </c>
    </row>
    <row r="45" spans="1:37" ht="16.5">
      <c r="A45" s="68"/>
      <c r="B45" s="69" t="s">
        <v>612</v>
      </c>
      <c r="C45" s="70"/>
      <c r="D45" s="91">
        <f>SUM(D9,D11:D16,D18:D23,D25:D29,D31:D38,D40:D43)</f>
        <v>55449003349</v>
      </c>
      <c r="E45" s="92">
        <f>SUM(E9,E11:E16,E18:E23,E25:E29,E31:E38,E40:E43)</f>
        <v>10092332675</v>
      </c>
      <c r="F45" s="93">
        <f t="shared" si="0"/>
        <v>65541336024</v>
      </c>
      <c r="G45" s="91">
        <f>SUM(G9,G11:G16,G18:G23,G25:G29,G31:G38,G40:G43)</f>
        <v>54418614407</v>
      </c>
      <c r="H45" s="92">
        <f>SUM(H9,H11:H16,H18:H23,H25:H29,H31:H38,H40:H43)</f>
        <v>11604299035</v>
      </c>
      <c r="I45" s="93">
        <f t="shared" si="1"/>
        <v>66022913442</v>
      </c>
      <c r="J45" s="91">
        <f>SUM(J9,J11:J16,J18:J23,J25:J29,J31:J38,J40:J43)</f>
        <v>15171707658</v>
      </c>
      <c r="K45" s="92">
        <f>SUM(K9,K11:K16,K18:K23,K25:K29,K31:K38,K40:K43)</f>
        <v>1087696830</v>
      </c>
      <c r="L45" s="92">
        <f t="shared" si="2"/>
        <v>16259404488</v>
      </c>
      <c r="M45" s="106">
        <f t="shared" si="3"/>
        <v>0.24807862448891968</v>
      </c>
      <c r="N45" s="91">
        <f>SUM(N9,N11:N16,N18:N23,N25:N29,N31:N38,N40:N43)</f>
        <v>13361113680</v>
      </c>
      <c r="O45" s="92">
        <f>SUM(O9,O11:O16,O18:O23,O25:O29,O31:O38,O40:O43)</f>
        <v>2037700018</v>
      </c>
      <c r="P45" s="92">
        <f t="shared" si="4"/>
        <v>15398813698</v>
      </c>
      <c r="Q45" s="106">
        <f t="shared" si="5"/>
        <v>0.23494812025743944</v>
      </c>
      <c r="R45" s="91">
        <f>SUM(R9,R11:R16,R18:R23,R25:R29,R31:R38,R40:R43)</f>
        <v>13352299206</v>
      </c>
      <c r="S45" s="92">
        <f>SUM(S9,S11:S16,S18:S23,S25:S29,S31:S38,S40:S43)</f>
        <v>1547047328</v>
      </c>
      <c r="T45" s="92">
        <f t="shared" si="6"/>
        <v>14899346534</v>
      </c>
      <c r="U45" s="106">
        <f t="shared" si="7"/>
        <v>0.2256693283777733</v>
      </c>
      <c r="V45" s="91">
        <f>SUM(V9,V11:V16,V18:V23,V25:V29,V31:V38,V40:V43)</f>
        <v>11945186551</v>
      </c>
      <c r="W45" s="92">
        <f>SUM(W9,W11:W16,W18:W23,W25:W29,W31:W38,W40:W43)</f>
        <v>3397184371</v>
      </c>
      <c r="X45" s="92">
        <f t="shared" si="8"/>
        <v>15342370922</v>
      </c>
      <c r="Y45" s="106">
        <f t="shared" si="9"/>
        <v>0.23237948951583318</v>
      </c>
      <c r="Z45" s="91">
        <f t="shared" si="10"/>
        <v>53830307095</v>
      </c>
      <c r="AA45" s="92">
        <f t="shared" si="11"/>
        <v>8069628547</v>
      </c>
      <c r="AB45" s="92">
        <f t="shared" si="12"/>
        <v>61899935642</v>
      </c>
      <c r="AC45" s="106">
        <f t="shared" si="13"/>
        <v>0.9375523195652072</v>
      </c>
      <c r="AD45" s="91">
        <f>SUM(AD9,AD11:AD16,AD18:AD23,AD25:AD29,AD31:AD38,AD40:AD43)</f>
        <v>10759851729</v>
      </c>
      <c r="AE45" s="92">
        <f>SUM(AE9,AE11:AE16,AE18:AE23,AE25:AE29,AE31:AE38,AE40:AE43)</f>
        <v>3368218306</v>
      </c>
      <c r="AF45" s="92">
        <f t="shared" si="14"/>
        <v>14128070035</v>
      </c>
      <c r="AG45" s="92">
        <f>SUM(AG9,AG11:AG16,AG18:AG23,AG25:AG29,AG31:AG38,AG40:AG43)</f>
        <v>60066997557</v>
      </c>
      <c r="AH45" s="92">
        <f>SUM(AH9,AH11:AH16,AH18:AH23,AH25:AH29,AH31:AH38,AH40:AH43)</f>
        <v>61940963706</v>
      </c>
      <c r="AI45" s="93">
        <f>SUM(AI9,AI11:AI16,AI18:AI23,AI25:AI29,AI31:AI38,AI40:AI43)</f>
        <v>58652932502</v>
      </c>
      <c r="AJ45" s="128">
        <f t="shared" si="15"/>
        <v>0.946916692810811</v>
      </c>
      <c r="AK45" s="129">
        <f t="shared" si="16"/>
        <v>0.08594952346582141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37" ht="16.5" customHeight="1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s="13" customFormat="1" ht="16.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6200028485</v>
      </c>
      <c r="E9" s="73">
        <v>1646166419</v>
      </c>
      <c r="F9" s="74">
        <f>$D9+$E9</f>
        <v>7846194904</v>
      </c>
      <c r="G9" s="72">
        <v>5951038099</v>
      </c>
      <c r="H9" s="73">
        <v>1775041700</v>
      </c>
      <c r="I9" s="75">
        <f>$G9+$H9</f>
        <v>7726079799</v>
      </c>
      <c r="J9" s="72">
        <v>1645051791</v>
      </c>
      <c r="K9" s="73">
        <v>127625172</v>
      </c>
      <c r="L9" s="73">
        <f>$J9+$K9</f>
        <v>1772676963</v>
      </c>
      <c r="M9" s="99">
        <f>IF($F9=0,0,$L9/$F9)</f>
        <v>0.22592823460149927</v>
      </c>
      <c r="N9" s="110">
        <v>1568884015</v>
      </c>
      <c r="O9" s="111">
        <v>299183051</v>
      </c>
      <c r="P9" s="112">
        <f>$N9+$O9</f>
        <v>1868067066</v>
      </c>
      <c r="Q9" s="99">
        <f>IF($F9=0,0,$P9/$F9)</f>
        <v>0.23808573313003698</v>
      </c>
      <c r="R9" s="110">
        <v>1443763170</v>
      </c>
      <c r="S9" s="112">
        <v>180102985</v>
      </c>
      <c r="T9" s="112">
        <f>$R9+$S9</f>
        <v>1623866155</v>
      </c>
      <c r="U9" s="99">
        <f>IF($I9=0,0,$T9/$I9)</f>
        <v>0.21017983210711594</v>
      </c>
      <c r="V9" s="110">
        <v>723931257</v>
      </c>
      <c r="W9" s="112">
        <v>641190990</v>
      </c>
      <c r="X9" s="112">
        <f>$V9+$W9</f>
        <v>1365122247</v>
      </c>
      <c r="Y9" s="99">
        <f>IF($I9=0,0,$X9/$I9)</f>
        <v>0.1766901562648486</v>
      </c>
      <c r="Z9" s="72">
        <f>$J9+$N9+$R9+$V9</f>
        <v>5381630233</v>
      </c>
      <c r="AA9" s="73">
        <f>$K9+$O9+$S9+$W9</f>
        <v>1248102198</v>
      </c>
      <c r="AB9" s="73">
        <f>$Z9+$AA9</f>
        <v>6629732431</v>
      </c>
      <c r="AC9" s="99">
        <f>IF($I9=0,0,$AB9/$I9)</f>
        <v>0.8580978456704651</v>
      </c>
      <c r="AD9" s="72">
        <v>1122734210</v>
      </c>
      <c r="AE9" s="73">
        <v>439675422</v>
      </c>
      <c r="AF9" s="73">
        <f>$AD9+$AE9</f>
        <v>1562409632</v>
      </c>
      <c r="AG9" s="73">
        <v>7465173311</v>
      </c>
      <c r="AH9" s="73">
        <v>7434904574</v>
      </c>
      <c r="AI9" s="73">
        <v>6885625164</v>
      </c>
      <c r="AJ9" s="99">
        <f>IF($AH9=0,0,$AI9/$AH9)</f>
        <v>0.9261215252283345</v>
      </c>
      <c r="AK9" s="99">
        <f>IF($AF9=0,0,(($X9/$AF9)-1))</f>
        <v>-0.12627122936221125</v>
      </c>
    </row>
    <row r="10" spans="1:37" s="13" customFormat="1" ht="12.75">
      <c r="A10" s="29"/>
      <c r="B10" s="38" t="s">
        <v>43</v>
      </c>
      <c r="C10" s="39" t="s">
        <v>44</v>
      </c>
      <c r="D10" s="72">
        <v>38292542483</v>
      </c>
      <c r="E10" s="73">
        <v>7023202807</v>
      </c>
      <c r="F10" s="75">
        <f aca="true" t="shared" si="0" ref="F10:F17">$D10+$E10</f>
        <v>45315745290</v>
      </c>
      <c r="G10" s="72">
        <v>37028175903</v>
      </c>
      <c r="H10" s="73">
        <v>7856479101</v>
      </c>
      <c r="I10" s="75">
        <f aca="true" t="shared" si="1" ref="I10:I17">$G10+$H10</f>
        <v>44884655004</v>
      </c>
      <c r="J10" s="72">
        <v>9938252304</v>
      </c>
      <c r="K10" s="73">
        <v>790648667</v>
      </c>
      <c r="L10" s="73">
        <f aca="true" t="shared" si="2" ref="L10:L17">$J10+$K10</f>
        <v>10728900971</v>
      </c>
      <c r="M10" s="99">
        <f aca="true" t="shared" si="3" ref="M10:M17">IF($F10=0,0,$L10/$F10)</f>
        <v>0.2367587888567197</v>
      </c>
      <c r="N10" s="110">
        <v>9565056209</v>
      </c>
      <c r="O10" s="111">
        <v>1413312578</v>
      </c>
      <c r="P10" s="112">
        <f aca="true" t="shared" si="4" ref="P10:P17">$N10+$O10</f>
        <v>10978368787</v>
      </c>
      <c r="Q10" s="99">
        <f aca="true" t="shared" si="5" ref="Q10:Q17">IF($F10=0,0,$P10/$F10)</f>
        <v>0.24226389120919167</v>
      </c>
      <c r="R10" s="110">
        <v>9578263457</v>
      </c>
      <c r="S10" s="112">
        <v>948529217</v>
      </c>
      <c r="T10" s="112">
        <f aca="true" t="shared" si="6" ref="T10:T17">$R10+$S10</f>
        <v>10526792674</v>
      </c>
      <c r="U10" s="99">
        <f aca="true" t="shared" si="7" ref="U10:U17">IF($I10=0,0,$T10/$I10)</f>
        <v>0.23452987826378258</v>
      </c>
      <c r="V10" s="110">
        <v>8511298701</v>
      </c>
      <c r="W10" s="112">
        <v>2109519994</v>
      </c>
      <c r="X10" s="112">
        <f aca="true" t="shared" si="8" ref="X10:X17">$V10+$W10</f>
        <v>10620818695</v>
      </c>
      <c r="Y10" s="99">
        <f aca="true" t="shared" si="9" ref="Y10:Y17">IF($I10=0,0,$X10/$I10)</f>
        <v>0.23662471492882148</v>
      </c>
      <c r="Z10" s="72">
        <f aca="true" t="shared" si="10" ref="Z10:Z17">$J10+$N10+$R10+$V10</f>
        <v>37592870671</v>
      </c>
      <c r="AA10" s="73">
        <f aca="true" t="shared" si="11" ref="AA10:AA17">$K10+$O10+$S10+$W10</f>
        <v>5262010456</v>
      </c>
      <c r="AB10" s="73">
        <f aca="true" t="shared" si="12" ref="AB10:AB17">$Z10+$AA10</f>
        <v>42854881127</v>
      </c>
      <c r="AC10" s="99">
        <f aca="true" t="shared" si="13" ref="AC10:AC17">IF($I10=0,0,$AB10/$I10)</f>
        <v>0.9547779998126507</v>
      </c>
      <c r="AD10" s="72">
        <v>7639927818</v>
      </c>
      <c r="AE10" s="73">
        <v>2262648250</v>
      </c>
      <c r="AF10" s="73">
        <f aca="true" t="shared" si="14" ref="AF10:AF17">$AD10+$AE10</f>
        <v>9902576068</v>
      </c>
      <c r="AG10" s="73">
        <v>41295135483</v>
      </c>
      <c r="AH10" s="73">
        <v>42512040837</v>
      </c>
      <c r="AI10" s="73">
        <v>41048898367</v>
      </c>
      <c r="AJ10" s="99">
        <f aca="true" t="shared" si="15" ref="AJ10:AJ17">IF($AH10=0,0,$AI10/$AH10)</f>
        <v>0.9655828692014577</v>
      </c>
      <c r="AK10" s="99">
        <f aca="true" t="shared" si="16" ref="AK10:AK17">IF($AF10=0,0,(($X10/$AF10)-1))</f>
        <v>0.07253088712148226</v>
      </c>
    </row>
    <row r="11" spans="1:37" s="13" customFormat="1" ht="12.75">
      <c r="A11" s="29"/>
      <c r="B11" s="38" t="s">
        <v>45</v>
      </c>
      <c r="C11" s="39" t="s">
        <v>46</v>
      </c>
      <c r="D11" s="72">
        <v>32294898479</v>
      </c>
      <c r="E11" s="73">
        <v>6715955712</v>
      </c>
      <c r="F11" s="75">
        <f t="shared" si="0"/>
        <v>39010854191</v>
      </c>
      <c r="G11" s="72">
        <v>32686734176</v>
      </c>
      <c r="H11" s="73">
        <v>6620082394</v>
      </c>
      <c r="I11" s="75">
        <f t="shared" si="1"/>
        <v>39306816570</v>
      </c>
      <c r="J11" s="72">
        <v>9612346327</v>
      </c>
      <c r="K11" s="73">
        <v>377682198</v>
      </c>
      <c r="L11" s="73">
        <f t="shared" si="2"/>
        <v>9990028525</v>
      </c>
      <c r="M11" s="99">
        <f t="shared" si="3"/>
        <v>0.2560833063559205</v>
      </c>
      <c r="N11" s="110">
        <v>8260532572</v>
      </c>
      <c r="O11" s="111">
        <v>1223538363</v>
      </c>
      <c r="P11" s="112">
        <f t="shared" si="4"/>
        <v>9484070935</v>
      </c>
      <c r="Q11" s="99">
        <f t="shared" si="5"/>
        <v>0.24311364443765557</v>
      </c>
      <c r="R11" s="110">
        <v>7299733937</v>
      </c>
      <c r="S11" s="112">
        <v>1042620232</v>
      </c>
      <c r="T11" s="112">
        <f t="shared" si="6"/>
        <v>8342354169</v>
      </c>
      <c r="U11" s="99">
        <f t="shared" si="7"/>
        <v>0.21223683057984158</v>
      </c>
      <c r="V11" s="110">
        <v>7158415757</v>
      </c>
      <c r="W11" s="112">
        <v>2525556863</v>
      </c>
      <c r="X11" s="112">
        <f t="shared" si="8"/>
        <v>9683972620</v>
      </c>
      <c r="Y11" s="99">
        <f t="shared" si="9"/>
        <v>0.24636878447671245</v>
      </c>
      <c r="Z11" s="72">
        <f t="shared" si="10"/>
        <v>32331028593</v>
      </c>
      <c r="AA11" s="73">
        <f t="shared" si="11"/>
        <v>5169397656</v>
      </c>
      <c r="AB11" s="73">
        <f t="shared" si="12"/>
        <v>37500426249</v>
      </c>
      <c r="AC11" s="99">
        <f t="shared" si="13"/>
        <v>0.9540438407729339</v>
      </c>
      <c r="AD11" s="72">
        <v>7074405627</v>
      </c>
      <c r="AE11" s="73">
        <v>2793397431</v>
      </c>
      <c r="AF11" s="73">
        <f t="shared" si="14"/>
        <v>9867803058</v>
      </c>
      <c r="AG11" s="73">
        <v>37509930740</v>
      </c>
      <c r="AH11" s="73">
        <v>37478389314</v>
      </c>
      <c r="AI11" s="73">
        <v>36504568965</v>
      </c>
      <c r="AJ11" s="99">
        <f t="shared" si="15"/>
        <v>0.9740164834502044</v>
      </c>
      <c r="AK11" s="99">
        <f t="shared" si="16"/>
        <v>-0.018629317682922863</v>
      </c>
    </row>
    <row r="12" spans="1:37" s="13" customFormat="1" ht="12.75">
      <c r="A12" s="29"/>
      <c r="B12" s="38" t="s">
        <v>47</v>
      </c>
      <c r="C12" s="39" t="s">
        <v>48</v>
      </c>
      <c r="D12" s="72">
        <v>33384655704</v>
      </c>
      <c r="E12" s="73">
        <v>7340084000</v>
      </c>
      <c r="F12" s="75">
        <f t="shared" si="0"/>
        <v>40724739704</v>
      </c>
      <c r="G12" s="72">
        <v>32767707721</v>
      </c>
      <c r="H12" s="73">
        <v>7335632000</v>
      </c>
      <c r="I12" s="75">
        <f t="shared" si="1"/>
        <v>40103339721</v>
      </c>
      <c r="J12" s="72">
        <v>9378547428</v>
      </c>
      <c r="K12" s="73">
        <v>891584000</v>
      </c>
      <c r="L12" s="73">
        <f t="shared" si="2"/>
        <v>10270131428</v>
      </c>
      <c r="M12" s="99">
        <f t="shared" si="3"/>
        <v>0.25218409012915716</v>
      </c>
      <c r="N12" s="110">
        <v>7642408505</v>
      </c>
      <c r="O12" s="111">
        <v>1172886000</v>
      </c>
      <c r="P12" s="112">
        <f t="shared" si="4"/>
        <v>8815294505</v>
      </c>
      <c r="Q12" s="99">
        <f t="shared" si="5"/>
        <v>0.21646042599835594</v>
      </c>
      <c r="R12" s="110">
        <v>8296838842</v>
      </c>
      <c r="S12" s="112">
        <v>722179200</v>
      </c>
      <c r="T12" s="112">
        <f t="shared" si="6"/>
        <v>9019018042</v>
      </c>
      <c r="U12" s="99">
        <f t="shared" si="7"/>
        <v>0.22489443783848298</v>
      </c>
      <c r="V12" s="110">
        <v>7087254847</v>
      </c>
      <c r="W12" s="112">
        <v>1576235000</v>
      </c>
      <c r="X12" s="112">
        <f t="shared" si="8"/>
        <v>8663489847</v>
      </c>
      <c r="Y12" s="99">
        <f t="shared" si="9"/>
        <v>0.21602913640789342</v>
      </c>
      <c r="Z12" s="72">
        <f t="shared" si="10"/>
        <v>32405049622</v>
      </c>
      <c r="AA12" s="73">
        <f t="shared" si="11"/>
        <v>4362884200</v>
      </c>
      <c r="AB12" s="73">
        <f t="shared" si="12"/>
        <v>36767933822</v>
      </c>
      <c r="AC12" s="99">
        <f t="shared" si="13"/>
        <v>0.9168297223571775</v>
      </c>
      <c r="AD12" s="72">
        <v>5461266204</v>
      </c>
      <c r="AE12" s="73">
        <v>2366577000</v>
      </c>
      <c r="AF12" s="73">
        <f t="shared" si="14"/>
        <v>7827843204</v>
      </c>
      <c r="AG12" s="73">
        <v>37992626611</v>
      </c>
      <c r="AH12" s="73">
        <v>37404908813</v>
      </c>
      <c r="AI12" s="73">
        <v>36293605831</v>
      </c>
      <c r="AJ12" s="99">
        <f t="shared" si="15"/>
        <v>0.9702899160226326</v>
      </c>
      <c r="AK12" s="99">
        <f t="shared" si="16"/>
        <v>0.10675311464759374</v>
      </c>
    </row>
    <row r="13" spans="1:37" s="13" customFormat="1" ht="12.75">
      <c r="A13" s="29"/>
      <c r="B13" s="38" t="s">
        <v>49</v>
      </c>
      <c r="C13" s="39" t="s">
        <v>50</v>
      </c>
      <c r="D13" s="72">
        <v>48849779000</v>
      </c>
      <c r="E13" s="73">
        <v>8589421000</v>
      </c>
      <c r="F13" s="75">
        <f t="shared" si="0"/>
        <v>57439200000</v>
      </c>
      <c r="G13" s="72">
        <v>47670955000</v>
      </c>
      <c r="H13" s="73">
        <v>7041070000</v>
      </c>
      <c r="I13" s="75">
        <f t="shared" si="1"/>
        <v>54712025000</v>
      </c>
      <c r="J13" s="72">
        <v>12303066226</v>
      </c>
      <c r="K13" s="73">
        <v>476036000</v>
      </c>
      <c r="L13" s="73">
        <f t="shared" si="2"/>
        <v>12779102226</v>
      </c>
      <c r="M13" s="99">
        <f t="shared" si="3"/>
        <v>0.2224805050557807</v>
      </c>
      <c r="N13" s="110">
        <v>10547352658</v>
      </c>
      <c r="O13" s="111">
        <v>1403080000</v>
      </c>
      <c r="P13" s="112">
        <f t="shared" si="4"/>
        <v>11950432658</v>
      </c>
      <c r="Q13" s="99">
        <f t="shared" si="5"/>
        <v>0.20805360551678992</v>
      </c>
      <c r="R13" s="110">
        <v>11661004286</v>
      </c>
      <c r="S13" s="112">
        <v>948602000</v>
      </c>
      <c r="T13" s="112">
        <f t="shared" si="6"/>
        <v>12609606286</v>
      </c>
      <c r="U13" s="99">
        <f t="shared" si="7"/>
        <v>0.23047230085159523</v>
      </c>
      <c r="V13" s="110">
        <v>10768308186</v>
      </c>
      <c r="W13" s="112">
        <v>2657581000</v>
      </c>
      <c r="X13" s="112">
        <f t="shared" si="8"/>
        <v>13425889186</v>
      </c>
      <c r="Y13" s="99">
        <f t="shared" si="9"/>
        <v>0.24539192592487666</v>
      </c>
      <c r="Z13" s="72">
        <f t="shared" si="10"/>
        <v>45279731356</v>
      </c>
      <c r="AA13" s="73">
        <f t="shared" si="11"/>
        <v>5485299000</v>
      </c>
      <c r="AB13" s="73">
        <f t="shared" si="12"/>
        <v>50765030356</v>
      </c>
      <c r="AC13" s="99">
        <f t="shared" si="13"/>
        <v>0.9278587359177438</v>
      </c>
      <c r="AD13" s="72">
        <v>9880705830</v>
      </c>
      <c r="AE13" s="73">
        <v>3393447000</v>
      </c>
      <c r="AF13" s="73">
        <f t="shared" si="14"/>
        <v>13274152830</v>
      </c>
      <c r="AG13" s="73">
        <v>55718767926</v>
      </c>
      <c r="AH13" s="73">
        <v>55414289222</v>
      </c>
      <c r="AI13" s="73">
        <v>49435508716</v>
      </c>
      <c r="AJ13" s="99">
        <f t="shared" si="15"/>
        <v>0.8921076027511986</v>
      </c>
      <c r="AK13" s="99">
        <f t="shared" si="16"/>
        <v>0.011430963462848664</v>
      </c>
    </row>
    <row r="14" spans="1:37" s="13" customFormat="1" ht="12.75">
      <c r="A14" s="29"/>
      <c r="B14" s="38" t="s">
        <v>51</v>
      </c>
      <c r="C14" s="39" t="s">
        <v>52</v>
      </c>
      <c r="D14" s="72">
        <v>6275571452</v>
      </c>
      <c r="E14" s="73">
        <v>1139436203</v>
      </c>
      <c r="F14" s="75">
        <f t="shared" si="0"/>
        <v>7415007655</v>
      </c>
      <c r="G14" s="72">
        <v>6208025058</v>
      </c>
      <c r="H14" s="73">
        <v>1237528502</v>
      </c>
      <c r="I14" s="75">
        <f t="shared" si="1"/>
        <v>7445553560</v>
      </c>
      <c r="J14" s="72">
        <v>1182455168</v>
      </c>
      <c r="K14" s="73">
        <v>123823860</v>
      </c>
      <c r="L14" s="73">
        <f t="shared" si="2"/>
        <v>1306279028</v>
      </c>
      <c r="M14" s="99">
        <f t="shared" si="3"/>
        <v>0.17616691563617812</v>
      </c>
      <c r="N14" s="110">
        <v>1487689134</v>
      </c>
      <c r="O14" s="111">
        <v>258572335</v>
      </c>
      <c r="P14" s="112">
        <f t="shared" si="4"/>
        <v>1746261469</v>
      </c>
      <c r="Q14" s="99">
        <f t="shared" si="5"/>
        <v>0.2355036636843499</v>
      </c>
      <c r="R14" s="110">
        <v>1353817036</v>
      </c>
      <c r="S14" s="112">
        <v>154631585</v>
      </c>
      <c r="T14" s="112">
        <f t="shared" si="6"/>
        <v>1508448621</v>
      </c>
      <c r="U14" s="99">
        <f t="shared" si="7"/>
        <v>0.20259724261522874</v>
      </c>
      <c r="V14" s="110">
        <v>820610030</v>
      </c>
      <c r="W14" s="112">
        <v>140517636</v>
      </c>
      <c r="X14" s="112">
        <f t="shared" si="8"/>
        <v>961127666</v>
      </c>
      <c r="Y14" s="99">
        <f t="shared" si="9"/>
        <v>0.12908746921968284</v>
      </c>
      <c r="Z14" s="72">
        <f t="shared" si="10"/>
        <v>4844571368</v>
      </c>
      <c r="AA14" s="73">
        <f t="shared" si="11"/>
        <v>677545416</v>
      </c>
      <c r="AB14" s="73">
        <f t="shared" si="12"/>
        <v>5522116784</v>
      </c>
      <c r="AC14" s="99">
        <f t="shared" si="13"/>
        <v>0.7416663837685159</v>
      </c>
      <c r="AD14" s="72">
        <v>1212008802</v>
      </c>
      <c r="AE14" s="73">
        <v>203839547</v>
      </c>
      <c r="AF14" s="73">
        <f t="shared" si="14"/>
        <v>1415848349</v>
      </c>
      <c r="AG14" s="73">
        <v>8447323615</v>
      </c>
      <c r="AH14" s="73">
        <v>8316819388</v>
      </c>
      <c r="AI14" s="73">
        <v>6810555761</v>
      </c>
      <c r="AJ14" s="99">
        <f t="shared" si="15"/>
        <v>0.8188894628187638</v>
      </c>
      <c r="AK14" s="99">
        <f t="shared" si="16"/>
        <v>-0.3211648220101855</v>
      </c>
    </row>
    <row r="15" spans="1:37" s="13" customFormat="1" ht="12.75">
      <c r="A15" s="29"/>
      <c r="B15" s="38" t="s">
        <v>53</v>
      </c>
      <c r="C15" s="39" t="s">
        <v>54</v>
      </c>
      <c r="D15" s="72">
        <v>9363535871</v>
      </c>
      <c r="E15" s="73">
        <v>1601891266</v>
      </c>
      <c r="F15" s="75">
        <f t="shared" si="0"/>
        <v>10965427137</v>
      </c>
      <c r="G15" s="72">
        <v>9651844150</v>
      </c>
      <c r="H15" s="73">
        <v>1669908607</v>
      </c>
      <c r="I15" s="75">
        <f t="shared" si="1"/>
        <v>11321752757</v>
      </c>
      <c r="J15" s="72">
        <v>2625353884</v>
      </c>
      <c r="K15" s="73">
        <v>231495787</v>
      </c>
      <c r="L15" s="73">
        <f t="shared" si="2"/>
        <v>2856849671</v>
      </c>
      <c r="M15" s="99">
        <f t="shared" si="3"/>
        <v>0.2605324567212069</v>
      </c>
      <c r="N15" s="110">
        <v>2447681663</v>
      </c>
      <c r="O15" s="111">
        <v>346404936</v>
      </c>
      <c r="P15" s="112">
        <f t="shared" si="4"/>
        <v>2794086599</v>
      </c>
      <c r="Q15" s="99">
        <f t="shared" si="5"/>
        <v>0.25480873331163517</v>
      </c>
      <c r="R15" s="110">
        <v>2561852644</v>
      </c>
      <c r="S15" s="112">
        <v>242161902</v>
      </c>
      <c r="T15" s="112">
        <f t="shared" si="6"/>
        <v>2804014546</v>
      </c>
      <c r="U15" s="99">
        <f t="shared" si="7"/>
        <v>0.24766611726848894</v>
      </c>
      <c r="V15" s="110">
        <v>2192293961</v>
      </c>
      <c r="W15" s="112">
        <v>469196801</v>
      </c>
      <c r="X15" s="112">
        <f t="shared" si="8"/>
        <v>2661490762</v>
      </c>
      <c r="Y15" s="99">
        <f t="shared" si="9"/>
        <v>0.2350776261524044</v>
      </c>
      <c r="Z15" s="72">
        <f t="shared" si="10"/>
        <v>9827182152</v>
      </c>
      <c r="AA15" s="73">
        <f t="shared" si="11"/>
        <v>1289259426</v>
      </c>
      <c r="AB15" s="73">
        <f t="shared" si="12"/>
        <v>11116441578</v>
      </c>
      <c r="AC15" s="99">
        <f t="shared" si="13"/>
        <v>0.9818657779050103</v>
      </c>
      <c r="AD15" s="72">
        <v>1509150369</v>
      </c>
      <c r="AE15" s="73">
        <v>509519856</v>
      </c>
      <c r="AF15" s="73">
        <f t="shared" si="14"/>
        <v>2018670225</v>
      </c>
      <c r="AG15" s="73">
        <v>10952257117</v>
      </c>
      <c r="AH15" s="73">
        <v>10953683192</v>
      </c>
      <c r="AI15" s="73">
        <v>9733368290</v>
      </c>
      <c r="AJ15" s="99">
        <f t="shared" si="15"/>
        <v>0.888593190015642</v>
      </c>
      <c r="AK15" s="99">
        <f t="shared" si="16"/>
        <v>0.31843761751625377</v>
      </c>
    </row>
    <row r="16" spans="1:37" s="13" customFormat="1" ht="12.75">
      <c r="A16" s="29"/>
      <c r="B16" s="38" t="s">
        <v>55</v>
      </c>
      <c r="C16" s="39" t="s">
        <v>56</v>
      </c>
      <c r="D16" s="72">
        <v>30226013483</v>
      </c>
      <c r="E16" s="73">
        <v>3860284040</v>
      </c>
      <c r="F16" s="75">
        <f t="shared" si="0"/>
        <v>34086297523</v>
      </c>
      <c r="G16" s="72">
        <v>30709685118</v>
      </c>
      <c r="H16" s="73">
        <v>3723200044</v>
      </c>
      <c r="I16" s="75">
        <f t="shared" si="1"/>
        <v>34432885162</v>
      </c>
      <c r="J16" s="72">
        <v>8013964022</v>
      </c>
      <c r="K16" s="73">
        <v>138599731</v>
      </c>
      <c r="L16" s="73">
        <f t="shared" si="2"/>
        <v>8152563753</v>
      </c>
      <c r="M16" s="99">
        <f t="shared" si="3"/>
        <v>0.2391742238211408</v>
      </c>
      <c r="N16" s="110">
        <v>6961189713</v>
      </c>
      <c r="O16" s="111">
        <v>714465017</v>
      </c>
      <c r="P16" s="112">
        <f t="shared" si="4"/>
        <v>7675654730</v>
      </c>
      <c r="Q16" s="99">
        <f t="shared" si="5"/>
        <v>0.22518299984974288</v>
      </c>
      <c r="R16" s="110">
        <v>8260143930</v>
      </c>
      <c r="S16" s="112">
        <v>561049668</v>
      </c>
      <c r="T16" s="112">
        <f t="shared" si="6"/>
        <v>8821193598</v>
      </c>
      <c r="U16" s="99">
        <f t="shared" si="7"/>
        <v>0.2561851426767756</v>
      </c>
      <c r="V16" s="110">
        <v>6894959006</v>
      </c>
      <c r="W16" s="112">
        <v>1403284042</v>
      </c>
      <c r="X16" s="112">
        <f t="shared" si="8"/>
        <v>8298243048</v>
      </c>
      <c r="Y16" s="99">
        <f t="shared" si="9"/>
        <v>0.2409976105388319</v>
      </c>
      <c r="Z16" s="72">
        <f t="shared" si="10"/>
        <v>30130256671</v>
      </c>
      <c r="AA16" s="73">
        <f t="shared" si="11"/>
        <v>2817398458</v>
      </c>
      <c r="AB16" s="73">
        <f t="shared" si="12"/>
        <v>32947655129</v>
      </c>
      <c r="AC16" s="99">
        <f t="shared" si="13"/>
        <v>0.9568659429492393</v>
      </c>
      <c r="AD16" s="72">
        <v>6859389025</v>
      </c>
      <c r="AE16" s="73">
        <v>1451064250</v>
      </c>
      <c r="AF16" s="73">
        <f t="shared" si="14"/>
        <v>8310453275</v>
      </c>
      <c r="AG16" s="73">
        <v>34650870086</v>
      </c>
      <c r="AH16" s="73">
        <v>34290426467</v>
      </c>
      <c r="AI16" s="73">
        <v>32134815174</v>
      </c>
      <c r="AJ16" s="99">
        <f t="shared" si="15"/>
        <v>0.9371366438071428</v>
      </c>
      <c r="AK16" s="99">
        <f t="shared" si="16"/>
        <v>-0.0014692612539837224</v>
      </c>
    </row>
    <row r="17" spans="1:37" s="13" customFormat="1" ht="12.75">
      <c r="A17" s="29"/>
      <c r="B17" s="47" t="s">
        <v>97</v>
      </c>
      <c r="C17" s="39"/>
      <c r="D17" s="76">
        <f>SUM(D9:D16)</f>
        <v>204887024957</v>
      </c>
      <c r="E17" s="77">
        <f>SUM(E9:E16)</f>
        <v>37916441447</v>
      </c>
      <c r="F17" s="78">
        <f t="shared" si="0"/>
        <v>242803466404</v>
      </c>
      <c r="G17" s="76">
        <f>SUM(G9:G16)</f>
        <v>202674165225</v>
      </c>
      <c r="H17" s="77">
        <f>SUM(H9:H16)</f>
        <v>37258942348</v>
      </c>
      <c r="I17" s="78">
        <f t="shared" si="1"/>
        <v>239933107573</v>
      </c>
      <c r="J17" s="76">
        <f>SUM(J9:J16)</f>
        <v>54699037150</v>
      </c>
      <c r="K17" s="77">
        <f>SUM(K9:K16)</f>
        <v>3157495415</v>
      </c>
      <c r="L17" s="77">
        <f t="shared" si="2"/>
        <v>57856532565</v>
      </c>
      <c r="M17" s="100">
        <f t="shared" si="3"/>
        <v>0.23828544716380892</v>
      </c>
      <c r="N17" s="116">
        <f>SUM(N9:N16)</f>
        <v>48480794469</v>
      </c>
      <c r="O17" s="117">
        <f>SUM(O9:O16)</f>
        <v>6831442280</v>
      </c>
      <c r="P17" s="118">
        <f t="shared" si="4"/>
        <v>55312236749</v>
      </c>
      <c r="Q17" s="100">
        <f t="shared" si="5"/>
        <v>0.2278066189424418</v>
      </c>
      <c r="R17" s="116">
        <f>SUM(R9:R16)</f>
        <v>50455417302</v>
      </c>
      <c r="S17" s="118">
        <f>SUM(S9:S16)</f>
        <v>4799876789</v>
      </c>
      <c r="T17" s="118">
        <f t="shared" si="6"/>
        <v>55255294091</v>
      </c>
      <c r="U17" s="100">
        <f t="shared" si="7"/>
        <v>0.23029457939308562</v>
      </c>
      <c r="V17" s="116">
        <f>SUM(V9:V16)</f>
        <v>44157071745</v>
      </c>
      <c r="W17" s="118">
        <f>SUM(W9:W16)</f>
        <v>11523082326</v>
      </c>
      <c r="X17" s="118">
        <f t="shared" si="8"/>
        <v>55680154071</v>
      </c>
      <c r="Y17" s="100">
        <f t="shared" si="9"/>
        <v>0.23206532284861617</v>
      </c>
      <c r="Z17" s="76">
        <f t="shared" si="10"/>
        <v>197792320666</v>
      </c>
      <c r="AA17" s="77">
        <f t="shared" si="11"/>
        <v>26311896810</v>
      </c>
      <c r="AB17" s="77">
        <f t="shared" si="12"/>
        <v>224104217476</v>
      </c>
      <c r="AC17" s="100">
        <f t="shared" si="13"/>
        <v>0.9340279036223292</v>
      </c>
      <c r="AD17" s="76">
        <f>SUM(AD9:AD16)</f>
        <v>40759587885</v>
      </c>
      <c r="AE17" s="77">
        <f>SUM(AE9:AE16)</f>
        <v>13420168756</v>
      </c>
      <c r="AF17" s="77">
        <f t="shared" si="14"/>
        <v>54179756641</v>
      </c>
      <c r="AG17" s="77">
        <f>SUM(AG9:AG16)</f>
        <v>234032084889</v>
      </c>
      <c r="AH17" s="77">
        <f>SUM(AH9:AH16)</f>
        <v>233805461807</v>
      </c>
      <c r="AI17" s="77">
        <f>SUM(AI9:AI16)</f>
        <v>218846946268</v>
      </c>
      <c r="AJ17" s="100">
        <f t="shared" si="15"/>
        <v>0.9360215307914926</v>
      </c>
      <c r="AK17" s="100">
        <f t="shared" si="16"/>
        <v>0.02769295255314219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2"/>
      <c r="AM2" s="2"/>
      <c r="AN2" s="2"/>
      <c r="AO2" s="2"/>
    </row>
    <row r="3" spans="1:41" s="7" customFormat="1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2955774322</v>
      </c>
      <c r="E9" s="73">
        <v>213746949</v>
      </c>
      <c r="F9" s="74">
        <f>$D9+$E9</f>
        <v>3169521271</v>
      </c>
      <c r="G9" s="72">
        <v>2954425970</v>
      </c>
      <c r="H9" s="73">
        <v>204257530</v>
      </c>
      <c r="I9" s="75">
        <f>$G9+$H9</f>
        <v>3158683500</v>
      </c>
      <c r="J9" s="72">
        <v>695066669</v>
      </c>
      <c r="K9" s="73">
        <v>45501566</v>
      </c>
      <c r="L9" s="73">
        <f>$J9+$K9</f>
        <v>740568235</v>
      </c>
      <c r="M9" s="99">
        <f>IF($F9=0,0,$L9/$F9)</f>
        <v>0.23365302570326243</v>
      </c>
      <c r="N9" s="110">
        <v>482989803</v>
      </c>
      <c r="O9" s="111">
        <v>26473910</v>
      </c>
      <c r="P9" s="112">
        <f>$N9+$O9</f>
        <v>509463713</v>
      </c>
      <c r="Q9" s="99">
        <f>IF($F9=0,0,$P9/$F9)</f>
        <v>0.160738379534289</v>
      </c>
      <c r="R9" s="110">
        <v>619926248</v>
      </c>
      <c r="S9" s="112">
        <v>21038575</v>
      </c>
      <c r="T9" s="112">
        <f>$R9+$S9</f>
        <v>640964823</v>
      </c>
      <c r="U9" s="99">
        <f>IF($I9=0,0,$T9/$I9)</f>
        <v>0.20292150923003208</v>
      </c>
      <c r="V9" s="110">
        <v>169343220</v>
      </c>
      <c r="W9" s="112">
        <v>0</v>
      </c>
      <c r="X9" s="112">
        <f>$V9+$W9</f>
        <v>169343220</v>
      </c>
      <c r="Y9" s="99">
        <f>IF($I9=0,0,$X9/$I9)</f>
        <v>0.053611962072173426</v>
      </c>
      <c r="Z9" s="72">
        <f>$J9+$N9+$R9+$V9</f>
        <v>1967325940</v>
      </c>
      <c r="AA9" s="73">
        <f>$K9+$O9+$S9+$W9</f>
        <v>93014051</v>
      </c>
      <c r="AB9" s="73">
        <f>$Z9+$AA9</f>
        <v>2060339991</v>
      </c>
      <c r="AC9" s="99">
        <f>IF($I9=0,0,$AB9/$I9)</f>
        <v>0.6522780743939682</v>
      </c>
      <c r="AD9" s="72">
        <v>474147318</v>
      </c>
      <c r="AE9" s="73">
        <v>60293331</v>
      </c>
      <c r="AF9" s="73">
        <f>$AD9+$AE9</f>
        <v>534440649</v>
      </c>
      <c r="AG9" s="73">
        <v>2658789224</v>
      </c>
      <c r="AH9" s="73">
        <v>2724513653</v>
      </c>
      <c r="AI9" s="73">
        <v>2543985756</v>
      </c>
      <c r="AJ9" s="99">
        <f>IF($AH9=0,0,$AI9/$AH9)</f>
        <v>0.933739404535111</v>
      </c>
      <c r="AK9" s="99">
        <f>IF($AF9=0,0,(($X9/$AF9)-1))</f>
        <v>-0.6831393339618521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2734077115</v>
      </c>
      <c r="E10" s="73">
        <v>607133896</v>
      </c>
      <c r="F10" s="75">
        <f aca="true" t="shared" si="0" ref="F10:F28">$D10+$E10</f>
        <v>3341211011</v>
      </c>
      <c r="G10" s="72">
        <v>2705736479</v>
      </c>
      <c r="H10" s="73">
        <v>612978591</v>
      </c>
      <c r="I10" s="75">
        <f aca="true" t="shared" si="1" ref="I10:I28">$G10+$H10</f>
        <v>3318715070</v>
      </c>
      <c r="J10" s="72">
        <v>714152433</v>
      </c>
      <c r="K10" s="73">
        <v>13093122</v>
      </c>
      <c r="L10" s="73">
        <f aca="true" t="shared" si="2" ref="L10:L28">$J10+$K10</f>
        <v>727245555</v>
      </c>
      <c r="M10" s="99">
        <f aca="true" t="shared" si="3" ref="M10:M28">IF($F10=0,0,$L10/$F10)</f>
        <v>0.21765927162509283</v>
      </c>
      <c r="N10" s="110">
        <v>687972506</v>
      </c>
      <c r="O10" s="111">
        <v>168519763</v>
      </c>
      <c r="P10" s="112">
        <f aca="true" t="shared" si="4" ref="P10:P28">$N10+$O10</f>
        <v>856492269</v>
      </c>
      <c r="Q10" s="99">
        <f aca="true" t="shared" si="5" ref="Q10:Q28">IF($F10=0,0,$P10/$F10)</f>
        <v>0.2563418671195083</v>
      </c>
      <c r="R10" s="110">
        <v>606122789</v>
      </c>
      <c r="S10" s="112">
        <v>107804485</v>
      </c>
      <c r="T10" s="112">
        <f aca="true" t="shared" si="6" ref="T10:T28">$R10+$S10</f>
        <v>713927274</v>
      </c>
      <c r="U10" s="99">
        <f aca="true" t="shared" si="7" ref="U10:U28">IF($I10=0,0,$T10/$I10)</f>
        <v>0.21512159343043571</v>
      </c>
      <c r="V10" s="110">
        <v>558667344</v>
      </c>
      <c r="W10" s="112">
        <v>-3721460</v>
      </c>
      <c r="X10" s="112">
        <f aca="true" t="shared" si="8" ref="X10:X28">$V10+$W10</f>
        <v>554945884</v>
      </c>
      <c r="Y10" s="99">
        <f aca="true" t="shared" si="9" ref="Y10:Y28">IF($I10=0,0,$X10/$I10)</f>
        <v>0.16721709224648804</v>
      </c>
      <c r="Z10" s="72">
        <f aca="true" t="shared" si="10" ref="Z10:Z28">$J10+$N10+$R10+$V10</f>
        <v>2566915072</v>
      </c>
      <c r="AA10" s="73">
        <f aca="true" t="shared" si="11" ref="AA10:AA28">$K10+$O10+$S10+$W10</f>
        <v>285695910</v>
      </c>
      <c r="AB10" s="73">
        <f aca="true" t="shared" si="12" ref="AB10:AB28">$Z10+$AA10</f>
        <v>2852610982</v>
      </c>
      <c r="AC10" s="99">
        <f aca="true" t="shared" si="13" ref="AC10:AC28">IF($I10=0,0,$AB10/$I10)</f>
        <v>0.8595528455535654</v>
      </c>
      <c r="AD10" s="72">
        <v>559427050</v>
      </c>
      <c r="AE10" s="73">
        <v>186267186</v>
      </c>
      <c r="AF10" s="73">
        <f aca="true" t="shared" si="14" ref="AF10:AF28">$AD10+$AE10</f>
        <v>745694236</v>
      </c>
      <c r="AG10" s="73">
        <v>3377147219</v>
      </c>
      <c r="AH10" s="73">
        <v>2951535649</v>
      </c>
      <c r="AI10" s="73">
        <v>2693469718</v>
      </c>
      <c r="AJ10" s="99">
        <f aca="true" t="shared" si="15" ref="AJ10:AJ28">IF($AH10=0,0,$AI10/$AH10)</f>
        <v>0.9125655381843568</v>
      </c>
      <c r="AK10" s="99">
        <f aca="true" t="shared" si="16" ref="AK10:AK28">IF($AF10=0,0,(($X10/$AF10)-1))</f>
        <v>-0.2557996867767126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2107106847</v>
      </c>
      <c r="E11" s="73">
        <v>633141543</v>
      </c>
      <c r="F11" s="75">
        <f t="shared" si="0"/>
        <v>2740248390</v>
      </c>
      <c r="G11" s="72">
        <v>1978524421</v>
      </c>
      <c r="H11" s="73">
        <v>838669081</v>
      </c>
      <c r="I11" s="75">
        <f t="shared" si="1"/>
        <v>2817193502</v>
      </c>
      <c r="J11" s="72">
        <v>852128656</v>
      </c>
      <c r="K11" s="73">
        <v>66814606</v>
      </c>
      <c r="L11" s="73">
        <f t="shared" si="2"/>
        <v>918943262</v>
      </c>
      <c r="M11" s="99">
        <f t="shared" si="3"/>
        <v>0.33535035194382506</v>
      </c>
      <c r="N11" s="110">
        <v>389337753</v>
      </c>
      <c r="O11" s="111">
        <v>213708446</v>
      </c>
      <c r="P11" s="112">
        <f t="shared" si="4"/>
        <v>603046199</v>
      </c>
      <c r="Q11" s="99">
        <f t="shared" si="5"/>
        <v>0.22006990359001724</v>
      </c>
      <c r="R11" s="110">
        <v>346251448</v>
      </c>
      <c r="S11" s="112">
        <v>125502828</v>
      </c>
      <c r="T11" s="112">
        <f t="shared" si="6"/>
        <v>471754276</v>
      </c>
      <c r="U11" s="99">
        <f t="shared" si="7"/>
        <v>0.16745540399162825</v>
      </c>
      <c r="V11" s="110">
        <v>340975808</v>
      </c>
      <c r="W11" s="112">
        <v>244115830</v>
      </c>
      <c r="X11" s="112">
        <f t="shared" si="8"/>
        <v>585091638</v>
      </c>
      <c r="Y11" s="99">
        <f t="shared" si="9"/>
        <v>0.20768599586241698</v>
      </c>
      <c r="Z11" s="72">
        <f t="shared" si="10"/>
        <v>1928693665</v>
      </c>
      <c r="AA11" s="73">
        <f t="shared" si="11"/>
        <v>650141710</v>
      </c>
      <c r="AB11" s="73">
        <f t="shared" si="12"/>
        <v>2578835375</v>
      </c>
      <c r="AC11" s="99">
        <f t="shared" si="13"/>
        <v>0.915391638227625</v>
      </c>
      <c r="AD11" s="72">
        <v>358659109</v>
      </c>
      <c r="AE11" s="73">
        <v>253520944</v>
      </c>
      <c r="AF11" s="73">
        <f t="shared" si="14"/>
        <v>612180053</v>
      </c>
      <c r="AG11" s="73">
        <v>2546915470</v>
      </c>
      <c r="AH11" s="73">
        <v>2705185446</v>
      </c>
      <c r="AI11" s="73">
        <v>2452589707</v>
      </c>
      <c r="AJ11" s="99">
        <f t="shared" si="15"/>
        <v>0.9066253519242097</v>
      </c>
      <c r="AK11" s="99">
        <f t="shared" si="16"/>
        <v>-0.04424909774053032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2917168579</v>
      </c>
      <c r="E12" s="73">
        <v>245502811</v>
      </c>
      <c r="F12" s="75">
        <f t="shared" si="0"/>
        <v>3162671390</v>
      </c>
      <c r="G12" s="72">
        <v>2909279614</v>
      </c>
      <c r="H12" s="73">
        <v>250437726</v>
      </c>
      <c r="I12" s="75">
        <f t="shared" si="1"/>
        <v>3159717340</v>
      </c>
      <c r="J12" s="72">
        <v>6264643013</v>
      </c>
      <c r="K12" s="73">
        <v>0</v>
      </c>
      <c r="L12" s="73">
        <f t="shared" si="2"/>
        <v>6264643013</v>
      </c>
      <c r="M12" s="99">
        <f t="shared" si="3"/>
        <v>1.9808074379172222</v>
      </c>
      <c r="N12" s="110">
        <v>1401896327</v>
      </c>
      <c r="O12" s="111">
        <v>39553785</v>
      </c>
      <c r="P12" s="112">
        <f t="shared" si="4"/>
        <v>1441450112</v>
      </c>
      <c r="Q12" s="99">
        <f t="shared" si="5"/>
        <v>0.4557698016169805</v>
      </c>
      <c r="R12" s="110">
        <v>3048155917</v>
      </c>
      <c r="S12" s="112">
        <v>31117677</v>
      </c>
      <c r="T12" s="112">
        <f t="shared" si="6"/>
        <v>3079273594</v>
      </c>
      <c r="U12" s="99">
        <f t="shared" si="7"/>
        <v>0.9745408410487756</v>
      </c>
      <c r="V12" s="110">
        <v>557995326</v>
      </c>
      <c r="W12" s="112">
        <v>88976150</v>
      </c>
      <c r="X12" s="112">
        <f t="shared" si="8"/>
        <v>646971476</v>
      </c>
      <c r="Y12" s="99">
        <f t="shared" si="9"/>
        <v>0.2047561241664737</v>
      </c>
      <c r="Z12" s="72">
        <f t="shared" si="10"/>
        <v>11272690583</v>
      </c>
      <c r="AA12" s="73">
        <f t="shared" si="11"/>
        <v>159647612</v>
      </c>
      <c r="AB12" s="73">
        <f t="shared" si="12"/>
        <v>11432338195</v>
      </c>
      <c r="AC12" s="99">
        <f t="shared" si="13"/>
        <v>3.618152184144421</v>
      </c>
      <c r="AD12" s="72">
        <v>485738157</v>
      </c>
      <c r="AE12" s="73">
        <v>64669443</v>
      </c>
      <c r="AF12" s="73">
        <f t="shared" si="14"/>
        <v>550407600</v>
      </c>
      <c r="AG12" s="73">
        <v>2907006125</v>
      </c>
      <c r="AH12" s="73">
        <v>2965071418</v>
      </c>
      <c r="AI12" s="73">
        <v>2274075613</v>
      </c>
      <c r="AJ12" s="99">
        <f t="shared" si="15"/>
        <v>0.7669547516443667</v>
      </c>
      <c r="AK12" s="99">
        <f t="shared" si="16"/>
        <v>0.17544066615359233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6028010405</v>
      </c>
      <c r="E13" s="73">
        <v>423588837</v>
      </c>
      <c r="F13" s="75">
        <f t="shared" si="0"/>
        <v>6451599242</v>
      </c>
      <c r="G13" s="72">
        <v>5521875469</v>
      </c>
      <c r="H13" s="73">
        <v>371419687</v>
      </c>
      <c r="I13" s="75">
        <f t="shared" si="1"/>
        <v>5893295156</v>
      </c>
      <c r="J13" s="72">
        <v>1513447320</v>
      </c>
      <c r="K13" s="73">
        <v>32762067</v>
      </c>
      <c r="L13" s="73">
        <f t="shared" si="2"/>
        <v>1546209387</v>
      </c>
      <c r="M13" s="99">
        <f t="shared" si="3"/>
        <v>0.2396629624689264</v>
      </c>
      <c r="N13" s="110">
        <v>1596622413</v>
      </c>
      <c r="O13" s="111">
        <v>59918897</v>
      </c>
      <c r="P13" s="112">
        <f t="shared" si="4"/>
        <v>1656541310</v>
      </c>
      <c r="Q13" s="99">
        <f t="shared" si="5"/>
        <v>0.25676444674614834</v>
      </c>
      <c r="R13" s="110">
        <v>855842238</v>
      </c>
      <c r="S13" s="112">
        <v>56244454</v>
      </c>
      <c r="T13" s="112">
        <f t="shared" si="6"/>
        <v>912086692</v>
      </c>
      <c r="U13" s="99">
        <f t="shared" si="7"/>
        <v>0.15476684399073393</v>
      </c>
      <c r="V13" s="110">
        <v>932979953</v>
      </c>
      <c r="W13" s="112">
        <v>86281410</v>
      </c>
      <c r="X13" s="112">
        <f t="shared" si="8"/>
        <v>1019261363</v>
      </c>
      <c r="Y13" s="99">
        <f t="shared" si="9"/>
        <v>0.1729527091413848</v>
      </c>
      <c r="Z13" s="72">
        <f t="shared" si="10"/>
        <v>4898891924</v>
      </c>
      <c r="AA13" s="73">
        <f t="shared" si="11"/>
        <v>235206828</v>
      </c>
      <c r="AB13" s="73">
        <f t="shared" si="12"/>
        <v>5134098752</v>
      </c>
      <c r="AC13" s="99">
        <f t="shared" si="13"/>
        <v>0.871176246241959</v>
      </c>
      <c r="AD13" s="72">
        <v>1172714254</v>
      </c>
      <c r="AE13" s="73">
        <v>83950924</v>
      </c>
      <c r="AF13" s="73">
        <f t="shared" si="14"/>
        <v>1256665178</v>
      </c>
      <c r="AG13" s="73">
        <v>6438687042</v>
      </c>
      <c r="AH13" s="73">
        <v>6438479330</v>
      </c>
      <c r="AI13" s="73">
        <v>5383075665</v>
      </c>
      <c r="AJ13" s="99">
        <f t="shared" si="15"/>
        <v>0.8360787367783629</v>
      </c>
      <c r="AK13" s="99">
        <f t="shared" si="16"/>
        <v>-0.18891572644499588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1735267150</v>
      </c>
      <c r="E14" s="73">
        <v>340931872</v>
      </c>
      <c r="F14" s="75">
        <f t="shared" si="0"/>
        <v>2076199022</v>
      </c>
      <c r="G14" s="72">
        <v>1751392531</v>
      </c>
      <c r="H14" s="73">
        <v>350685276</v>
      </c>
      <c r="I14" s="75">
        <f t="shared" si="1"/>
        <v>2102077807</v>
      </c>
      <c r="J14" s="72">
        <v>351820286</v>
      </c>
      <c r="K14" s="73">
        <v>24913681</v>
      </c>
      <c r="L14" s="73">
        <f t="shared" si="2"/>
        <v>376733967</v>
      </c>
      <c r="M14" s="99">
        <f t="shared" si="3"/>
        <v>0.18145368676510243</v>
      </c>
      <c r="N14" s="110">
        <v>391812892</v>
      </c>
      <c r="O14" s="111">
        <v>33903089</v>
      </c>
      <c r="P14" s="112">
        <f t="shared" si="4"/>
        <v>425715981</v>
      </c>
      <c r="Q14" s="99">
        <f t="shared" si="5"/>
        <v>0.20504584410694324</v>
      </c>
      <c r="R14" s="110">
        <v>367854651</v>
      </c>
      <c r="S14" s="112">
        <v>53666528</v>
      </c>
      <c r="T14" s="112">
        <f t="shared" si="6"/>
        <v>421521179</v>
      </c>
      <c r="U14" s="99">
        <f t="shared" si="7"/>
        <v>0.20052596416570226</v>
      </c>
      <c r="V14" s="110">
        <v>401259993</v>
      </c>
      <c r="W14" s="112">
        <v>141213161</v>
      </c>
      <c r="X14" s="112">
        <f t="shared" si="8"/>
        <v>542473154</v>
      </c>
      <c r="Y14" s="99">
        <f t="shared" si="9"/>
        <v>0.2580652115699731</v>
      </c>
      <c r="Z14" s="72">
        <f t="shared" si="10"/>
        <v>1512747822</v>
      </c>
      <c r="AA14" s="73">
        <f t="shared" si="11"/>
        <v>253696459</v>
      </c>
      <c r="AB14" s="73">
        <f t="shared" si="12"/>
        <v>1766444281</v>
      </c>
      <c r="AC14" s="99">
        <f t="shared" si="13"/>
        <v>0.8403324915555802</v>
      </c>
      <c r="AD14" s="72">
        <v>365352279</v>
      </c>
      <c r="AE14" s="73">
        <v>98735125</v>
      </c>
      <c r="AF14" s="73">
        <f t="shared" si="14"/>
        <v>464087404</v>
      </c>
      <c r="AG14" s="73">
        <v>1740970475</v>
      </c>
      <c r="AH14" s="73">
        <v>1846693472</v>
      </c>
      <c r="AI14" s="73">
        <v>1611202461</v>
      </c>
      <c r="AJ14" s="99">
        <f t="shared" si="15"/>
        <v>0.8724796429019921</v>
      </c>
      <c r="AK14" s="99">
        <f t="shared" si="16"/>
        <v>0.16890298966183526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1687471796</v>
      </c>
      <c r="E15" s="73">
        <v>104396000</v>
      </c>
      <c r="F15" s="75">
        <f t="shared" si="0"/>
        <v>1791867796</v>
      </c>
      <c r="G15" s="72">
        <v>1687471796</v>
      </c>
      <c r="H15" s="73">
        <v>104396000</v>
      </c>
      <c r="I15" s="75">
        <f t="shared" si="1"/>
        <v>1791867796</v>
      </c>
      <c r="J15" s="72">
        <v>346328740</v>
      </c>
      <c r="K15" s="73">
        <v>3262540</v>
      </c>
      <c r="L15" s="73">
        <f t="shared" si="2"/>
        <v>349591280</v>
      </c>
      <c r="M15" s="99">
        <f t="shared" si="3"/>
        <v>0.19509881297068637</v>
      </c>
      <c r="N15" s="110">
        <v>1</v>
      </c>
      <c r="O15" s="111">
        <v>3590958</v>
      </c>
      <c r="P15" s="112">
        <f t="shared" si="4"/>
        <v>3590959</v>
      </c>
      <c r="Q15" s="99">
        <f t="shared" si="5"/>
        <v>0.002004031217044095</v>
      </c>
      <c r="R15" s="110">
        <v>0</v>
      </c>
      <c r="S15" s="112">
        <v>10993755</v>
      </c>
      <c r="T15" s="112">
        <f t="shared" si="6"/>
        <v>10993755</v>
      </c>
      <c r="U15" s="99">
        <f t="shared" si="7"/>
        <v>0.006135360557593279</v>
      </c>
      <c r="V15" s="110">
        <v>1665757143</v>
      </c>
      <c r="W15" s="112">
        <v>33831828</v>
      </c>
      <c r="X15" s="112">
        <f t="shared" si="8"/>
        <v>1699588971</v>
      </c>
      <c r="Y15" s="99">
        <f t="shared" si="9"/>
        <v>0.9485013206856027</v>
      </c>
      <c r="Z15" s="72">
        <f t="shared" si="10"/>
        <v>2012085884</v>
      </c>
      <c r="AA15" s="73">
        <f t="shared" si="11"/>
        <v>51679081</v>
      </c>
      <c r="AB15" s="73">
        <f t="shared" si="12"/>
        <v>2063764965</v>
      </c>
      <c r="AC15" s="99">
        <f t="shared" si="13"/>
        <v>1.1517395254309264</v>
      </c>
      <c r="AD15" s="72">
        <v>312062125</v>
      </c>
      <c r="AE15" s="73">
        <v>23245926</v>
      </c>
      <c r="AF15" s="73">
        <f t="shared" si="14"/>
        <v>335308051</v>
      </c>
      <c r="AG15" s="73">
        <v>1832905564</v>
      </c>
      <c r="AH15" s="73">
        <v>1831170798</v>
      </c>
      <c r="AI15" s="73">
        <v>1529107022</v>
      </c>
      <c r="AJ15" s="99">
        <f t="shared" si="15"/>
        <v>0.835043363333495</v>
      </c>
      <c r="AK15" s="99">
        <f t="shared" si="16"/>
        <v>4.0687389280730395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1572913140</v>
      </c>
      <c r="E16" s="73">
        <v>241497885</v>
      </c>
      <c r="F16" s="75">
        <f t="shared" si="0"/>
        <v>1814411025</v>
      </c>
      <c r="G16" s="72">
        <v>1416542623</v>
      </c>
      <c r="H16" s="73">
        <v>243329334</v>
      </c>
      <c r="I16" s="75">
        <f t="shared" si="1"/>
        <v>1659871957</v>
      </c>
      <c r="J16" s="72">
        <v>143680990</v>
      </c>
      <c r="K16" s="73">
        <v>19917912</v>
      </c>
      <c r="L16" s="73">
        <f t="shared" si="2"/>
        <v>163598902</v>
      </c>
      <c r="M16" s="99">
        <f t="shared" si="3"/>
        <v>0.09016639545606818</v>
      </c>
      <c r="N16" s="110">
        <v>328303999</v>
      </c>
      <c r="O16" s="111">
        <v>78005092</v>
      </c>
      <c r="P16" s="112">
        <f t="shared" si="4"/>
        <v>406309091</v>
      </c>
      <c r="Q16" s="99">
        <f t="shared" si="5"/>
        <v>0.22393442577323405</v>
      </c>
      <c r="R16" s="110">
        <v>379222589</v>
      </c>
      <c r="S16" s="112">
        <v>32489462</v>
      </c>
      <c r="T16" s="112">
        <f t="shared" si="6"/>
        <v>411712051</v>
      </c>
      <c r="U16" s="99">
        <f t="shared" si="7"/>
        <v>0.24803844011204051</v>
      </c>
      <c r="V16" s="110">
        <v>375413195</v>
      </c>
      <c r="W16" s="112">
        <v>28254985</v>
      </c>
      <c r="X16" s="112">
        <f t="shared" si="8"/>
        <v>403668180</v>
      </c>
      <c r="Y16" s="99">
        <f t="shared" si="9"/>
        <v>0.24319236089124432</v>
      </c>
      <c r="Z16" s="72">
        <f t="shared" si="10"/>
        <v>1226620773</v>
      </c>
      <c r="AA16" s="73">
        <f t="shared" si="11"/>
        <v>158667451</v>
      </c>
      <c r="AB16" s="73">
        <f t="shared" si="12"/>
        <v>1385288224</v>
      </c>
      <c r="AC16" s="99">
        <f t="shared" si="13"/>
        <v>0.834575352730054</v>
      </c>
      <c r="AD16" s="72">
        <v>187590991</v>
      </c>
      <c r="AE16" s="73">
        <v>48289129</v>
      </c>
      <c r="AF16" s="73">
        <f t="shared" si="14"/>
        <v>235880120</v>
      </c>
      <c r="AG16" s="73">
        <v>0</v>
      </c>
      <c r="AH16" s="73">
        <v>1723283436</v>
      </c>
      <c r="AI16" s="73">
        <v>1506243284</v>
      </c>
      <c r="AJ16" s="99">
        <f t="shared" si="15"/>
        <v>0.8740542922505059</v>
      </c>
      <c r="AK16" s="99">
        <f t="shared" si="16"/>
        <v>0.7113276862840328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1688184792</v>
      </c>
      <c r="E17" s="73">
        <v>301005000</v>
      </c>
      <c r="F17" s="75">
        <f t="shared" si="0"/>
        <v>1989189792</v>
      </c>
      <c r="G17" s="72">
        <v>1692114582</v>
      </c>
      <c r="H17" s="73">
        <v>311487130</v>
      </c>
      <c r="I17" s="75">
        <f t="shared" si="1"/>
        <v>2003601712</v>
      </c>
      <c r="J17" s="72">
        <v>507869649</v>
      </c>
      <c r="K17" s="73">
        <v>12861696</v>
      </c>
      <c r="L17" s="73">
        <f t="shared" si="2"/>
        <v>520731345</v>
      </c>
      <c r="M17" s="99">
        <f t="shared" si="3"/>
        <v>0.26178062399789354</v>
      </c>
      <c r="N17" s="110">
        <v>457244368</v>
      </c>
      <c r="O17" s="111">
        <v>53424346</v>
      </c>
      <c r="P17" s="112">
        <f t="shared" si="4"/>
        <v>510668714</v>
      </c>
      <c r="Q17" s="99">
        <f t="shared" si="5"/>
        <v>0.2567219659249086</v>
      </c>
      <c r="R17" s="110">
        <v>515086272</v>
      </c>
      <c r="S17" s="112">
        <v>51149218</v>
      </c>
      <c r="T17" s="112">
        <f t="shared" si="6"/>
        <v>566235490</v>
      </c>
      <c r="U17" s="99">
        <f t="shared" si="7"/>
        <v>0.2826088072338401</v>
      </c>
      <c r="V17" s="110">
        <v>236549128</v>
      </c>
      <c r="W17" s="112">
        <v>49348578</v>
      </c>
      <c r="X17" s="112">
        <f t="shared" si="8"/>
        <v>285897706</v>
      </c>
      <c r="Y17" s="99">
        <f t="shared" si="9"/>
        <v>0.1426918854619146</v>
      </c>
      <c r="Z17" s="72">
        <f t="shared" si="10"/>
        <v>1716749417</v>
      </c>
      <c r="AA17" s="73">
        <f t="shared" si="11"/>
        <v>166783838</v>
      </c>
      <c r="AB17" s="73">
        <f t="shared" si="12"/>
        <v>1883533255</v>
      </c>
      <c r="AC17" s="99">
        <f t="shared" si="13"/>
        <v>0.9400736901546428</v>
      </c>
      <c r="AD17" s="72">
        <v>433893609</v>
      </c>
      <c r="AE17" s="73">
        <v>99607408</v>
      </c>
      <c r="AF17" s="73">
        <f t="shared" si="14"/>
        <v>533501017</v>
      </c>
      <c r="AG17" s="73">
        <v>1849211000</v>
      </c>
      <c r="AH17" s="73">
        <v>1841283051</v>
      </c>
      <c r="AI17" s="73">
        <v>1870116724</v>
      </c>
      <c r="AJ17" s="99">
        <f t="shared" si="15"/>
        <v>1.015659554887197</v>
      </c>
      <c r="AK17" s="99">
        <f t="shared" si="16"/>
        <v>-0.4641102886594872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2324173359</v>
      </c>
      <c r="E18" s="73">
        <v>181215135</v>
      </c>
      <c r="F18" s="75">
        <f t="shared" si="0"/>
        <v>2505388494</v>
      </c>
      <c r="G18" s="72">
        <v>2324173359</v>
      </c>
      <c r="H18" s="73">
        <v>181216000</v>
      </c>
      <c r="I18" s="75">
        <f t="shared" si="1"/>
        <v>2505389359</v>
      </c>
      <c r="J18" s="72">
        <v>664338255</v>
      </c>
      <c r="K18" s="73">
        <v>38068541</v>
      </c>
      <c r="L18" s="73">
        <f t="shared" si="2"/>
        <v>702406796</v>
      </c>
      <c r="M18" s="99">
        <f t="shared" si="3"/>
        <v>0.2803584345031322</v>
      </c>
      <c r="N18" s="110">
        <v>561690970</v>
      </c>
      <c r="O18" s="111">
        <v>35687525</v>
      </c>
      <c r="P18" s="112">
        <f t="shared" si="4"/>
        <v>597378495</v>
      </c>
      <c r="Q18" s="99">
        <f t="shared" si="5"/>
        <v>0.23843747044844535</v>
      </c>
      <c r="R18" s="110">
        <v>547137741</v>
      </c>
      <c r="S18" s="112">
        <v>28857361</v>
      </c>
      <c r="T18" s="112">
        <f t="shared" si="6"/>
        <v>575995102</v>
      </c>
      <c r="U18" s="99">
        <f t="shared" si="7"/>
        <v>0.22990243010767095</v>
      </c>
      <c r="V18" s="110">
        <v>398166373</v>
      </c>
      <c r="W18" s="112">
        <v>54495448</v>
      </c>
      <c r="X18" s="112">
        <f t="shared" si="8"/>
        <v>452661821</v>
      </c>
      <c r="Y18" s="99">
        <f t="shared" si="9"/>
        <v>0.1806752389100412</v>
      </c>
      <c r="Z18" s="72">
        <f t="shared" si="10"/>
        <v>2171333339</v>
      </c>
      <c r="AA18" s="73">
        <f t="shared" si="11"/>
        <v>157108875</v>
      </c>
      <c r="AB18" s="73">
        <f t="shared" si="12"/>
        <v>2328442214</v>
      </c>
      <c r="AC18" s="99">
        <f t="shared" si="13"/>
        <v>0.9293733948520374</v>
      </c>
      <c r="AD18" s="72">
        <v>434748539</v>
      </c>
      <c r="AE18" s="73">
        <v>40351536</v>
      </c>
      <c r="AF18" s="73">
        <f t="shared" si="14"/>
        <v>475100075</v>
      </c>
      <c r="AG18" s="73">
        <v>2174835842</v>
      </c>
      <c r="AH18" s="73">
        <v>2214836201</v>
      </c>
      <c r="AI18" s="73">
        <v>2243791864</v>
      </c>
      <c r="AJ18" s="99">
        <f t="shared" si="15"/>
        <v>1.0130735008696925</v>
      </c>
      <c r="AK18" s="99">
        <f t="shared" si="16"/>
        <v>-0.047228479178834104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2580168255</v>
      </c>
      <c r="E19" s="73">
        <v>293878065</v>
      </c>
      <c r="F19" s="75">
        <f t="shared" si="0"/>
        <v>2874046320</v>
      </c>
      <c r="G19" s="72">
        <v>2746380752</v>
      </c>
      <c r="H19" s="73">
        <v>442129805</v>
      </c>
      <c r="I19" s="75">
        <f t="shared" si="1"/>
        <v>3188510557</v>
      </c>
      <c r="J19" s="72">
        <v>707140474</v>
      </c>
      <c r="K19" s="73">
        <v>48529834</v>
      </c>
      <c r="L19" s="73">
        <f t="shared" si="2"/>
        <v>755670308</v>
      </c>
      <c r="M19" s="99">
        <f t="shared" si="3"/>
        <v>0.26292906371808233</v>
      </c>
      <c r="N19" s="110">
        <v>632634586</v>
      </c>
      <c r="O19" s="111">
        <v>92895800</v>
      </c>
      <c r="P19" s="112">
        <f t="shared" si="4"/>
        <v>725530386</v>
      </c>
      <c r="Q19" s="99">
        <f t="shared" si="5"/>
        <v>0.2524421339180087</v>
      </c>
      <c r="R19" s="110">
        <v>631399009</v>
      </c>
      <c r="S19" s="112">
        <v>86691541</v>
      </c>
      <c r="T19" s="112">
        <f t="shared" si="6"/>
        <v>718090550</v>
      </c>
      <c r="U19" s="99">
        <f t="shared" si="7"/>
        <v>0.22521190918547113</v>
      </c>
      <c r="V19" s="110">
        <v>558332052</v>
      </c>
      <c r="W19" s="112">
        <v>127988313</v>
      </c>
      <c r="X19" s="112">
        <f t="shared" si="8"/>
        <v>686320365</v>
      </c>
      <c r="Y19" s="99">
        <f t="shared" si="9"/>
        <v>0.21524795127093568</v>
      </c>
      <c r="Z19" s="72">
        <f t="shared" si="10"/>
        <v>2529506121</v>
      </c>
      <c r="AA19" s="73">
        <f t="shared" si="11"/>
        <v>356105488</v>
      </c>
      <c r="AB19" s="73">
        <f t="shared" si="12"/>
        <v>2885611609</v>
      </c>
      <c r="AC19" s="99">
        <f t="shared" si="13"/>
        <v>0.9050029966703353</v>
      </c>
      <c r="AD19" s="72">
        <v>517951731</v>
      </c>
      <c r="AE19" s="73">
        <v>67512277</v>
      </c>
      <c r="AF19" s="73">
        <f t="shared" si="14"/>
        <v>585464008</v>
      </c>
      <c r="AG19" s="73">
        <v>2815662933</v>
      </c>
      <c r="AH19" s="73">
        <v>2596656750</v>
      </c>
      <c r="AI19" s="73">
        <v>2522854499</v>
      </c>
      <c r="AJ19" s="99">
        <f t="shared" si="15"/>
        <v>0.9715779719441162</v>
      </c>
      <c r="AK19" s="99">
        <f t="shared" si="16"/>
        <v>0.17226739068817354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4937882347</v>
      </c>
      <c r="E20" s="73">
        <v>698424000</v>
      </c>
      <c r="F20" s="75">
        <f t="shared" si="0"/>
        <v>5636306347</v>
      </c>
      <c r="G20" s="72">
        <v>4797399283</v>
      </c>
      <c r="H20" s="73">
        <v>762591022</v>
      </c>
      <c r="I20" s="75">
        <f t="shared" si="1"/>
        <v>5559990305</v>
      </c>
      <c r="J20" s="72">
        <v>1206340204</v>
      </c>
      <c r="K20" s="73">
        <v>56195502</v>
      </c>
      <c r="L20" s="73">
        <f t="shared" si="2"/>
        <v>1262535706</v>
      </c>
      <c r="M20" s="99">
        <f t="shared" si="3"/>
        <v>0.22400054721511042</v>
      </c>
      <c r="N20" s="110">
        <v>1116532639</v>
      </c>
      <c r="O20" s="111">
        <v>158991626</v>
      </c>
      <c r="P20" s="112">
        <f t="shared" si="4"/>
        <v>1275524265</v>
      </c>
      <c r="Q20" s="99">
        <f t="shared" si="5"/>
        <v>0.22630499239611326</v>
      </c>
      <c r="R20" s="110">
        <v>1132749286</v>
      </c>
      <c r="S20" s="112">
        <v>82274100</v>
      </c>
      <c r="T20" s="112">
        <f t="shared" si="6"/>
        <v>1215023386</v>
      </c>
      <c r="U20" s="99">
        <f t="shared" si="7"/>
        <v>0.2185297670226783</v>
      </c>
      <c r="V20" s="110">
        <v>992019454</v>
      </c>
      <c r="W20" s="112">
        <v>286723051</v>
      </c>
      <c r="X20" s="112">
        <f t="shared" si="8"/>
        <v>1278742505</v>
      </c>
      <c r="Y20" s="99">
        <f t="shared" si="9"/>
        <v>0.22999006020748808</v>
      </c>
      <c r="Z20" s="72">
        <f t="shared" si="10"/>
        <v>4447641583</v>
      </c>
      <c r="AA20" s="73">
        <f t="shared" si="11"/>
        <v>584184279</v>
      </c>
      <c r="AB20" s="73">
        <f t="shared" si="12"/>
        <v>5031825862</v>
      </c>
      <c r="AC20" s="99">
        <f t="shared" si="13"/>
        <v>0.9050062295027689</v>
      </c>
      <c r="AD20" s="72">
        <v>933501553</v>
      </c>
      <c r="AE20" s="73">
        <v>324108841</v>
      </c>
      <c r="AF20" s="73">
        <f t="shared" si="14"/>
        <v>1257610394</v>
      </c>
      <c r="AG20" s="73">
        <v>5199247372</v>
      </c>
      <c r="AH20" s="73">
        <v>6535833093</v>
      </c>
      <c r="AI20" s="73">
        <v>4778034350</v>
      </c>
      <c r="AJ20" s="99">
        <f t="shared" si="15"/>
        <v>0.7310520758428432</v>
      </c>
      <c r="AK20" s="99">
        <f t="shared" si="16"/>
        <v>0.016803384498744744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1742061778</v>
      </c>
      <c r="E21" s="73">
        <v>252778405</v>
      </c>
      <c r="F21" s="75">
        <f t="shared" si="0"/>
        <v>1994840183</v>
      </c>
      <c r="G21" s="72">
        <v>1697829389</v>
      </c>
      <c r="H21" s="73">
        <v>232863213</v>
      </c>
      <c r="I21" s="75">
        <f t="shared" si="1"/>
        <v>1930692602</v>
      </c>
      <c r="J21" s="72">
        <v>500017263</v>
      </c>
      <c r="K21" s="73">
        <v>24726269</v>
      </c>
      <c r="L21" s="73">
        <f t="shared" si="2"/>
        <v>524743532</v>
      </c>
      <c r="M21" s="99">
        <f t="shared" si="3"/>
        <v>0.2630504119938314</v>
      </c>
      <c r="N21" s="110">
        <v>477217527</v>
      </c>
      <c r="O21" s="111">
        <v>62995932</v>
      </c>
      <c r="P21" s="112">
        <f t="shared" si="4"/>
        <v>540213459</v>
      </c>
      <c r="Q21" s="99">
        <f t="shared" si="5"/>
        <v>0.2708053826084373</v>
      </c>
      <c r="R21" s="110">
        <v>404263400</v>
      </c>
      <c r="S21" s="112">
        <v>43534633</v>
      </c>
      <c r="T21" s="112">
        <f t="shared" si="6"/>
        <v>447798033</v>
      </c>
      <c r="U21" s="99">
        <f t="shared" si="7"/>
        <v>0.23193647323044955</v>
      </c>
      <c r="V21" s="110">
        <v>244760913</v>
      </c>
      <c r="W21" s="112">
        <v>48636201</v>
      </c>
      <c r="X21" s="112">
        <f t="shared" si="8"/>
        <v>293397114</v>
      </c>
      <c r="Y21" s="99">
        <f t="shared" si="9"/>
        <v>0.1519646958278447</v>
      </c>
      <c r="Z21" s="72">
        <f t="shared" si="10"/>
        <v>1626259103</v>
      </c>
      <c r="AA21" s="73">
        <f t="shared" si="11"/>
        <v>179893035</v>
      </c>
      <c r="AB21" s="73">
        <f t="shared" si="12"/>
        <v>1806152138</v>
      </c>
      <c r="AC21" s="99">
        <f t="shared" si="13"/>
        <v>0.9354944107254626</v>
      </c>
      <c r="AD21" s="72">
        <v>383033745</v>
      </c>
      <c r="AE21" s="73">
        <v>88222429</v>
      </c>
      <c r="AF21" s="73">
        <f t="shared" si="14"/>
        <v>471256174</v>
      </c>
      <c r="AG21" s="73">
        <v>1985340665</v>
      </c>
      <c r="AH21" s="73">
        <v>1940383512</v>
      </c>
      <c r="AI21" s="73">
        <v>2021939926</v>
      </c>
      <c r="AJ21" s="99">
        <f t="shared" si="15"/>
        <v>1.0420310796786445</v>
      </c>
      <c r="AK21" s="99">
        <f t="shared" si="16"/>
        <v>-0.3774148113335911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3292262001</v>
      </c>
      <c r="E22" s="73">
        <v>1230118000</v>
      </c>
      <c r="F22" s="75">
        <f t="shared" si="0"/>
        <v>4522380001</v>
      </c>
      <c r="G22" s="72">
        <v>3351706672</v>
      </c>
      <c r="H22" s="73">
        <v>1231379000</v>
      </c>
      <c r="I22" s="75">
        <f t="shared" si="1"/>
        <v>4583085672</v>
      </c>
      <c r="J22" s="72">
        <v>729767170</v>
      </c>
      <c r="K22" s="73">
        <v>206746265</v>
      </c>
      <c r="L22" s="73">
        <f t="shared" si="2"/>
        <v>936513435</v>
      </c>
      <c r="M22" s="99">
        <f t="shared" si="3"/>
        <v>0.20708419787654195</v>
      </c>
      <c r="N22" s="110">
        <v>710399720</v>
      </c>
      <c r="O22" s="111">
        <v>224552477</v>
      </c>
      <c r="P22" s="112">
        <f t="shared" si="4"/>
        <v>934952197</v>
      </c>
      <c r="Q22" s="99">
        <f t="shared" si="5"/>
        <v>0.20673897301714164</v>
      </c>
      <c r="R22" s="110">
        <v>679090514</v>
      </c>
      <c r="S22" s="112">
        <v>236665658</v>
      </c>
      <c r="T22" s="112">
        <f t="shared" si="6"/>
        <v>915756172</v>
      </c>
      <c r="U22" s="99">
        <f t="shared" si="7"/>
        <v>0.19981214350731866</v>
      </c>
      <c r="V22" s="110">
        <v>754843361</v>
      </c>
      <c r="W22" s="112">
        <v>293985343</v>
      </c>
      <c r="X22" s="112">
        <f t="shared" si="8"/>
        <v>1048828704</v>
      </c>
      <c r="Y22" s="99">
        <f t="shared" si="9"/>
        <v>0.22884771943228907</v>
      </c>
      <c r="Z22" s="72">
        <f t="shared" si="10"/>
        <v>2874100765</v>
      </c>
      <c r="AA22" s="73">
        <f t="shared" si="11"/>
        <v>961949743</v>
      </c>
      <c r="AB22" s="73">
        <f t="shared" si="12"/>
        <v>3836050508</v>
      </c>
      <c r="AC22" s="99">
        <f t="shared" si="13"/>
        <v>0.8370017020270967</v>
      </c>
      <c r="AD22" s="72">
        <v>662975969</v>
      </c>
      <c r="AE22" s="73">
        <v>453483548</v>
      </c>
      <c r="AF22" s="73">
        <f t="shared" si="14"/>
        <v>1116459517</v>
      </c>
      <c r="AG22" s="73">
        <v>3914791997</v>
      </c>
      <c r="AH22" s="73">
        <v>3931179102</v>
      </c>
      <c r="AI22" s="73">
        <v>3475335173</v>
      </c>
      <c r="AJ22" s="99">
        <f t="shared" si="15"/>
        <v>0.88404396819059</v>
      </c>
      <c r="AK22" s="99">
        <f t="shared" si="16"/>
        <v>-0.06057614447295723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4717777738</v>
      </c>
      <c r="E23" s="73">
        <v>581218800</v>
      </c>
      <c r="F23" s="75">
        <f t="shared" si="0"/>
        <v>5298996538</v>
      </c>
      <c r="G23" s="72">
        <v>4787918522</v>
      </c>
      <c r="H23" s="73">
        <v>624207647</v>
      </c>
      <c r="I23" s="75">
        <f t="shared" si="1"/>
        <v>5412126169</v>
      </c>
      <c r="J23" s="72">
        <v>1032225813</v>
      </c>
      <c r="K23" s="73">
        <v>72999055</v>
      </c>
      <c r="L23" s="73">
        <f t="shared" si="2"/>
        <v>1105224868</v>
      </c>
      <c r="M23" s="99">
        <f t="shared" si="3"/>
        <v>0.2085724835021585</v>
      </c>
      <c r="N23" s="110">
        <v>833290186</v>
      </c>
      <c r="O23" s="111">
        <v>157126903</v>
      </c>
      <c r="P23" s="112">
        <f t="shared" si="4"/>
        <v>990417089</v>
      </c>
      <c r="Q23" s="99">
        <f t="shared" si="5"/>
        <v>0.18690653634089996</v>
      </c>
      <c r="R23" s="110">
        <v>0</v>
      </c>
      <c r="S23" s="112">
        <v>104388056</v>
      </c>
      <c r="T23" s="112">
        <f t="shared" si="6"/>
        <v>104388056</v>
      </c>
      <c r="U23" s="99">
        <f t="shared" si="7"/>
        <v>0.01928780903112017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f t="shared" si="10"/>
        <v>1865515999</v>
      </c>
      <c r="AA23" s="73">
        <f t="shared" si="11"/>
        <v>334514014</v>
      </c>
      <c r="AB23" s="73">
        <f t="shared" si="12"/>
        <v>2200030013</v>
      </c>
      <c r="AC23" s="99">
        <f t="shared" si="13"/>
        <v>0.4065001340141522</v>
      </c>
      <c r="AD23" s="72">
        <v>942988419</v>
      </c>
      <c r="AE23" s="73">
        <v>176746427</v>
      </c>
      <c r="AF23" s="73">
        <f t="shared" si="14"/>
        <v>1119734846</v>
      </c>
      <c r="AG23" s="73">
        <v>4543775815</v>
      </c>
      <c r="AH23" s="73">
        <v>4965931814</v>
      </c>
      <c r="AI23" s="73">
        <v>4270368046</v>
      </c>
      <c r="AJ23" s="99">
        <f t="shared" si="15"/>
        <v>0.8599328798597153</v>
      </c>
      <c r="AK23" s="99">
        <f t="shared" si="16"/>
        <v>-1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1944728508</v>
      </c>
      <c r="E24" s="73">
        <v>232065602</v>
      </c>
      <c r="F24" s="75">
        <f t="shared" si="0"/>
        <v>2176794110</v>
      </c>
      <c r="G24" s="72">
        <v>1890114880</v>
      </c>
      <c r="H24" s="73">
        <v>313940936</v>
      </c>
      <c r="I24" s="75">
        <f t="shared" si="1"/>
        <v>2204055816</v>
      </c>
      <c r="J24" s="72">
        <v>639221402</v>
      </c>
      <c r="K24" s="73">
        <v>17876270</v>
      </c>
      <c r="L24" s="73">
        <f t="shared" si="2"/>
        <v>657097672</v>
      </c>
      <c r="M24" s="99">
        <f t="shared" si="3"/>
        <v>0.30186487044472937</v>
      </c>
      <c r="N24" s="110">
        <v>402486770</v>
      </c>
      <c r="O24" s="111">
        <v>58985300</v>
      </c>
      <c r="P24" s="112">
        <f t="shared" si="4"/>
        <v>461472070</v>
      </c>
      <c r="Q24" s="99">
        <f t="shared" si="5"/>
        <v>0.21199619563468958</v>
      </c>
      <c r="R24" s="110">
        <v>467388682</v>
      </c>
      <c r="S24" s="112">
        <v>69485174</v>
      </c>
      <c r="T24" s="112">
        <f t="shared" si="6"/>
        <v>536873856</v>
      </c>
      <c r="U24" s="99">
        <f t="shared" si="7"/>
        <v>0.24358451002131973</v>
      </c>
      <c r="V24" s="110">
        <v>378814710</v>
      </c>
      <c r="W24" s="112">
        <v>104047613</v>
      </c>
      <c r="X24" s="112">
        <f t="shared" si="8"/>
        <v>482862323</v>
      </c>
      <c r="Y24" s="99">
        <f t="shared" si="9"/>
        <v>0.21907899042063098</v>
      </c>
      <c r="Z24" s="72">
        <f t="shared" si="10"/>
        <v>1887911564</v>
      </c>
      <c r="AA24" s="73">
        <f t="shared" si="11"/>
        <v>250394357</v>
      </c>
      <c r="AB24" s="73">
        <f t="shared" si="12"/>
        <v>2138305921</v>
      </c>
      <c r="AC24" s="99">
        <f t="shared" si="13"/>
        <v>0.9701686797028012</v>
      </c>
      <c r="AD24" s="72">
        <v>399077366</v>
      </c>
      <c r="AE24" s="73">
        <v>62918046</v>
      </c>
      <c r="AF24" s="73">
        <f t="shared" si="14"/>
        <v>461995412</v>
      </c>
      <c r="AG24" s="73">
        <v>2024755698</v>
      </c>
      <c r="AH24" s="73">
        <v>2056811872</v>
      </c>
      <c r="AI24" s="73">
        <v>2004096160</v>
      </c>
      <c r="AJ24" s="99">
        <f t="shared" si="15"/>
        <v>0.9743701829430125</v>
      </c>
      <c r="AK24" s="99">
        <f t="shared" si="16"/>
        <v>0.04516692256675481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1427945886</v>
      </c>
      <c r="E25" s="73">
        <v>418056510</v>
      </c>
      <c r="F25" s="75">
        <f t="shared" si="0"/>
        <v>1846002396</v>
      </c>
      <c r="G25" s="72">
        <v>1517538895</v>
      </c>
      <c r="H25" s="73">
        <v>499855136</v>
      </c>
      <c r="I25" s="75">
        <f t="shared" si="1"/>
        <v>2017394031</v>
      </c>
      <c r="J25" s="72">
        <v>432394403</v>
      </c>
      <c r="K25" s="73">
        <v>14474166</v>
      </c>
      <c r="L25" s="73">
        <f t="shared" si="2"/>
        <v>446868569</v>
      </c>
      <c r="M25" s="99">
        <f t="shared" si="3"/>
        <v>0.2420736668426296</v>
      </c>
      <c r="N25" s="110">
        <v>317182887</v>
      </c>
      <c r="O25" s="111">
        <v>70110280</v>
      </c>
      <c r="P25" s="112">
        <f t="shared" si="4"/>
        <v>387293167</v>
      </c>
      <c r="Q25" s="99">
        <f t="shared" si="5"/>
        <v>0.20980100992241615</v>
      </c>
      <c r="R25" s="110">
        <v>354241502</v>
      </c>
      <c r="S25" s="112">
        <v>78370285</v>
      </c>
      <c r="T25" s="112">
        <f t="shared" si="6"/>
        <v>432611787</v>
      </c>
      <c r="U25" s="99">
        <f t="shared" si="7"/>
        <v>0.21444089768896515</v>
      </c>
      <c r="V25" s="110">
        <v>310964599</v>
      </c>
      <c r="W25" s="112">
        <v>200971887</v>
      </c>
      <c r="X25" s="112">
        <f t="shared" si="8"/>
        <v>511936486</v>
      </c>
      <c r="Y25" s="99">
        <f t="shared" si="9"/>
        <v>0.25376127723855646</v>
      </c>
      <c r="Z25" s="72">
        <f t="shared" si="10"/>
        <v>1414783391</v>
      </c>
      <c r="AA25" s="73">
        <f t="shared" si="11"/>
        <v>363926618</v>
      </c>
      <c r="AB25" s="73">
        <f t="shared" si="12"/>
        <v>1778710009</v>
      </c>
      <c r="AC25" s="99">
        <f t="shared" si="13"/>
        <v>0.8816869593483991</v>
      </c>
      <c r="AD25" s="72">
        <v>196761490</v>
      </c>
      <c r="AE25" s="73">
        <v>158963010</v>
      </c>
      <c r="AF25" s="73">
        <f t="shared" si="14"/>
        <v>355724500</v>
      </c>
      <c r="AG25" s="73">
        <v>1773868797</v>
      </c>
      <c r="AH25" s="73">
        <v>1844674155</v>
      </c>
      <c r="AI25" s="73">
        <v>1606971602</v>
      </c>
      <c r="AJ25" s="99">
        <f t="shared" si="15"/>
        <v>0.8711411701867748</v>
      </c>
      <c r="AK25" s="99">
        <f t="shared" si="16"/>
        <v>0.43913755167271296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1357202345</v>
      </c>
      <c r="E26" s="73">
        <v>282174770</v>
      </c>
      <c r="F26" s="75">
        <f t="shared" si="0"/>
        <v>1639377115</v>
      </c>
      <c r="G26" s="72">
        <v>1407050176</v>
      </c>
      <c r="H26" s="73">
        <v>290154333</v>
      </c>
      <c r="I26" s="75">
        <f t="shared" si="1"/>
        <v>1697204509</v>
      </c>
      <c r="J26" s="72">
        <v>451047614</v>
      </c>
      <c r="K26" s="73">
        <v>26135859</v>
      </c>
      <c r="L26" s="73">
        <f t="shared" si="2"/>
        <v>477183473</v>
      </c>
      <c r="M26" s="99">
        <f t="shared" si="3"/>
        <v>0.29107608532158874</v>
      </c>
      <c r="N26" s="110">
        <v>348331173</v>
      </c>
      <c r="O26" s="111">
        <v>67774285</v>
      </c>
      <c r="P26" s="112">
        <f t="shared" si="4"/>
        <v>416105458</v>
      </c>
      <c r="Q26" s="99">
        <f t="shared" si="5"/>
        <v>0.2538192428043013</v>
      </c>
      <c r="R26" s="110">
        <v>329142426</v>
      </c>
      <c r="S26" s="112">
        <v>62872499</v>
      </c>
      <c r="T26" s="112">
        <f t="shared" si="6"/>
        <v>392014925</v>
      </c>
      <c r="U26" s="99">
        <f t="shared" si="7"/>
        <v>0.23097683450710182</v>
      </c>
      <c r="V26" s="110">
        <v>338915369</v>
      </c>
      <c r="W26" s="112">
        <v>106915265</v>
      </c>
      <c r="X26" s="112">
        <f t="shared" si="8"/>
        <v>445830634</v>
      </c>
      <c r="Y26" s="99">
        <f t="shared" si="9"/>
        <v>0.2626852754843818</v>
      </c>
      <c r="Z26" s="72">
        <f t="shared" si="10"/>
        <v>1467436582</v>
      </c>
      <c r="AA26" s="73">
        <f t="shared" si="11"/>
        <v>263697908</v>
      </c>
      <c r="AB26" s="73">
        <f t="shared" si="12"/>
        <v>1731134490</v>
      </c>
      <c r="AC26" s="99">
        <f t="shared" si="13"/>
        <v>1.0199916868120928</v>
      </c>
      <c r="AD26" s="72">
        <v>268637995</v>
      </c>
      <c r="AE26" s="73">
        <v>104296122</v>
      </c>
      <c r="AF26" s="73">
        <f t="shared" si="14"/>
        <v>372934117</v>
      </c>
      <c r="AG26" s="73">
        <v>1627315523</v>
      </c>
      <c r="AH26" s="73">
        <v>1647496492</v>
      </c>
      <c r="AI26" s="73">
        <v>1502401509</v>
      </c>
      <c r="AJ26" s="99">
        <f t="shared" si="15"/>
        <v>0.9119300200610078</v>
      </c>
      <c r="AK26" s="99">
        <f t="shared" si="16"/>
        <v>0.19546754688576806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2895440600</v>
      </c>
      <c r="E27" s="73">
        <v>521255100</v>
      </c>
      <c r="F27" s="75">
        <f t="shared" si="0"/>
        <v>3416695700</v>
      </c>
      <c r="G27" s="72">
        <v>2815155400</v>
      </c>
      <c r="H27" s="73">
        <v>570504800</v>
      </c>
      <c r="I27" s="75">
        <f t="shared" si="1"/>
        <v>3385660200</v>
      </c>
      <c r="J27" s="72">
        <v>899836700</v>
      </c>
      <c r="K27" s="73">
        <v>33520468</v>
      </c>
      <c r="L27" s="73">
        <f t="shared" si="2"/>
        <v>933357168</v>
      </c>
      <c r="M27" s="99">
        <f t="shared" si="3"/>
        <v>0.27317538638281424</v>
      </c>
      <c r="N27" s="110">
        <v>624601940</v>
      </c>
      <c r="O27" s="111">
        <v>100586331</v>
      </c>
      <c r="P27" s="112">
        <f t="shared" si="4"/>
        <v>725188271</v>
      </c>
      <c r="Q27" s="99">
        <f t="shared" si="5"/>
        <v>0.2122484220646281</v>
      </c>
      <c r="R27" s="110">
        <v>598286858</v>
      </c>
      <c r="S27" s="112">
        <v>91707310</v>
      </c>
      <c r="T27" s="112">
        <f t="shared" si="6"/>
        <v>689994168</v>
      </c>
      <c r="U27" s="99">
        <f t="shared" si="7"/>
        <v>0.2037990014473396</v>
      </c>
      <c r="V27" s="110">
        <v>649421768</v>
      </c>
      <c r="W27" s="112">
        <v>242786741</v>
      </c>
      <c r="X27" s="112">
        <f t="shared" si="8"/>
        <v>892208509</v>
      </c>
      <c r="Y27" s="99">
        <f t="shared" si="9"/>
        <v>0.26352571028835087</v>
      </c>
      <c r="Z27" s="72">
        <f t="shared" si="10"/>
        <v>2772147266</v>
      </c>
      <c r="AA27" s="73">
        <f t="shared" si="11"/>
        <v>468600850</v>
      </c>
      <c r="AB27" s="73">
        <f t="shared" si="12"/>
        <v>3240748116</v>
      </c>
      <c r="AC27" s="99">
        <f t="shared" si="13"/>
        <v>0.957198278787694</v>
      </c>
      <c r="AD27" s="72">
        <v>765666687</v>
      </c>
      <c r="AE27" s="73">
        <v>213609996</v>
      </c>
      <c r="AF27" s="73">
        <f t="shared" si="14"/>
        <v>979276683</v>
      </c>
      <c r="AG27" s="73">
        <v>3115233600</v>
      </c>
      <c r="AH27" s="73">
        <v>3371021100</v>
      </c>
      <c r="AI27" s="73">
        <v>3314383785</v>
      </c>
      <c r="AJ27" s="99">
        <f t="shared" si="15"/>
        <v>0.9831987657982918</v>
      </c>
      <c r="AK27" s="99">
        <f t="shared" si="16"/>
        <v>-0.08891069859160527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50645616963</v>
      </c>
      <c r="E28" s="77">
        <f>SUM(E9:E27)</f>
        <v>7802129180</v>
      </c>
      <c r="F28" s="78">
        <f t="shared" si="0"/>
        <v>58447746143</v>
      </c>
      <c r="G28" s="76">
        <f>SUM(G9:G27)</f>
        <v>49952630813</v>
      </c>
      <c r="H28" s="77">
        <f>SUM(H9:H27)</f>
        <v>8436502247</v>
      </c>
      <c r="I28" s="78">
        <f t="shared" si="1"/>
        <v>58389133060</v>
      </c>
      <c r="J28" s="76">
        <f>SUM(J9:J27)</f>
        <v>18651467054</v>
      </c>
      <c r="K28" s="77">
        <f>SUM(K9:K27)</f>
        <v>758399419</v>
      </c>
      <c r="L28" s="77">
        <f t="shared" si="2"/>
        <v>19409866473</v>
      </c>
      <c r="M28" s="100">
        <f t="shared" si="3"/>
        <v>0.3320892207804086</v>
      </c>
      <c r="N28" s="113">
        <f>SUM(N9:N27)</f>
        <v>11760548460</v>
      </c>
      <c r="O28" s="114">
        <f>SUM(O9:O27)</f>
        <v>1706804745</v>
      </c>
      <c r="P28" s="115">
        <f t="shared" si="4"/>
        <v>13467353205</v>
      </c>
      <c r="Q28" s="100">
        <f t="shared" si="5"/>
        <v>0.23041698087126186</v>
      </c>
      <c r="R28" s="113">
        <f>SUM(R9:R27)</f>
        <v>11882161570</v>
      </c>
      <c r="S28" s="115">
        <f>SUM(S9:S27)</f>
        <v>1374853599</v>
      </c>
      <c r="T28" s="115">
        <f t="shared" si="6"/>
        <v>13257015169</v>
      </c>
      <c r="U28" s="100">
        <f t="shared" si="7"/>
        <v>0.22704593259463612</v>
      </c>
      <c r="V28" s="113">
        <f>SUM(V9:V27)</f>
        <v>9865179709</v>
      </c>
      <c r="W28" s="115">
        <f>SUM(W9:W27)</f>
        <v>2134850344</v>
      </c>
      <c r="X28" s="115">
        <f t="shared" si="8"/>
        <v>12000030053</v>
      </c>
      <c r="Y28" s="100">
        <f t="shared" si="9"/>
        <v>0.20551820902476678</v>
      </c>
      <c r="Z28" s="76">
        <f t="shared" si="10"/>
        <v>52159356793</v>
      </c>
      <c r="AA28" s="77">
        <f t="shared" si="11"/>
        <v>5974908107</v>
      </c>
      <c r="AB28" s="77">
        <f t="shared" si="12"/>
        <v>58134264900</v>
      </c>
      <c r="AC28" s="100">
        <f t="shared" si="13"/>
        <v>0.9956350069500416</v>
      </c>
      <c r="AD28" s="76">
        <f>SUM(AD9:AD27)</f>
        <v>9854928386</v>
      </c>
      <c r="AE28" s="77">
        <f>SUM(AE9:AE27)</f>
        <v>2608791648</v>
      </c>
      <c r="AF28" s="77">
        <f t="shared" si="14"/>
        <v>12463720034</v>
      </c>
      <c r="AG28" s="77">
        <f>SUM(AG9:AG27)</f>
        <v>52526460361</v>
      </c>
      <c r="AH28" s="77">
        <f>SUM(AH9:AH27)</f>
        <v>56132040344</v>
      </c>
      <c r="AI28" s="77">
        <f>SUM(AI9:AI27)</f>
        <v>49604042864</v>
      </c>
      <c r="AJ28" s="100">
        <f t="shared" si="15"/>
        <v>0.8837028292576972</v>
      </c>
      <c r="AK28" s="100">
        <f t="shared" si="16"/>
        <v>-0.03720317687938213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6200028485</v>
      </c>
      <c r="E9" s="86">
        <v>1646166419</v>
      </c>
      <c r="F9" s="87">
        <f>$D9+$E9</f>
        <v>7846194904</v>
      </c>
      <c r="G9" s="85">
        <v>5951038099</v>
      </c>
      <c r="H9" s="86">
        <v>1775041700</v>
      </c>
      <c r="I9" s="87">
        <f>$G9+$H9</f>
        <v>7726079799</v>
      </c>
      <c r="J9" s="85">
        <v>1645051791</v>
      </c>
      <c r="K9" s="86">
        <v>127625172</v>
      </c>
      <c r="L9" s="86">
        <f>$J9+$K9</f>
        <v>1772676963</v>
      </c>
      <c r="M9" s="104">
        <f>IF($F9=0,0,$L9/$F9)</f>
        <v>0.22592823460149927</v>
      </c>
      <c r="N9" s="85">
        <v>1568884015</v>
      </c>
      <c r="O9" s="86">
        <v>299183051</v>
      </c>
      <c r="P9" s="86">
        <f>$N9+$O9</f>
        <v>1868067066</v>
      </c>
      <c r="Q9" s="104">
        <f>IF($F9=0,0,$P9/$F9)</f>
        <v>0.23808573313003698</v>
      </c>
      <c r="R9" s="85">
        <v>1443763170</v>
      </c>
      <c r="S9" s="86">
        <v>180102985</v>
      </c>
      <c r="T9" s="86">
        <f>$R9+$S9</f>
        <v>1623866155</v>
      </c>
      <c r="U9" s="104">
        <f>IF($I9=0,0,$T9/$I9)</f>
        <v>0.21017983210711594</v>
      </c>
      <c r="V9" s="85">
        <v>723931257</v>
      </c>
      <c r="W9" s="86">
        <v>641190990</v>
      </c>
      <c r="X9" s="86">
        <f>$V9+$W9</f>
        <v>1365122247</v>
      </c>
      <c r="Y9" s="104">
        <f>IF($I9=0,0,$X9/$I9)</f>
        <v>0.1766901562648486</v>
      </c>
      <c r="Z9" s="85">
        <f>$J9+$N9+$R9+$V9</f>
        <v>5381630233</v>
      </c>
      <c r="AA9" s="86">
        <f>$K9+$O9+$S9+$W9</f>
        <v>1248102198</v>
      </c>
      <c r="AB9" s="86">
        <f>$Z9+$AA9</f>
        <v>6629732431</v>
      </c>
      <c r="AC9" s="104">
        <f>IF($I9=0,0,$AB9/$I9)</f>
        <v>0.8580978456704651</v>
      </c>
      <c r="AD9" s="85">
        <v>1122734210</v>
      </c>
      <c r="AE9" s="86">
        <v>439675422</v>
      </c>
      <c r="AF9" s="86">
        <f>$AD9+$AE9</f>
        <v>1562409632</v>
      </c>
      <c r="AG9" s="86">
        <v>7465173311</v>
      </c>
      <c r="AH9" s="86">
        <v>7434904574</v>
      </c>
      <c r="AI9" s="87">
        <v>6885625164</v>
      </c>
      <c r="AJ9" s="124">
        <f>IF($AH9=0,0,$AI9/$AH9)</f>
        <v>0.9261215252283345</v>
      </c>
      <c r="AK9" s="125">
        <f>IF($AF9=0,0,(($X9/$AF9)-1))</f>
        <v>-0.12627122936221125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9363535871</v>
      </c>
      <c r="E10" s="86">
        <v>1601891266</v>
      </c>
      <c r="F10" s="87">
        <f aca="true" t="shared" si="0" ref="F10:F55">$D10+$E10</f>
        <v>10965427137</v>
      </c>
      <c r="G10" s="85">
        <v>9651844150</v>
      </c>
      <c r="H10" s="86">
        <v>1669908607</v>
      </c>
      <c r="I10" s="87">
        <f aca="true" t="shared" si="1" ref="I10:I55">$G10+$H10</f>
        <v>11321752757</v>
      </c>
      <c r="J10" s="85">
        <v>2625353884</v>
      </c>
      <c r="K10" s="86">
        <v>231495787</v>
      </c>
      <c r="L10" s="86">
        <f aca="true" t="shared" si="2" ref="L10:L55">$J10+$K10</f>
        <v>2856849671</v>
      </c>
      <c r="M10" s="104">
        <f aca="true" t="shared" si="3" ref="M10:M55">IF($F10=0,0,$L10/$F10)</f>
        <v>0.2605324567212069</v>
      </c>
      <c r="N10" s="85">
        <v>2447681663</v>
      </c>
      <c r="O10" s="86">
        <v>346404936</v>
      </c>
      <c r="P10" s="86">
        <f aca="true" t="shared" si="4" ref="P10:P55">$N10+$O10</f>
        <v>2794086599</v>
      </c>
      <c r="Q10" s="104">
        <f aca="true" t="shared" si="5" ref="Q10:Q55">IF($F10=0,0,$P10/$F10)</f>
        <v>0.25480873331163517</v>
      </c>
      <c r="R10" s="85">
        <v>2561852644</v>
      </c>
      <c r="S10" s="86">
        <v>242161902</v>
      </c>
      <c r="T10" s="86">
        <f aca="true" t="shared" si="6" ref="T10:T55">$R10+$S10</f>
        <v>2804014546</v>
      </c>
      <c r="U10" s="104">
        <f aca="true" t="shared" si="7" ref="U10:U55">IF($I10=0,0,$T10/$I10)</f>
        <v>0.24766611726848894</v>
      </c>
      <c r="V10" s="85">
        <v>2192293961</v>
      </c>
      <c r="W10" s="86">
        <v>469196801</v>
      </c>
      <c r="X10" s="86">
        <f aca="true" t="shared" si="8" ref="X10:X55">$V10+$W10</f>
        <v>2661490762</v>
      </c>
      <c r="Y10" s="104">
        <f aca="true" t="shared" si="9" ref="Y10:Y55">IF($I10=0,0,$X10/$I10)</f>
        <v>0.2350776261524044</v>
      </c>
      <c r="Z10" s="85">
        <f aca="true" t="shared" si="10" ref="Z10:Z55">$J10+$N10+$R10+$V10</f>
        <v>9827182152</v>
      </c>
      <c r="AA10" s="86">
        <f aca="true" t="shared" si="11" ref="AA10:AA55">$K10+$O10+$S10+$W10</f>
        <v>1289259426</v>
      </c>
      <c r="AB10" s="86">
        <f aca="true" t="shared" si="12" ref="AB10:AB55">$Z10+$AA10</f>
        <v>11116441578</v>
      </c>
      <c r="AC10" s="104">
        <f aca="true" t="shared" si="13" ref="AC10:AC55">IF($I10=0,0,$AB10/$I10)</f>
        <v>0.9818657779050103</v>
      </c>
      <c r="AD10" s="85">
        <v>1509150369</v>
      </c>
      <c r="AE10" s="86">
        <v>509519856</v>
      </c>
      <c r="AF10" s="86">
        <f aca="true" t="shared" si="14" ref="AF10:AF55">$AD10+$AE10</f>
        <v>2018670225</v>
      </c>
      <c r="AG10" s="86">
        <v>10952257117</v>
      </c>
      <c r="AH10" s="86">
        <v>10953683192</v>
      </c>
      <c r="AI10" s="87">
        <v>9733368290</v>
      </c>
      <c r="AJ10" s="124">
        <f aca="true" t="shared" si="15" ref="AJ10:AJ55">IF($AH10=0,0,$AI10/$AH10)</f>
        <v>0.888593190015642</v>
      </c>
      <c r="AK10" s="125">
        <f aca="true" t="shared" si="16" ref="AK10:AK55">IF($AF10=0,0,(($X10/$AF10)-1))</f>
        <v>0.31843761751625377</v>
      </c>
    </row>
    <row r="11" spans="1:37" ht="16.5">
      <c r="A11" s="65"/>
      <c r="B11" s="66" t="s">
        <v>97</v>
      </c>
      <c r="C11" s="67"/>
      <c r="D11" s="88">
        <f>SUM(D9:D10)</f>
        <v>15563564356</v>
      </c>
      <c r="E11" s="89">
        <f>SUM(E9:E10)</f>
        <v>3248057685</v>
      </c>
      <c r="F11" s="90">
        <f t="shared" si="0"/>
        <v>18811622041</v>
      </c>
      <c r="G11" s="88">
        <f>SUM(G9:G10)</f>
        <v>15602882249</v>
      </c>
      <c r="H11" s="89">
        <f>SUM(H9:H10)</f>
        <v>3444950307</v>
      </c>
      <c r="I11" s="90">
        <f t="shared" si="1"/>
        <v>19047832556</v>
      </c>
      <c r="J11" s="88">
        <f>SUM(J9:J10)</f>
        <v>4270405675</v>
      </c>
      <c r="K11" s="89">
        <f>SUM(K9:K10)</f>
        <v>359120959</v>
      </c>
      <c r="L11" s="89">
        <f t="shared" si="2"/>
        <v>4629526634</v>
      </c>
      <c r="M11" s="105">
        <f t="shared" si="3"/>
        <v>0.24609927968518236</v>
      </c>
      <c r="N11" s="88">
        <f>SUM(N9:N10)</f>
        <v>4016565678</v>
      </c>
      <c r="O11" s="89">
        <f>SUM(O9:O10)</f>
        <v>645587987</v>
      </c>
      <c r="P11" s="89">
        <f t="shared" si="4"/>
        <v>4662153665</v>
      </c>
      <c r="Q11" s="105">
        <f t="shared" si="5"/>
        <v>0.24783368785736917</v>
      </c>
      <c r="R11" s="88">
        <f>SUM(R9:R10)</f>
        <v>4005615814</v>
      </c>
      <c r="S11" s="89">
        <f>SUM(S9:S10)</f>
        <v>422264887</v>
      </c>
      <c r="T11" s="89">
        <f t="shared" si="6"/>
        <v>4427880701</v>
      </c>
      <c r="U11" s="105">
        <f t="shared" si="7"/>
        <v>0.23246113110151387</v>
      </c>
      <c r="V11" s="88">
        <f>SUM(V9:V10)</f>
        <v>2916225218</v>
      </c>
      <c r="W11" s="89">
        <f>SUM(W9:W10)</f>
        <v>1110387791</v>
      </c>
      <c r="X11" s="89">
        <f t="shared" si="8"/>
        <v>4026613009</v>
      </c>
      <c r="Y11" s="105">
        <f t="shared" si="9"/>
        <v>0.2113948134078715</v>
      </c>
      <c r="Z11" s="88">
        <f t="shared" si="10"/>
        <v>15208812385</v>
      </c>
      <c r="AA11" s="89">
        <f t="shared" si="11"/>
        <v>2537361624</v>
      </c>
      <c r="AB11" s="89">
        <f t="shared" si="12"/>
        <v>17746174009</v>
      </c>
      <c r="AC11" s="105">
        <f t="shared" si="13"/>
        <v>0.9316636922771572</v>
      </c>
      <c r="AD11" s="88">
        <f>SUM(AD9:AD10)</f>
        <v>2631884579</v>
      </c>
      <c r="AE11" s="89">
        <f>SUM(AE9:AE10)</f>
        <v>949195278</v>
      </c>
      <c r="AF11" s="89">
        <f t="shared" si="14"/>
        <v>3581079857</v>
      </c>
      <c r="AG11" s="89">
        <f>SUM(AG9:AG10)</f>
        <v>18417430428</v>
      </c>
      <c r="AH11" s="89">
        <f>SUM(AH9:AH10)</f>
        <v>18388587766</v>
      </c>
      <c r="AI11" s="90">
        <f>SUM(AI9:AI10)</f>
        <v>16618993454</v>
      </c>
      <c r="AJ11" s="126">
        <f t="shared" si="15"/>
        <v>0.9037667093026072</v>
      </c>
      <c r="AK11" s="127">
        <f t="shared" si="16"/>
        <v>0.1244130736512643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316921117</v>
      </c>
      <c r="E12" s="86">
        <v>64760430</v>
      </c>
      <c r="F12" s="87">
        <f t="shared" si="0"/>
        <v>381681547</v>
      </c>
      <c r="G12" s="85">
        <v>326134078</v>
      </c>
      <c r="H12" s="86">
        <v>72647399</v>
      </c>
      <c r="I12" s="87">
        <f t="shared" si="1"/>
        <v>398781477</v>
      </c>
      <c r="J12" s="85">
        <v>130728169</v>
      </c>
      <c r="K12" s="86">
        <v>13618236</v>
      </c>
      <c r="L12" s="86">
        <f t="shared" si="2"/>
        <v>144346405</v>
      </c>
      <c r="M12" s="104">
        <f t="shared" si="3"/>
        <v>0.37818544316474384</v>
      </c>
      <c r="N12" s="85">
        <v>71659344</v>
      </c>
      <c r="O12" s="86">
        <v>9714666</v>
      </c>
      <c r="P12" s="86">
        <f t="shared" si="4"/>
        <v>81374010</v>
      </c>
      <c r="Q12" s="104">
        <f t="shared" si="5"/>
        <v>0.21319870095789567</v>
      </c>
      <c r="R12" s="85">
        <v>50077004</v>
      </c>
      <c r="S12" s="86">
        <v>13600773</v>
      </c>
      <c r="T12" s="86">
        <f t="shared" si="6"/>
        <v>63677777</v>
      </c>
      <c r="U12" s="104">
        <f t="shared" si="7"/>
        <v>0.15968087956101332</v>
      </c>
      <c r="V12" s="85">
        <v>27155109</v>
      </c>
      <c r="W12" s="86">
        <v>3460300</v>
      </c>
      <c r="X12" s="86">
        <f t="shared" si="8"/>
        <v>30615409</v>
      </c>
      <c r="Y12" s="104">
        <f t="shared" si="9"/>
        <v>0.07677239482213964</v>
      </c>
      <c r="Z12" s="85">
        <f t="shared" si="10"/>
        <v>279619626</v>
      </c>
      <c r="AA12" s="86">
        <f t="shared" si="11"/>
        <v>40393975</v>
      </c>
      <c r="AB12" s="86">
        <f t="shared" si="12"/>
        <v>320013601</v>
      </c>
      <c r="AC12" s="104">
        <f t="shared" si="13"/>
        <v>0.8024785990749516</v>
      </c>
      <c r="AD12" s="85">
        <v>46208301</v>
      </c>
      <c r="AE12" s="86">
        <v>11493028</v>
      </c>
      <c r="AF12" s="86">
        <f t="shared" si="14"/>
        <v>57701329</v>
      </c>
      <c r="AG12" s="86">
        <v>458950347</v>
      </c>
      <c r="AH12" s="86">
        <v>458950347</v>
      </c>
      <c r="AI12" s="87">
        <v>335571224</v>
      </c>
      <c r="AJ12" s="124">
        <f t="shared" si="15"/>
        <v>0.7311710867929685</v>
      </c>
      <c r="AK12" s="125">
        <f t="shared" si="16"/>
        <v>-0.4694158777521398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198567710</v>
      </c>
      <c r="E13" s="86">
        <v>33150200</v>
      </c>
      <c r="F13" s="87">
        <f t="shared" si="0"/>
        <v>231717910</v>
      </c>
      <c r="G13" s="85">
        <v>194278940</v>
      </c>
      <c r="H13" s="86">
        <v>32671360</v>
      </c>
      <c r="I13" s="87">
        <f t="shared" si="1"/>
        <v>226950300</v>
      </c>
      <c r="J13" s="85">
        <v>24371573</v>
      </c>
      <c r="K13" s="86">
        <v>678089</v>
      </c>
      <c r="L13" s="86">
        <f t="shared" si="2"/>
        <v>25049662</v>
      </c>
      <c r="M13" s="104">
        <f t="shared" si="3"/>
        <v>0.10810412539971555</v>
      </c>
      <c r="N13" s="85">
        <v>86964259</v>
      </c>
      <c r="O13" s="86">
        <v>9269322</v>
      </c>
      <c r="P13" s="86">
        <f t="shared" si="4"/>
        <v>96233581</v>
      </c>
      <c r="Q13" s="104">
        <f t="shared" si="5"/>
        <v>0.41530488946667954</v>
      </c>
      <c r="R13" s="85">
        <v>55478370</v>
      </c>
      <c r="S13" s="86">
        <v>7109574</v>
      </c>
      <c r="T13" s="86">
        <f t="shared" si="6"/>
        <v>62587944</v>
      </c>
      <c r="U13" s="104">
        <f t="shared" si="7"/>
        <v>0.27577819460912806</v>
      </c>
      <c r="V13" s="85">
        <v>41773533</v>
      </c>
      <c r="W13" s="86">
        <v>11775843</v>
      </c>
      <c r="X13" s="86">
        <f t="shared" si="8"/>
        <v>53549376</v>
      </c>
      <c r="Y13" s="104">
        <f t="shared" si="9"/>
        <v>0.23595199477594875</v>
      </c>
      <c r="Z13" s="85">
        <f t="shared" si="10"/>
        <v>208587735</v>
      </c>
      <c r="AA13" s="86">
        <f t="shared" si="11"/>
        <v>28832828</v>
      </c>
      <c r="AB13" s="86">
        <f t="shared" si="12"/>
        <v>237420563</v>
      </c>
      <c r="AC13" s="104">
        <f t="shared" si="13"/>
        <v>1.0461346074448898</v>
      </c>
      <c r="AD13" s="85">
        <v>33297787</v>
      </c>
      <c r="AE13" s="86">
        <v>8966330</v>
      </c>
      <c r="AF13" s="86">
        <f t="shared" si="14"/>
        <v>42264117</v>
      </c>
      <c r="AG13" s="86">
        <v>215015050</v>
      </c>
      <c r="AH13" s="86">
        <v>212901540</v>
      </c>
      <c r="AI13" s="87">
        <v>208279001</v>
      </c>
      <c r="AJ13" s="124">
        <f t="shared" si="15"/>
        <v>0.9782879024736035</v>
      </c>
      <c r="AK13" s="125">
        <f t="shared" si="16"/>
        <v>0.267017503287718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400217000</v>
      </c>
      <c r="E14" s="86">
        <v>149402625</v>
      </c>
      <c r="F14" s="87">
        <f t="shared" si="0"/>
        <v>549619625</v>
      </c>
      <c r="G14" s="85">
        <v>400217000</v>
      </c>
      <c r="H14" s="86">
        <v>149402625</v>
      </c>
      <c r="I14" s="87">
        <f t="shared" si="1"/>
        <v>549619625</v>
      </c>
      <c r="J14" s="85">
        <v>111694693</v>
      </c>
      <c r="K14" s="86">
        <v>0</v>
      </c>
      <c r="L14" s="86">
        <f t="shared" si="2"/>
        <v>111694693</v>
      </c>
      <c r="M14" s="104">
        <f t="shared" si="3"/>
        <v>0.20322180635380332</v>
      </c>
      <c r="N14" s="85">
        <v>55344697</v>
      </c>
      <c r="O14" s="86">
        <v>12349642</v>
      </c>
      <c r="P14" s="86">
        <f t="shared" si="4"/>
        <v>67694339</v>
      </c>
      <c r="Q14" s="104">
        <f t="shared" si="5"/>
        <v>0.12316579670895121</v>
      </c>
      <c r="R14" s="85">
        <v>87693626</v>
      </c>
      <c r="S14" s="86">
        <v>811662</v>
      </c>
      <c r="T14" s="86">
        <f t="shared" si="6"/>
        <v>88505288</v>
      </c>
      <c r="U14" s="104">
        <f t="shared" si="7"/>
        <v>0.16103007238869974</v>
      </c>
      <c r="V14" s="85">
        <v>65176560</v>
      </c>
      <c r="W14" s="86">
        <v>27495771</v>
      </c>
      <c r="X14" s="86">
        <f t="shared" si="8"/>
        <v>92672331</v>
      </c>
      <c r="Y14" s="104">
        <f t="shared" si="9"/>
        <v>0.16861175763147104</v>
      </c>
      <c r="Z14" s="85">
        <f t="shared" si="10"/>
        <v>319909576</v>
      </c>
      <c r="AA14" s="86">
        <f t="shared" si="11"/>
        <v>40657075</v>
      </c>
      <c r="AB14" s="86">
        <f t="shared" si="12"/>
        <v>360566651</v>
      </c>
      <c r="AC14" s="104">
        <f t="shared" si="13"/>
        <v>0.6560294330829253</v>
      </c>
      <c r="AD14" s="85">
        <v>21797841</v>
      </c>
      <c r="AE14" s="86">
        <v>4987727</v>
      </c>
      <c r="AF14" s="86">
        <f t="shared" si="14"/>
        <v>26785568</v>
      </c>
      <c r="AG14" s="86">
        <v>656234276</v>
      </c>
      <c r="AH14" s="86">
        <v>465378851</v>
      </c>
      <c r="AI14" s="87">
        <v>269310211</v>
      </c>
      <c r="AJ14" s="124">
        <f t="shared" si="15"/>
        <v>0.5786902658367687</v>
      </c>
      <c r="AK14" s="125">
        <f t="shared" si="16"/>
        <v>2.4597859190441658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314834191</v>
      </c>
      <c r="E15" s="86">
        <v>46013710</v>
      </c>
      <c r="F15" s="87">
        <f t="shared" si="0"/>
        <v>360847901</v>
      </c>
      <c r="G15" s="85">
        <v>316255615</v>
      </c>
      <c r="H15" s="86">
        <v>47475265</v>
      </c>
      <c r="I15" s="87">
        <f t="shared" si="1"/>
        <v>363730880</v>
      </c>
      <c r="J15" s="85">
        <v>98315256</v>
      </c>
      <c r="K15" s="86">
        <v>4051792</v>
      </c>
      <c r="L15" s="86">
        <f t="shared" si="2"/>
        <v>102367048</v>
      </c>
      <c r="M15" s="104">
        <f t="shared" si="3"/>
        <v>0.28368475392628095</v>
      </c>
      <c r="N15" s="85">
        <v>89098029</v>
      </c>
      <c r="O15" s="86">
        <v>8271008</v>
      </c>
      <c r="P15" s="86">
        <f t="shared" si="4"/>
        <v>97369037</v>
      </c>
      <c r="Q15" s="104">
        <f t="shared" si="5"/>
        <v>0.2698340124195429</v>
      </c>
      <c r="R15" s="85">
        <v>79969238</v>
      </c>
      <c r="S15" s="86">
        <v>11586607</v>
      </c>
      <c r="T15" s="86">
        <f t="shared" si="6"/>
        <v>91555845</v>
      </c>
      <c r="U15" s="104">
        <f t="shared" si="7"/>
        <v>0.25171314846845005</v>
      </c>
      <c r="V15" s="85">
        <v>64872379</v>
      </c>
      <c r="W15" s="86">
        <v>12896613</v>
      </c>
      <c r="X15" s="86">
        <f t="shared" si="8"/>
        <v>77768992</v>
      </c>
      <c r="Y15" s="104">
        <f t="shared" si="9"/>
        <v>0.213809154724504</v>
      </c>
      <c r="Z15" s="85">
        <f t="shared" si="10"/>
        <v>332254902</v>
      </c>
      <c r="AA15" s="86">
        <f t="shared" si="11"/>
        <v>36806020</v>
      </c>
      <c r="AB15" s="86">
        <f t="shared" si="12"/>
        <v>369060922</v>
      </c>
      <c r="AC15" s="104">
        <f t="shared" si="13"/>
        <v>1.014653806682567</v>
      </c>
      <c r="AD15" s="85">
        <v>54205167</v>
      </c>
      <c r="AE15" s="86">
        <v>9489284</v>
      </c>
      <c r="AF15" s="86">
        <f t="shared" si="14"/>
        <v>63694451</v>
      </c>
      <c r="AG15" s="86">
        <v>411361105</v>
      </c>
      <c r="AH15" s="86">
        <v>360633864</v>
      </c>
      <c r="AI15" s="87">
        <v>345141509</v>
      </c>
      <c r="AJ15" s="124">
        <f t="shared" si="15"/>
        <v>0.9570413193365557</v>
      </c>
      <c r="AK15" s="125">
        <f t="shared" si="16"/>
        <v>0.22096965715270867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163415869</v>
      </c>
      <c r="E16" s="86">
        <v>78155048</v>
      </c>
      <c r="F16" s="87">
        <f t="shared" si="0"/>
        <v>241570917</v>
      </c>
      <c r="G16" s="85">
        <v>185358132</v>
      </c>
      <c r="H16" s="86">
        <v>76916840</v>
      </c>
      <c r="I16" s="87">
        <f t="shared" si="1"/>
        <v>262274972</v>
      </c>
      <c r="J16" s="85">
        <v>48963212</v>
      </c>
      <c r="K16" s="86">
        <v>7587310</v>
      </c>
      <c r="L16" s="86">
        <f t="shared" si="2"/>
        <v>56550522</v>
      </c>
      <c r="M16" s="104">
        <f t="shared" si="3"/>
        <v>0.2340949096947792</v>
      </c>
      <c r="N16" s="85">
        <v>33640248</v>
      </c>
      <c r="O16" s="86">
        <v>20022663</v>
      </c>
      <c r="P16" s="86">
        <f t="shared" si="4"/>
        <v>53662911</v>
      </c>
      <c r="Q16" s="104">
        <f t="shared" si="5"/>
        <v>0.22214143849112433</v>
      </c>
      <c r="R16" s="85">
        <v>35961769</v>
      </c>
      <c r="S16" s="86">
        <v>15809048</v>
      </c>
      <c r="T16" s="86">
        <f t="shared" si="6"/>
        <v>51770817</v>
      </c>
      <c r="U16" s="104">
        <f t="shared" si="7"/>
        <v>0.19739137366107506</v>
      </c>
      <c r="V16" s="85">
        <v>7670909</v>
      </c>
      <c r="W16" s="86">
        <v>12710783</v>
      </c>
      <c r="X16" s="86">
        <f t="shared" si="8"/>
        <v>20381692</v>
      </c>
      <c r="Y16" s="104">
        <f t="shared" si="9"/>
        <v>0.07771115880626231</v>
      </c>
      <c r="Z16" s="85">
        <f t="shared" si="10"/>
        <v>126236138</v>
      </c>
      <c r="AA16" s="86">
        <f t="shared" si="11"/>
        <v>56129804</v>
      </c>
      <c r="AB16" s="86">
        <f t="shared" si="12"/>
        <v>182365942</v>
      </c>
      <c r="AC16" s="104">
        <f t="shared" si="13"/>
        <v>0.6953234638034772</v>
      </c>
      <c r="AD16" s="85">
        <v>24143170</v>
      </c>
      <c r="AE16" s="86">
        <v>9998935</v>
      </c>
      <c r="AF16" s="86">
        <f t="shared" si="14"/>
        <v>34142105</v>
      </c>
      <c r="AG16" s="86">
        <v>223544956</v>
      </c>
      <c r="AH16" s="86">
        <v>229340919</v>
      </c>
      <c r="AI16" s="87">
        <v>199392882</v>
      </c>
      <c r="AJ16" s="124">
        <f t="shared" si="15"/>
        <v>0.8694169486606095</v>
      </c>
      <c r="AK16" s="125">
        <f t="shared" si="16"/>
        <v>-0.40303352707748985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684339120</v>
      </c>
      <c r="E17" s="86">
        <v>59679721</v>
      </c>
      <c r="F17" s="87">
        <f t="shared" si="0"/>
        <v>744018841</v>
      </c>
      <c r="G17" s="85">
        <v>689026350</v>
      </c>
      <c r="H17" s="86">
        <v>69433720</v>
      </c>
      <c r="I17" s="87">
        <f t="shared" si="1"/>
        <v>758460070</v>
      </c>
      <c r="J17" s="85">
        <v>244596200</v>
      </c>
      <c r="K17" s="86">
        <v>397755</v>
      </c>
      <c r="L17" s="86">
        <f t="shared" si="2"/>
        <v>244993955</v>
      </c>
      <c r="M17" s="104">
        <f t="shared" si="3"/>
        <v>0.3292846114901007</v>
      </c>
      <c r="N17" s="85">
        <v>134732955</v>
      </c>
      <c r="O17" s="86">
        <v>13468502</v>
      </c>
      <c r="P17" s="86">
        <f t="shared" si="4"/>
        <v>148201457</v>
      </c>
      <c r="Q17" s="104">
        <f t="shared" si="5"/>
        <v>0.1991904624361522</v>
      </c>
      <c r="R17" s="85">
        <v>179825010</v>
      </c>
      <c r="S17" s="86">
        <v>9251624</v>
      </c>
      <c r="T17" s="86">
        <f t="shared" si="6"/>
        <v>189076634</v>
      </c>
      <c r="U17" s="104">
        <f t="shared" si="7"/>
        <v>0.24929016236807297</v>
      </c>
      <c r="V17" s="85">
        <v>118167268</v>
      </c>
      <c r="W17" s="86">
        <v>29997600</v>
      </c>
      <c r="X17" s="86">
        <f t="shared" si="8"/>
        <v>148164868</v>
      </c>
      <c r="Y17" s="104">
        <f t="shared" si="9"/>
        <v>0.1953495956616411</v>
      </c>
      <c r="Z17" s="85">
        <f t="shared" si="10"/>
        <v>677321433</v>
      </c>
      <c r="AA17" s="86">
        <f t="shared" si="11"/>
        <v>53115481</v>
      </c>
      <c r="AB17" s="86">
        <f t="shared" si="12"/>
        <v>730436914</v>
      </c>
      <c r="AC17" s="104">
        <f t="shared" si="13"/>
        <v>0.9630525625429431</v>
      </c>
      <c r="AD17" s="85">
        <v>139833451</v>
      </c>
      <c r="AE17" s="86">
        <v>27702941</v>
      </c>
      <c r="AF17" s="86">
        <f t="shared" si="14"/>
        <v>167536392</v>
      </c>
      <c r="AG17" s="86">
        <v>700242795</v>
      </c>
      <c r="AH17" s="86">
        <v>707781413</v>
      </c>
      <c r="AI17" s="87">
        <v>724665032</v>
      </c>
      <c r="AJ17" s="124">
        <f t="shared" si="15"/>
        <v>1.0238542842322422</v>
      </c>
      <c r="AK17" s="125">
        <f t="shared" si="16"/>
        <v>-0.11562576804208602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102991273</v>
      </c>
      <c r="E18" s="86">
        <v>19943892</v>
      </c>
      <c r="F18" s="87">
        <f t="shared" si="0"/>
        <v>122935165</v>
      </c>
      <c r="G18" s="85">
        <v>118277363</v>
      </c>
      <c r="H18" s="86">
        <v>23302601</v>
      </c>
      <c r="I18" s="87">
        <f t="shared" si="1"/>
        <v>141579964</v>
      </c>
      <c r="J18" s="85">
        <v>40750759</v>
      </c>
      <c r="K18" s="86">
        <v>4002011</v>
      </c>
      <c r="L18" s="86">
        <f t="shared" si="2"/>
        <v>44752770</v>
      </c>
      <c r="M18" s="104">
        <f t="shared" si="3"/>
        <v>0.364035546704639</v>
      </c>
      <c r="N18" s="85">
        <v>26037923</v>
      </c>
      <c r="O18" s="86">
        <v>4961045</v>
      </c>
      <c r="P18" s="86">
        <f t="shared" si="4"/>
        <v>30998968</v>
      </c>
      <c r="Q18" s="104">
        <f t="shared" si="5"/>
        <v>0.25215704554510504</v>
      </c>
      <c r="R18" s="85">
        <v>34048436</v>
      </c>
      <c r="S18" s="86">
        <v>7832745</v>
      </c>
      <c r="T18" s="86">
        <f t="shared" si="6"/>
        <v>41881181</v>
      </c>
      <c r="U18" s="104">
        <f t="shared" si="7"/>
        <v>0.29581290895087387</v>
      </c>
      <c r="V18" s="85">
        <v>15278136</v>
      </c>
      <c r="W18" s="86">
        <v>3506743</v>
      </c>
      <c r="X18" s="86">
        <f t="shared" si="8"/>
        <v>18784879</v>
      </c>
      <c r="Y18" s="104">
        <f t="shared" si="9"/>
        <v>0.1326803487533024</v>
      </c>
      <c r="Z18" s="85">
        <f t="shared" si="10"/>
        <v>116115254</v>
      </c>
      <c r="AA18" s="86">
        <f t="shared" si="11"/>
        <v>20302544</v>
      </c>
      <c r="AB18" s="86">
        <f t="shared" si="12"/>
        <v>136417798</v>
      </c>
      <c r="AC18" s="104">
        <f t="shared" si="13"/>
        <v>0.9635388662763045</v>
      </c>
      <c r="AD18" s="85">
        <v>42429126</v>
      </c>
      <c r="AE18" s="86">
        <v>6711146</v>
      </c>
      <c r="AF18" s="86">
        <f t="shared" si="14"/>
        <v>49140272</v>
      </c>
      <c r="AG18" s="86">
        <v>141052199</v>
      </c>
      <c r="AH18" s="86">
        <v>143598037</v>
      </c>
      <c r="AI18" s="87">
        <v>145386491</v>
      </c>
      <c r="AJ18" s="124">
        <f t="shared" si="15"/>
        <v>1.012454585294923</v>
      </c>
      <c r="AK18" s="125">
        <f t="shared" si="16"/>
        <v>-0.6177294460234164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140353500</v>
      </c>
      <c r="E19" s="86">
        <v>1012000</v>
      </c>
      <c r="F19" s="87">
        <f t="shared" si="0"/>
        <v>141365500</v>
      </c>
      <c r="G19" s="85">
        <v>147215500</v>
      </c>
      <c r="H19" s="86">
        <v>3295000</v>
      </c>
      <c r="I19" s="87">
        <f t="shared" si="1"/>
        <v>150510500</v>
      </c>
      <c r="J19" s="85">
        <v>45195076</v>
      </c>
      <c r="K19" s="86">
        <v>109853</v>
      </c>
      <c r="L19" s="86">
        <f t="shared" si="2"/>
        <v>45304929</v>
      </c>
      <c r="M19" s="104">
        <f t="shared" si="3"/>
        <v>0.32048080330773776</v>
      </c>
      <c r="N19" s="85">
        <v>29898822</v>
      </c>
      <c r="O19" s="86">
        <v>1493801</v>
      </c>
      <c r="P19" s="86">
        <f t="shared" si="4"/>
        <v>31392623</v>
      </c>
      <c r="Q19" s="104">
        <f t="shared" si="5"/>
        <v>0.22206707435689754</v>
      </c>
      <c r="R19" s="85">
        <v>26444776</v>
      </c>
      <c r="S19" s="86">
        <v>295739</v>
      </c>
      <c r="T19" s="86">
        <f t="shared" si="6"/>
        <v>26740515</v>
      </c>
      <c r="U19" s="104">
        <f t="shared" si="7"/>
        <v>0.17766544526793812</v>
      </c>
      <c r="V19" s="85">
        <v>65140113</v>
      </c>
      <c r="W19" s="86">
        <v>68351</v>
      </c>
      <c r="X19" s="86">
        <f t="shared" si="8"/>
        <v>65208464</v>
      </c>
      <c r="Y19" s="104">
        <f t="shared" si="9"/>
        <v>0.4332486039179991</v>
      </c>
      <c r="Z19" s="85">
        <f t="shared" si="10"/>
        <v>166678787</v>
      </c>
      <c r="AA19" s="86">
        <f t="shared" si="11"/>
        <v>1967744</v>
      </c>
      <c r="AB19" s="86">
        <f t="shared" si="12"/>
        <v>168646531</v>
      </c>
      <c r="AC19" s="104">
        <f t="shared" si="13"/>
        <v>1.120496782616495</v>
      </c>
      <c r="AD19" s="85">
        <v>9009243</v>
      </c>
      <c r="AE19" s="86">
        <v>2275649</v>
      </c>
      <c r="AF19" s="86">
        <f t="shared" si="14"/>
        <v>11284892</v>
      </c>
      <c r="AG19" s="86">
        <v>146610800</v>
      </c>
      <c r="AH19" s="86">
        <v>166242700</v>
      </c>
      <c r="AI19" s="87">
        <v>113768212</v>
      </c>
      <c r="AJ19" s="124">
        <f t="shared" si="15"/>
        <v>0.6843501218399364</v>
      </c>
      <c r="AK19" s="125">
        <f t="shared" si="16"/>
        <v>4.778386182162842</v>
      </c>
    </row>
    <row r="20" spans="1:37" ht="16.5">
      <c r="A20" s="65"/>
      <c r="B20" s="66" t="s">
        <v>116</v>
      </c>
      <c r="C20" s="67"/>
      <c r="D20" s="88">
        <f>SUM(D12:D19)</f>
        <v>2321639780</v>
      </c>
      <c r="E20" s="89">
        <f>SUM(E12:E19)</f>
        <v>452117626</v>
      </c>
      <c r="F20" s="90">
        <f t="shared" si="0"/>
        <v>2773757406</v>
      </c>
      <c r="G20" s="88">
        <f>SUM(G12:G19)</f>
        <v>2376762978</v>
      </c>
      <c r="H20" s="89">
        <f>SUM(H12:H19)</f>
        <v>475144810</v>
      </c>
      <c r="I20" s="90">
        <f t="shared" si="1"/>
        <v>2851907788</v>
      </c>
      <c r="J20" s="88">
        <f>SUM(J12:J19)</f>
        <v>744614938</v>
      </c>
      <c r="K20" s="89">
        <f>SUM(K12:K19)</f>
        <v>30445046</v>
      </c>
      <c r="L20" s="89">
        <f t="shared" si="2"/>
        <v>775059984</v>
      </c>
      <c r="M20" s="105">
        <f t="shared" si="3"/>
        <v>0.2794260169701373</v>
      </c>
      <c r="N20" s="88">
        <f>SUM(N12:N19)</f>
        <v>527376277</v>
      </c>
      <c r="O20" s="89">
        <f>SUM(O12:O19)</f>
        <v>79550649</v>
      </c>
      <c r="P20" s="89">
        <f t="shared" si="4"/>
        <v>606926926</v>
      </c>
      <c r="Q20" s="105">
        <f t="shared" si="5"/>
        <v>0.2188103850348043</v>
      </c>
      <c r="R20" s="88">
        <f>SUM(R12:R19)</f>
        <v>549498229</v>
      </c>
      <c r="S20" s="89">
        <f>SUM(S12:S19)</f>
        <v>66297772</v>
      </c>
      <c r="T20" s="89">
        <f t="shared" si="6"/>
        <v>615796001</v>
      </c>
      <c r="U20" s="105">
        <f t="shared" si="7"/>
        <v>0.21592423275082412</v>
      </c>
      <c r="V20" s="88">
        <f>SUM(V12:V19)</f>
        <v>405234007</v>
      </c>
      <c r="W20" s="89">
        <f>SUM(W12:W19)</f>
        <v>101912004</v>
      </c>
      <c r="X20" s="89">
        <f t="shared" si="8"/>
        <v>507146011</v>
      </c>
      <c r="Y20" s="105">
        <f t="shared" si="9"/>
        <v>0.17782693154874193</v>
      </c>
      <c r="Z20" s="88">
        <f t="shared" si="10"/>
        <v>2226723451</v>
      </c>
      <c r="AA20" s="89">
        <f t="shared" si="11"/>
        <v>278205471</v>
      </c>
      <c r="AB20" s="89">
        <f t="shared" si="12"/>
        <v>2504928922</v>
      </c>
      <c r="AC20" s="105">
        <f t="shared" si="13"/>
        <v>0.8783344722925522</v>
      </c>
      <c r="AD20" s="88">
        <f>SUM(AD12:AD19)</f>
        <v>370924086</v>
      </c>
      <c r="AE20" s="89">
        <f>SUM(AE12:AE19)</f>
        <v>81625040</v>
      </c>
      <c r="AF20" s="89">
        <f t="shared" si="14"/>
        <v>452549126</v>
      </c>
      <c r="AG20" s="89">
        <f>SUM(AG12:AG19)</f>
        <v>2953011528</v>
      </c>
      <c r="AH20" s="89">
        <f>SUM(AH12:AH19)</f>
        <v>2744827671</v>
      </c>
      <c r="AI20" s="90">
        <f>SUM(AI12:AI19)</f>
        <v>2341514562</v>
      </c>
      <c r="AJ20" s="126">
        <f t="shared" si="15"/>
        <v>0.8530643241245581</v>
      </c>
      <c r="AK20" s="127">
        <f t="shared" si="16"/>
        <v>0.12064300175004639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345104108</v>
      </c>
      <c r="E21" s="86">
        <v>77867140</v>
      </c>
      <c r="F21" s="87">
        <f t="shared" si="0"/>
        <v>422971248</v>
      </c>
      <c r="G21" s="85">
        <v>345104108</v>
      </c>
      <c r="H21" s="86">
        <v>77867140</v>
      </c>
      <c r="I21" s="87">
        <f t="shared" si="1"/>
        <v>422971248</v>
      </c>
      <c r="J21" s="85">
        <v>107000045</v>
      </c>
      <c r="K21" s="86">
        <v>11573875</v>
      </c>
      <c r="L21" s="86">
        <f t="shared" si="2"/>
        <v>118573920</v>
      </c>
      <c r="M21" s="104">
        <f t="shared" si="3"/>
        <v>0.28033565061613835</v>
      </c>
      <c r="N21" s="85">
        <v>88353074</v>
      </c>
      <c r="O21" s="86">
        <v>10747974</v>
      </c>
      <c r="P21" s="86">
        <f t="shared" si="4"/>
        <v>99101048</v>
      </c>
      <c r="Q21" s="104">
        <f t="shared" si="5"/>
        <v>0.23429736292619113</v>
      </c>
      <c r="R21" s="85">
        <v>66824754</v>
      </c>
      <c r="S21" s="86">
        <v>6868019</v>
      </c>
      <c r="T21" s="86">
        <f t="shared" si="6"/>
        <v>73692773</v>
      </c>
      <c r="U21" s="104">
        <f t="shared" si="7"/>
        <v>0.17422643583565756</v>
      </c>
      <c r="V21" s="85">
        <v>4122430</v>
      </c>
      <c r="W21" s="86">
        <v>4642182</v>
      </c>
      <c r="X21" s="86">
        <f t="shared" si="8"/>
        <v>8764612</v>
      </c>
      <c r="Y21" s="104">
        <f t="shared" si="9"/>
        <v>0.020721531407732943</v>
      </c>
      <c r="Z21" s="85">
        <f t="shared" si="10"/>
        <v>266300303</v>
      </c>
      <c r="AA21" s="86">
        <f t="shared" si="11"/>
        <v>33832050</v>
      </c>
      <c r="AB21" s="86">
        <f t="shared" si="12"/>
        <v>300132353</v>
      </c>
      <c r="AC21" s="104">
        <f t="shared" si="13"/>
        <v>0.70958098078572</v>
      </c>
      <c r="AD21" s="85">
        <v>28340297</v>
      </c>
      <c r="AE21" s="86">
        <v>30736365</v>
      </c>
      <c r="AF21" s="86">
        <f t="shared" si="14"/>
        <v>59076662</v>
      </c>
      <c r="AG21" s="86">
        <v>474016938</v>
      </c>
      <c r="AH21" s="86">
        <v>466463188</v>
      </c>
      <c r="AI21" s="87">
        <v>403590245</v>
      </c>
      <c r="AJ21" s="124">
        <f t="shared" si="15"/>
        <v>0.8652134946177146</v>
      </c>
      <c r="AK21" s="125">
        <f t="shared" si="16"/>
        <v>-0.8516400266487636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285147512</v>
      </c>
      <c r="E22" s="86">
        <v>68776000</v>
      </c>
      <c r="F22" s="87">
        <f t="shared" si="0"/>
        <v>353923512</v>
      </c>
      <c r="G22" s="85">
        <v>282509455</v>
      </c>
      <c r="H22" s="86">
        <v>71901540</v>
      </c>
      <c r="I22" s="87">
        <f t="shared" si="1"/>
        <v>354410995</v>
      </c>
      <c r="J22" s="85">
        <v>3095218</v>
      </c>
      <c r="K22" s="86">
        <v>2779063</v>
      </c>
      <c r="L22" s="86">
        <f t="shared" si="2"/>
        <v>5874281</v>
      </c>
      <c r="M22" s="104">
        <f t="shared" si="3"/>
        <v>0.01659760033122637</v>
      </c>
      <c r="N22" s="85">
        <v>116877377</v>
      </c>
      <c r="O22" s="86">
        <v>375260</v>
      </c>
      <c r="P22" s="86">
        <f t="shared" si="4"/>
        <v>117252637</v>
      </c>
      <c r="Q22" s="104">
        <f t="shared" si="5"/>
        <v>0.3312937203222599</v>
      </c>
      <c r="R22" s="85">
        <v>148266385</v>
      </c>
      <c r="S22" s="86">
        <v>98391</v>
      </c>
      <c r="T22" s="86">
        <f t="shared" si="6"/>
        <v>148364776</v>
      </c>
      <c r="U22" s="104">
        <f t="shared" si="7"/>
        <v>0.41862351364127404</v>
      </c>
      <c r="V22" s="85">
        <v>5246281</v>
      </c>
      <c r="W22" s="86">
        <v>21800</v>
      </c>
      <c r="X22" s="86">
        <f t="shared" si="8"/>
        <v>5268081</v>
      </c>
      <c r="Y22" s="104">
        <f t="shared" si="9"/>
        <v>0.014864327219870816</v>
      </c>
      <c r="Z22" s="85">
        <f t="shared" si="10"/>
        <v>273485261</v>
      </c>
      <c r="AA22" s="86">
        <f t="shared" si="11"/>
        <v>3274514</v>
      </c>
      <c r="AB22" s="86">
        <f t="shared" si="12"/>
        <v>276759775</v>
      </c>
      <c r="AC22" s="104">
        <f t="shared" si="13"/>
        <v>0.7809006461551793</v>
      </c>
      <c r="AD22" s="85">
        <v>2522590</v>
      </c>
      <c r="AE22" s="86">
        <v>6617362</v>
      </c>
      <c r="AF22" s="86">
        <f t="shared" si="14"/>
        <v>9139952</v>
      </c>
      <c r="AG22" s="86">
        <v>337367763</v>
      </c>
      <c r="AH22" s="86">
        <v>338466464</v>
      </c>
      <c r="AI22" s="87">
        <v>199258423</v>
      </c>
      <c r="AJ22" s="124">
        <f t="shared" si="15"/>
        <v>0.58870950062574</v>
      </c>
      <c r="AK22" s="125">
        <f t="shared" si="16"/>
        <v>-0.423620496037616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109386508</v>
      </c>
      <c r="E23" s="86">
        <v>17714250</v>
      </c>
      <c r="F23" s="87">
        <f t="shared" si="0"/>
        <v>127100758</v>
      </c>
      <c r="G23" s="85">
        <v>104305492</v>
      </c>
      <c r="H23" s="86">
        <v>15614250</v>
      </c>
      <c r="I23" s="87">
        <f t="shared" si="1"/>
        <v>119919742</v>
      </c>
      <c r="J23" s="85">
        <v>28219548</v>
      </c>
      <c r="K23" s="86">
        <v>2714583</v>
      </c>
      <c r="L23" s="86">
        <f t="shared" si="2"/>
        <v>30934131</v>
      </c>
      <c r="M23" s="104">
        <f t="shared" si="3"/>
        <v>0.2433827420604368</v>
      </c>
      <c r="N23" s="85">
        <v>25915041</v>
      </c>
      <c r="O23" s="86">
        <v>4099945</v>
      </c>
      <c r="P23" s="86">
        <f t="shared" si="4"/>
        <v>30014986</v>
      </c>
      <c r="Q23" s="104">
        <f t="shared" si="5"/>
        <v>0.236151117210489</v>
      </c>
      <c r="R23" s="85">
        <v>22188926</v>
      </c>
      <c r="S23" s="86">
        <v>3003346</v>
      </c>
      <c r="T23" s="86">
        <f t="shared" si="6"/>
        <v>25192272</v>
      </c>
      <c r="U23" s="104">
        <f t="shared" si="7"/>
        <v>0.21007610239855254</v>
      </c>
      <c r="V23" s="85">
        <v>11583198</v>
      </c>
      <c r="W23" s="86">
        <v>1921316</v>
      </c>
      <c r="X23" s="86">
        <f t="shared" si="8"/>
        <v>13504514</v>
      </c>
      <c r="Y23" s="104">
        <f t="shared" si="9"/>
        <v>0.1126129340738575</v>
      </c>
      <c r="Z23" s="85">
        <f t="shared" si="10"/>
        <v>87906713</v>
      </c>
      <c r="AA23" s="86">
        <f t="shared" si="11"/>
        <v>11739190</v>
      </c>
      <c r="AB23" s="86">
        <f t="shared" si="12"/>
        <v>99645903</v>
      </c>
      <c r="AC23" s="104">
        <f t="shared" si="13"/>
        <v>0.8309382703641908</v>
      </c>
      <c r="AD23" s="85">
        <v>13491852</v>
      </c>
      <c r="AE23" s="86">
        <v>1939714</v>
      </c>
      <c r="AF23" s="86">
        <f t="shared" si="14"/>
        <v>15431566</v>
      </c>
      <c r="AG23" s="86">
        <v>125916020</v>
      </c>
      <c r="AH23" s="86">
        <v>127747278</v>
      </c>
      <c r="AI23" s="87">
        <v>92186813</v>
      </c>
      <c r="AJ23" s="124">
        <f t="shared" si="15"/>
        <v>0.7216342644889858</v>
      </c>
      <c r="AK23" s="125">
        <f t="shared" si="16"/>
        <v>-0.12487728076333926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225620519</v>
      </c>
      <c r="E24" s="86">
        <v>32145300</v>
      </c>
      <c r="F24" s="87">
        <f t="shared" si="0"/>
        <v>257765819</v>
      </c>
      <c r="G24" s="85">
        <v>227688084</v>
      </c>
      <c r="H24" s="86">
        <v>34957360</v>
      </c>
      <c r="I24" s="87">
        <f t="shared" si="1"/>
        <v>262645444</v>
      </c>
      <c r="J24" s="85">
        <v>59420043</v>
      </c>
      <c r="K24" s="86">
        <v>1053314</v>
      </c>
      <c r="L24" s="86">
        <f t="shared" si="2"/>
        <v>60473357</v>
      </c>
      <c r="M24" s="104">
        <f t="shared" si="3"/>
        <v>0.23460580318447885</v>
      </c>
      <c r="N24" s="85">
        <v>71066062</v>
      </c>
      <c r="O24" s="86">
        <v>6621115</v>
      </c>
      <c r="P24" s="86">
        <f t="shared" si="4"/>
        <v>77687177</v>
      </c>
      <c r="Q24" s="104">
        <f t="shared" si="5"/>
        <v>0.30138665126891784</v>
      </c>
      <c r="R24" s="85">
        <v>51546583</v>
      </c>
      <c r="S24" s="86">
        <v>8135036</v>
      </c>
      <c r="T24" s="86">
        <f t="shared" si="6"/>
        <v>59681619</v>
      </c>
      <c r="U24" s="104">
        <f t="shared" si="7"/>
        <v>0.22723264523865108</v>
      </c>
      <c r="V24" s="85">
        <v>36324368</v>
      </c>
      <c r="W24" s="86">
        <v>15627117</v>
      </c>
      <c r="X24" s="86">
        <f t="shared" si="8"/>
        <v>51951485</v>
      </c>
      <c r="Y24" s="104">
        <f t="shared" si="9"/>
        <v>0.19780082307462374</v>
      </c>
      <c r="Z24" s="85">
        <f t="shared" si="10"/>
        <v>218357056</v>
      </c>
      <c r="AA24" s="86">
        <f t="shared" si="11"/>
        <v>31436582</v>
      </c>
      <c r="AB24" s="86">
        <f t="shared" si="12"/>
        <v>249793638</v>
      </c>
      <c r="AC24" s="104">
        <f t="shared" si="13"/>
        <v>0.9510678509999206</v>
      </c>
      <c r="AD24" s="85">
        <v>44455667</v>
      </c>
      <c r="AE24" s="86">
        <v>10545918</v>
      </c>
      <c r="AF24" s="86">
        <f t="shared" si="14"/>
        <v>55001585</v>
      </c>
      <c r="AG24" s="86">
        <v>285783458</v>
      </c>
      <c r="AH24" s="86">
        <v>288985509</v>
      </c>
      <c r="AI24" s="87">
        <v>261792217</v>
      </c>
      <c r="AJ24" s="124">
        <f t="shared" si="15"/>
        <v>0.9059008457064192</v>
      </c>
      <c r="AK24" s="125">
        <f t="shared" si="16"/>
        <v>-0.05545476553084794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114048618</v>
      </c>
      <c r="E25" s="86">
        <v>30401022</v>
      </c>
      <c r="F25" s="87">
        <f t="shared" si="0"/>
        <v>144449640</v>
      </c>
      <c r="G25" s="85">
        <v>120436282</v>
      </c>
      <c r="H25" s="86">
        <v>27632296</v>
      </c>
      <c r="I25" s="87">
        <f t="shared" si="1"/>
        <v>148068578</v>
      </c>
      <c r="J25" s="85">
        <v>55088601</v>
      </c>
      <c r="K25" s="86">
        <v>2891841</v>
      </c>
      <c r="L25" s="86">
        <f t="shared" si="2"/>
        <v>57980442</v>
      </c>
      <c r="M25" s="104">
        <f t="shared" si="3"/>
        <v>0.4013886223600142</v>
      </c>
      <c r="N25" s="85">
        <v>28643097</v>
      </c>
      <c r="O25" s="86">
        <v>7313827</v>
      </c>
      <c r="P25" s="86">
        <f t="shared" si="4"/>
        <v>35956924</v>
      </c>
      <c r="Q25" s="104">
        <f t="shared" si="5"/>
        <v>0.24892359717891993</v>
      </c>
      <c r="R25" s="85">
        <v>21120601</v>
      </c>
      <c r="S25" s="86">
        <v>11295329</v>
      </c>
      <c r="T25" s="86">
        <f t="shared" si="6"/>
        <v>32415930</v>
      </c>
      <c r="U25" s="104">
        <f t="shared" si="7"/>
        <v>0.21892511184918653</v>
      </c>
      <c r="V25" s="85">
        <v>2758474</v>
      </c>
      <c r="W25" s="86">
        <v>17123926</v>
      </c>
      <c r="X25" s="86">
        <f t="shared" si="8"/>
        <v>19882400</v>
      </c>
      <c r="Y25" s="104">
        <f t="shared" si="9"/>
        <v>0.13427832068462223</v>
      </c>
      <c r="Z25" s="85">
        <f t="shared" si="10"/>
        <v>107610773</v>
      </c>
      <c r="AA25" s="86">
        <f t="shared" si="11"/>
        <v>38624923</v>
      </c>
      <c r="AB25" s="86">
        <f t="shared" si="12"/>
        <v>146235696</v>
      </c>
      <c r="AC25" s="104">
        <f t="shared" si="13"/>
        <v>0.9876213979714183</v>
      </c>
      <c r="AD25" s="85">
        <v>15256831</v>
      </c>
      <c r="AE25" s="86">
        <v>10313964</v>
      </c>
      <c r="AF25" s="86">
        <f t="shared" si="14"/>
        <v>25570795</v>
      </c>
      <c r="AG25" s="86">
        <v>174175083</v>
      </c>
      <c r="AH25" s="86">
        <v>174716029</v>
      </c>
      <c r="AI25" s="87">
        <v>153444562</v>
      </c>
      <c r="AJ25" s="124">
        <f t="shared" si="15"/>
        <v>0.8782511992646078</v>
      </c>
      <c r="AK25" s="125">
        <f t="shared" si="16"/>
        <v>-0.2224567128241418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364647065</v>
      </c>
      <c r="E26" s="86">
        <v>45389300</v>
      </c>
      <c r="F26" s="87">
        <f t="shared" si="0"/>
        <v>410036365</v>
      </c>
      <c r="G26" s="85">
        <v>372757366</v>
      </c>
      <c r="H26" s="86">
        <v>47883150</v>
      </c>
      <c r="I26" s="87">
        <f t="shared" si="1"/>
        <v>420640516</v>
      </c>
      <c r="J26" s="85">
        <v>212339895</v>
      </c>
      <c r="K26" s="86">
        <v>10054120</v>
      </c>
      <c r="L26" s="86">
        <f t="shared" si="2"/>
        <v>222394015</v>
      </c>
      <c r="M26" s="104">
        <f t="shared" si="3"/>
        <v>0.5423763206953608</v>
      </c>
      <c r="N26" s="85">
        <v>74575699</v>
      </c>
      <c r="O26" s="86">
        <v>21278093</v>
      </c>
      <c r="P26" s="86">
        <f t="shared" si="4"/>
        <v>95853792</v>
      </c>
      <c r="Q26" s="104">
        <f t="shared" si="5"/>
        <v>0.23376900241518822</v>
      </c>
      <c r="R26" s="85">
        <v>33796191</v>
      </c>
      <c r="S26" s="86">
        <v>11845213</v>
      </c>
      <c r="T26" s="86">
        <f t="shared" si="6"/>
        <v>45641404</v>
      </c>
      <c r="U26" s="104">
        <f t="shared" si="7"/>
        <v>0.10850453597294465</v>
      </c>
      <c r="V26" s="85">
        <v>32939061</v>
      </c>
      <c r="W26" s="86">
        <v>8421164</v>
      </c>
      <c r="X26" s="86">
        <f t="shared" si="8"/>
        <v>41360225</v>
      </c>
      <c r="Y26" s="104">
        <f t="shared" si="9"/>
        <v>0.0983267741141702</v>
      </c>
      <c r="Z26" s="85">
        <f t="shared" si="10"/>
        <v>353650846</v>
      </c>
      <c r="AA26" s="86">
        <f t="shared" si="11"/>
        <v>51598590</v>
      </c>
      <c r="AB26" s="86">
        <f t="shared" si="12"/>
        <v>405249436</v>
      </c>
      <c r="AC26" s="104">
        <f t="shared" si="13"/>
        <v>0.9634103720051541</v>
      </c>
      <c r="AD26" s="85">
        <v>22030072</v>
      </c>
      <c r="AE26" s="86">
        <v>22155398</v>
      </c>
      <c r="AF26" s="86">
        <f t="shared" si="14"/>
        <v>44185470</v>
      </c>
      <c r="AG26" s="86">
        <v>325811460</v>
      </c>
      <c r="AH26" s="86">
        <v>391524863</v>
      </c>
      <c r="AI26" s="87">
        <v>248110925</v>
      </c>
      <c r="AJ26" s="124">
        <f t="shared" si="15"/>
        <v>0.6337041359235467</v>
      </c>
      <c r="AK26" s="125">
        <f t="shared" si="16"/>
        <v>-0.06394058951958637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1429558064</v>
      </c>
      <c r="E27" s="86">
        <v>537521028</v>
      </c>
      <c r="F27" s="87">
        <f t="shared" si="0"/>
        <v>1967079092</v>
      </c>
      <c r="G27" s="85">
        <v>1429558064</v>
      </c>
      <c r="H27" s="86">
        <v>540727418</v>
      </c>
      <c r="I27" s="87">
        <f t="shared" si="1"/>
        <v>1970285482</v>
      </c>
      <c r="J27" s="85">
        <v>396524412</v>
      </c>
      <c r="K27" s="86">
        <v>55122322</v>
      </c>
      <c r="L27" s="86">
        <f t="shared" si="2"/>
        <v>451646734</v>
      </c>
      <c r="M27" s="104">
        <f t="shared" si="3"/>
        <v>0.22960273221184743</v>
      </c>
      <c r="N27" s="85">
        <v>13229080</v>
      </c>
      <c r="O27" s="86">
        <v>-11761207</v>
      </c>
      <c r="P27" s="86">
        <f t="shared" si="4"/>
        <v>1467873</v>
      </c>
      <c r="Q27" s="104">
        <f t="shared" si="5"/>
        <v>0.0007462196136239549</v>
      </c>
      <c r="R27" s="85">
        <v>199938067</v>
      </c>
      <c r="S27" s="86">
        <v>132347907</v>
      </c>
      <c r="T27" s="86">
        <f t="shared" si="6"/>
        <v>332285974</v>
      </c>
      <c r="U27" s="104">
        <f t="shared" si="7"/>
        <v>0.16864864357763157</v>
      </c>
      <c r="V27" s="85">
        <v>279908628</v>
      </c>
      <c r="W27" s="86">
        <v>485470633</v>
      </c>
      <c r="X27" s="86">
        <f t="shared" si="8"/>
        <v>765379261</v>
      </c>
      <c r="Y27" s="104">
        <f t="shared" si="9"/>
        <v>0.3884610976390476</v>
      </c>
      <c r="Z27" s="85">
        <f t="shared" si="10"/>
        <v>889600187</v>
      </c>
      <c r="AA27" s="86">
        <f t="shared" si="11"/>
        <v>661179655</v>
      </c>
      <c r="AB27" s="86">
        <f t="shared" si="12"/>
        <v>1550779842</v>
      </c>
      <c r="AC27" s="104">
        <f t="shared" si="13"/>
        <v>0.7870838293067217</v>
      </c>
      <c r="AD27" s="85">
        <v>78761217</v>
      </c>
      <c r="AE27" s="86">
        <v>175789429</v>
      </c>
      <c r="AF27" s="86">
        <f t="shared" si="14"/>
        <v>254550646</v>
      </c>
      <c r="AG27" s="86">
        <v>1902559578</v>
      </c>
      <c r="AH27" s="86">
        <v>1902559578</v>
      </c>
      <c r="AI27" s="87">
        <v>729520962</v>
      </c>
      <c r="AJ27" s="124">
        <f t="shared" si="15"/>
        <v>0.38344184877872983</v>
      </c>
      <c r="AK27" s="125">
        <f t="shared" si="16"/>
        <v>2.006785773389866</v>
      </c>
    </row>
    <row r="28" spans="1:37" ht="16.5">
      <c r="A28" s="65"/>
      <c r="B28" s="66" t="s">
        <v>131</v>
      </c>
      <c r="C28" s="67"/>
      <c r="D28" s="88">
        <f>SUM(D21:D27)</f>
        <v>2873512394</v>
      </c>
      <c r="E28" s="89">
        <f>SUM(E21:E27)</f>
        <v>809814040</v>
      </c>
      <c r="F28" s="90">
        <f t="shared" si="0"/>
        <v>3683326434</v>
      </c>
      <c r="G28" s="88">
        <f>SUM(G21:G27)</f>
        <v>2882358851</v>
      </c>
      <c r="H28" s="89">
        <f>SUM(H21:H27)</f>
        <v>816583154</v>
      </c>
      <c r="I28" s="90">
        <f t="shared" si="1"/>
        <v>3698942005</v>
      </c>
      <c r="J28" s="88">
        <f>SUM(J21:J27)</f>
        <v>861687762</v>
      </c>
      <c r="K28" s="89">
        <f>SUM(K21:K27)</f>
        <v>86189118</v>
      </c>
      <c r="L28" s="89">
        <f t="shared" si="2"/>
        <v>947876880</v>
      </c>
      <c r="M28" s="105">
        <f t="shared" si="3"/>
        <v>0.25734262140068576</v>
      </c>
      <c r="N28" s="88">
        <f>SUM(N21:N27)</f>
        <v>418659430</v>
      </c>
      <c r="O28" s="89">
        <f>SUM(O21:O27)</f>
        <v>38675007</v>
      </c>
      <c r="P28" s="89">
        <f t="shared" si="4"/>
        <v>457334437</v>
      </c>
      <c r="Q28" s="105">
        <f t="shared" si="5"/>
        <v>0.12416342813888105</v>
      </c>
      <c r="R28" s="88">
        <f>SUM(R21:R27)</f>
        <v>543681507</v>
      </c>
      <c r="S28" s="89">
        <f>SUM(S21:S27)</f>
        <v>173593241</v>
      </c>
      <c r="T28" s="89">
        <f t="shared" si="6"/>
        <v>717274748</v>
      </c>
      <c r="U28" s="105">
        <f t="shared" si="7"/>
        <v>0.1939134885138595</v>
      </c>
      <c r="V28" s="88">
        <f>SUM(V21:V27)</f>
        <v>372882440</v>
      </c>
      <c r="W28" s="89">
        <f>SUM(W21:W27)</f>
        <v>533228138</v>
      </c>
      <c r="X28" s="89">
        <f t="shared" si="8"/>
        <v>906110578</v>
      </c>
      <c r="Y28" s="105">
        <f t="shared" si="9"/>
        <v>0.24496479717042766</v>
      </c>
      <c r="Z28" s="88">
        <f t="shared" si="10"/>
        <v>2196911139</v>
      </c>
      <c r="AA28" s="89">
        <f t="shared" si="11"/>
        <v>831685504</v>
      </c>
      <c r="AB28" s="89">
        <f t="shared" si="12"/>
        <v>3028596643</v>
      </c>
      <c r="AC28" s="105">
        <f t="shared" si="13"/>
        <v>0.8187737571733028</v>
      </c>
      <c r="AD28" s="88">
        <f>SUM(AD21:AD27)</f>
        <v>204858526</v>
      </c>
      <c r="AE28" s="89">
        <f>SUM(AE21:AE27)</f>
        <v>258098150</v>
      </c>
      <c r="AF28" s="89">
        <f t="shared" si="14"/>
        <v>462956676</v>
      </c>
      <c r="AG28" s="89">
        <f>SUM(AG21:AG27)</f>
        <v>3625630300</v>
      </c>
      <c r="AH28" s="89">
        <f>SUM(AH21:AH27)</f>
        <v>3690462909</v>
      </c>
      <c r="AI28" s="90">
        <f>SUM(AI21:AI27)</f>
        <v>2087904147</v>
      </c>
      <c r="AJ28" s="126">
        <f t="shared" si="15"/>
        <v>0.5657567081647643</v>
      </c>
      <c r="AK28" s="127">
        <f t="shared" si="16"/>
        <v>0.9572254272881464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305908860</v>
      </c>
      <c r="E29" s="86">
        <v>34343509</v>
      </c>
      <c r="F29" s="87">
        <f t="shared" si="0"/>
        <v>340252369</v>
      </c>
      <c r="G29" s="85">
        <v>263142208</v>
      </c>
      <c r="H29" s="86">
        <v>34343509</v>
      </c>
      <c r="I29" s="87">
        <f t="shared" si="1"/>
        <v>297485717</v>
      </c>
      <c r="J29" s="85">
        <v>32158120</v>
      </c>
      <c r="K29" s="86">
        <v>3329971</v>
      </c>
      <c r="L29" s="86">
        <f t="shared" si="2"/>
        <v>35488091</v>
      </c>
      <c r="M29" s="104">
        <f t="shared" si="3"/>
        <v>0.10429932083735176</v>
      </c>
      <c r="N29" s="85">
        <v>31144890</v>
      </c>
      <c r="O29" s="86">
        <v>6986988</v>
      </c>
      <c r="P29" s="86">
        <f t="shared" si="4"/>
        <v>38131878</v>
      </c>
      <c r="Q29" s="104">
        <f t="shared" si="5"/>
        <v>0.11206939752416537</v>
      </c>
      <c r="R29" s="85">
        <v>28559637</v>
      </c>
      <c r="S29" s="86">
        <v>4148197</v>
      </c>
      <c r="T29" s="86">
        <f t="shared" si="6"/>
        <v>32707834</v>
      </c>
      <c r="U29" s="104">
        <f t="shared" si="7"/>
        <v>0.10994757775211103</v>
      </c>
      <c r="V29" s="85">
        <v>24594322</v>
      </c>
      <c r="W29" s="86">
        <v>2734585</v>
      </c>
      <c r="X29" s="86">
        <f t="shared" si="8"/>
        <v>27328907</v>
      </c>
      <c r="Y29" s="104">
        <f t="shared" si="9"/>
        <v>0.09186628277686354</v>
      </c>
      <c r="Z29" s="85">
        <f t="shared" si="10"/>
        <v>116456969</v>
      </c>
      <c r="AA29" s="86">
        <f t="shared" si="11"/>
        <v>17199741</v>
      </c>
      <c r="AB29" s="86">
        <f t="shared" si="12"/>
        <v>133656710</v>
      </c>
      <c r="AC29" s="104">
        <f t="shared" si="13"/>
        <v>0.4492878224469513</v>
      </c>
      <c r="AD29" s="85">
        <v>23297533</v>
      </c>
      <c r="AE29" s="86">
        <v>2929842</v>
      </c>
      <c r="AF29" s="86">
        <f t="shared" si="14"/>
        <v>26227375</v>
      </c>
      <c r="AG29" s="86">
        <v>303579495</v>
      </c>
      <c r="AH29" s="86">
        <v>320869427</v>
      </c>
      <c r="AI29" s="87">
        <v>276026249</v>
      </c>
      <c r="AJ29" s="124">
        <f t="shared" si="15"/>
        <v>0.8602447780105893</v>
      </c>
      <c r="AK29" s="125">
        <f t="shared" si="16"/>
        <v>0.04199932322620925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165398000</v>
      </c>
      <c r="E30" s="86">
        <v>47930046</v>
      </c>
      <c r="F30" s="87">
        <f t="shared" si="0"/>
        <v>213328046</v>
      </c>
      <c r="G30" s="85">
        <v>165398000</v>
      </c>
      <c r="H30" s="86">
        <v>47930046</v>
      </c>
      <c r="I30" s="87">
        <f t="shared" si="1"/>
        <v>213328046</v>
      </c>
      <c r="J30" s="85">
        <v>82081556</v>
      </c>
      <c r="K30" s="86">
        <v>4842466</v>
      </c>
      <c r="L30" s="86">
        <f t="shared" si="2"/>
        <v>86924022</v>
      </c>
      <c r="M30" s="104">
        <f t="shared" si="3"/>
        <v>0.40746645192634445</v>
      </c>
      <c r="N30" s="85">
        <v>12158909</v>
      </c>
      <c r="O30" s="86">
        <v>5034479</v>
      </c>
      <c r="P30" s="86">
        <f t="shared" si="4"/>
        <v>17193388</v>
      </c>
      <c r="Q30" s="104">
        <f t="shared" si="5"/>
        <v>0.08059600377158098</v>
      </c>
      <c r="R30" s="85">
        <v>0</v>
      </c>
      <c r="S30" s="86">
        <v>12851792</v>
      </c>
      <c r="T30" s="86">
        <f t="shared" si="6"/>
        <v>12851792</v>
      </c>
      <c r="U30" s="104">
        <f t="shared" si="7"/>
        <v>0.0602442681165326</v>
      </c>
      <c r="V30" s="85">
        <v>0</v>
      </c>
      <c r="W30" s="86">
        <v>10080651</v>
      </c>
      <c r="X30" s="86">
        <f t="shared" si="8"/>
        <v>10080651</v>
      </c>
      <c r="Y30" s="104">
        <f t="shared" si="9"/>
        <v>0.047254222728876444</v>
      </c>
      <c r="Z30" s="85">
        <f t="shared" si="10"/>
        <v>94240465</v>
      </c>
      <c r="AA30" s="86">
        <f t="shared" si="11"/>
        <v>32809388</v>
      </c>
      <c r="AB30" s="86">
        <f t="shared" si="12"/>
        <v>127049853</v>
      </c>
      <c r="AC30" s="104">
        <f t="shared" si="13"/>
        <v>0.5955609465433345</v>
      </c>
      <c r="AD30" s="85">
        <v>0</v>
      </c>
      <c r="AE30" s="86">
        <v>8026541</v>
      </c>
      <c r="AF30" s="86">
        <f t="shared" si="14"/>
        <v>8026541</v>
      </c>
      <c r="AG30" s="86">
        <v>220699719</v>
      </c>
      <c r="AH30" s="86">
        <v>220699719</v>
      </c>
      <c r="AI30" s="87">
        <v>23668851</v>
      </c>
      <c r="AJ30" s="124">
        <f t="shared" si="15"/>
        <v>0.107244590556094</v>
      </c>
      <c r="AK30" s="125">
        <f t="shared" si="16"/>
        <v>0.2559147209239945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154568094</v>
      </c>
      <c r="E31" s="86">
        <v>40357950</v>
      </c>
      <c r="F31" s="87">
        <f t="shared" si="0"/>
        <v>194926044</v>
      </c>
      <c r="G31" s="85">
        <v>156592791</v>
      </c>
      <c r="H31" s="86">
        <v>39903250</v>
      </c>
      <c r="I31" s="87">
        <f t="shared" si="1"/>
        <v>196496041</v>
      </c>
      <c r="J31" s="85">
        <v>60004538</v>
      </c>
      <c r="K31" s="86">
        <v>5556972</v>
      </c>
      <c r="L31" s="86">
        <f t="shared" si="2"/>
        <v>65561510</v>
      </c>
      <c r="M31" s="104">
        <f t="shared" si="3"/>
        <v>0.3363404327848566</v>
      </c>
      <c r="N31" s="85">
        <v>43541822</v>
      </c>
      <c r="O31" s="86">
        <v>3806187</v>
      </c>
      <c r="P31" s="86">
        <f t="shared" si="4"/>
        <v>47348009</v>
      </c>
      <c r="Q31" s="104">
        <f t="shared" si="5"/>
        <v>0.2429024261119258</v>
      </c>
      <c r="R31" s="85">
        <v>34865056</v>
      </c>
      <c r="S31" s="86">
        <v>11960171</v>
      </c>
      <c r="T31" s="86">
        <f t="shared" si="6"/>
        <v>46825227</v>
      </c>
      <c r="U31" s="104">
        <f t="shared" si="7"/>
        <v>0.23830112180224536</v>
      </c>
      <c r="V31" s="85">
        <v>8844420</v>
      </c>
      <c r="W31" s="86">
        <v>13613830</v>
      </c>
      <c r="X31" s="86">
        <f t="shared" si="8"/>
        <v>22458250</v>
      </c>
      <c r="Y31" s="104">
        <f t="shared" si="9"/>
        <v>0.11429365134130107</v>
      </c>
      <c r="Z31" s="85">
        <f t="shared" si="10"/>
        <v>147255836</v>
      </c>
      <c r="AA31" s="86">
        <f t="shared" si="11"/>
        <v>34937160</v>
      </c>
      <c r="AB31" s="86">
        <f t="shared" si="12"/>
        <v>182192996</v>
      </c>
      <c r="AC31" s="104">
        <f t="shared" si="13"/>
        <v>0.9272095003685087</v>
      </c>
      <c r="AD31" s="85">
        <v>16317453</v>
      </c>
      <c r="AE31" s="86">
        <v>16741045</v>
      </c>
      <c r="AF31" s="86">
        <f t="shared" si="14"/>
        <v>33058498</v>
      </c>
      <c r="AG31" s="86">
        <v>198111928</v>
      </c>
      <c r="AH31" s="86">
        <v>198603705</v>
      </c>
      <c r="AI31" s="87">
        <v>189101991</v>
      </c>
      <c r="AJ31" s="124">
        <f t="shared" si="15"/>
        <v>0.9521574182113068</v>
      </c>
      <c r="AK31" s="125">
        <f t="shared" si="16"/>
        <v>-0.3206512286190377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164447300</v>
      </c>
      <c r="E32" s="86">
        <v>66641500</v>
      </c>
      <c r="F32" s="87">
        <f t="shared" si="0"/>
        <v>231088800</v>
      </c>
      <c r="G32" s="85">
        <v>164447300</v>
      </c>
      <c r="H32" s="86">
        <v>107096928</v>
      </c>
      <c r="I32" s="87">
        <f t="shared" si="1"/>
        <v>271544228</v>
      </c>
      <c r="J32" s="85">
        <v>66758721</v>
      </c>
      <c r="K32" s="86">
        <v>7291517</v>
      </c>
      <c r="L32" s="86">
        <f t="shared" si="2"/>
        <v>74050238</v>
      </c>
      <c r="M32" s="104">
        <f t="shared" si="3"/>
        <v>0.3204406184981704</v>
      </c>
      <c r="N32" s="85">
        <v>51353933</v>
      </c>
      <c r="O32" s="86">
        <v>15767552</v>
      </c>
      <c r="P32" s="86">
        <f t="shared" si="4"/>
        <v>67121485</v>
      </c>
      <c r="Q32" s="104">
        <f t="shared" si="5"/>
        <v>0.2904575427281634</v>
      </c>
      <c r="R32" s="85">
        <v>8068359</v>
      </c>
      <c r="S32" s="86">
        <v>15967467</v>
      </c>
      <c r="T32" s="86">
        <f t="shared" si="6"/>
        <v>24035826</v>
      </c>
      <c r="U32" s="104">
        <f t="shared" si="7"/>
        <v>0.08851532649775196</v>
      </c>
      <c r="V32" s="85">
        <v>9568796</v>
      </c>
      <c r="W32" s="86">
        <v>28062674</v>
      </c>
      <c r="X32" s="86">
        <f t="shared" si="8"/>
        <v>37631470</v>
      </c>
      <c r="Y32" s="104">
        <f t="shared" si="9"/>
        <v>0.13858320715253797</v>
      </c>
      <c r="Z32" s="85">
        <f t="shared" si="10"/>
        <v>135749809</v>
      </c>
      <c r="AA32" s="86">
        <f t="shared" si="11"/>
        <v>67089210</v>
      </c>
      <c r="AB32" s="86">
        <f t="shared" si="12"/>
        <v>202839019</v>
      </c>
      <c r="AC32" s="104">
        <f t="shared" si="13"/>
        <v>0.7469833569800644</v>
      </c>
      <c r="AD32" s="85">
        <v>13276455</v>
      </c>
      <c r="AE32" s="86">
        <v>24781057</v>
      </c>
      <c r="AF32" s="86">
        <f t="shared" si="14"/>
        <v>38057512</v>
      </c>
      <c r="AG32" s="86">
        <v>258949142</v>
      </c>
      <c r="AH32" s="86">
        <v>82495920</v>
      </c>
      <c r="AI32" s="87">
        <v>241182651</v>
      </c>
      <c r="AJ32" s="124">
        <f t="shared" si="15"/>
        <v>2.9235706565851984</v>
      </c>
      <c r="AK32" s="125">
        <f t="shared" si="16"/>
        <v>-0.011194688712178547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92299534</v>
      </c>
      <c r="E33" s="86">
        <v>31850000</v>
      </c>
      <c r="F33" s="87">
        <f t="shared" si="0"/>
        <v>124149534</v>
      </c>
      <c r="G33" s="85">
        <v>92299534</v>
      </c>
      <c r="H33" s="86">
        <v>31850000</v>
      </c>
      <c r="I33" s="87">
        <f t="shared" si="1"/>
        <v>124149534</v>
      </c>
      <c r="J33" s="85">
        <v>39681235</v>
      </c>
      <c r="K33" s="86">
        <v>4906090</v>
      </c>
      <c r="L33" s="86">
        <f t="shared" si="2"/>
        <v>44587325</v>
      </c>
      <c r="M33" s="104">
        <f t="shared" si="3"/>
        <v>0.3591421051971085</v>
      </c>
      <c r="N33" s="85">
        <v>24996118</v>
      </c>
      <c r="O33" s="86">
        <v>11240730</v>
      </c>
      <c r="P33" s="86">
        <f t="shared" si="4"/>
        <v>36236848</v>
      </c>
      <c r="Q33" s="104">
        <f t="shared" si="5"/>
        <v>0.2918806606233415</v>
      </c>
      <c r="R33" s="85">
        <v>19917411</v>
      </c>
      <c r="S33" s="86">
        <v>5661591</v>
      </c>
      <c r="T33" s="86">
        <f t="shared" si="6"/>
        <v>25579002</v>
      </c>
      <c r="U33" s="104">
        <f t="shared" si="7"/>
        <v>0.20603381402945903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84594764</v>
      </c>
      <c r="AA33" s="86">
        <f t="shared" si="11"/>
        <v>21808411</v>
      </c>
      <c r="AB33" s="86">
        <f t="shared" si="12"/>
        <v>106403175</v>
      </c>
      <c r="AC33" s="104">
        <f t="shared" si="13"/>
        <v>0.857056579849909</v>
      </c>
      <c r="AD33" s="85">
        <v>6591315</v>
      </c>
      <c r="AE33" s="86">
        <v>8293573</v>
      </c>
      <c r="AF33" s="86">
        <f t="shared" si="14"/>
        <v>14884888</v>
      </c>
      <c r="AG33" s="86">
        <v>110128444</v>
      </c>
      <c r="AH33" s="86">
        <v>108978444</v>
      </c>
      <c r="AI33" s="87">
        <v>101654731</v>
      </c>
      <c r="AJ33" s="124">
        <f t="shared" si="15"/>
        <v>0.932796682250299</v>
      </c>
      <c r="AK33" s="125">
        <f t="shared" si="16"/>
        <v>-1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667952771</v>
      </c>
      <c r="E34" s="86">
        <v>67784200</v>
      </c>
      <c r="F34" s="87">
        <f t="shared" si="0"/>
        <v>735736971</v>
      </c>
      <c r="G34" s="85">
        <v>667952771</v>
      </c>
      <c r="H34" s="86">
        <v>5500000</v>
      </c>
      <c r="I34" s="87">
        <f t="shared" si="1"/>
        <v>673452771</v>
      </c>
      <c r="J34" s="85">
        <v>1925815957</v>
      </c>
      <c r="K34" s="86">
        <v>52832</v>
      </c>
      <c r="L34" s="86">
        <f t="shared" si="2"/>
        <v>1925868789</v>
      </c>
      <c r="M34" s="104">
        <f t="shared" si="3"/>
        <v>2.6176050204224413</v>
      </c>
      <c r="N34" s="85">
        <v>30945011</v>
      </c>
      <c r="O34" s="86">
        <v>12829546</v>
      </c>
      <c r="P34" s="86">
        <f t="shared" si="4"/>
        <v>43774557</v>
      </c>
      <c r="Q34" s="104">
        <f t="shared" si="5"/>
        <v>0.059497563294260494</v>
      </c>
      <c r="R34" s="85">
        <v>241676285</v>
      </c>
      <c r="S34" s="86">
        <v>7060083</v>
      </c>
      <c r="T34" s="86">
        <f t="shared" si="6"/>
        <v>248736368</v>
      </c>
      <c r="U34" s="104">
        <f t="shared" si="7"/>
        <v>0.3693449321333329</v>
      </c>
      <c r="V34" s="85">
        <v>195464012</v>
      </c>
      <c r="W34" s="86">
        <v>15261261</v>
      </c>
      <c r="X34" s="86">
        <f t="shared" si="8"/>
        <v>210725273</v>
      </c>
      <c r="Y34" s="104">
        <f t="shared" si="9"/>
        <v>0.3129028226984606</v>
      </c>
      <c r="Z34" s="85">
        <f t="shared" si="10"/>
        <v>2393901265</v>
      </c>
      <c r="AA34" s="86">
        <f t="shared" si="11"/>
        <v>35203722</v>
      </c>
      <c r="AB34" s="86">
        <f t="shared" si="12"/>
        <v>2429104987</v>
      </c>
      <c r="AC34" s="104">
        <f t="shared" si="13"/>
        <v>3.606941854872849</v>
      </c>
      <c r="AD34" s="85">
        <v>28739830</v>
      </c>
      <c r="AE34" s="86">
        <v>9306041</v>
      </c>
      <c r="AF34" s="86">
        <f t="shared" si="14"/>
        <v>38045871</v>
      </c>
      <c r="AG34" s="86">
        <v>861694373</v>
      </c>
      <c r="AH34" s="86">
        <v>965719864</v>
      </c>
      <c r="AI34" s="87">
        <v>345675318</v>
      </c>
      <c r="AJ34" s="124">
        <f t="shared" si="15"/>
        <v>0.35794574688379815</v>
      </c>
      <c r="AK34" s="125">
        <f t="shared" si="16"/>
        <v>4.538715962107951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1039393424</v>
      </c>
      <c r="E35" s="86">
        <v>611254155</v>
      </c>
      <c r="F35" s="87">
        <f t="shared" si="0"/>
        <v>1650647579</v>
      </c>
      <c r="G35" s="85">
        <v>989207513</v>
      </c>
      <c r="H35" s="86">
        <v>619366891</v>
      </c>
      <c r="I35" s="87">
        <f t="shared" si="1"/>
        <v>1608574404</v>
      </c>
      <c r="J35" s="85">
        <v>295604786</v>
      </c>
      <c r="K35" s="86">
        <v>39093522</v>
      </c>
      <c r="L35" s="86">
        <f t="shared" si="2"/>
        <v>334698308</v>
      </c>
      <c r="M35" s="104">
        <f t="shared" si="3"/>
        <v>0.2027678786544902</v>
      </c>
      <c r="N35" s="85">
        <v>317641315</v>
      </c>
      <c r="O35" s="86">
        <v>137885884</v>
      </c>
      <c r="P35" s="86">
        <f t="shared" si="4"/>
        <v>455527199</v>
      </c>
      <c r="Q35" s="104">
        <f t="shared" si="5"/>
        <v>0.27596878025045707</v>
      </c>
      <c r="R35" s="85">
        <v>220701388</v>
      </c>
      <c r="S35" s="86">
        <v>72600030</v>
      </c>
      <c r="T35" s="86">
        <f t="shared" si="6"/>
        <v>293301418</v>
      </c>
      <c r="U35" s="104">
        <f t="shared" si="7"/>
        <v>0.1823362458526351</v>
      </c>
      <c r="V35" s="85">
        <v>134787274</v>
      </c>
      <c r="W35" s="86">
        <v>181821050</v>
      </c>
      <c r="X35" s="86">
        <f t="shared" si="8"/>
        <v>316608324</v>
      </c>
      <c r="Y35" s="104">
        <f t="shared" si="9"/>
        <v>0.19682541461103592</v>
      </c>
      <c r="Z35" s="85">
        <f t="shared" si="10"/>
        <v>968734763</v>
      </c>
      <c r="AA35" s="86">
        <f t="shared" si="11"/>
        <v>431400486</v>
      </c>
      <c r="AB35" s="86">
        <f t="shared" si="12"/>
        <v>1400135249</v>
      </c>
      <c r="AC35" s="104">
        <f t="shared" si="13"/>
        <v>0.8704199479478973</v>
      </c>
      <c r="AD35" s="85">
        <v>87170070</v>
      </c>
      <c r="AE35" s="86">
        <v>216357641</v>
      </c>
      <c r="AF35" s="86">
        <f t="shared" si="14"/>
        <v>303527711</v>
      </c>
      <c r="AG35" s="86">
        <v>1528253490</v>
      </c>
      <c r="AH35" s="86">
        <v>1627975833</v>
      </c>
      <c r="AI35" s="87">
        <v>1544488628</v>
      </c>
      <c r="AJ35" s="124">
        <f t="shared" si="15"/>
        <v>0.9487171717738884</v>
      </c>
      <c r="AK35" s="125">
        <f t="shared" si="16"/>
        <v>0.04309528430503007</v>
      </c>
    </row>
    <row r="36" spans="1:37" ht="16.5">
      <c r="A36" s="65"/>
      <c r="B36" s="66" t="s">
        <v>146</v>
      </c>
      <c r="C36" s="67"/>
      <c r="D36" s="88">
        <f>SUM(D29:D35)</f>
        <v>2589967983</v>
      </c>
      <c r="E36" s="89">
        <f>SUM(E29:E35)</f>
        <v>900161360</v>
      </c>
      <c r="F36" s="90">
        <f t="shared" si="0"/>
        <v>3490129343</v>
      </c>
      <c r="G36" s="88">
        <f>SUM(G29:G35)</f>
        <v>2499040117</v>
      </c>
      <c r="H36" s="89">
        <f>SUM(H29:H35)</f>
        <v>885990624</v>
      </c>
      <c r="I36" s="90">
        <f t="shared" si="1"/>
        <v>3385030741</v>
      </c>
      <c r="J36" s="88">
        <f>SUM(J29:J35)</f>
        <v>2502104913</v>
      </c>
      <c r="K36" s="89">
        <f>SUM(K29:K35)</f>
        <v>65073370</v>
      </c>
      <c r="L36" s="89">
        <f t="shared" si="2"/>
        <v>2567178283</v>
      </c>
      <c r="M36" s="105">
        <f t="shared" si="3"/>
        <v>0.7355539095274155</v>
      </c>
      <c r="N36" s="88">
        <f>SUM(N29:N35)</f>
        <v>511781998</v>
      </c>
      <c r="O36" s="89">
        <f>SUM(O29:O35)</f>
        <v>193551366</v>
      </c>
      <c r="P36" s="89">
        <f t="shared" si="4"/>
        <v>705333364</v>
      </c>
      <c r="Q36" s="105">
        <f t="shared" si="5"/>
        <v>0.20209376062656711</v>
      </c>
      <c r="R36" s="88">
        <f>SUM(R29:R35)</f>
        <v>553788136</v>
      </c>
      <c r="S36" s="89">
        <f>SUM(S29:S35)</f>
        <v>130249331</v>
      </c>
      <c r="T36" s="89">
        <f t="shared" si="6"/>
        <v>684037467</v>
      </c>
      <c r="U36" s="105">
        <f t="shared" si="7"/>
        <v>0.2020771801906658</v>
      </c>
      <c r="V36" s="88">
        <f>SUM(V29:V35)</f>
        <v>373258824</v>
      </c>
      <c r="W36" s="89">
        <f>SUM(W29:W35)</f>
        <v>251574051</v>
      </c>
      <c r="X36" s="89">
        <f t="shared" si="8"/>
        <v>624832875</v>
      </c>
      <c r="Y36" s="105">
        <f t="shared" si="9"/>
        <v>0.1845870607412602</v>
      </c>
      <c r="Z36" s="88">
        <f t="shared" si="10"/>
        <v>3940933871</v>
      </c>
      <c r="AA36" s="89">
        <f t="shared" si="11"/>
        <v>640448118</v>
      </c>
      <c r="AB36" s="89">
        <f t="shared" si="12"/>
        <v>4581381989</v>
      </c>
      <c r="AC36" s="105">
        <f t="shared" si="13"/>
        <v>1.3534240423608608</v>
      </c>
      <c r="AD36" s="88">
        <f>SUM(AD29:AD35)</f>
        <v>175392656</v>
      </c>
      <c r="AE36" s="89">
        <f>SUM(AE29:AE35)</f>
        <v>286435740</v>
      </c>
      <c r="AF36" s="89">
        <f t="shared" si="14"/>
        <v>461828396</v>
      </c>
      <c r="AG36" s="89">
        <f>SUM(AG29:AG35)</f>
        <v>3481416591</v>
      </c>
      <c r="AH36" s="89">
        <f>SUM(AH29:AH35)</f>
        <v>3525342912</v>
      </c>
      <c r="AI36" s="90">
        <f>SUM(AI29:AI35)</f>
        <v>2721798419</v>
      </c>
      <c r="AJ36" s="126">
        <f t="shared" si="15"/>
        <v>0.7720662888524134</v>
      </c>
      <c r="AK36" s="127">
        <f t="shared" si="16"/>
        <v>0.3529546481156607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346921058</v>
      </c>
      <c r="E37" s="86">
        <v>88177500</v>
      </c>
      <c r="F37" s="87">
        <f t="shared" si="0"/>
        <v>435098558</v>
      </c>
      <c r="G37" s="85">
        <v>349904500</v>
      </c>
      <c r="H37" s="86">
        <v>95162198</v>
      </c>
      <c r="I37" s="87">
        <f t="shared" si="1"/>
        <v>445066698</v>
      </c>
      <c r="J37" s="85">
        <v>91985967</v>
      </c>
      <c r="K37" s="86">
        <v>14792027</v>
      </c>
      <c r="L37" s="86">
        <f t="shared" si="2"/>
        <v>106777994</v>
      </c>
      <c r="M37" s="104">
        <f t="shared" si="3"/>
        <v>0.24541105006374211</v>
      </c>
      <c r="N37" s="85">
        <v>0</v>
      </c>
      <c r="O37" s="86">
        <v>9557718</v>
      </c>
      <c r="P37" s="86">
        <f t="shared" si="4"/>
        <v>9557718</v>
      </c>
      <c r="Q37" s="104">
        <f t="shared" si="5"/>
        <v>0.02196678849944614</v>
      </c>
      <c r="R37" s="85">
        <v>37703679</v>
      </c>
      <c r="S37" s="86">
        <v>18450273</v>
      </c>
      <c r="T37" s="86">
        <f t="shared" si="6"/>
        <v>56153952</v>
      </c>
      <c r="U37" s="104">
        <f t="shared" si="7"/>
        <v>0.126169745461387</v>
      </c>
      <c r="V37" s="85">
        <v>11887102</v>
      </c>
      <c r="W37" s="86">
        <v>34831765</v>
      </c>
      <c r="X37" s="86">
        <f t="shared" si="8"/>
        <v>46718867</v>
      </c>
      <c r="Y37" s="104">
        <f t="shared" si="9"/>
        <v>0.10497048467104138</v>
      </c>
      <c r="Z37" s="85">
        <f t="shared" si="10"/>
        <v>141576748</v>
      </c>
      <c r="AA37" s="86">
        <f t="shared" si="11"/>
        <v>77631783</v>
      </c>
      <c r="AB37" s="86">
        <f t="shared" si="12"/>
        <v>219208531</v>
      </c>
      <c r="AC37" s="104">
        <f t="shared" si="13"/>
        <v>0.49252961856067695</v>
      </c>
      <c r="AD37" s="85">
        <v>11746366</v>
      </c>
      <c r="AE37" s="86">
        <v>20658099</v>
      </c>
      <c r="AF37" s="86">
        <f t="shared" si="14"/>
        <v>32404465</v>
      </c>
      <c r="AG37" s="86">
        <v>348172465</v>
      </c>
      <c r="AH37" s="86">
        <v>390549289</v>
      </c>
      <c r="AI37" s="87">
        <v>242428633</v>
      </c>
      <c r="AJ37" s="124">
        <f t="shared" si="15"/>
        <v>0.6207376119432648</v>
      </c>
      <c r="AK37" s="125">
        <f t="shared" si="16"/>
        <v>0.44174165504661156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205902024</v>
      </c>
      <c r="E38" s="86">
        <v>79628421</v>
      </c>
      <c r="F38" s="87">
        <f t="shared" si="0"/>
        <v>285530445</v>
      </c>
      <c r="G38" s="85">
        <v>220585809</v>
      </c>
      <c r="H38" s="86">
        <v>66706791</v>
      </c>
      <c r="I38" s="87">
        <f t="shared" si="1"/>
        <v>287292600</v>
      </c>
      <c r="J38" s="85">
        <v>77844292</v>
      </c>
      <c r="K38" s="86">
        <v>6575427</v>
      </c>
      <c r="L38" s="86">
        <f t="shared" si="2"/>
        <v>84419719</v>
      </c>
      <c r="M38" s="104">
        <f t="shared" si="3"/>
        <v>0.2956592562309774</v>
      </c>
      <c r="N38" s="85">
        <v>58588599</v>
      </c>
      <c r="O38" s="86">
        <v>14561719</v>
      </c>
      <c r="P38" s="86">
        <f t="shared" si="4"/>
        <v>73150318</v>
      </c>
      <c r="Q38" s="104">
        <f t="shared" si="5"/>
        <v>0.25619095714994594</v>
      </c>
      <c r="R38" s="85">
        <v>64642158</v>
      </c>
      <c r="S38" s="86">
        <v>9518086</v>
      </c>
      <c r="T38" s="86">
        <f t="shared" si="6"/>
        <v>74160244</v>
      </c>
      <c r="U38" s="104">
        <f t="shared" si="7"/>
        <v>0.25813489104835974</v>
      </c>
      <c r="V38" s="85">
        <v>13649018</v>
      </c>
      <c r="W38" s="86">
        <v>13455309</v>
      </c>
      <c r="X38" s="86">
        <f t="shared" si="8"/>
        <v>27104327</v>
      </c>
      <c r="Y38" s="104">
        <f t="shared" si="9"/>
        <v>0.0943439789260148</v>
      </c>
      <c r="Z38" s="85">
        <f t="shared" si="10"/>
        <v>214724067</v>
      </c>
      <c r="AA38" s="86">
        <f t="shared" si="11"/>
        <v>44110541</v>
      </c>
      <c r="AB38" s="86">
        <f t="shared" si="12"/>
        <v>258834608</v>
      </c>
      <c r="AC38" s="104">
        <f t="shared" si="13"/>
        <v>0.9009442220231221</v>
      </c>
      <c r="AD38" s="85">
        <v>34177046</v>
      </c>
      <c r="AE38" s="86">
        <v>12007902</v>
      </c>
      <c r="AF38" s="86">
        <f t="shared" si="14"/>
        <v>46184948</v>
      </c>
      <c r="AG38" s="86">
        <v>269062830</v>
      </c>
      <c r="AH38" s="86">
        <v>269062830</v>
      </c>
      <c r="AI38" s="87">
        <v>256501368</v>
      </c>
      <c r="AJ38" s="124">
        <f t="shared" si="15"/>
        <v>0.9533140196287982</v>
      </c>
      <c r="AK38" s="125">
        <f t="shared" si="16"/>
        <v>-0.41313505430383946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218955496</v>
      </c>
      <c r="E39" s="86">
        <v>37556300</v>
      </c>
      <c r="F39" s="87">
        <f t="shared" si="0"/>
        <v>256511796</v>
      </c>
      <c r="G39" s="85">
        <v>226190246</v>
      </c>
      <c r="H39" s="86">
        <v>40556300</v>
      </c>
      <c r="I39" s="87">
        <f t="shared" si="1"/>
        <v>266746546</v>
      </c>
      <c r="J39" s="85">
        <v>66310599</v>
      </c>
      <c r="K39" s="86">
        <v>0</v>
      </c>
      <c r="L39" s="86">
        <f t="shared" si="2"/>
        <v>66310599</v>
      </c>
      <c r="M39" s="104">
        <f t="shared" si="3"/>
        <v>0.2585089654122573</v>
      </c>
      <c r="N39" s="85">
        <v>31372169</v>
      </c>
      <c r="O39" s="86">
        <v>18661187</v>
      </c>
      <c r="P39" s="86">
        <f t="shared" si="4"/>
        <v>50033356</v>
      </c>
      <c r="Q39" s="104">
        <f t="shared" si="5"/>
        <v>0.19505284661450814</v>
      </c>
      <c r="R39" s="85">
        <v>60938817</v>
      </c>
      <c r="S39" s="86">
        <v>11072939</v>
      </c>
      <c r="T39" s="86">
        <f t="shared" si="6"/>
        <v>72011756</v>
      </c>
      <c r="U39" s="104">
        <f t="shared" si="7"/>
        <v>0.26996321819289837</v>
      </c>
      <c r="V39" s="85">
        <v>38952454</v>
      </c>
      <c r="W39" s="86">
        <v>2688516</v>
      </c>
      <c r="X39" s="86">
        <f t="shared" si="8"/>
        <v>41640970</v>
      </c>
      <c r="Y39" s="104">
        <f t="shared" si="9"/>
        <v>0.15610687607553878</v>
      </c>
      <c r="Z39" s="85">
        <f t="shared" si="10"/>
        <v>197574039</v>
      </c>
      <c r="AA39" s="86">
        <f t="shared" si="11"/>
        <v>32422642</v>
      </c>
      <c r="AB39" s="86">
        <f t="shared" si="12"/>
        <v>229996681</v>
      </c>
      <c r="AC39" s="104">
        <f t="shared" si="13"/>
        <v>0.8622292751262092</v>
      </c>
      <c r="AD39" s="85">
        <v>37933405</v>
      </c>
      <c r="AE39" s="86">
        <v>3452799</v>
      </c>
      <c r="AF39" s="86">
        <f t="shared" si="14"/>
        <v>41386204</v>
      </c>
      <c r="AG39" s="86">
        <v>231622004</v>
      </c>
      <c r="AH39" s="86">
        <v>238735734</v>
      </c>
      <c r="AI39" s="87">
        <v>108531824</v>
      </c>
      <c r="AJ39" s="124">
        <f t="shared" si="15"/>
        <v>0.45461072032057004</v>
      </c>
      <c r="AK39" s="125">
        <f t="shared" si="16"/>
        <v>0.006155819460997192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509347982</v>
      </c>
      <c r="E40" s="86">
        <v>258546000</v>
      </c>
      <c r="F40" s="87">
        <f t="shared" si="0"/>
        <v>767893982</v>
      </c>
      <c r="G40" s="85">
        <v>601180741</v>
      </c>
      <c r="H40" s="86">
        <v>231251594</v>
      </c>
      <c r="I40" s="87">
        <f t="shared" si="1"/>
        <v>832432335</v>
      </c>
      <c r="J40" s="85">
        <v>45509571</v>
      </c>
      <c r="K40" s="86">
        <v>33123598</v>
      </c>
      <c r="L40" s="86">
        <f t="shared" si="2"/>
        <v>78633169</v>
      </c>
      <c r="M40" s="104">
        <f t="shared" si="3"/>
        <v>0.1024010746837706</v>
      </c>
      <c r="N40" s="85">
        <v>110816502</v>
      </c>
      <c r="O40" s="86">
        <v>41114884</v>
      </c>
      <c r="P40" s="86">
        <f t="shared" si="4"/>
        <v>151931386</v>
      </c>
      <c r="Q40" s="104">
        <f t="shared" si="5"/>
        <v>0.1978546382200974</v>
      </c>
      <c r="R40" s="85">
        <v>271659420</v>
      </c>
      <c r="S40" s="86">
        <v>35008579</v>
      </c>
      <c r="T40" s="86">
        <f t="shared" si="6"/>
        <v>306667999</v>
      </c>
      <c r="U40" s="104">
        <f t="shared" si="7"/>
        <v>0.36839991204810657</v>
      </c>
      <c r="V40" s="85">
        <v>125301260</v>
      </c>
      <c r="W40" s="86">
        <v>52141783</v>
      </c>
      <c r="X40" s="86">
        <f t="shared" si="8"/>
        <v>177443043</v>
      </c>
      <c r="Y40" s="104">
        <f t="shared" si="9"/>
        <v>0.2131621220600471</v>
      </c>
      <c r="Z40" s="85">
        <f t="shared" si="10"/>
        <v>553286753</v>
      </c>
      <c r="AA40" s="86">
        <f t="shared" si="11"/>
        <v>161388844</v>
      </c>
      <c r="AB40" s="86">
        <f t="shared" si="12"/>
        <v>714675597</v>
      </c>
      <c r="AC40" s="104">
        <f t="shared" si="13"/>
        <v>0.8585389670140576</v>
      </c>
      <c r="AD40" s="85">
        <v>63756342</v>
      </c>
      <c r="AE40" s="86">
        <v>30157818</v>
      </c>
      <c r="AF40" s="86">
        <f t="shared" si="14"/>
        <v>93914160</v>
      </c>
      <c r="AG40" s="86">
        <v>702127458</v>
      </c>
      <c r="AH40" s="86">
        <v>702127458</v>
      </c>
      <c r="AI40" s="87">
        <v>573141148</v>
      </c>
      <c r="AJ40" s="124">
        <f t="shared" si="15"/>
        <v>0.8162921724106679</v>
      </c>
      <c r="AK40" s="125">
        <f t="shared" si="16"/>
        <v>0.8894173466493231</v>
      </c>
    </row>
    <row r="41" spans="1:37" ht="16.5">
      <c r="A41" s="65"/>
      <c r="B41" s="66" t="s">
        <v>155</v>
      </c>
      <c r="C41" s="67"/>
      <c r="D41" s="88">
        <f>SUM(D37:D40)</f>
        <v>1281126560</v>
      </c>
      <c r="E41" s="89">
        <f>SUM(E37:E40)</f>
        <v>463908221</v>
      </c>
      <c r="F41" s="90">
        <f t="shared" si="0"/>
        <v>1745034781</v>
      </c>
      <c r="G41" s="88">
        <f>SUM(G37:G40)</f>
        <v>1397861296</v>
      </c>
      <c r="H41" s="89">
        <f>SUM(H37:H40)</f>
        <v>433676883</v>
      </c>
      <c r="I41" s="90">
        <f t="shared" si="1"/>
        <v>1831538179</v>
      </c>
      <c r="J41" s="88">
        <f>SUM(J37:J40)</f>
        <v>281650429</v>
      </c>
      <c r="K41" s="89">
        <f>SUM(K37:K40)</f>
        <v>54491052</v>
      </c>
      <c r="L41" s="89">
        <f t="shared" si="2"/>
        <v>336141481</v>
      </c>
      <c r="M41" s="105">
        <f t="shared" si="3"/>
        <v>0.1926273817919965</v>
      </c>
      <c r="N41" s="88">
        <f>SUM(N37:N40)</f>
        <v>200777270</v>
      </c>
      <c r="O41" s="89">
        <f>SUM(O37:O40)</f>
        <v>83895508</v>
      </c>
      <c r="P41" s="89">
        <f t="shared" si="4"/>
        <v>284672778</v>
      </c>
      <c r="Q41" s="105">
        <f t="shared" si="5"/>
        <v>0.16313301092879479</v>
      </c>
      <c r="R41" s="88">
        <f>SUM(R37:R40)</f>
        <v>434944074</v>
      </c>
      <c r="S41" s="89">
        <f>SUM(S37:S40)</f>
        <v>74049877</v>
      </c>
      <c r="T41" s="89">
        <f t="shared" si="6"/>
        <v>508993951</v>
      </c>
      <c r="U41" s="105">
        <f t="shared" si="7"/>
        <v>0.27790518201368053</v>
      </c>
      <c r="V41" s="88">
        <f>SUM(V37:V40)</f>
        <v>189789834</v>
      </c>
      <c r="W41" s="89">
        <f>SUM(W37:W40)</f>
        <v>103117373</v>
      </c>
      <c r="X41" s="89">
        <f t="shared" si="8"/>
        <v>292907207</v>
      </c>
      <c r="Y41" s="105">
        <f t="shared" si="9"/>
        <v>0.15992416120963646</v>
      </c>
      <c r="Z41" s="88">
        <f t="shared" si="10"/>
        <v>1107161607</v>
      </c>
      <c r="AA41" s="89">
        <f t="shared" si="11"/>
        <v>315553810</v>
      </c>
      <c r="AB41" s="89">
        <f t="shared" si="12"/>
        <v>1422715417</v>
      </c>
      <c r="AC41" s="105">
        <f t="shared" si="13"/>
        <v>0.7767872017698191</v>
      </c>
      <c r="AD41" s="88">
        <f>SUM(AD37:AD40)</f>
        <v>147613159</v>
      </c>
      <c r="AE41" s="89">
        <f>SUM(AE37:AE40)</f>
        <v>66276618</v>
      </c>
      <c r="AF41" s="89">
        <f t="shared" si="14"/>
        <v>213889777</v>
      </c>
      <c r="AG41" s="89">
        <f>SUM(AG37:AG40)</f>
        <v>1550984757</v>
      </c>
      <c r="AH41" s="89">
        <f>SUM(AH37:AH40)</f>
        <v>1600475311</v>
      </c>
      <c r="AI41" s="90">
        <f>SUM(AI37:AI40)</f>
        <v>1180602973</v>
      </c>
      <c r="AJ41" s="126">
        <f t="shared" si="15"/>
        <v>0.7376577226063814</v>
      </c>
      <c r="AK41" s="127">
        <f t="shared" si="16"/>
        <v>0.369430606307098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309391699</v>
      </c>
      <c r="E42" s="86">
        <v>144013235</v>
      </c>
      <c r="F42" s="87">
        <f t="shared" si="0"/>
        <v>453404934</v>
      </c>
      <c r="G42" s="85">
        <v>318804191</v>
      </c>
      <c r="H42" s="86">
        <v>164668006</v>
      </c>
      <c r="I42" s="87">
        <f t="shared" si="1"/>
        <v>483472197</v>
      </c>
      <c r="J42" s="85">
        <v>98882855</v>
      </c>
      <c r="K42" s="86">
        <v>24769411</v>
      </c>
      <c r="L42" s="86">
        <f t="shared" si="2"/>
        <v>123652266</v>
      </c>
      <c r="M42" s="104">
        <f t="shared" si="3"/>
        <v>0.2727192774660013</v>
      </c>
      <c r="N42" s="85">
        <v>78573730</v>
      </c>
      <c r="O42" s="86">
        <v>29135934</v>
      </c>
      <c r="P42" s="86">
        <f t="shared" si="4"/>
        <v>107709664</v>
      </c>
      <c r="Q42" s="104">
        <f t="shared" si="5"/>
        <v>0.23755732662582804</v>
      </c>
      <c r="R42" s="85">
        <v>58640312</v>
      </c>
      <c r="S42" s="86">
        <v>16878853</v>
      </c>
      <c r="T42" s="86">
        <f t="shared" si="6"/>
        <v>75519165</v>
      </c>
      <c r="U42" s="104">
        <f t="shared" si="7"/>
        <v>0.1562016708894638</v>
      </c>
      <c r="V42" s="85">
        <v>4365843</v>
      </c>
      <c r="W42" s="86">
        <v>38392818</v>
      </c>
      <c r="X42" s="86">
        <f t="shared" si="8"/>
        <v>42758661</v>
      </c>
      <c r="Y42" s="104">
        <f t="shared" si="9"/>
        <v>0.08844078576870057</v>
      </c>
      <c r="Z42" s="85">
        <f t="shared" si="10"/>
        <v>240462740</v>
      </c>
      <c r="AA42" s="86">
        <f t="shared" si="11"/>
        <v>109177016</v>
      </c>
      <c r="AB42" s="86">
        <f t="shared" si="12"/>
        <v>349639756</v>
      </c>
      <c r="AC42" s="104">
        <f t="shared" si="13"/>
        <v>0.7231848246280851</v>
      </c>
      <c r="AD42" s="85">
        <v>13303861</v>
      </c>
      <c r="AE42" s="86">
        <v>64206050</v>
      </c>
      <c r="AF42" s="86">
        <f t="shared" si="14"/>
        <v>77509911</v>
      </c>
      <c r="AG42" s="86">
        <v>385513753</v>
      </c>
      <c r="AH42" s="86">
        <v>197069350</v>
      </c>
      <c r="AI42" s="87">
        <v>284200672</v>
      </c>
      <c r="AJ42" s="124">
        <f t="shared" si="15"/>
        <v>1.4421353295172485</v>
      </c>
      <c r="AK42" s="125">
        <f t="shared" si="16"/>
        <v>-0.44834588959855726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174055265</v>
      </c>
      <c r="E43" s="86">
        <v>70043500</v>
      </c>
      <c r="F43" s="87">
        <f t="shared" si="0"/>
        <v>244098765</v>
      </c>
      <c r="G43" s="85">
        <v>144253000</v>
      </c>
      <c r="H43" s="86">
        <v>65888899</v>
      </c>
      <c r="I43" s="87">
        <f t="shared" si="1"/>
        <v>210141899</v>
      </c>
      <c r="J43" s="85">
        <v>77022816</v>
      </c>
      <c r="K43" s="86">
        <v>7953686</v>
      </c>
      <c r="L43" s="86">
        <f t="shared" si="2"/>
        <v>84976502</v>
      </c>
      <c r="M43" s="104">
        <f t="shared" si="3"/>
        <v>0.3481234409358851</v>
      </c>
      <c r="N43" s="85">
        <v>275280</v>
      </c>
      <c r="O43" s="86">
        <v>7750067</v>
      </c>
      <c r="P43" s="86">
        <f t="shared" si="4"/>
        <v>8025347</v>
      </c>
      <c r="Q43" s="104">
        <f t="shared" si="5"/>
        <v>0.0328774584336795</v>
      </c>
      <c r="R43" s="85">
        <v>1162220</v>
      </c>
      <c r="S43" s="86">
        <v>2429097</v>
      </c>
      <c r="T43" s="86">
        <f t="shared" si="6"/>
        <v>3591317</v>
      </c>
      <c r="U43" s="104">
        <f t="shared" si="7"/>
        <v>0.0170899616739449</v>
      </c>
      <c r="V43" s="85">
        <v>1544174</v>
      </c>
      <c r="W43" s="86">
        <v>9613211</v>
      </c>
      <c r="X43" s="86">
        <f t="shared" si="8"/>
        <v>11157385</v>
      </c>
      <c r="Y43" s="104">
        <f t="shared" si="9"/>
        <v>0.05309452828348144</v>
      </c>
      <c r="Z43" s="85">
        <f t="shared" si="10"/>
        <v>80004490</v>
      </c>
      <c r="AA43" s="86">
        <f t="shared" si="11"/>
        <v>27746061</v>
      </c>
      <c r="AB43" s="86">
        <f t="shared" si="12"/>
        <v>107750551</v>
      </c>
      <c r="AC43" s="104">
        <f t="shared" si="13"/>
        <v>0.5127513909065797</v>
      </c>
      <c r="AD43" s="85">
        <v>975268</v>
      </c>
      <c r="AE43" s="86">
        <v>13682361</v>
      </c>
      <c r="AF43" s="86">
        <f t="shared" si="14"/>
        <v>14657629</v>
      </c>
      <c r="AG43" s="86">
        <v>248599549</v>
      </c>
      <c r="AH43" s="86">
        <v>231108294</v>
      </c>
      <c r="AI43" s="87">
        <v>196741121</v>
      </c>
      <c r="AJ43" s="124">
        <f t="shared" si="15"/>
        <v>0.8512940734182392</v>
      </c>
      <c r="AK43" s="125">
        <f t="shared" si="16"/>
        <v>-0.23880014973772357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333258959</v>
      </c>
      <c r="E44" s="86">
        <v>113390700</v>
      </c>
      <c r="F44" s="87">
        <f t="shared" si="0"/>
        <v>446649659</v>
      </c>
      <c r="G44" s="85">
        <v>340572590</v>
      </c>
      <c r="H44" s="86">
        <v>109950700</v>
      </c>
      <c r="I44" s="87">
        <f t="shared" si="1"/>
        <v>450523290</v>
      </c>
      <c r="J44" s="85">
        <v>111551401</v>
      </c>
      <c r="K44" s="86">
        <v>6441001</v>
      </c>
      <c r="L44" s="86">
        <f t="shared" si="2"/>
        <v>117992402</v>
      </c>
      <c r="M44" s="104">
        <f t="shared" si="3"/>
        <v>0.26417215287743007</v>
      </c>
      <c r="N44" s="85">
        <v>90117967</v>
      </c>
      <c r="O44" s="86">
        <v>24757864</v>
      </c>
      <c r="P44" s="86">
        <f t="shared" si="4"/>
        <v>114875831</v>
      </c>
      <c r="Q44" s="104">
        <f t="shared" si="5"/>
        <v>0.25719448942868217</v>
      </c>
      <c r="R44" s="85">
        <v>90212776</v>
      </c>
      <c r="S44" s="86">
        <v>11505440</v>
      </c>
      <c r="T44" s="86">
        <f t="shared" si="6"/>
        <v>101718216</v>
      </c>
      <c r="U44" s="104">
        <f t="shared" si="7"/>
        <v>0.22577793037070293</v>
      </c>
      <c r="V44" s="85">
        <v>4224451</v>
      </c>
      <c r="W44" s="86">
        <v>27979423</v>
      </c>
      <c r="X44" s="86">
        <f t="shared" si="8"/>
        <v>32203874</v>
      </c>
      <c r="Y44" s="104">
        <f t="shared" si="9"/>
        <v>0.07148104152395762</v>
      </c>
      <c r="Z44" s="85">
        <f t="shared" si="10"/>
        <v>296106595</v>
      </c>
      <c r="AA44" s="86">
        <f t="shared" si="11"/>
        <v>70683728</v>
      </c>
      <c r="AB44" s="86">
        <f t="shared" si="12"/>
        <v>366790323</v>
      </c>
      <c r="AC44" s="104">
        <f t="shared" si="13"/>
        <v>0.8141428670646528</v>
      </c>
      <c r="AD44" s="85">
        <v>2445435</v>
      </c>
      <c r="AE44" s="86">
        <v>14989908</v>
      </c>
      <c r="AF44" s="86">
        <f t="shared" si="14"/>
        <v>17435343</v>
      </c>
      <c r="AG44" s="86">
        <v>345558726</v>
      </c>
      <c r="AH44" s="86">
        <v>393312216</v>
      </c>
      <c r="AI44" s="87">
        <v>283783719</v>
      </c>
      <c r="AJ44" s="124">
        <f t="shared" si="15"/>
        <v>0.7215227685681647</v>
      </c>
      <c r="AK44" s="125">
        <f t="shared" si="16"/>
        <v>0.8470456245110864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197209069</v>
      </c>
      <c r="E45" s="86">
        <v>57679712</v>
      </c>
      <c r="F45" s="87">
        <f t="shared" si="0"/>
        <v>254888781</v>
      </c>
      <c r="G45" s="85">
        <v>201543240</v>
      </c>
      <c r="H45" s="86">
        <v>57679712</v>
      </c>
      <c r="I45" s="87">
        <f t="shared" si="1"/>
        <v>259222952</v>
      </c>
      <c r="J45" s="85">
        <v>93947469</v>
      </c>
      <c r="K45" s="86">
        <v>14721034</v>
      </c>
      <c r="L45" s="86">
        <f t="shared" si="2"/>
        <v>108668503</v>
      </c>
      <c r="M45" s="104">
        <f t="shared" si="3"/>
        <v>0.4263369402672925</v>
      </c>
      <c r="N45" s="85">
        <v>37144651</v>
      </c>
      <c r="O45" s="86">
        <v>12738479</v>
      </c>
      <c r="P45" s="86">
        <f t="shared" si="4"/>
        <v>49883130</v>
      </c>
      <c r="Q45" s="104">
        <f t="shared" si="5"/>
        <v>0.19570547516565667</v>
      </c>
      <c r="R45" s="85">
        <v>44646379</v>
      </c>
      <c r="S45" s="86">
        <v>9275830</v>
      </c>
      <c r="T45" s="86">
        <f t="shared" si="6"/>
        <v>53922209</v>
      </c>
      <c r="U45" s="104">
        <f t="shared" si="7"/>
        <v>0.20801479415294985</v>
      </c>
      <c r="V45" s="85">
        <v>56677720</v>
      </c>
      <c r="W45" s="86">
        <v>21177823</v>
      </c>
      <c r="X45" s="86">
        <f t="shared" si="8"/>
        <v>77855543</v>
      </c>
      <c r="Y45" s="104">
        <f t="shared" si="9"/>
        <v>0.3003420121533065</v>
      </c>
      <c r="Z45" s="85">
        <f t="shared" si="10"/>
        <v>232416219</v>
      </c>
      <c r="AA45" s="86">
        <f t="shared" si="11"/>
        <v>57913166</v>
      </c>
      <c r="AB45" s="86">
        <f t="shared" si="12"/>
        <v>290329385</v>
      </c>
      <c r="AC45" s="104">
        <f t="shared" si="13"/>
        <v>1.1199987607578823</v>
      </c>
      <c r="AD45" s="85">
        <v>4415788</v>
      </c>
      <c r="AE45" s="86">
        <v>24691905</v>
      </c>
      <c r="AF45" s="86">
        <f t="shared" si="14"/>
        <v>29107693</v>
      </c>
      <c r="AG45" s="86">
        <v>246549840</v>
      </c>
      <c r="AH45" s="86">
        <v>285395622</v>
      </c>
      <c r="AI45" s="87">
        <v>277227279</v>
      </c>
      <c r="AJ45" s="124">
        <f t="shared" si="15"/>
        <v>0.9713788777040174</v>
      </c>
      <c r="AK45" s="125">
        <f t="shared" si="16"/>
        <v>1.6747411071018234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1063180958</v>
      </c>
      <c r="E46" s="86">
        <v>235716483</v>
      </c>
      <c r="F46" s="87">
        <f t="shared" si="0"/>
        <v>1298897441</v>
      </c>
      <c r="G46" s="85">
        <v>1061912608</v>
      </c>
      <c r="H46" s="86">
        <v>281989674</v>
      </c>
      <c r="I46" s="87">
        <f t="shared" si="1"/>
        <v>1343902282</v>
      </c>
      <c r="J46" s="85">
        <v>505251003</v>
      </c>
      <c r="K46" s="86">
        <v>40653025</v>
      </c>
      <c r="L46" s="86">
        <f t="shared" si="2"/>
        <v>545904028</v>
      </c>
      <c r="M46" s="104">
        <f t="shared" si="3"/>
        <v>0.42028262645564796</v>
      </c>
      <c r="N46" s="85">
        <v>208252681</v>
      </c>
      <c r="O46" s="86">
        <v>46579993</v>
      </c>
      <c r="P46" s="86">
        <f t="shared" si="4"/>
        <v>254832674</v>
      </c>
      <c r="Q46" s="104">
        <f t="shared" si="5"/>
        <v>0.19619152825784958</v>
      </c>
      <c r="R46" s="85">
        <v>178144479</v>
      </c>
      <c r="S46" s="86">
        <v>119190416</v>
      </c>
      <c r="T46" s="86">
        <f t="shared" si="6"/>
        <v>297334895</v>
      </c>
      <c r="U46" s="104">
        <f t="shared" si="7"/>
        <v>0.22124740688549557</v>
      </c>
      <c r="V46" s="85">
        <v>114393806</v>
      </c>
      <c r="W46" s="86">
        <v>51676903</v>
      </c>
      <c r="X46" s="86">
        <f t="shared" si="8"/>
        <v>166070709</v>
      </c>
      <c r="Y46" s="104">
        <f t="shared" si="9"/>
        <v>0.12357350026435925</v>
      </c>
      <c r="Z46" s="85">
        <f t="shared" si="10"/>
        <v>1006041969</v>
      </c>
      <c r="AA46" s="86">
        <f t="shared" si="11"/>
        <v>258100337</v>
      </c>
      <c r="AB46" s="86">
        <f t="shared" si="12"/>
        <v>1264142306</v>
      </c>
      <c r="AC46" s="104">
        <f t="shared" si="13"/>
        <v>0.9406504646444227</v>
      </c>
      <c r="AD46" s="85">
        <v>117340878</v>
      </c>
      <c r="AE46" s="86">
        <v>49953379</v>
      </c>
      <c r="AF46" s="86">
        <f t="shared" si="14"/>
        <v>167294257</v>
      </c>
      <c r="AG46" s="86">
        <v>1182240572</v>
      </c>
      <c r="AH46" s="86">
        <v>1182167923</v>
      </c>
      <c r="AI46" s="87">
        <v>1083537587</v>
      </c>
      <c r="AJ46" s="124">
        <f t="shared" si="15"/>
        <v>0.9165682522076012</v>
      </c>
      <c r="AK46" s="125">
        <f t="shared" si="16"/>
        <v>-0.007313747775573698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1386725296</v>
      </c>
      <c r="E47" s="86">
        <v>1263232525</v>
      </c>
      <c r="F47" s="87">
        <f t="shared" si="0"/>
        <v>2649957821</v>
      </c>
      <c r="G47" s="85">
        <v>1386725296</v>
      </c>
      <c r="H47" s="86">
        <v>1263232525</v>
      </c>
      <c r="I47" s="87">
        <f t="shared" si="1"/>
        <v>2649957821</v>
      </c>
      <c r="J47" s="85">
        <v>384808172</v>
      </c>
      <c r="K47" s="86">
        <v>327128630</v>
      </c>
      <c r="L47" s="86">
        <f t="shared" si="2"/>
        <v>711936802</v>
      </c>
      <c r="M47" s="104">
        <f t="shared" si="3"/>
        <v>0.2686596731306992</v>
      </c>
      <c r="N47" s="85">
        <v>319326276</v>
      </c>
      <c r="O47" s="86">
        <v>182933360</v>
      </c>
      <c r="P47" s="86">
        <f t="shared" si="4"/>
        <v>502259636</v>
      </c>
      <c r="Q47" s="104">
        <f t="shared" si="5"/>
        <v>0.1895349548659854</v>
      </c>
      <c r="R47" s="85">
        <v>260383259</v>
      </c>
      <c r="S47" s="86">
        <v>161641681</v>
      </c>
      <c r="T47" s="86">
        <f t="shared" si="6"/>
        <v>422024940</v>
      </c>
      <c r="U47" s="104">
        <f t="shared" si="7"/>
        <v>0.15925722917383747</v>
      </c>
      <c r="V47" s="85">
        <v>115160761</v>
      </c>
      <c r="W47" s="86">
        <v>464738795</v>
      </c>
      <c r="X47" s="86">
        <f t="shared" si="8"/>
        <v>579899556</v>
      </c>
      <c r="Y47" s="104">
        <f t="shared" si="9"/>
        <v>0.2188335042182545</v>
      </c>
      <c r="Z47" s="85">
        <f t="shared" si="10"/>
        <v>1079678468</v>
      </c>
      <c r="AA47" s="86">
        <f t="shared" si="11"/>
        <v>1136442466</v>
      </c>
      <c r="AB47" s="86">
        <f t="shared" si="12"/>
        <v>2216120934</v>
      </c>
      <c r="AC47" s="104">
        <f t="shared" si="13"/>
        <v>0.8362853613887766</v>
      </c>
      <c r="AD47" s="85">
        <v>84181831</v>
      </c>
      <c r="AE47" s="86">
        <v>256615017</v>
      </c>
      <c r="AF47" s="86">
        <f t="shared" si="14"/>
        <v>340796848</v>
      </c>
      <c r="AG47" s="86">
        <v>2358639997</v>
      </c>
      <c r="AH47" s="86">
        <v>2400012474</v>
      </c>
      <c r="AI47" s="87">
        <v>2106909490</v>
      </c>
      <c r="AJ47" s="124">
        <f t="shared" si="15"/>
        <v>0.8778743914145173</v>
      </c>
      <c r="AK47" s="125">
        <f t="shared" si="16"/>
        <v>0.7015989420183839</v>
      </c>
    </row>
    <row r="48" spans="1:37" ht="16.5">
      <c r="A48" s="65"/>
      <c r="B48" s="66" t="s">
        <v>168</v>
      </c>
      <c r="C48" s="67"/>
      <c r="D48" s="88">
        <f>SUM(D42:D47)</f>
        <v>3463821246</v>
      </c>
      <c r="E48" s="89">
        <f>SUM(E42:E47)</f>
        <v>1884076155</v>
      </c>
      <c r="F48" s="90">
        <f t="shared" si="0"/>
        <v>5347897401</v>
      </c>
      <c r="G48" s="88">
        <f>SUM(G42:G47)</f>
        <v>3453810925</v>
      </c>
      <c r="H48" s="89">
        <f>SUM(H42:H47)</f>
        <v>1943409516</v>
      </c>
      <c r="I48" s="90">
        <f t="shared" si="1"/>
        <v>5397220441</v>
      </c>
      <c r="J48" s="88">
        <f>SUM(J42:J47)</f>
        <v>1271463716</v>
      </c>
      <c r="K48" s="89">
        <f>SUM(K42:K47)</f>
        <v>421666787</v>
      </c>
      <c r="L48" s="89">
        <f t="shared" si="2"/>
        <v>1693130503</v>
      </c>
      <c r="M48" s="105">
        <f t="shared" si="3"/>
        <v>0.316597416899472</v>
      </c>
      <c r="N48" s="88">
        <f>SUM(N42:N47)</f>
        <v>733690585</v>
      </c>
      <c r="O48" s="89">
        <f>SUM(O42:O47)</f>
        <v>303895697</v>
      </c>
      <c r="P48" s="89">
        <f t="shared" si="4"/>
        <v>1037586282</v>
      </c>
      <c r="Q48" s="105">
        <f t="shared" si="5"/>
        <v>0.1940176118199243</v>
      </c>
      <c r="R48" s="88">
        <f>SUM(R42:R47)</f>
        <v>633189425</v>
      </c>
      <c r="S48" s="89">
        <f>SUM(S42:S47)</f>
        <v>320921317</v>
      </c>
      <c r="T48" s="89">
        <f t="shared" si="6"/>
        <v>954110742</v>
      </c>
      <c r="U48" s="105">
        <f t="shared" si="7"/>
        <v>0.17677816802739704</v>
      </c>
      <c r="V48" s="88">
        <f>SUM(V42:V47)</f>
        <v>296366755</v>
      </c>
      <c r="W48" s="89">
        <f>SUM(W42:W47)</f>
        <v>613578973</v>
      </c>
      <c r="X48" s="89">
        <f t="shared" si="8"/>
        <v>909945728</v>
      </c>
      <c r="Y48" s="105">
        <f t="shared" si="9"/>
        <v>0.16859524971179513</v>
      </c>
      <c r="Z48" s="88">
        <f t="shared" si="10"/>
        <v>2934710481</v>
      </c>
      <c r="AA48" s="89">
        <f t="shared" si="11"/>
        <v>1660062774</v>
      </c>
      <c r="AB48" s="89">
        <f t="shared" si="12"/>
        <v>4594773255</v>
      </c>
      <c r="AC48" s="105">
        <f t="shared" si="13"/>
        <v>0.8513221398362373</v>
      </c>
      <c r="AD48" s="88">
        <f>SUM(AD42:AD47)</f>
        <v>222663061</v>
      </c>
      <c r="AE48" s="89">
        <f>SUM(AE42:AE47)</f>
        <v>424138620</v>
      </c>
      <c r="AF48" s="89">
        <f t="shared" si="14"/>
        <v>646801681</v>
      </c>
      <c r="AG48" s="89">
        <f>SUM(AG42:AG47)</f>
        <v>4767102437</v>
      </c>
      <c r="AH48" s="89">
        <f>SUM(AH42:AH47)</f>
        <v>4689065879</v>
      </c>
      <c r="AI48" s="90">
        <f>SUM(AI42:AI47)</f>
        <v>4232399868</v>
      </c>
      <c r="AJ48" s="126">
        <f t="shared" si="15"/>
        <v>0.902610451039901</v>
      </c>
      <c r="AK48" s="127">
        <f t="shared" si="16"/>
        <v>0.40683884215198884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321106488</v>
      </c>
      <c r="E49" s="86">
        <v>170708272</v>
      </c>
      <c r="F49" s="87">
        <f t="shared" si="0"/>
        <v>491814760</v>
      </c>
      <c r="G49" s="85">
        <v>323363522</v>
      </c>
      <c r="H49" s="86">
        <v>176225627</v>
      </c>
      <c r="I49" s="87">
        <f t="shared" si="1"/>
        <v>499589149</v>
      </c>
      <c r="J49" s="85">
        <v>114585255</v>
      </c>
      <c r="K49" s="86">
        <v>24802326</v>
      </c>
      <c r="L49" s="86">
        <f t="shared" si="2"/>
        <v>139387581</v>
      </c>
      <c r="M49" s="104">
        <f t="shared" si="3"/>
        <v>0.2834147982870624</v>
      </c>
      <c r="N49" s="85">
        <v>76132839</v>
      </c>
      <c r="O49" s="86">
        <v>24951098</v>
      </c>
      <c r="P49" s="86">
        <f t="shared" si="4"/>
        <v>101083937</v>
      </c>
      <c r="Q49" s="104">
        <f t="shared" si="5"/>
        <v>0.20553254034100155</v>
      </c>
      <c r="R49" s="85">
        <v>86136418</v>
      </c>
      <c r="S49" s="86">
        <v>39733412</v>
      </c>
      <c r="T49" s="86">
        <f t="shared" si="6"/>
        <v>125869830</v>
      </c>
      <c r="U49" s="104">
        <f t="shared" si="7"/>
        <v>0.251946685095036</v>
      </c>
      <c r="V49" s="85">
        <v>18399909</v>
      </c>
      <c r="W49" s="86">
        <v>74205949</v>
      </c>
      <c r="X49" s="86">
        <f t="shared" si="8"/>
        <v>92605858</v>
      </c>
      <c r="Y49" s="104">
        <f t="shared" si="9"/>
        <v>0.18536402999417428</v>
      </c>
      <c r="Z49" s="85">
        <f t="shared" si="10"/>
        <v>295254421</v>
      </c>
      <c r="AA49" s="86">
        <f t="shared" si="11"/>
        <v>163692785</v>
      </c>
      <c r="AB49" s="86">
        <f t="shared" si="12"/>
        <v>458947206</v>
      </c>
      <c r="AC49" s="104">
        <f t="shared" si="13"/>
        <v>0.9186492679407655</v>
      </c>
      <c r="AD49" s="85">
        <v>30859492</v>
      </c>
      <c r="AE49" s="86">
        <v>56819160</v>
      </c>
      <c r="AF49" s="86">
        <f t="shared" si="14"/>
        <v>87678652</v>
      </c>
      <c r="AG49" s="86">
        <v>443403467</v>
      </c>
      <c r="AH49" s="86">
        <v>448715353</v>
      </c>
      <c r="AI49" s="87">
        <v>429120150</v>
      </c>
      <c r="AJ49" s="124">
        <f t="shared" si="15"/>
        <v>0.9563304378399551</v>
      </c>
      <c r="AK49" s="125">
        <f t="shared" si="16"/>
        <v>0.05619618787022418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308088494</v>
      </c>
      <c r="E50" s="86">
        <v>139019720</v>
      </c>
      <c r="F50" s="87">
        <f t="shared" si="0"/>
        <v>447108214</v>
      </c>
      <c r="G50" s="85">
        <v>308088494</v>
      </c>
      <c r="H50" s="86">
        <v>139019720</v>
      </c>
      <c r="I50" s="87">
        <f t="shared" si="1"/>
        <v>447108214</v>
      </c>
      <c r="J50" s="85">
        <v>83285941</v>
      </c>
      <c r="K50" s="86">
        <v>31729533</v>
      </c>
      <c r="L50" s="86">
        <f t="shared" si="2"/>
        <v>115015474</v>
      </c>
      <c r="M50" s="104">
        <f t="shared" si="3"/>
        <v>0.25724303512795677</v>
      </c>
      <c r="N50" s="85">
        <v>66447660</v>
      </c>
      <c r="O50" s="86">
        <v>21667135</v>
      </c>
      <c r="P50" s="86">
        <f t="shared" si="4"/>
        <v>88114795</v>
      </c>
      <c r="Q50" s="104">
        <f t="shared" si="5"/>
        <v>0.1970771107327498</v>
      </c>
      <c r="R50" s="85">
        <v>54199282</v>
      </c>
      <c r="S50" s="86">
        <v>20854876</v>
      </c>
      <c r="T50" s="86">
        <f t="shared" si="6"/>
        <v>75054158</v>
      </c>
      <c r="U50" s="104">
        <f t="shared" si="7"/>
        <v>0.16786575520171498</v>
      </c>
      <c r="V50" s="85">
        <v>7065081</v>
      </c>
      <c r="W50" s="86">
        <v>36992672</v>
      </c>
      <c r="X50" s="86">
        <f t="shared" si="8"/>
        <v>44057753</v>
      </c>
      <c r="Y50" s="104">
        <f t="shared" si="9"/>
        <v>0.09853935047590068</v>
      </c>
      <c r="Z50" s="85">
        <f t="shared" si="10"/>
        <v>210997964</v>
      </c>
      <c r="AA50" s="86">
        <f t="shared" si="11"/>
        <v>111244216</v>
      </c>
      <c r="AB50" s="86">
        <f t="shared" si="12"/>
        <v>322242180</v>
      </c>
      <c r="AC50" s="104">
        <f t="shared" si="13"/>
        <v>0.7207252515383222</v>
      </c>
      <c r="AD50" s="85">
        <v>6250476</v>
      </c>
      <c r="AE50" s="86">
        <v>29397899</v>
      </c>
      <c r="AF50" s="86">
        <f t="shared" si="14"/>
        <v>35648375</v>
      </c>
      <c r="AG50" s="86">
        <v>375430522</v>
      </c>
      <c r="AH50" s="86">
        <v>375647944</v>
      </c>
      <c r="AI50" s="87">
        <v>313607143</v>
      </c>
      <c r="AJ50" s="124">
        <f t="shared" si="15"/>
        <v>0.8348432302347434</v>
      </c>
      <c r="AK50" s="125">
        <f t="shared" si="16"/>
        <v>0.2358979336365261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272812393</v>
      </c>
      <c r="E51" s="86">
        <v>115202431</v>
      </c>
      <c r="F51" s="87">
        <f t="shared" si="0"/>
        <v>388014824</v>
      </c>
      <c r="G51" s="85">
        <v>275064209</v>
      </c>
      <c r="H51" s="86">
        <v>137936961</v>
      </c>
      <c r="I51" s="87">
        <f t="shared" si="1"/>
        <v>413001170</v>
      </c>
      <c r="J51" s="85">
        <v>111061227</v>
      </c>
      <c r="K51" s="86">
        <v>53429389</v>
      </c>
      <c r="L51" s="86">
        <f t="shared" si="2"/>
        <v>164490616</v>
      </c>
      <c r="M51" s="104">
        <f t="shared" si="3"/>
        <v>0.42392868989974464</v>
      </c>
      <c r="N51" s="85">
        <v>79925065</v>
      </c>
      <c r="O51" s="86">
        <v>61114728</v>
      </c>
      <c r="P51" s="86">
        <f t="shared" si="4"/>
        <v>141039793</v>
      </c>
      <c r="Q51" s="104">
        <f t="shared" si="5"/>
        <v>0.3634907335396031</v>
      </c>
      <c r="R51" s="85">
        <v>65714886</v>
      </c>
      <c r="S51" s="86">
        <v>15763525</v>
      </c>
      <c r="T51" s="86">
        <f t="shared" si="6"/>
        <v>81478411</v>
      </c>
      <c r="U51" s="104">
        <f t="shared" si="7"/>
        <v>0.19728372924464113</v>
      </c>
      <c r="V51" s="85">
        <v>15175205</v>
      </c>
      <c r="W51" s="86">
        <v>60661447</v>
      </c>
      <c r="X51" s="86">
        <f t="shared" si="8"/>
        <v>75836652</v>
      </c>
      <c r="Y51" s="104">
        <f t="shared" si="9"/>
        <v>0.18362333452953655</v>
      </c>
      <c r="Z51" s="85">
        <f t="shared" si="10"/>
        <v>271876383</v>
      </c>
      <c r="AA51" s="86">
        <f t="shared" si="11"/>
        <v>190969089</v>
      </c>
      <c r="AB51" s="86">
        <f t="shared" si="12"/>
        <v>462845472</v>
      </c>
      <c r="AC51" s="104">
        <f t="shared" si="13"/>
        <v>1.1206880406658413</v>
      </c>
      <c r="AD51" s="85">
        <v>15334155</v>
      </c>
      <c r="AE51" s="86">
        <v>27044936</v>
      </c>
      <c r="AF51" s="86">
        <f t="shared" si="14"/>
        <v>42379091</v>
      </c>
      <c r="AG51" s="86">
        <v>295215667</v>
      </c>
      <c r="AH51" s="86">
        <v>364320528</v>
      </c>
      <c r="AI51" s="87">
        <v>335499142</v>
      </c>
      <c r="AJ51" s="124">
        <f t="shared" si="15"/>
        <v>0.9208900301110675</v>
      </c>
      <c r="AK51" s="125">
        <f t="shared" si="16"/>
        <v>0.7894827427988014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132696937</v>
      </c>
      <c r="E52" s="86">
        <v>90549200</v>
      </c>
      <c r="F52" s="87">
        <f t="shared" si="0"/>
        <v>223246137</v>
      </c>
      <c r="G52" s="85">
        <v>132696937</v>
      </c>
      <c r="H52" s="86">
        <v>90549200</v>
      </c>
      <c r="I52" s="87">
        <f t="shared" si="1"/>
        <v>223246137</v>
      </c>
      <c r="J52" s="85">
        <v>2614674</v>
      </c>
      <c r="K52" s="86">
        <v>13184825</v>
      </c>
      <c r="L52" s="86">
        <f t="shared" si="2"/>
        <v>15799499</v>
      </c>
      <c r="M52" s="104">
        <f t="shared" si="3"/>
        <v>0.0707716568461832</v>
      </c>
      <c r="N52" s="85">
        <v>62177236</v>
      </c>
      <c r="O52" s="86">
        <v>22516442</v>
      </c>
      <c r="P52" s="86">
        <f t="shared" si="4"/>
        <v>84693678</v>
      </c>
      <c r="Q52" s="104">
        <f t="shared" si="5"/>
        <v>0.3793735432026759</v>
      </c>
      <c r="R52" s="85">
        <v>5417302</v>
      </c>
      <c r="S52" s="86">
        <v>19965841</v>
      </c>
      <c r="T52" s="86">
        <f t="shared" si="6"/>
        <v>25383143</v>
      </c>
      <c r="U52" s="104">
        <f t="shared" si="7"/>
        <v>0.11370025632291232</v>
      </c>
      <c r="V52" s="85">
        <v>1967717</v>
      </c>
      <c r="W52" s="86">
        <v>18971144</v>
      </c>
      <c r="X52" s="86">
        <f t="shared" si="8"/>
        <v>20938861</v>
      </c>
      <c r="Y52" s="104">
        <f t="shared" si="9"/>
        <v>0.09379271364502939</v>
      </c>
      <c r="Z52" s="85">
        <f t="shared" si="10"/>
        <v>72176929</v>
      </c>
      <c r="AA52" s="86">
        <f t="shared" si="11"/>
        <v>74638252</v>
      </c>
      <c r="AB52" s="86">
        <f t="shared" si="12"/>
        <v>146815181</v>
      </c>
      <c r="AC52" s="104">
        <f t="shared" si="13"/>
        <v>0.6576381700168008</v>
      </c>
      <c r="AD52" s="85">
        <v>4082537</v>
      </c>
      <c r="AE52" s="86">
        <v>9568241</v>
      </c>
      <c r="AF52" s="86">
        <f t="shared" si="14"/>
        <v>13650778</v>
      </c>
      <c r="AG52" s="86">
        <v>240808226</v>
      </c>
      <c r="AH52" s="86">
        <v>253736581</v>
      </c>
      <c r="AI52" s="87">
        <v>187931550</v>
      </c>
      <c r="AJ52" s="124">
        <f t="shared" si="15"/>
        <v>0.7406561137512924</v>
      </c>
      <c r="AK52" s="125">
        <f t="shared" si="16"/>
        <v>0.5338950644424809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558517251</v>
      </c>
      <c r="E53" s="86">
        <v>532273748</v>
      </c>
      <c r="F53" s="87">
        <f t="shared" si="0"/>
        <v>1090790999</v>
      </c>
      <c r="G53" s="85">
        <v>586760771</v>
      </c>
      <c r="H53" s="86">
        <v>524929420</v>
      </c>
      <c r="I53" s="87">
        <f t="shared" si="1"/>
        <v>1111690191</v>
      </c>
      <c r="J53" s="85">
        <v>171590854</v>
      </c>
      <c r="K53" s="86">
        <v>171261520</v>
      </c>
      <c r="L53" s="86">
        <f t="shared" si="2"/>
        <v>342852374</v>
      </c>
      <c r="M53" s="104">
        <f t="shared" si="3"/>
        <v>0.3143153677600158</v>
      </c>
      <c r="N53" s="85">
        <v>540546239</v>
      </c>
      <c r="O53" s="86">
        <v>127266289</v>
      </c>
      <c r="P53" s="86">
        <f t="shared" si="4"/>
        <v>667812528</v>
      </c>
      <c r="Q53" s="104">
        <f t="shared" si="5"/>
        <v>0.6122277582160357</v>
      </c>
      <c r="R53" s="85">
        <v>120512727</v>
      </c>
      <c r="S53" s="86">
        <v>46634668</v>
      </c>
      <c r="T53" s="86">
        <f t="shared" si="6"/>
        <v>167147395</v>
      </c>
      <c r="U53" s="104">
        <f t="shared" si="7"/>
        <v>0.1503542950663671</v>
      </c>
      <c r="V53" s="85">
        <v>121010094</v>
      </c>
      <c r="W53" s="86">
        <v>190418428</v>
      </c>
      <c r="X53" s="86">
        <f t="shared" si="8"/>
        <v>311428522</v>
      </c>
      <c r="Y53" s="104">
        <f t="shared" si="9"/>
        <v>0.28013966887650626</v>
      </c>
      <c r="Z53" s="85">
        <f t="shared" si="10"/>
        <v>953659914</v>
      </c>
      <c r="AA53" s="86">
        <f t="shared" si="11"/>
        <v>535580905</v>
      </c>
      <c r="AB53" s="86">
        <f t="shared" si="12"/>
        <v>1489240819</v>
      </c>
      <c r="AC53" s="104">
        <f t="shared" si="13"/>
        <v>1.3396185655469186</v>
      </c>
      <c r="AD53" s="85">
        <v>20042475</v>
      </c>
      <c r="AE53" s="86">
        <v>95922418</v>
      </c>
      <c r="AF53" s="86">
        <f t="shared" si="14"/>
        <v>115964893</v>
      </c>
      <c r="AG53" s="86">
        <v>3066822672</v>
      </c>
      <c r="AH53" s="86">
        <v>1230357056</v>
      </c>
      <c r="AI53" s="87">
        <v>870379490</v>
      </c>
      <c r="AJ53" s="124">
        <f t="shared" si="15"/>
        <v>0.7074202450056905</v>
      </c>
      <c r="AK53" s="125">
        <f t="shared" si="16"/>
        <v>1.685541407777611</v>
      </c>
    </row>
    <row r="54" spans="1:37" ht="16.5">
      <c r="A54" s="65"/>
      <c r="B54" s="66" t="s">
        <v>179</v>
      </c>
      <c r="C54" s="67"/>
      <c r="D54" s="88">
        <f>SUM(D49:D53)</f>
        <v>1593221563</v>
      </c>
      <c r="E54" s="89">
        <f>SUM(E49:E53)</f>
        <v>1047753371</v>
      </c>
      <c r="F54" s="90">
        <f t="shared" si="0"/>
        <v>2640974934</v>
      </c>
      <c r="G54" s="88">
        <f>SUM(G49:G53)</f>
        <v>1625973933</v>
      </c>
      <c r="H54" s="89">
        <f>SUM(H49:H53)</f>
        <v>1068660928</v>
      </c>
      <c r="I54" s="90">
        <f t="shared" si="1"/>
        <v>2694634861</v>
      </c>
      <c r="J54" s="88">
        <f>SUM(J49:J53)</f>
        <v>483137951</v>
      </c>
      <c r="K54" s="89">
        <f>SUM(K49:K53)</f>
        <v>294407593</v>
      </c>
      <c r="L54" s="89">
        <f t="shared" si="2"/>
        <v>777545544</v>
      </c>
      <c r="M54" s="105">
        <f t="shared" si="3"/>
        <v>0.29441610141385766</v>
      </c>
      <c r="N54" s="88">
        <f>SUM(N49:N53)</f>
        <v>825229039</v>
      </c>
      <c r="O54" s="89">
        <f>SUM(O49:O53)</f>
        <v>257515692</v>
      </c>
      <c r="P54" s="89">
        <f t="shared" si="4"/>
        <v>1082744731</v>
      </c>
      <c r="Q54" s="105">
        <f t="shared" si="5"/>
        <v>0.4099791774093377</v>
      </c>
      <c r="R54" s="88">
        <f>SUM(R49:R53)</f>
        <v>331980615</v>
      </c>
      <c r="S54" s="89">
        <f>SUM(S49:S53)</f>
        <v>142952322</v>
      </c>
      <c r="T54" s="89">
        <f t="shared" si="6"/>
        <v>474932937</v>
      </c>
      <c r="U54" s="105">
        <f t="shared" si="7"/>
        <v>0.17625131474167474</v>
      </c>
      <c r="V54" s="88">
        <f>SUM(V49:V53)</f>
        <v>163618006</v>
      </c>
      <c r="W54" s="89">
        <f>SUM(W49:W53)</f>
        <v>381249640</v>
      </c>
      <c r="X54" s="89">
        <f t="shared" si="8"/>
        <v>544867646</v>
      </c>
      <c r="Y54" s="105">
        <f t="shared" si="9"/>
        <v>0.20220463035121403</v>
      </c>
      <c r="Z54" s="88">
        <f t="shared" si="10"/>
        <v>1803965611</v>
      </c>
      <c r="AA54" s="89">
        <f t="shared" si="11"/>
        <v>1076125247</v>
      </c>
      <c r="AB54" s="89">
        <f t="shared" si="12"/>
        <v>2880090858</v>
      </c>
      <c r="AC54" s="105">
        <f t="shared" si="13"/>
        <v>1.0688241660063642</v>
      </c>
      <c r="AD54" s="88">
        <f>SUM(AD49:AD53)</f>
        <v>76569135</v>
      </c>
      <c r="AE54" s="89">
        <f>SUM(AE49:AE53)</f>
        <v>218752654</v>
      </c>
      <c r="AF54" s="89">
        <f t="shared" si="14"/>
        <v>295321789</v>
      </c>
      <c r="AG54" s="89">
        <f>SUM(AG49:AG53)</f>
        <v>4421680554</v>
      </c>
      <c r="AH54" s="89">
        <f>SUM(AH49:AH53)</f>
        <v>2672777462</v>
      </c>
      <c r="AI54" s="90">
        <f>SUM(AI49:AI53)</f>
        <v>2136537475</v>
      </c>
      <c r="AJ54" s="126">
        <f t="shared" si="15"/>
        <v>0.7993697587532261</v>
      </c>
      <c r="AK54" s="127">
        <f t="shared" si="16"/>
        <v>0.8449964286245062</v>
      </c>
    </row>
    <row r="55" spans="1:37" ht="16.5">
      <c r="A55" s="68"/>
      <c r="B55" s="69" t="s">
        <v>180</v>
      </c>
      <c r="C55" s="70"/>
      <c r="D55" s="91">
        <f>SUM(D9:D10,D12:D19,D21:D27,D29:D35,D37:D40,D42:D47,D49:D53)</f>
        <v>29686853882</v>
      </c>
      <c r="E55" s="92">
        <f>SUM(E9:E10,E12:E19,E21:E27,E29:E35,E37:E40,E42:E47,E49:E53)</f>
        <v>8805888458</v>
      </c>
      <c r="F55" s="93">
        <f t="shared" si="0"/>
        <v>38492742340</v>
      </c>
      <c r="G55" s="91">
        <f>SUM(G9:G10,G12:G19,G21:G27,G29:G35,G37:G40,G42:G47,G49:G53)</f>
        <v>29838690349</v>
      </c>
      <c r="H55" s="92">
        <f>SUM(H9:H10,H12:H19,H21:H27,H29:H35,H37:H40,H42:H47,H49:H53)</f>
        <v>9068416222</v>
      </c>
      <c r="I55" s="93">
        <f t="shared" si="1"/>
        <v>38907106571</v>
      </c>
      <c r="J55" s="91">
        <f>SUM(J9:J10,J12:J19,J21:J27,J29:J35,J37:J40,J42:J47,J49:J53)</f>
        <v>10415065384</v>
      </c>
      <c r="K55" s="92">
        <f>SUM(K9:K10,K12:K19,K21:K27,K29:K35,K37:K40,K42:K47,K49:K53)</f>
        <v>1311393925</v>
      </c>
      <c r="L55" s="92">
        <f t="shared" si="2"/>
        <v>11726459309</v>
      </c>
      <c r="M55" s="106">
        <f t="shared" si="3"/>
        <v>0.30464078670784567</v>
      </c>
      <c r="N55" s="91">
        <f>SUM(N9:N10,N12:N19,N21:N27,N29:N35,N37:N40,N42:N47,N49:N53)</f>
        <v>7234080277</v>
      </c>
      <c r="O55" s="92">
        <f>SUM(O9:O10,O12:O19,O21:O27,O29:O35,O37:O40,O42:O47,O49:O53)</f>
        <v>1602671906</v>
      </c>
      <c r="P55" s="92">
        <f t="shared" si="4"/>
        <v>8836752183</v>
      </c>
      <c r="Q55" s="106">
        <f t="shared" si="5"/>
        <v>0.2295693069864037</v>
      </c>
      <c r="R55" s="91">
        <f>SUM(R9:R10,R12:R19,R21:R27,R29:R35,R37:R40,R42:R47,R49:R53)</f>
        <v>7052697800</v>
      </c>
      <c r="S55" s="92">
        <f>SUM(S9:S10,S12:S19,S21:S27,S29:S35,S37:S40,S42:S47,S49:S53)</f>
        <v>1330328747</v>
      </c>
      <c r="T55" s="92">
        <f t="shared" si="6"/>
        <v>8383026547</v>
      </c>
      <c r="U55" s="106">
        <f t="shared" si="7"/>
        <v>0.21546260531356026</v>
      </c>
      <c r="V55" s="91">
        <f>SUM(V9:V10,V12:V19,V21:V27,V29:V35,V37:V40,V42:V47,V49:V53)</f>
        <v>4717375084</v>
      </c>
      <c r="W55" s="92">
        <f>SUM(W9:W10,W12:W19,W21:W27,W29:W35,W37:W40,W42:W47,W49:W53)</f>
        <v>3095047970</v>
      </c>
      <c r="X55" s="92">
        <f t="shared" si="8"/>
        <v>7812423054</v>
      </c>
      <c r="Y55" s="106">
        <f t="shared" si="9"/>
        <v>0.20079681432345595</v>
      </c>
      <c r="Z55" s="91">
        <f t="shared" si="10"/>
        <v>29419218545</v>
      </c>
      <c r="AA55" s="92">
        <f t="shared" si="11"/>
        <v>7339442548</v>
      </c>
      <c r="AB55" s="92">
        <f t="shared" si="12"/>
        <v>36758661093</v>
      </c>
      <c r="AC55" s="106">
        <f t="shared" si="13"/>
        <v>0.9447801271451685</v>
      </c>
      <c r="AD55" s="91">
        <f>SUM(AD9:AD10,AD12:AD19,AD21:AD27,AD29:AD35,AD37:AD40,AD42:AD47,AD49:AD53)</f>
        <v>3829905202</v>
      </c>
      <c r="AE55" s="92">
        <f>SUM(AE9:AE10,AE12:AE19,AE21:AE27,AE29:AE35,AE37:AE40,AE42:AE47,AE49:AE53)</f>
        <v>2284522100</v>
      </c>
      <c r="AF55" s="92">
        <f t="shared" si="14"/>
        <v>6114427302</v>
      </c>
      <c r="AG55" s="92">
        <f>SUM(AG9:AG10,AG12:AG19,AG21:AG27,AG29:AG35,AG37:AG40,AG42:AG47,AG49:AG53)</f>
        <v>39217256595</v>
      </c>
      <c r="AH55" s="92">
        <f>SUM(AH9:AH10,AH12:AH19,AH21:AH27,AH29:AH35,AH37:AH40,AH42:AH47,AH49:AH53)</f>
        <v>37311539910</v>
      </c>
      <c r="AI55" s="93">
        <f>SUM(AI9:AI10,AI12:AI19,AI21:AI27,AI29:AI35,AI37:AI40,AI42:AI47,AI49:AI53)</f>
        <v>31319750898</v>
      </c>
      <c r="AJ55" s="128">
        <f t="shared" si="15"/>
        <v>0.8394119077783193</v>
      </c>
      <c r="AK55" s="129">
        <f t="shared" si="16"/>
        <v>0.27770315487185426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6275571452</v>
      </c>
      <c r="E9" s="86">
        <v>1139436203</v>
      </c>
      <c r="F9" s="87">
        <f>$D9+$E9</f>
        <v>7415007655</v>
      </c>
      <c r="G9" s="85">
        <v>6208025058</v>
      </c>
      <c r="H9" s="86">
        <v>1237528502</v>
      </c>
      <c r="I9" s="87">
        <f>$G9+$H9</f>
        <v>7445553560</v>
      </c>
      <c r="J9" s="85">
        <v>1182455168</v>
      </c>
      <c r="K9" s="86">
        <v>123823860</v>
      </c>
      <c r="L9" s="86">
        <f>$J9+$K9</f>
        <v>1306279028</v>
      </c>
      <c r="M9" s="104">
        <f>IF($F9=0,0,$L9/$F9)</f>
        <v>0.17616691563617812</v>
      </c>
      <c r="N9" s="85">
        <v>1487689134</v>
      </c>
      <c r="O9" s="86">
        <v>258572335</v>
      </c>
      <c r="P9" s="86">
        <f>$N9+$O9</f>
        <v>1746261469</v>
      </c>
      <c r="Q9" s="104">
        <f>IF($F9=0,0,$P9/$F9)</f>
        <v>0.2355036636843499</v>
      </c>
      <c r="R9" s="85">
        <v>1353817036</v>
      </c>
      <c r="S9" s="86">
        <v>154631585</v>
      </c>
      <c r="T9" s="86">
        <f>$R9+$S9</f>
        <v>1508448621</v>
      </c>
      <c r="U9" s="104">
        <f>IF($I9=0,0,$T9/$I9)</f>
        <v>0.20259724261522874</v>
      </c>
      <c r="V9" s="85">
        <v>820610030</v>
      </c>
      <c r="W9" s="86">
        <v>140517636</v>
      </c>
      <c r="X9" s="86">
        <f>$V9+$W9</f>
        <v>961127666</v>
      </c>
      <c r="Y9" s="104">
        <f>IF($I9=0,0,$X9/$I9)</f>
        <v>0.12908746921968284</v>
      </c>
      <c r="Z9" s="85">
        <f>$J9+$N9+$R9+$V9</f>
        <v>4844571368</v>
      </c>
      <c r="AA9" s="86">
        <f>$K9+$O9+$S9+$W9</f>
        <v>677545416</v>
      </c>
      <c r="AB9" s="86">
        <f>$Z9+$AA9</f>
        <v>5522116784</v>
      </c>
      <c r="AC9" s="104">
        <f>IF($I9=0,0,$AB9/$I9)</f>
        <v>0.7416663837685159</v>
      </c>
      <c r="AD9" s="85">
        <v>1212008802</v>
      </c>
      <c r="AE9" s="86">
        <v>203839547</v>
      </c>
      <c r="AF9" s="86">
        <f>$AD9+$AE9</f>
        <v>1415848349</v>
      </c>
      <c r="AG9" s="86">
        <v>8447323615</v>
      </c>
      <c r="AH9" s="86">
        <v>8316819388</v>
      </c>
      <c r="AI9" s="87">
        <v>6810555761</v>
      </c>
      <c r="AJ9" s="124">
        <f>IF($AH9=0,0,$AI9/$AH9)</f>
        <v>0.8188894628187638</v>
      </c>
      <c r="AK9" s="125">
        <f>IF($AF9=0,0,(($X9/$AF9)-1))</f>
        <v>-0.3211648220101855</v>
      </c>
    </row>
    <row r="10" spans="1:37" ht="16.5">
      <c r="A10" s="65"/>
      <c r="B10" s="66" t="s">
        <v>97</v>
      </c>
      <c r="C10" s="67"/>
      <c r="D10" s="88">
        <f>D9</f>
        <v>6275571452</v>
      </c>
      <c r="E10" s="89">
        <f>E9</f>
        <v>1139436203</v>
      </c>
      <c r="F10" s="90">
        <f aca="true" t="shared" si="0" ref="F10:F37">$D10+$E10</f>
        <v>7415007655</v>
      </c>
      <c r="G10" s="88">
        <f>G9</f>
        <v>6208025058</v>
      </c>
      <c r="H10" s="89">
        <f>H9</f>
        <v>1237528502</v>
      </c>
      <c r="I10" s="90">
        <f aca="true" t="shared" si="1" ref="I10:I37">$G10+$H10</f>
        <v>7445553560</v>
      </c>
      <c r="J10" s="88">
        <f>J9</f>
        <v>1182455168</v>
      </c>
      <c r="K10" s="89">
        <f>K9</f>
        <v>123823860</v>
      </c>
      <c r="L10" s="89">
        <f aca="true" t="shared" si="2" ref="L10:L37">$J10+$K10</f>
        <v>1306279028</v>
      </c>
      <c r="M10" s="105">
        <f aca="true" t="shared" si="3" ref="M10:M37">IF($F10=0,0,$L10/$F10)</f>
        <v>0.17616691563617812</v>
      </c>
      <c r="N10" s="88">
        <f>N9</f>
        <v>1487689134</v>
      </c>
      <c r="O10" s="89">
        <f>O9</f>
        <v>258572335</v>
      </c>
      <c r="P10" s="89">
        <f aca="true" t="shared" si="4" ref="P10:P37">$N10+$O10</f>
        <v>1746261469</v>
      </c>
      <c r="Q10" s="105">
        <f aca="true" t="shared" si="5" ref="Q10:Q37">IF($F10=0,0,$P10/$F10)</f>
        <v>0.2355036636843499</v>
      </c>
      <c r="R10" s="88">
        <f>R9</f>
        <v>1353817036</v>
      </c>
      <c r="S10" s="89">
        <f>S9</f>
        <v>154631585</v>
      </c>
      <c r="T10" s="89">
        <f aca="true" t="shared" si="6" ref="T10:T37">$R10+$S10</f>
        <v>1508448621</v>
      </c>
      <c r="U10" s="105">
        <f aca="true" t="shared" si="7" ref="U10:U37">IF($I10=0,0,$T10/$I10)</f>
        <v>0.20259724261522874</v>
      </c>
      <c r="V10" s="88">
        <f>V9</f>
        <v>820610030</v>
      </c>
      <c r="W10" s="89">
        <f>W9</f>
        <v>140517636</v>
      </c>
      <c r="X10" s="89">
        <f aca="true" t="shared" si="8" ref="X10:X37">$V10+$W10</f>
        <v>961127666</v>
      </c>
      <c r="Y10" s="105">
        <f aca="true" t="shared" si="9" ref="Y10:Y37">IF($I10=0,0,$X10/$I10)</f>
        <v>0.12908746921968284</v>
      </c>
      <c r="Z10" s="88">
        <f aca="true" t="shared" si="10" ref="Z10:Z37">$J10+$N10+$R10+$V10</f>
        <v>4844571368</v>
      </c>
      <c r="AA10" s="89">
        <f aca="true" t="shared" si="11" ref="AA10:AA37">$K10+$O10+$S10+$W10</f>
        <v>677545416</v>
      </c>
      <c r="AB10" s="89">
        <f aca="true" t="shared" si="12" ref="AB10:AB37">$Z10+$AA10</f>
        <v>5522116784</v>
      </c>
      <c r="AC10" s="105">
        <f aca="true" t="shared" si="13" ref="AC10:AC37">IF($I10=0,0,$AB10/$I10)</f>
        <v>0.7416663837685159</v>
      </c>
      <c r="AD10" s="88">
        <f>AD9</f>
        <v>1212008802</v>
      </c>
      <c r="AE10" s="89">
        <f>AE9</f>
        <v>203839547</v>
      </c>
      <c r="AF10" s="89">
        <f aca="true" t="shared" si="14" ref="AF10:AF37">$AD10+$AE10</f>
        <v>1415848349</v>
      </c>
      <c r="AG10" s="89">
        <f>AG9</f>
        <v>8447323615</v>
      </c>
      <c r="AH10" s="89">
        <f>AH9</f>
        <v>8316819388</v>
      </c>
      <c r="AI10" s="90">
        <f>AI9</f>
        <v>6810555761</v>
      </c>
      <c r="AJ10" s="126">
        <f aca="true" t="shared" si="15" ref="AJ10:AJ37">IF($AH10=0,0,$AI10/$AH10)</f>
        <v>0.8188894628187638</v>
      </c>
      <c r="AK10" s="127">
        <f aca="true" t="shared" si="16" ref="AK10:AK37">IF($AF10=0,0,(($X10/$AF10)-1))</f>
        <v>-0.3211648220101855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133330486</v>
      </c>
      <c r="E11" s="86">
        <v>46877001</v>
      </c>
      <c r="F11" s="87">
        <f t="shared" si="0"/>
        <v>180207487</v>
      </c>
      <c r="G11" s="85">
        <v>130004465</v>
      </c>
      <c r="H11" s="86">
        <v>43047185</v>
      </c>
      <c r="I11" s="87">
        <f t="shared" si="1"/>
        <v>173051650</v>
      </c>
      <c r="J11" s="85">
        <v>15848241</v>
      </c>
      <c r="K11" s="86">
        <v>3642001</v>
      </c>
      <c r="L11" s="86">
        <f t="shared" si="2"/>
        <v>19490242</v>
      </c>
      <c r="M11" s="104">
        <f t="shared" si="3"/>
        <v>0.10815445198456156</v>
      </c>
      <c r="N11" s="85">
        <v>11523294</v>
      </c>
      <c r="O11" s="86">
        <v>2341090</v>
      </c>
      <c r="P11" s="86">
        <f t="shared" si="4"/>
        <v>13864384</v>
      </c>
      <c r="Q11" s="104">
        <f t="shared" si="5"/>
        <v>0.07693567137973574</v>
      </c>
      <c r="R11" s="85">
        <v>21583801</v>
      </c>
      <c r="S11" s="86">
        <v>4879421</v>
      </c>
      <c r="T11" s="86">
        <f t="shared" si="6"/>
        <v>26463222</v>
      </c>
      <c r="U11" s="104">
        <f t="shared" si="7"/>
        <v>0.15292094585633825</v>
      </c>
      <c r="V11" s="85">
        <v>19411234</v>
      </c>
      <c r="W11" s="86">
        <v>2641954</v>
      </c>
      <c r="X11" s="86">
        <f t="shared" si="8"/>
        <v>22053188</v>
      </c>
      <c r="Y11" s="104">
        <f t="shared" si="9"/>
        <v>0.12743702819360578</v>
      </c>
      <c r="Z11" s="85">
        <f t="shared" si="10"/>
        <v>68366570</v>
      </c>
      <c r="AA11" s="86">
        <f t="shared" si="11"/>
        <v>13504466</v>
      </c>
      <c r="AB11" s="86">
        <f t="shared" si="12"/>
        <v>81871036</v>
      </c>
      <c r="AC11" s="104">
        <f t="shared" si="13"/>
        <v>0.4731017358112448</v>
      </c>
      <c r="AD11" s="85">
        <v>17447691</v>
      </c>
      <c r="AE11" s="86">
        <v>6740071</v>
      </c>
      <c r="AF11" s="86">
        <f t="shared" si="14"/>
        <v>24187762</v>
      </c>
      <c r="AG11" s="86">
        <v>182210000</v>
      </c>
      <c r="AH11" s="86">
        <v>194980164</v>
      </c>
      <c r="AI11" s="87">
        <v>161361479</v>
      </c>
      <c r="AJ11" s="124">
        <f t="shared" si="15"/>
        <v>0.8275789479795493</v>
      </c>
      <c r="AK11" s="125">
        <f t="shared" si="16"/>
        <v>-0.08825016551758691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245916541</v>
      </c>
      <c r="E12" s="86">
        <v>57533000</v>
      </c>
      <c r="F12" s="87">
        <f t="shared" si="0"/>
        <v>303449541</v>
      </c>
      <c r="G12" s="85">
        <v>210864734</v>
      </c>
      <c r="H12" s="86">
        <v>57533000</v>
      </c>
      <c r="I12" s="87">
        <f t="shared" si="1"/>
        <v>268397734</v>
      </c>
      <c r="J12" s="85">
        <v>63672290</v>
      </c>
      <c r="K12" s="86">
        <v>11496844</v>
      </c>
      <c r="L12" s="86">
        <f t="shared" si="2"/>
        <v>75169134</v>
      </c>
      <c r="M12" s="104">
        <f t="shared" si="3"/>
        <v>0.24771543154187867</v>
      </c>
      <c r="N12" s="85">
        <v>31583399</v>
      </c>
      <c r="O12" s="86">
        <v>12442852</v>
      </c>
      <c r="P12" s="86">
        <f t="shared" si="4"/>
        <v>44026251</v>
      </c>
      <c r="Q12" s="104">
        <f t="shared" si="5"/>
        <v>0.14508590408446193</v>
      </c>
      <c r="R12" s="85">
        <v>9056791</v>
      </c>
      <c r="S12" s="86">
        <v>1281995</v>
      </c>
      <c r="T12" s="86">
        <f t="shared" si="6"/>
        <v>10338786</v>
      </c>
      <c r="U12" s="104">
        <f t="shared" si="7"/>
        <v>0.03852039227723137</v>
      </c>
      <c r="V12" s="85">
        <v>27623769</v>
      </c>
      <c r="W12" s="86">
        <v>2853515</v>
      </c>
      <c r="X12" s="86">
        <f t="shared" si="8"/>
        <v>30477284</v>
      </c>
      <c r="Y12" s="104">
        <f t="shared" si="9"/>
        <v>0.11355268744556539</v>
      </c>
      <c r="Z12" s="85">
        <f t="shared" si="10"/>
        <v>131936249</v>
      </c>
      <c r="AA12" s="86">
        <f t="shared" si="11"/>
        <v>28075206</v>
      </c>
      <c r="AB12" s="86">
        <f t="shared" si="12"/>
        <v>160011455</v>
      </c>
      <c r="AC12" s="104">
        <f t="shared" si="13"/>
        <v>0.5961728983896712</v>
      </c>
      <c r="AD12" s="85">
        <v>18856418</v>
      </c>
      <c r="AE12" s="86">
        <v>1189191</v>
      </c>
      <c r="AF12" s="86">
        <f t="shared" si="14"/>
        <v>20045609</v>
      </c>
      <c r="AG12" s="86">
        <v>301598498</v>
      </c>
      <c r="AH12" s="86">
        <v>301598498</v>
      </c>
      <c r="AI12" s="87">
        <v>136142473</v>
      </c>
      <c r="AJ12" s="124">
        <f t="shared" si="15"/>
        <v>0.45140302058135584</v>
      </c>
      <c r="AK12" s="125">
        <f t="shared" si="16"/>
        <v>0.5203970106370925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169600294</v>
      </c>
      <c r="E13" s="86">
        <v>68671701</v>
      </c>
      <c r="F13" s="87">
        <f t="shared" si="0"/>
        <v>238271995</v>
      </c>
      <c r="G13" s="85">
        <v>171221373</v>
      </c>
      <c r="H13" s="86">
        <v>68671701</v>
      </c>
      <c r="I13" s="87">
        <f t="shared" si="1"/>
        <v>239893074</v>
      </c>
      <c r="J13" s="85">
        <v>40839639</v>
      </c>
      <c r="K13" s="86">
        <v>3067376</v>
      </c>
      <c r="L13" s="86">
        <f t="shared" si="2"/>
        <v>43907015</v>
      </c>
      <c r="M13" s="104">
        <f t="shared" si="3"/>
        <v>0.1842726628448299</v>
      </c>
      <c r="N13" s="85">
        <v>31262349</v>
      </c>
      <c r="O13" s="86">
        <v>10813380</v>
      </c>
      <c r="P13" s="86">
        <f t="shared" si="4"/>
        <v>42075729</v>
      </c>
      <c r="Q13" s="104">
        <f t="shared" si="5"/>
        <v>0.1765869673437703</v>
      </c>
      <c r="R13" s="85">
        <v>25186281</v>
      </c>
      <c r="S13" s="86">
        <v>6813695</v>
      </c>
      <c r="T13" s="86">
        <f t="shared" si="6"/>
        <v>31999976</v>
      </c>
      <c r="U13" s="104">
        <f t="shared" si="7"/>
        <v>0.13339266309956077</v>
      </c>
      <c r="V13" s="85">
        <v>12215887</v>
      </c>
      <c r="W13" s="86">
        <v>18687052</v>
      </c>
      <c r="X13" s="86">
        <f t="shared" si="8"/>
        <v>30902939</v>
      </c>
      <c r="Y13" s="104">
        <f t="shared" si="9"/>
        <v>0.12881963820264355</v>
      </c>
      <c r="Z13" s="85">
        <f t="shared" si="10"/>
        <v>109504156</v>
      </c>
      <c r="AA13" s="86">
        <f t="shared" si="11"/>
        <v>39381503</v>
      </c>
      <c r="AB13" s="86">
        <f t="shared" si="12"/>
        <v>148885659</v>
      </c>
      <c r="AC13" s="104">
        <f t="shared" si="13"/>
        <v>0.6206334202045366</v>
      </c>
      <c r="AD13" s="85">
        <v>28867582</v>
      </c>
      <c r="AE13" s="86">
        <v>4351659</v>
      </c>
      <c r="AF13" s="86">
        <f t="shared" si="14"/>
        <v>33219241</v>
      </c>
      <c r="AG13" s="86">
        <v>245115266</v>
      </c>
      <c r="AH13" s="86">
        <v>244123743</v>
      </c>
      <c r="AI13" s="87">
        <v>158379999</v>
      </c>
      <c r="AJ13" s="124">
        <f t="shared" si="15"/>
        <v>0.6487693374421184</v>
      </c>
      <c r="AK13" s="125">
        <f t="shared" si="16"/>
        <v>-0.06972772195487553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57818126</v>
      </c>
      <c r="E14" s="86">
        <v>1438000</v>
      </c>
      <c r="F14" s="87">
        <f t="shared" si="0"/>
        <v>59256126</v>
      </c>
      <c r="G14" s="85">
        <v>56187252</v>
      </c>
      <c r="H14" s="86">
        <v>1443216</v>
      </c>
      <c r="I14" s="87">
        <f t="shared" si="1"/>
        <v>57630468</v>
      </c>
      <c r="J14" s="85">
        <v>15375508</v>
      </c>
      <c r="K14" s="86">
        <v>0</v>
      </c>
      <c r="L14" s="86">
        <f t="shared" si="2"/>
        <v>15375508</v>
      </c>
      <c r="M14" s="104">
        <f t="shared" si="3"/>
        <v>0.2594754169383263</v>
      </c>
      <c r="N14" s="85">
        <v>11847603</v>
      </c>
      <c r="O14" s="86">
        <v>0</v>
      </c>
      <c r="P14" s="86">
        <f t="shared" si="4"/>
        <v>11847603</v>
      </c>
      <c r="Q14" s="104">
        <f t="shared" si="5"/>
        <v>0.19993887214294095</v>
      </c>
      <c r="R14" s="85">
        <v>9056675</v>
      </c>
      <c r="S14" s="86">
        <v>0</v>
      </c>
      <c r="T14" s="86">
        <f t="shared" si="6"/>
        <v>9056675</v>
      </c>
      <c r="U14" s="104">
        <f t="shared" si="7"/>
        <v>0.1571508147391758</v>
      </c>
      <c r="V14" s="85">
        <v>20967580</v>
      </c>
      <c r="W14" s="86">
        <v>0</v>
      </c>
      <c r="X14" s="86">
        <f t="shared" si="8"/>
        <v>20967580</v>
      </c>
      <c r="Y14" s="104">
        <f t="shared" si="9"/>
        <v>0.36382803623944193</v>
      </c>
      <c r="Z14" s="85">
        <f t="shared" si="10"/>
        <v>57247366</v>
      </c>
      <c r="AA14" s="86">
        <f t="shared" si="11"/>
        <v>0</v>
      </c>
      <c r="AB14" s="86">
        <f t="shared" si="12"/>
        <v>57247366</v>
      </c>
      <c r="AC14" s="104">
        <f t="shared" si="13"/>
        <v>0.9933524398934258</v>
      </c>
      <c r="AD14" s="85">
        <v>21404652</v>
      </c>
      <c r="AE14" s="86">
        <v>0</v>
      </c>
      <c r="AF14" s="86">
        <f t="shared" si="14"/>
        <v>21404652</v>
      </c>
      <c r="AG14" s="86">
        <v>52618112</v>
      </c>
      <c r="AH14" s="86">
        <v>52679108</v>
      </c>
      <c r="AI14" s="87">
        <v>49932687</v>
      </c>
      <c r="AJ14" s="124">
        <f t="shared" si="15"/>
        <v>0.947865081542383</v>
      </c>
      <c r="AK14" s="125">
        <f t="shared" si="16"/>
        <v>-0.020419486380811036</v>
      </c>
    </row>
    <row r="15" spans="1:37" ht="16.5">
      <c r="A15" s="65"/>
      <c r="B15" s="66" t="s">
        <v>189</v>
      </c>
      <c r="C15" s="67"/>
      <c r="D15" s="88">
        <f>SUM(D11:D14)</f>
        <v>606665447</v>
      </c>
      <c r="E15" s="89">
        <f>SUM(E11:E14)</f>
        <v>174519702</v>
      </c>
      <c r="F15" s="90">
        <f t="shared" si="0"/>
        <v>781185149</v>
      </c>
      <c r="G15" s="88">
        <f>SUM(G11:G14)</f>
        <v>568277824</v>
      </c>
      <c r="H15" s="89">
        <f>SUM(H11:H14)</f>
        <v>170695102</v>
      </c>
      <c r="I15" s="90">
        <f t="shared" si="1"/>
        <v>738972926</v>
      </c>
      <c r="J15" s="88">
        <f>SUM(J11:J14)</f>
        <v>135735678</v>
      </c>
      <c r="K15" s="89">
        <f>SUM(K11:K14)</f>
        <v>18206221</v>
      </c>
      <c r="L15" s="89">
        <f t="shared" si="2"/>
        <v>153941899</v>
      </c>
      <c r="M15" s="105">
        <f t="shared" si="3"/>
        <v>0.19706198869379685</v>
      </c>
      <c r="N15" s="88">
        <f>SUM(N11:N14)</f>
        <v>86216645</v>
      </c>
      <c r="O15" s="89">
        <f>SUM(O11:O14)</f>
        <v>25597322</v>
      </c>
      <c r="P15" s="89">
        <f t="shared" si="4"/>
        <v>111813967</v>
      </c>
      <c r="Q15" s="105">
        <f t="shared" si="5"/>
        <v>0.14313375919029409</v>
      </c>
      <c r="R15" s="88">
        <f>SUM(R11:R14)</f>
        <v>64883548</v>
      </c>
      <c r="S15" s="89">
        <f>SUM(S11:S14)</f>
        <v>12975111</v>
      </c>
      <c r="T15" s="89">
        <f t="shared" si="6"/>
        <v>77858659</v>
      </c>
      <c r="U15" s="105">
        <f t="shared" si="7"/>
        <v>0.10536063807025049</v>
      </c>
      <c r="V15" s="88">
        <f>SUM(V11:V14)</f>
        <v>80218470</v>
      </c>
      <c r="W15" s="89">
        <f>SUM(W11:W14)</f>
        <v>24182521</v>
      </c>
      <c r="X15" s="89">
        <f t="shared" si="8"/>
        <v>104400991</v>
      </c>
      <c r="Y15" s="105">
        <f t="shared" si="9"/>
        <v>0.14127850605449652</v>
      </c>
      <c r="Z15" s="88">
        <f t="shared" si="10"/>
        <v>367054341</v>
      </c>
      <c r="AA15" s="89">
        <f t="shared" si="11"/>
        <v>80961175</v>
      </c>
      <c r="AB15" s="89">
        <f t="shared" si="12"/>
        <v>448015516</v>
      </c>
      <c r="AC15" s="105">
        <f t="shared" si="13"/>
        <v>0.6062678350410905</v>
      </c>
      <c r="AD15" s="88">
        <f>SUM(AD11:AD14)</f>
        <v>86576343</v>
      </c>
      <c r="AE15" s="89">
        <f>SUM(AE11:AE14)</f>
        <v>12280921</v>
      </c>
      <c r="AF15" s="89">
        <f t="shared" si="14"/>
        <v>98857264</v>
      </c>
      <c r="AG15" s="89">
        <f>SUM(AG11:AG14)</f>
        <v>781541876</v>
      </c>
      <c r="AH15" s="89">
        <f>SUM(AH11:AH14)</f>
        <v>793381513</v>
      </c>
      <c r="AI15" s="90">
        <f>SUM(AI11:AI14)</f>
        <v>505816638</v>
      </c>
      <c r="AJ15" s="126">
        <f t="shared" si="15"/>
        <v>0.6375452789256005</v>
      </c>
      <c r="AK15" s="127">
        <f t="shared" si="16"/>
        <v>0.05607809457482049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257821798</v>
      </c>
      <c r="E16" s="86">
        <v>51263000</v>
      </c>
      <c r="F16" s="87">
        <f t="shared" si="0"/>
        <v>309084798</v>
      </c>
      <c r="G16" s="85">
        <v>248702150</v>
      </c>
      <c r="H16" s="86">
        <v>34558000</v>
      </c>
      <c r="I16" s="87">
        <f t="shared" si="1"/>
        <v>283260150</v>
      </c>
      <c r="J16" s="85">
        <v>92244510</v>
      </c>
      <c r="K16" s="86">
        <v>2635812</v>
      </c>
      <c r="L16" s="86">
        <f t="shared" si="2"/>
        <v>94880322</v>
      </c>
      <c r="M16" s="104">
        <f t="shared" si="3"/>
        <v>0.3069718168410211</v>
      </c>
      <c r="N16" s="85">
        <v>69723306</v>
      </c>
      <c r="O16" s="86">
        <v>3089600</v>
      </c>
      <c r="P16" s="86">
        <f t="shared" si="4"/>
        <v>72812906</v>
      </c>
      <c r="Q16" s="104">
        <f t="shared" si="5"/>
        <v>0.23557582408177835</v>
      </c>
      <c r="R16" s="85">
        <v>40352731</v>
      </c>
      <c r="S16" s="86">
        <v>1523785</v>
      </c>
      <c r="T16" s="86">
        <f t="shared" si="6"/>
        <v>41876516</v>
      </c>
      <c r="U16" s="104">
        <f t="shared" si="7"/>
        <v>0.14783765383164557</v>
      </c>
      <c r="V16" s="85">
        <v>32243563</v>
      </c>
      <c r="W16" s="86">
        <v>575235</v>
      </c>
      <c r="X16" s="86">
        <f t="shared" si="8"/>
        <v>32818798</v>
      </c>
      <c r="Y16" s="104">
        <f t="shared" si="9"/>
        <v>0.11586097797378135</v>
      </c>
      <c r="Z16" s="85">
        <f t="shared" si="10"/>
        <v>234564110</v>
      </c>
      <c r="AA16" s="86">
        <f t="shared" si="11"/>
        <v>7824432</v>
      </c>
      <c r="AB16" s="86">
        <f t="shared" si="12"/>
        <v>242388542</v>
      </c>
      <c r="AC16" s="104">
        <f t="shared" si="13"/>
        <v>0.8557099966232454</v>
      </c>
      <c r="AD16" s="85">
        <v>42371062</v>
      </c>
      <c r="AE16" s="86">
        <v>540655</v>
      </c>
      <c r="AF16" s="86">
        <f t="shared" si="14"/>
        <v>42911717</v>
      </c>
      <c r="AG16" s="86">
        <v>250603217</v>
      </c>
      <c r="AH16" s="86">
        <v>259973293</v>
      </c>
      <c r="AI16" s="87">
        <v>329415879</v>
      </c>
      <c r="AJ16" s="124">
        <f t="shared" si="15"/>
        <v>1.2671143070069124</v>
      </c>
      <c r="AK16" s="125">
        <f t="shared" si="16"/>
        <v>-0.23520193796952937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89981840</v>
      </c>
      <c r="E17" s="86">
        <v>72432450</v>
      </c>
      <c r="F17" s="87">
        <f t="shared" si="0"/>
        <v>162414290</v>
      </c>
      <c r="G17" s="85">
        <v>89981840</v>
      </c>
      <c r="H17" s="86">
        <v>72432450</v>
      </c>
      <c r="I17" s="87">
        <f t="shared" si="1"/>
        <v>162414290</v>
      </c>
      <c r="J17" s="85">
        <v>40988193</v>
      </c>
      <c r="K17" s="86">
        <v>17671159</v>
      </c>
      <c r="L17" s="86">
        <f t="shared" si="2"/>
        <v>58659352</v>
      </c>
      <c r="M17" s="104">
        <f t="shared" si="3"/>
        <v>0.36117112601360385</v>
      </c>
      <c r="N17" s="85">
        <v>9619877</v>
      </c>
      <c r="O17" s="86">
        <v>31389764</v>
      </c>
      <c r="P17" s="86">
        <f t="shared" si="4"/>
        <v>41009641</v>
      </c>
      <c r="Q17" s="104">
        <f t="shared" si="5"/>
        <v>0.25250020179874566</v>
      </c>
      <c r="R17" s="85">
        <v>14565470</v>
      </c>
      <c r="S17" s="86">
        <v>7699135</v>
      </c>
      <c r="T17" s="86">
        <f t="shared" si="6"/>
        <v>22264605</v>
      </c>
      <c r="U17" s="104">
        <f t="shared" si="7"/>
        <v>0.13708525893873008</v>
      </c>
      <c r="V17" s="85">
        <v>35447523</v>
      </c>
      <c r="W17" s="86">
        <v>18497784</v>
      </c>
      <c r="X17" s="86">
        <f t="shared" si="8"/>
        <v>53945307</v>
      </c>
      <c r="Y17" s="104">
        <f t="shared" si="9"/>
        <v>0.332146309293351</v>
      </c>
      <c r="Z17" s="85">
        <f t="shared" si="10"/>
        <v>100621063</v>
      </c>
      <c r="AA17" s="86">
        <f t="shared" si="11"/>
        <v>75257842</v>
      </c>
      <c r="AB17" s="86">
        <f t="shared" si="12"/>
        <v>175878905</v>
      </c>
      <c r="AC17" s="104">
        <f t="shared" si="13"/>
        <v>1.0829028960444305</v>
      </c>
      <c r="AD17" s="85">
        <v>9462045</v>
      </c>
      <c r="AE17" s="86">
        <v>37668633</v>
      </c>
      <c r="AF17" s="86">
        <f t="shared" si="14"/>
        <v>47130678</v>
      </c>
      <c r="AG17" s="86">
        <v>158724502</v>
      </c>
      <c r="AH17" s="86">
        <v>178735475</v>
      </c>
      <c r="AI17" s="87">
        <v>234922402</v>
      </c>
      <c r="AJ17" s="124">
        <f t="shared" si="15"/>
        <v>1.3143580030768933</v>
      </c>
      <c r="AK17" s="125">
        <f t="shared" si="16"/>
        <v>0.144590090556304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141397650</v>
      </c>
      <c r="E18" s="86">
        <v>51964000</v>
      </c>
      <c r="F18" s="87">
        <f t="shared" si="0"/>
        <v>193361650</v>
      </c>
      <c r="G18" s="85">
        <v>141421250</v>
      </c>
      <c r="H18" s="86">
        <v>51964000</v>
      </c>
      <c r="I18" s="87">
        <f t="shared" si="1"/>
        <v>193385250</v>
      </c>
      <c r="J18" s="85">
        <v>54832053</v>
      </c>
      <c r="K18" s="86">
        <v>0</v>
      </c>
      <c r="L18" s="86">
        <f t="shared" si="2"/>
        <v>54832053</v>
      </c>
      <c r="M18" s="104">
        <f t="shared" si="3"/>
        <v>0.2835725336435638</v>
      </c>
      <c r="N18" s="85">
        <v>10104816</v>
      </c>
      <c r="O18" s="86">
        <v>0</v>
      </c>
      <c r="P18" s="86">
        <f t="shared" si="4"/>
        <v>10104816</v>
      </c>
      <c r="Q18" s="104">
        <f t="shared" si="5"/>
        <v>0.05225863556708375</v>
      </c>
      <c r="R18" s="85">
        <v>13054573</v>
      </c>
      <c r="S18" s="86">
        <v>1063987</v>
      </c>
      <c r="T18" s="86">
        <f t="shared" si="6"/>
        <v>14118560</v>
      </c>
      <c r="U18" s="104">
        <f t="shared" si="7"/>
        <v>0.07300742947044823</v>
      </c>
      <c r="V18" s="85">
        <v>11775474</v>
      </c>
      <c r="W18" s="86">
        <v>0</v>
      </c>
      <c r="X18" s="86">
        <f t="shared" si="8"/>
        <v>11775474</v>
      </c>
      <c r="Y18" s="104">
        <f t="shared" si="9"/>
        <v>0.06089127273150357</v>
      </c>
      <c r="Z18" s="85">
        <f t="shared" si="10"/>
        <v>89766916</v>
      </c>
      <c r="AA18" s="86">
        <f t="shared" si="11"/>
        <v>1063987</v>
      </c>
      <c r="AB18" s="86">
        <f t="shared" si="12"/>
        <v>90830903</v>
      </c>
      <c r="AC18" s="104">
        <f t="shared" si="13"/>
        <v>0.4696888878546838</v>
      </c>
      <c r="AD18" s="85">
        <v>16561699</v>
      </c>
      <c r="AE18" s="86">
        <v>1748692</v>
      </c>
      <c r="AF18" s="86">
        <f t="shared" si="14"/>
        <v>18310391</v>
      </c>
      <c r="AG18" s="86">
        <v>180976374</v>
      </c>
      <c r="AH18" s="86">
        <v>186085299</v>
      </c>
      <c r="AI18" s="87">
        <v>136184534</v>
      </c>
      <c r="AJ18" s="124">
        <f t="shared" si="15"/>
        <v>0.7318392948386535</v>
      </c>
      <c r="AK18" s="125">
        <f t="shared" si="16"/>
        <v>-0.35689663863540655</v>
      </c>
    </row>
    <row r="19" spans="1:37" ht="12.75">
      <c r="A19" s="62" t="s">
        <v>98</v>
      </c>
      <c r="B19" s="63" t="s">
        <v>76</v>
      </c>
      <c r="C19" s="64" t="s">
        <v>77</v>
      </c>
      <c r="D19" s="85">
        <v>2324173359</v>
      </c>
      <c r="E19" s="86">
        <v>181215135</v>
      </c>
      <c r="F19" s="87">
        <f t="shared" si="0"/>
        <v>2505388494</v>
      </c>
      <c r="G19" s="85">
        <v>2324173359</v>
      </c>
      <c r="H19" s="86">
        <v>181216000</v>
      </c>
      <c r="I19" s="87">
        <f t="shared" si="1"/>
        <v>2505389359</v>
      </c>
      <c r="J19" s="85">
        <v>664338255</v>
      </c>
      <c r="K19" s="86">
        <v>38068541</v>
      </c>
      <c r="L19" s="86">
        <f t="shared" si="2"/>
        <v>702406796</v>
      </c>
      <c r="M19" s="104">
        <f t="shared" si="3"/>
        <v>0.2803584345031322</v>
      </c>
      <c r="N19" s="85">
        <v>561690970</v>
      </c>
      <c r="O19" s="86">
        <v>35687525</v>
      </c>
      <c r="P19" s="86">
        <f t="shared" si="4"/>
        <v>597378495</v>
      </c>
      <c r="Q19" s="104">
        <f t="shared" si="5"/>
        <v>0.23843747044844535</v>
      </c>
      <c r="R19" s="85">
        <v>547137741</v>
      </c>
      <c r="S19" s="86">
        <v>28857361</v>
      </c>
      <c r="T19" s="86">
        <f t="shared" si="6"/>
        <v>575995102</v>
      </c>
      <c r="U19" s="104">
        <f t="shared" si="7"/>
        <v>0.22990243010767095</v>
      </c>
      <c r="V19" s="85">
        <v>398166373</v>
      </c>
      <c r="W19" s="86">
        <v>54495448</v>
      </c>
      <c r="X19" s="86">
        <f t="shared" si="8"/>
        <v>452661821</v>
      </c>
      <c r="Y19" s="104">
        <f t="shared" si="9"/>
        <v>0.1806752389100412</v>
      </c>
      <c r="Z19" s="85">
        <f t="shared" si="10"/>
        <v>2171333339</v>
      </c>
      <c r="AA19" s="86">
        <f t="shared" si="11"/>
        <v>157108875</v>
      </c>
      <c r="AB19" s="86">
        <f t="shared" si="12"/>
        <v>2328442214</v>
      </c>
      <c r="AC19" s="104">
        <f t="shared" si="13"/>
        <v>0.9293733948520374</v>
      </c>
      <c r="AD19" s="85">
        <v>434748539</v>
      </c>
      <c r="AE19" s="86">
        <v>40351536</v>
      </c>
      <c r="AF19" s="86">
        <f t="shared" si="14"/>
        <v>475100075</v>
      </c>
      <c r="AG19" s="86">
        <v>2174835842</v>
      </c>
      <c r="AH19" s="86">
        <v>2214836201</v>
      </c>
      <c r="AI19" s="87">
        <v>2243791864</v>
      </c>
      <c r="AJ19" s="124">
        <f t="shared" si="15"/>
        <v>1.0130735008696925</v>
      </c>
      <c r="AK19" s="125">
        <f t="shared" si="16"/>
        <v>-0.047228479178834104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331296951</v>
      </c>
      <c r="E20" s="86">
        <v>40546000</v>
      </c>
      <c r="F20" s="87">
        <f t="shared" si="0"/>
        <v>371842951</v>
      </c>
      <c r="G20" s="85">
        <v>331296951</v>
      </c>
      <c r="H20" s="86">
        <v>40546000</v>
      </c>
      <c r="I20" s="87">
        <f t="shared" si="1"/>
        <v>371842951</v>
      </c>
      <c r="J20" s="85">
        <v>116758273</v>
      </c>
      <c r="K20" s="86">
        <v>13400162</v>
      </c>
      <c r="L20" s="86">
        <f t="shared" si="2"/>
        <v>130158435</v>
      </c>
      <c r="M20" s="104">
        <f t="shared" si="3"/>
        <v>0.3500360425011795</v>
      </c>
      <c r="N20" s="85">
        <v>122427247</v>
      </c>
      <c r="O20" s="86">
        <v>9785590</v>
      </c>
      <c r="P20" s="86">
        <f t="shared" si="4"/>
        <v>132212837</v>
      </c>
      <c r="Q20" s="104">
        <f t="shared" si="5"/>
        <v>0.35556096100366846</v>
      </c>
      <c r="R20" s="85">
        <v>102860020</v>
      </c>
      <c r="S20" s="86">
        <v>8586554</v>
      </c>
      <c r="T20" s="86">
        <f t="shared" si="6"/>
        <v>111446574</v>
      </c>
      <c r="U20" s="104">
        <f t="shared" si="7"/>
        <v>0.29971409623413836</v>
      </c>
      <c r="V20" s="85">
        <v>91988804</v>
      </c>
      <c r="W20" s="86">
        <v>13692201</v>
      </c>
      <c r="X20" s="86">
        <f t="shared" si="8"/>
        <v>105681005</v>
      </c>
      <c r="Y20" s="104">
        <f t="shared" si="9"/>
        <v>0.2842087088535396</v>
      </c>
      <c r="Z20" s="85">
        <f t="shared" si="10"/>
        <v>434034344</v>
      </c>
      <c r="AA20" s="86">
        <f t="shared" si="11"/>
        <v>45464507</v>
      </c>
      <c r="AB20" s="86">
        <f t="shared" si="12"/>
        <v>479498851</v>
      </c>
      <c r="AC20" s="104">
        <f t="shared" si="13"/>
        <v>1.289519808592526</v>
      </c>
      <c r="AD20" s="85">
        <v>63495752</v>
      </c>
      <c r="AE20" s="86">
        <v>16612443</v>
      </c>
      <c r="AF20" s="86">
        <f t="shared" si="14"/>
        <v>80108195</v>
      </c>
      <c r="AG20" s="86">
        <v>422986000</v>
      </c>
      <c r="AH20" s="86">
        <v>394391000</v>
      </c>
      <c r="AI20" s="87">
        <v>400710849</v>
      </c>
      <c r="AJ20" s="124">
        <f t="shared" si="15"/>
        <v>1.0160243235773636</v>
      </c>
      <c r="AK20" s="125">
        <f t="shared" si="16"/>
        <v>0.3192283885562519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122598000</v>
      </c>
      <c r="E21" s="86">
        <v>3250000</v>
      </c>
      <c r="F21" s="87">
        <f t="shared" si="0"/>
        <v>125848000</v>
      </c>
      <c r="G21" s="85">
        <v>123932000</v>
      </c>
      <c r="H21" s="86">
        <v>4745000</v>
      </c>
      <c r="I21" s="87">
        <f t="shared" si="1"/>
        <v>128677000</v>
      </c>
      <c r="J21" s="85">
        <v>52211781</v>
      </c>
      <c r="K21" s="86">
        <v>141617</v>
      </c>
      <c r="L21" s="86">
        <f t="shared" si="2"/>
        <v>52353398</v>
      </c>
      <c r="M21" s="104">
        <f t="shared" si="3"/>
        <v>0.41600500603903123</v>
      </c>
      <c r="N21" s="85">
        <v>6409929</v>
      </c>
      <c r="O21" s="86">
        <v>1037630</v>
      </c>
      <c r="P21" s="86">
        <f t="shared" si="4"/>
        <v>7447559</v>
      </c>
      <c r="Q21" s="104">
        <f t="shared" si="5"/>
        <v>0.05917900165278749</v>
      </c>
      <c r="R21" s="85">
        <v>31401104</v>
      </c>
      <c r="S21" s="86">
        <v>703887</v>
      </c>
      <c r="T21" s="86">
        <f t="shared" si="6"/>
        <v>32104991</v>
      </c>
      <c r="U21" s="104">
        <f t="shared" si="7"/>
        <v>0.2495006178260295</v>
      </c>
      <c r="V21" s="85">
        <v>4341571</v>
      </c>
      <c r="W21" s="86">
        <v>1626456</v>
      </c>
      <c r="X21" s="86">
        <f t="shared" si="8"/>
        <v>5968027</v>
      </c>
      <c r="Y21" s="104">
        <f t="shared" si="9"/>
        <v>0.046379904722677716</v>
      </c>
      <c r="Z21" s="85">
        <f t="shared" si="10"/>
        <v>94364385</v>
      </c>
      <c r="AA21" s="86">
        <f t="shared" si="11"/>
        <v>3509590</v>
      </c>
      <c r="AB21" s="86">
        <f t="shared" si="12"/>
        <v>97873975</v>
      </c>
      <c r="AC21" s="104">
        <f t="shared" si="13"/>
        <v>0.7606174763166689</v>
      </c>
      <c r="AD21" s="85">
        <v>2237584</v>
      </c>
      <c r="AE21" s="86">
        <v>689197</v>
      </c>
      <c r="AF21" s="86">
        <f t="shared" si="14"/>
        <v>2926781</v>
      </c>
      <c r="AG21" s="86">
        <v>119099900</v>
      </c>
      <c r="AH21" s="86">
        <v>124305757</v>
      </c>
      <c r="AI21" s="87">
        <v>158680094</v>
      </c>
      <c r="AJ21" s="124">
        <f t="shared" si="15"/>
        <v>1.2765305310839303</v>
      </c>
      <c r="AK21" s="125">
        <f t="shared" si="16"/>
        <v>1.0391095199811669</v>
      </c>
    </row>
    <row r="22" spans="1:37" ht="16.5">
      <c r="A22" s="65"/>
      <c r="B22" s="66" t="s">
        <v>200</v>
      </c>
      <c r="C22" s="67"/>
      <c r="D22" s="88">
        <f>SUM(D16:D21)</f>
        <v>3267269598</v>
      </c>
      <c r="E22" s="89">
        <f>SUM(E16:E21)</f>
        <v>400670585</v>
      </c>
      <c r="F22" s="90">
        <f t="shared" si="0"/>
        <v>3667940183</v>
      </c>
      <c r="G22" s="88">
        <f>SUM(G16:G21)</f>
        <v>3259507550</v>
      </c>
      <c r="H22" s="89">
        <f>SUM(H16:H21)</f>
        <v>385461450</v>
      </c>
      <c r="I22" s="90">
        <f t="shared" si="1"/>
        <v>3644969000</v>
      </c>
      <c r="J22" s="88">
        <f>SUM(J16:J21)</f>
        <v>1021373065</v>
      </c>
      <c r="K22" s="89">
        <f>SUM(K16:K21)</f>
        <v>71917291</v>
      </c>
      <c r="L22" s="89">
        <f t="shared" si="2"/>
        <v>1093290356</v>
      </c>
      <c r="M22" s="105">
        <f t="shared" si="3"/>
        <v>0.29806657182337154</v>
      </c>
      <c r="N22" s="88">
        <f>SUM(N16:N21)</f>
        <v>779976145</v>
      </c>
      <c r="O22" s="89">
        <f>SUM(O16:O21)</f>
        <v>80990109</v>
      </c>
      <c r="P22" s="89">
        <f t="shared" si="4"/>
        <v>860966254</v>
      </c>
      <c r="Q22" s="105">
        <f t="shared" si="5"/>
        <v>0.23472745220610922</v>
      </c>
      <c r="R22" s="88">
        <f>SUM(R16:R21)</f>
        <v>749371639</v>
      </c>
      <c r="S22" s="89">
        <f>SUM(S16:S21)</f>
        <v>48434709</v>
      </c>
      <c r="T22" s="89">
        <f t="shared" si="6"/>
        <v>797806348</v>
      </c>
      <c r="U22" s="105">
        <f t="shared" si="7"/>
        <v>0.21887877455199206</v>
      </c>
      <c r="V22" s="88">
        <f>SUM(V16:V21)</f>
        <v>573963308</v>
      </c>
      <c r="W22" s="89">
        <f>SUM(W16:W21)</f>
        <v>88887124</v>
      </c>
      <c r="X22" s="89">
        <f t="shared" si="8"/>
        <v>662850432</v>
      </c>
      <c r="Y22" s="105">
        <f t="shared" si="9"/>
        <v>0.1818535169983613</v>
      </c>
      <c r="Z22" s="88">
        <f t="shared" si="10"/>
        <v>3124684157</v>
      </c>
      <c r="AA22" s="89">
        <f t="shared" si="11"/>
        <v>290229233</v>
      </c>
      <c r="AB22" s="89">
        <f t="shared" si="12"/>
        <v>3414913390</v>
      </c>
      <c r="AC22" s="105">
        <f t="shared" si="13"/>
        <v>0.9368840695215789</v>
      </c>
      <c r="AD22" s="88">
        <f>SUM(AD16:AD21)</f>
        <v>568876681</v>
      </c>
      <c r="AE22" s="89">
        <f>SUM(AE16:AE21)</f>
        <v>97611156</v>
      </c>
      <c r="AF22" s="89">
        <f t="shared" si="14"/>
        <v>666487837</v>
      </c>
      <c r="AG22" s="89">
        <f>SUM(AG16:AG21)</f>
        <v>3307225835</v>
      </c>
      <c r="AH22" s="89">
        <f>SUM(AH16:AH21)</f>
        <v>3358327025</v>
      </c>
      <c r="AI22" s="90">
        <f>SUM(AI16:AI21)</f>
        <v>3503705622</v>
      </c>
      <c r="AJ22" s="126">
        <f t="shared" si="15"/>
        <v>1.0432889935726257</v>
      </c>
      <c r="AK22" s="127">
        <f t="shared" si="16"/>
        <v>-0.005457571463528432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408966802</v>
      </c>
      <c r="E23" s="86">
        <v>166241150</v>
      </c>
      <c r="F23" s="87">
        <f t="shared" si="0"/>
        <v>575207952</v>
      </c>
      <c r="G23" s="85">
        <v>417063362</v>
      </c>
      <c r="H23" s="86">
        <v>133755324</v>
      </c>
      <c r="I23" s="87">
        <f t="shared" si="1"/>
        <v>550818686</v>
      </c>
      <c r="J23" s="85">
        <v>137789384</v>
      </c>
      <c r="K23" s="86">
        <v>10122693</v>
      </c>
      <c r="L23" s="86">
        <f t="shared" si="2"/>
        <v>147912077</v>
      </c>
      <c r="M23" s="104">
        <f t="shared" si="3"/>
        <v>0.2571453966964629</v>
      </c>
      <c r="N23" s="85">
        <v>124205529</v>
      </c>
      <c r="O23" s="86">
        <v>18093087</v>
      </c>
      <c r="P23" s="86">
        <f t="shared" si="4"/>
        <v>142298616</v>
      </c>
      <c r="Q23" s="104">
        <f t="shared" si="5"/>
        <v>0.2473863852285547</v>
      </c>
      <c r="R23" s="85">
        <v>114621362</v>
      </c>
      <c r="S23" s="86">
        <v>13444825</v>
      </c>
      <c r="T23" s="86">
        <f t="shared" si="6"/>
        <v>128066187</v>
      </c>
      <c r="U23" s="104">
        <f t="shared" si="7"/>
        <v>0.2325015295505062</v>
      </c>
      <c r="V23" s="85">
        <v>68885520</v>
      </c>
      <c r="W23" s="86">
        <v>29149614</v>
      </c>
      <c r="X23" s="86">
        <f t="shared" si="8"/>
        <v>98035134</v>
      </c>
      <c r="Y23" s="104">
        <f t="shared" si="9"/>
        <v>0.17798077024569206</v>
      </c>
      <c r="Z23" s="85">
        <f t="shared" si="10"/>
        <v>445501795</v>
      </c>
      <c r="AA23" s="86">
        <f t="shared" si="11"/>
        <v>70810219</v>
      </c>
      <c r="AB23" s="86">
        <f t="shared" si="12"/>
        <v>516312014</v>
      </c>
      <c r="AC23" s="104">
        <f t="shared" si="13"/>
        <v>0.9373538464161689</v>
      </c>
      <c r="AD23" s="85">
        <v>67338892</v>
      </c>
      <c r="AE23" s="86">
        <v>36147756</v>
      </c>
      <c r="AF23" s="86">
        <f t="shared" si="14"/>
        <v>103486648</v>
      </c>
      <c r="AG23" s="86">
        <v>539701080</v>
      </c>
      <c r="AH23" s="86">
        <v>503680963</v>
      </c>
      <c r="AI23" s="87">
        <v>518438746</v>
      </c>
      <c r="AJ23" s="124">
        <f t="shared" si="15"/>
        <v>1.0292998625798768</v>
      </c>
      <c r="AK23" s="125">
        <f t="shared" si="16"/>
        <v>-0.05267842862201899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732157469</v>
      </c>
      <c r="E24" s="86">
        <v>69280515</v>
      </c>
      <c r="F24" s="87">
        <f t="shared" si="0"/>
        <v>801437984</v>
      </c>
      <c r="G24" s="85">
        <v>719442469</v>
      </c>
      <c r="H24" s="86">
        <v>72561000</v>
      </c>
      <c r="I24" s="87">
        <f t="shared" si="1"/>
        <v>792003469</v>
      </c>
      <c r="J24" s="85">
        <v>224406453</v>
      </c>
      <c r="K24" s="86">
        <v>15594985</v>
      </c>
      <c r="L24" s="86">
        <f t="shared" si="2"/>
        <v>240001438</v>
      </c>
      <c r="M24" s="104">
        <f t="shared" si="3"/>
        <v>0.2994635178159961</v>
      </c>
      <c r="N24" s="85">
        <v>170036739</v>
      </c>
      <c r="O24" s="86">
        <v>10734691</v>
      </c>
      <c r="P24" s="86">
        <f t="shared" si="4"/>
        <v>180771430</v>
      </c>
      <c r="Q24" s="104">
        <f t="shared" si="5"/>
        <v>0.22555884997834094</v>
      </c>
      <c r="R24" s="85">
        <v>156658096</v>
      </c>
      <c r="S24" s="86">
        <v>2814293</v>
      </c>
      <c r="T24" s="86">
        <f t="shared" si="6"/>
        <v>159472389</v>
      </c>
      <c r="U24" s="104">
        <f t="shared" si="7"/>
        <v>0.2013531445782089</v>
      </c>
      <c r="V24" s="85">
        <v>128115434</v>
      </c>
      <c r="W24" s="86">
        <v>21127328</v>
      </c>
      <c r="X24" s="86">
        <f t="shared" si="8"/>
        <v>149242762</v>
      </c>
      <c r="Y24" s="104">
        <f t="shared" si="9"/>
        <v>0.18843700544447994</v>
      </c>
      <c r="Z24" s="85">
        <f t="shared" si="10"/>
        <v>679216722</v>
      </c>
      <c r="AA24" s="86">
        <f t="shared" si="11"/>
        <v>50271297</v>
      </c>
      <c r="AB24" s="86">
        <f t="shared" si="12"/>
        <v>729488019</v>
      </c>
      <c r="AC24" s="104">
        <f t="shared" si="13"/>
        <v>0.9210666967419558</v>
      </c>
      <c r="AD24" s="85">
        <v>127946639</v>
      </c>
      <c r="AE24" s="86">
        <v>15252595</v>
      </c>
      <c r="AF24" s="86">
        <f t="shared" si="14"/>
        <v>143199234</v>
      </c>
      <c r="AG24" s="86">
        <v>784113349</v>
      </c>
      <c r="AH24" s="86">
        <v>784113349</v>
      </c>
      <c r="AI24" s="87">
        <v>699853236</v>
      </c>
      <c r="AJ24" s="124">
        <f t="shared" si="15"/>
        <v>0.892540902272026</v>
      </c>
      <c r="AK24" s="125">
        <f t="shared" si="16"/>
        <v>0.042203633575302435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303711672</v>
      </c>
      <c r="E25" s="86">
        <v>98761001</v>
      </c>
      <c r="F25" s="87">
        <f t="shared" si="0"/>
        <v>402472673</v>
      </c>
      <c r="G25" s="85">
        <v>308274138</v>
      </c>
      <c r="H25" s="86">
        <v>98761001</v>
      </c>
      <c r="I25" s="87">
        <f t="shared" si="1"/>
        <v>407035139</v>
      </c>
      <c r="J25" s="85">
        <v>94340906</v>
      </c>
      <c r="K25" s="86">
        <v>7487157</v>
      </c>
      <c r="L25" s="86">
        <f t="shared" si="2"/>
        <v>101828063</v>
      </c>
      <c r="M25" s="104">
        <f t="shared" si="3"/>
        <v>0.2530061537867442</v>
      </c>
      <c r="N25" s="85">
        <v>100035919</v>
      </c>
      <c r="O25" s="86">
        <v>7080613</v>
      </c>
      <c r="P25" s="86">
        <f t="shared" si="4"/>
        <v>107116532</v>
      </c>
      <c r="Q25" s="104">
        <f t="shared" si="5"/>
        <v>0.2661460993154186</v>
      </c>
      <c r="R25" s="85">
        <v>83381610</v>
      </c>
      <c r="S25" s="86">
        <v>4884806</v>
      </c>
      <c r="T25" s="86">
        <f t="shared" si="6"/>
        <v>88266416</v>
      </c>
      <c r="U25" s="104">
        <f t="shared" si="7"/>
        <v>0.2168520787095976</v>
      </c>
      <c r="V25" s="85">
        <v>57020356</v>
      </c>
      <c r="W25" s="86">
        <v>9657956</v>
      </c>
      <c r="X25" s="86">
        <f t="shared" si="8"/>
        <v>66678312</v>
      </c>
      <c r="Y25" s="104">
        <f t="shared" si="9"/>
        <v>0.1638146332127851</v>
      </c>
      <c r="Z25" s="85">
        <f t="shared" si="10"/>
        <v>334778791</v>
      </c>
      <c r="AA25" s="86">
        <f t="shared" si="11"/>
        <v>29110532</v>
      </c>
      <c r="AB25" s="86">
        <f t="shared" si="12"/>
        <v>363889323</v>
      </c>
      <c r="AC25" s="104">
        <f t="shared" si="13"/>
        <v>0.8939997757785723</v>
      </c>
      <c r="AD25" s="85">
        <v>108137035</v>
      </c>
      <c r="AE25" s="86">
        <v>9098909</v>
      </c>
      <c r="AF25" s="86">
        <f t="shared" si="14"/>
        <v>117235944</v>
      </c>
      <c r="AG25" s="86">
        <v>372023269</v>
      </c>
      <c r="AH25" s="86">
        <v>357305699</v>
      </c>
      <c r="AI25" s="87">
        <v>370883302</v>
      </c>
      <c r="AJ25" s="124">
        <f t="shared" si="15"/>
        <v>1.0379999620437064</v>
      </c>
      <c r="AK25" s="125">
        <f t="shared" si="16"/>
        <v>-0.4312468537806119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1710877936</v>
      </c>
      <c r="E26" s="86">
        <v>272431999</v>
      </c>
      <c r="F26" s="87">
        <f t="shared" si="0"/>
        <v>1983309935</v>
      </c>
      <c r="G26" s="85">
        <v>1710877936</v>
      </c>
      <c r="H26" s="86">
        <v>272431999</v>
      </c>
      <c r="I26" s="87">
        <f t="shared" si="1"/>
        <v>1983309935</v>
      </c>
      <c r="J26" s="85">
        <v>262498129</v>
      </c>
      <c r="K26" s="86">
        <v>12697374</v>
      </c>
      <c r="L26" s="86">
        <f t="shared" si="2"/>
        <v>275195503</v>
      </c>
      <c r="M26" s="104">
        <f t="shared" si="3"/>
        <v>0.1387556720931769</v>
      </c>
      <c r="N26" s="85">
        <v>274600603</v>
      </c>
      <c r="O26" s="86">
        <v>29174252</v>
      </c>
      <c r="P26" s="86">
        <f t="shared" si="4"/>
        <v>303774855</v>
      </c>
      <c r="Q26" s="104">
        <f t="shared" si="5"/>
        <v>0.153165599404916</v>
      </c>
      <c r="R26" s="85">
        <v>226780600</v>
      </c>
      <c r="S26" s="86">
        <v>43433678</v>
      </c>
      <c r="T26" s="86">
        <f t="shared" si="6"/>
        <v>270214278</v>
      </c>
      <c r="U26" s="104">
        <f t="shared" si="7"/>
        <v>0.13624410044615645</v>
      </c>
      <c r="V26" s="85">
        <v>468025402</v>
      </c>
      <c r="W26" s="86">
        <v>37045539</v>
      </c>
      <c r="X26" s="86">
        <f t="shared" si="8"/>
        <v>505070941</v>
      </c>
      <c r="Y26" s="104">
        <f t="shared" si="9"/>
        <v>0.25466062166425846</v>
      </c>
      <c r="Z26" s="85">
        <f t="shared" si="10"/>
        <v>1231904734</v>
      </c>
      <c r="AA26" s="86">
        <f t="shared" si="11"/>
        <v>122350843</v>
      </c>
      <c r="AB26" s="86">
        <f t="shared" si="12"/>
        <v>1354255577</v>
      </c>
      <c r="AC26" s="104">
        <f t="shared" si="13"/>
        <v>0.6828259936085078</v>
      </c>
      <c r="AD26" s="85">
        <v>175165764</v>
      </c>
      <c r="AE26" s="86">
        <v>91773837</v>
      </c>
      <c r="AF26" s="86">
        <f t="shared" si="14"/>
        <v>266939601</v>
      </c>
      <c r="AG26" s="86">
        <v>1885784778</v>
      </c>
      <c r="AH26" s="86">
        <v>1886025778</v>
      </c>
      <c r="AI26" s="87">
        <v>1433773557</v>
      </c>
      <c r="AJ26" s="124">
        <f t="shared" si="15"/>
        <v>0.760208886710137</v>
      </c>
      <c r="AK26" s="125">
        <f t="shared" si="16"/>
        <v>0.892079478308653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129037978</v>
      </c>
      <c r="E27" s="86">
        <v>84454002</v>
      </c>
      <c r="F27" s="87">
        <f t="shared" si="0"/>
        <v>213491980</v>
      </c>
      <c r="G27" s="85">
        <v>126800582</v>
      </c>
      <c r="H27" s="86">
        <v>84454002</v>
      </c>
      <c r="I27" s="87">
        <f t="shared" si="1"/>
        <v>211254584</v>
      </c>
      <c r="J27" s="85">
        <v>50942125</v>
      </c>
      <c r="K27" s="86">
        <v>23307546</v>
      </c>
      <c r="L27" s="86">
        <f t="shared" si="2"/>
        <v>74249671</v>
      </c>
      <c r="M27" s="104">
        <f t="shared" si="3"/>
        <v>0.3477866990600771</v>
      </c>
      <c r="N27" s="85">
        <v>15628203</v>
      </c>
      <c r="O27" s="86">
        <v>38833914</v>
      </c>
      <c r="P27" s="86">
        <f t="shared" si="4"/>
        <v>54462117</v>
      </c>
      <c r="Q27" s="104">
        <f t="shared" si="5"/>
        <v>0.25510146563819397</v>
      </c>
      <c r="R27" s="85">
        <v>12700368</v>
      </c>
      <c r="S27" s="86">
        <v>14782725</v>
      </c>
      <c r="T27" s="86">
        <f t="shared" si="6"/>
        <v>27483093</v>
      </c>
      <c r="U27" s="104">
        <f t="shared" si="7"/>
        <v>0.13009465867969047</v>
      </c>
      <c r="V27" s="85">
        <v>0</v>
      </c>
      <c r="W27" s="86">
        <v>1525920</v>
      </c>
      <c r="X27" s="86">
        <f t="shared" si="8"/>
        <v>1525920</v>
      </c>
      <c r="Y27" s="104">
        <f t="shared" si="9"/>
        <v>0.007223133203111938</v>
      </c>
      <c r="Z27" s="85">
        <f t="shared" si="10"/>
        <v>79270696</v>
      </c>
      <c r="AA27" s="86">
        <f t="shared" si="11"/>
        <v>78450105</v>
      </c>
      <c r="AB27" s="86">
        <f t="shared" si="12"/>
        <v>157720801</v>
      </c>
      <c r="AC27" s="104">
        <f t="shared" si="13"/>
        <v>0.7465911414258353</v>
      </c>
      <c r="AD27" s="85">
        <v>13669684</v>
      </c>
      <c r="AE27" s="86">
        <v>35204676</v>
      </c>
      <c r="AF27" s="86">
        <f t="shared" si="14"/>
        <v>48874360</v>
      </c>
      <c r="AG27" s="86">
        <v>173216457</v>
      </c>
      <c r="AH27" s="86">
        <v>177289332</v>
      </c>
      <c r="AI27" s="87">
        <v>192688017</v>
      </c>
      <c r="AJ27" s="124">
        <f t="shared" si="15"/>
        <v>1.0868562412993918</v>
      </c>
      <c r="AK27" s="125">
        <f t="shared" si="16"/>
        <v>-0.9687787216037202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232649849</v>
      </c>
      <c r="E28" s="86">
        <v>46964400</v>
      </c>
      <c r="F28" s="87">
        <f t="shared" si="0"/>
        <v>279614249</v>
      </c>
      <c r="G28" s="85">
        <v>232649849</v>
      </c>
      <c r="H28" s="86">
        <v>34914489</v>
      </c>
      <c r="I28" s="87">
        <f t="shared" si="1"/>
        <v>267564338</v>
      </c>
      <c r="J28" s="85">
        <v>57583481</v>
      </c>
      <c r="K28" s="86">
        <v>5027623</v>
      </c>
      <c r="L28" s="86">
        <f t="shared" si="2"/>
        <v>62611104</v>
      </c>
      <c r="M28" s="104">
        <f t="shared" si="3"/>
        <v>0.22391957571518467</v>
      </c>
      <c r="N28" s="85">
        <v>49532865</v>
      </c>
      <c r="O28" s="86">
        <v>7884985</v>
      </c>
      <c r="P28" s="86">
        <f t="shared" si="4"/>
        <v>57417850</v>
      </c>
      <c r="Q28" s="104">
        <f t="shared" si="5"/>
        <v>0.2053466524161292</v>
      </c>
      <c r="R28" s="85">
        <v>53493785</v>
      </c>
      <c r="S28" s="86">
        <v>6379455</v>
      </c>
      <c r="T28" s="86">
        <f t="shared" si="6"/>
        <v>59873240</v>
      </c>
      <c r="U28" s="104">
        <f t="shared" si="7"/>
        <v>0.2237713756905825</v>
      </c>
      <c r="V28" s="85">
        <v>40681984</v>
      </c>
      <c r="W28" s="86">
        <v>17028404</v>
      </c>
      <c r="X28" s="86">
        <f t="shared" si="8"/>
        <v>57710388</v>
      </c>
      <c r="Y28" s="104">
        <f t="shared" si="9"/>
        <v>0.2156878918594899</v>
      </c>
      <c r="Z28" s="85">
        <f t="shared" si="10"/>
        <v>201292115</v>
      </c>
      <c r="AA28" s="86">
        <f t="shared" si="11"/>
        <v>36320467</v>
      </c>
      <c r="AB28" s="86">
        <f t="shared" si="12"/>
        <v>237612582</v>
      </c>
      <c r="AC28" s="104">
        <f t="shared" si="13"/>
        <v>0.8880577425830194</v>
      </c>
      <c r="AD28" s="85">
        <v>64885086</v>
      </c>
      <c r="AE28" s="86">
        <v>10207208</v>
      </c>
      <c r="AF28" s="86">
        <f t="shared" si="14"/>
        <v>75092294</v>
      </c>
      <c r="AG28" s="86">
        <v>266416851</v>
      </c>
      <c r="AH28" s="86">
        <v>260195389</v>
      </c>
      <c r="AI28" s="87">
        <v>261419063</v>
      </c>
      <c r="AJ28" s="124">
        <f t="shared" si="15"/>
        <v>1.004702904247085</v>
      </c>
      <c r="AK28" s="125">
        <f t="shared" si="16"/>
        <v>-0.2314738979741383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219773586</v>
      </c>
      <c r="E29" s="86">
        <v>241500</v>
      </c>
      <c r="F29" s="87">
        <f t="shared" si="0"/>
        <v>220015086</v>
      </c>
      <c r="G29" s="85">
        <v>122148797</v>
      </c>
      <c r="H29" s="86">
        <v>467433</v>
      </c>
      <c r="I29" s="87">
        <f t="shared" si="1"/>
        <v>122616230</v>
      </c>
      <c r="J29" s="85">
        <v>48787467</v>
      </c>
      <c r="K29" s="86">
        <v>0</v>
      </c>
      <c r="L29" s="86">
        <f t="shared" si="2"/>
        <v>48787467</v>
      </c>
      <c r="M29" s="104">
        <f t="shared" si="3"/>
        <v>0.22174600790783955</v>
      </c>
      <c r="N29" s="85">
        <v>37228235</v>
      </c>
      <c r="O29" s="86">
        <v>7500</v>
      </c>
      <c r="P29" s="86">
        <f t="shared" si="4"/>
        <v>37235735</v>
      </c>
      <c r="Q29" s="104">
        <f t="shared" si="5"/>
        <v>0.16924173554171645</v>
      </c>
      <c r="R29" s="85">
        <v>29015413</v>
      </c>
      <c r="S29" s="86">
        <v>0</v>
      </c>
      <c r="T29" s="86">
        <f t="shared" si="6"/>
        <v>29015413</v>
      </c>
      <c r="U29" s="104">
        <f t="shared" si="7"/>
        <v>0.23663599019477274</v>
      </c>
      <c r="V29" s="85">
        <v>4273555</v>
      </c>
      <c r="W29" s="86">
        <v>0</v>
      </c>
      <c r="X29" s="86">
        <f t="shared" si="8"/>
        <v>4273555</v>
      </c>
      <c r="Y29" s="104">
        <f t="shared" si="9"/>
        <v>0.03485309408061233</v>
      </c>
      <c r="Z29" s="85">
        <f t="shared" si="10"/>
        <v>119304670</v>
      </c>
      <c r="AA29" s="86">
        <f t="shared" si="11"/>
        <v>7500</v>
      </c>
      <c r="AB29" s="86">
        <f t="shared" si="12"/>
        <v>119312170</v>
      </c>
      <c r="AC29" s="104">
        <f t="shared" si="13"/>
        <v>0.9730536487706399</v>
      </c>
      <c r="AD29" s="85">
        <v>279264</v>
      </c>
      <c r="AE29" s="86">
        <v>1896979</v>
      </c>
      <c r="AF29" s="86">
        <f t="shared" si="14"/>
        <v>2176243</v>
      </c>
      <c r="AG29" s="86">
        <v>109528254</v>
      </c>
      <c r="AH29" s="86">
        <v>112145660</v>
      </c>
      <c r="AI29" s="87">
        <v>108063342</v>
      </c>
      <c r="AJ29" s="124">
        <f t="shared" si="15"/>
        <v>0.9635980741474971</v>
      </c>
      <c r="AK29" s="125">
        <f t="shared" si="16"/>
        <v>0.9637306128038092</v>
      </c>
    </row>
    <row r="30" spans="1:37" ht="16.5">
      <c r="A30" s="65"/>
      <c r="B30" s="66" t="s">
        <v>215</v>
      </c>
      <c r="C30" s="67"/>
      <c r="D30" s="88">
        <f>SUM(D23:D29)</f>
        <v>3737175292</v>
      </c>
      <c r="E30" s="89">
        <f>SUM(E23:E29)</f>
        <v>738374567</v>
      </c>
      <c r="F30" s="90">
        <f t="shared" si="0"/>
        <v>4475549859</v>
      </c>
      <c r="G30" s="88">
        <f>SUM(G23:G29)</f>
        <v>3637257133</v>
      </c>
      <c r="H30" s="89">
        <f>SUM(H23:H29)</f>
        <v>697345248</v>
      </c>
      <c r="I30" s="90">
        <f t="shared" si="1"/>
        <v>4334602381</v>
      </c>
      <c r="J30" s="88">
        <f>SUM(J23:J29)</f>
        <v>876347945</v>
      </c>
      <c r="K30" s="89">
        <f>SUM(K23:K29)</f>
        <v>74237378</v>
      </c>
      <c r="L30" s="89">
        <f t="shared" si="2"/>
        <v>950585323</v>
      </c>
      <c r="M30" s="105">
        <f t="shared" si="3"/>
        <v>0.21239520348286214</v>
      </c>
      <c r="N30" s="88">
        <f>SUM(N23:N29)</f>
        <v>771268093</v>
      </c>
      <c r="O30" s="89">
        <f>SUM(O23:O29)</f>
        <v>111809042</v>
      </c>
      <c r="P30" s="89">
        <f t="shared" si="4"/>
        <v>883077135</v>
      </c>
      <c r="Q30" s="105">
        <f t="shared" si="5"/>
        <v>0.197311428276058</v>
      </c>
      <c r="R30" s="88">
        <f>SUM(R23:R29)</f>
        <v>676651234</v>
      </c>
      <c r="S30" s="89">
        <f>SUM(S23:S29)</f>
        <v>85739782</v>
      </c>
      <c r="T30" s="89">
        <f t="shared" si="6"/>
        <v>762391016</v>
      </c>
      <c r="U30" s="105">
        <f t="shared" si="7"/>
        <v>0.17588487916257617</v>
      </c>
      <c r="V30" s="88">
        <f>SUM(V23:V29)</f>
        <v>767002251</v>
      </c>
      <c r="W30" s="89">
        <f>SUM(W23:W29)</f>
        <v>115534761</v>
      </c>
      <c r="X30" s="89">
        <f t="shared" si="8"/>
        <v>882537012</v>
      </c>
      <c r="Y30" s="105">
        <f t="shared" si="9"/>
        <v>0.20360276085955484</v>
      </c>
      <c r="Z30" s="88">
        <f t="shared" si="10"/>
        <v>3091269523</v>
      </c>
      <c r="AA30" s="89">
        <f t="shared" si="11"/>
        <v>387320963</v>
      </c>
      <c r="AB30" s="89">
        <f t="shared" si="12"/>
        <v>3478590486</v>
      </c>
      <c r="AC30" s="105">
        <f t="shared" si="13"/>
        <v>0.8025166278798295</v>
      </c>
      <c r="AD30" s="88">
        <f>SUM(AD23:AD29)</f>
        <v>557422364</v>
      </c>
      <c r="AE30" s="89">
        <f>SUM(AE23:AE29)</f>
        <v>199581960</v>
      </c>
      <c r="AF30" s="89">
        <f t="shared" si="14"/>
        <v>757004324</v>
      </c>
      <c r="AG30" s="89">
        <f>SUM(AG23:AG29)</f>
        <v>4130784038</v>
      </c>
      <c r="AH30" s="89">
        <f>SUM(AH23:AH29)</f>
        <v>4080756170</v>
      </c>
      <c r="AI30" s="90">
        <f>SUM(AI23:AI29)</f>
        <v>3585119263</v>
      </c>
      <c r="AJ30" s="126">
        <f t="shared" si="15"/>
        <v>0.8785428762826571</v>
      </c>
      <c r="AK30" s="127">
        <f t="shared" si="16"/>
        <v>0.16582823112117384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785431602</v>
      </c>
      <c r="E31" s="86">
        <v>76152742</v>
      </c>
      <c r="F31" s="87">
        <f t="shared" si="0"/>
        <v>861584344</v>
      </c>
      <c r="G31" s="85">
        <v>742047826</v>
      </c>
      <c r="H31" s="86">
        <v>79188000</v>
      </c>
      <c r="I31" s="87">
        <f t="shared" si="1"/>
        <v>821235826</v>
      </c>
      <c r="J31" s="85">
        <v>208355275</v>
      </c>
      <c r="K31" s="86">
        <v>7618224</v>
      </c>
      <c r="L31" s="86">
        <f t="shared" si="2"/>
        <v>215973499</v>
      </c>
      <c r="M31" s="104">
        <f t="shared" si="3"/>
        <v>0.2506701758266861</v>
      </c>
      <c r="N31" s="85">
        <v>176054596</v>
      </c>
      <c r="O31" s="86">
        <v>23917498</v>
      </c>
      <c r="P31" s="86">
        <f t="shared" si="4"/>
        <v>199972094</v>
      </c>
      <c r="Q31" s="104">
        <f t="shared" si="5"/>
        <v>0.23209810553382107</v>
      </c>
      <c r="R31" s="85">
        <v>163805730</v>
      </c>
      <c r="S31" s="86">
        <v>11200868</v>
      </c>
      <c r="T31" s="86">
        <f t="shared" si="6"/>
        <v>175006598</v>
      </c>
      <c r="U31" s="104">
        <f t="shared" si="7"/>
        <v>0.21310151415630033</v>
      </c>
      <c r="V31" s="85">
        <v>58190134</v>
      </c>
      <c r="W31" s="86">
        <v>20353631</v>
      </c>
      <c r="X31" s="86">
        <f t="shared" si="8"/>
        <v>78543765</v>
      </c>
      <c r="Y31" s="104">
        <f t="shared" si="9"/>
        <v>0.09564093834357391</v>
      </c>
      <c r="Z31" s="85">
        <f t="shared" si="10"/>
        <v>606405735</v>
      </c>
      <c r="AA31" s="86">
        <f t="shared" si="11"/>
        <v>63090221</v>
      </c>
      <c r="AB31" s="86">
        <f t="shared" si="12"/>
        <v>669495956</v>
      </c>
      <c r="AC31" s="104">
        <f t="shared" si="13"/>
        <v>0.8152298460491176</v>
      </c>
      <c r="AD31" s="85">
        <v>133534936</v>
      </c>
      <c r="AE31" s="86">
        <v>16330613</v>
      </c>
      <c r="AF31" s="86">
        <f t="shared" si="14"/>
        <v>149865549</v>
      </c>
      <c r="AG31" s="86">
        <v>839260074</v>
      </c>
      <c r="AH31" s="86">
        <v>810898000</v>
      </c>
      <c r="AI31" s="87">
        <v>773691178</v>
      </c>
      <c r="AJ31" s="124">
        <f t="shared" si="15"/>
        <v>0.9541165202035274</v>
      </c>
      <c r="AK31" s="125">
        <f t="shared" si="16"/>
        <v>-0.47590513280673996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684169833</v>
      </c>
      <c r="E32" s="86">
        <v>90078001</v>
      </c>
      <c r="F32" s="87">
        <f t="shared" si="0"/>
        <v>774247834</v>
      </c>
      <c r="G32" s="85">
        <v>618789866</v>
      </c>
      <c r="H32" s="86">
        <v>125048001</v>
      </c>
      <c r="I32" s="87">
        <f t="shared" si="1"/>
        <v>743837867</v>
      </c>
      <c r="J32" s="85">
        <v>187147940</v>
      </c>
      <c r="K32" s="86">
        <v>7243558</v>
      </c>
      <c r="L32" s="86">
        <f t="shared" si="2"/>
        <v>194391498</v>
      </c>
      <c r="M32" s="104">
        <f t="shared" si="3"/>
        <v>0.2510714133944868</v>
      </c>
      <c r="N32" s="85">
        <v>142171678</v>
      </c>
      <c r="O32" s="86">
        <v>16187341</v>
      </c>
      <c r="P32" s="86">
        <f t="shared" si="4"/>
        <v>158359019</v>
      </c>
      <c r="Q32" s="104">
        <f t="shared" si="5"/>
        <v>0.20453272459526184</v>
      </c>
      <c r="R32" s="85">
        <v>153385359</v>
      </c>
      <c r="S32" s="86">
        <v>27035666</v>
      </c>
      <c r="T32" s="86">
        <f t="shared" si="6"/>
        <v>180421025</v>
      </c>
      <c r="U32" s="104">
        <f t="shared" si="7"/>
        <v>0.24255423527665068</v>
      </c>
      <c r="V32" s="85">
        <v>65619114</v>
      </c>
      <c r="W32" s="86">
        <v>24649272</v>
      </c>
      <c r="X32" s="86">
        <f t="shared" si="8"/>
        <v>90268386</v>
      </c>
      <c r="Y32" s="104">
        <f t="shared" si="9"/>
        <v>0.121354921555775</v>
      </c>
      <c r="Z32" s="85">
        <f t="shared" si="10"/>
        <v>548324091</v>
      </c>
      <c r="AA32" s="86">
        <f t="shared" si="11"/>
        <v>75115837</v>
      </c>
      <c r="AB32" s="86">
        <f t="shared" si="12"/>
        <v>623439928</v>
      </c>
      <c r="AC32" s="104">
        <f t="shared" si="13"/>
        <v>0.8381395404275647</v>
      </c>
      <c r="AD32" s="85">
        <v>99091128</v>
      </c>
      <c r="AE32" s="86">
        <v>16829560</v>
      </c>
      <c r="AF32" s="86">
        <f t="shared" si="14"/>
        <v>115920688</v>
      </c>
      <c r="AG32" s="86">
        <v>677879476</v>
      </c>
      <c r="AH32" s="86">
        <v>756541009</v>
      </c>
      <c r="AI32" s="87">
        <v>638132183</v>
      </c>
      <c r="AJ32" s="124">
        <f t="shared" si="15"/>
        <v>0.843486572979681</v>
      </c>
      <c r="AK32" s="125">
        <f t="shared" si="16"/>
        <v>-0.22129183705327904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1088937480</v>
      </c>
      <c r="E33" s="86">
        <v>166156660</v>
      </c>
      <c r="F33" s="87">
        <f t="shared" si="0"/>
        <v>1255094140</v>
      </c>
      <c r="G33" s="85">
        <v>1019362950</v>
      </c>
      <c r="H33" s="86">
        <v>170745790</v>
      </c>
      <c r="I33" s="87">
        <f t="shared" si="1"/>
        <v>1190108740</v>
      </c>
      <c r="J33" s="85">
        <v>261204598</v>
      </c>
      <c r="K33" s="86">
        <v>10706501</v>
      </c>
      <c r="L33" s="86">
        <f t="shared" si="2"/>
        <v>271911099</v>
      </c>
      <c r="M33" s="104">
        <f t="shared" si="3"/>
        <v>0.2166459792410472</v>
      </c>
      <c r="N33" s="85">
        <v>251657988</v>
      </c>
      <c r="O33" s="86">
        <v>12621775</v>
      </c>
      <c r="P33" s="86">
        <f t="shared" si="4"/>
        <v>264279763</v>
      </c>
      <c r="Q33" s="104">
        <f t="shared" si="5"/>
        <v>0.2105656895187161</v>
      </c>
      <c r="R33" s="85">
        <v>241520527</v>
      </c>
      <c r="S33" s="86">
        <v>17018352</v>
      </c>
      <c r="T33" s="86">
        <f t="shared" si="6"/>
        <v>258538879</v>
      </c>
      <c r="U33" s="104">
        <f t="shared" si="7"/>
        <v>0.21723971122168215</v>
      </c>
      <c r="V33" s="85">
        <v>188862132</v>
      </c>
      <c r="W33" s="86">
        <v>45518215</v>
      </c>
      <c r="X33" s="86">
        <f t="shared" si="8"/>
        <v>234380347</v>
      </c>
      <c r="Y33" s="104">
        <f t="shared" si="9"/>
        <v>0.19694027875133494</v>
      </c>
      <c r="Z33" s="85">
        <f t="shared" si="10"/>
        <v>943245245</v>
      </c>
      <c r="AA33" s="86">
        <f t="shared" si="11"/>
        <v>85864843</v>
      </c>
      <c r="AB33" s="86">
        <f t="shared" si="12"/>
        <v>1029110088</v>
      </c>
      <c r="AC33" s="104">
        <f t="shared" si="13"/>
        <v>0.864719376819298</v>
      </c>
      <c r="AD33" s="85">
        <v>150913852</v>
      </c>
      <c r="AE33" s="86">
        <v>18588495</v>
      </c>
      <c r="AF33" s="86">
        <f t="shared" si="14"/>
        <v>169502347</v>
      </c>
      <c r="AG33" s="86">
        <v>1093551830</v>
      </c>
      <c r="AH33" s="86">
        <v>1108995070</v>
      </c>
      <c r="AI33" s="87">
        <v>916182362</v>
      </c>
      <c r="AJ33" s="124">
        <f t="shared" si="15"/>
        <v>0.8261374525316871</v>
      </c>
      <c r="AK33" s="125">
        <f t="shared" si="16"/>
        <v>0.38275576207803197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203129305</v>
      </c>
      <c r="E34" s="86">
        <v>33091914</v>
      </c>
      <c r="F34" s="87">
        <f t="shared" si="0"/>
        <v>236221219</v>
      </c>
      <c r="G34" s="85">
        <v>200654344</v>
      </c>
      <c r="H34" s="86">
        <v>33341913</v>
      </c>
      <c r="I34" s="87">
        <f t="shared" si="1"/>
        <v>233996257</v>
      </c>
      <c r="J34" s="85">
        <v>65837582</v>
      </c>
      <c r="K34" s="86">
        <v>0</v>
      </c>
      <c r="L34" s="86">
        <f t="shared" si="2"/>
        <v>65837582</v>
      </c>
      <c r="M34" s="104">
        <f t="shared" si="3"/>
        <v>0.27871154961739486</v>
      </c>
      <c r="N34" s="85">
        <v>53054426</v>
      </c>
      <c r="O34" s="86">
        <v>56623</v>
      </c>
      <c r="P34" s="86">
        <f t="shared" si="4"/>
        <v>53111049</v>
      </c>
      <c r="Q34" s="104">
        <f t="shared" si="5"/>
        <v>0.2248360635206103</v>
      </c>
      <c r="R34" s="85">
        <v>50022240</v>
      </c>
      <c r="S34" s="86">
        <v>0</v>
      </c>
      <c r="T34" s="86">
        <f t="shared" si="6"/>
        <v>50022240</v>
      </c>
      <c r="U34" s="104">
        <f t="shared" si="7"/>
        <v>0.2137736758755077</v>
      </c>
      <c r="V34" s="85">
        <v>24648216</v>
      </c>
      <c r="W34" s="86">
        <v>123079</v>
      </c>
      <c r="X34" s="86">
        <f t="shared" si="8"/>
        <v>24771295</v>
      </c>
      <c r="Y34" s="104">
        <f t="shared" si="9"/>
        <v>0.10586192838118774</v>
      </c>
      <c r="Z34" s="85">
        <f t="shared" si="10"/>
        <v>193562464</v>
      </c>
      <c r="AA34" s="86">
        <f t="shared" si="11"/>
        <v>179702</v>
      </c>
      <c r="AB34" s="86">
        <f t="shared" si="12"/>
        <v>193742166</v>
      </c>
      <c r="AC34" s="104">
        <f t="shared" si="13"/>
        <v>0.8279712183601295</v>
      </c>
      <c r="AD34" s="85">
        <v>30466128</v>
      </c>
      <c r="AE34" s="86">
        <v>0</v>
      </c>
      <c r="AF34" s="86">
        <f t="shared" si="14"/>
        <v>30466128</v>
      </c>
      <c r="AG34" s="86">
        <v>237724631</v>
      </c>
      <c r="AH34" s="86">
        <v>243124631</v>
      </c>
      <c r="AI34" s="87">
        <v>173794568</v>
      </c>
      <c r="AJ34" s="124">
        <f t="shared" si="15"/>
        <v>0.7148373543444062</v>
      </c>
      <c r="AK34" s="125">
        <f t="shared" si="16"/>
        <v>-0.1869234252544334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152286000</v>
      </c>
      <c r="E35" s="86">
        <v>2915000</v>
      </c>
      <c r="F35" s="87">
        <f t="shared" si="0"/>
        <v>155201000</v>
      </c>
      <c r="G35" s="85">
        <v>152286000</v>
      </c>
      <c r="H35" s="86">
        <v>2915000</v>
      </c>
      <c r="I35" s="87">
        <f t="shared" si="1"/>
        <v>155201000</v>
      </c>
      <c r="J35" s="85">
        <v>123421794</v>
      </c>
      <c r="K35" s="86">
        <v>0</v>
      </c>
      <c r="L35" s="86">
        <f t="shared" si="2"/>
        <v>123421794</v>
      </c>
      <c r="M35" s="104">
        <f t="shared" si="3"/>
        <v>0.7952383940825124</v>
      </c>
      <c r="N35" s="85">
        <v>571771</v>
      </c>
      <c r="O35" s="86">
        <v>30019</v>
      </c>
      <c r="P35" s="86">
        <f t="shared" si="4"/>
        <v>601790</v>
      </c>
      <c r="Q35" s="104">
        <f t="shared" si="5"/>
        <v>0.0038774879027841315</v>
      </c>
      <c r="R35" s="85">
        <v>1328443</v>
      </c>
      <c r="S35" s="86">
        <v>178536</v>
      </c>
      <c r="T35" s="86">
        <f t="shared" si="6"/>
        <v>1506979</v>
      </c>
      <c r="U35" s="104">
        <f t="shared" si="7"/>
        <v>0.009709853673623236</v>
      </c>
      <c r="V35" s="85">
        <v>4857504</v>
      </c>
      <c r="W35" s="86">
        <v>253286</v>
      </c>
      <c r="X35" s="86">
        <f t="shared" si="8"/>
        <v>5110790</v>
      </c>
      <c r="Y35" s="104">
        <f t="shared" si="9"/>
        <v>0.03293013575943454</v>
      </c>
      <c r="Z35" s="85">
        <f t="shared" si="10"/>
        <v>130179512</v>
      </c>
      <c r="AA35" s="86">
        <f t="shared" si="11"/>
        <v>461841</v>
      </c>
      <c r="AB35" s="86">
        <f t="shared" si="12"/>
        <v>130641353</v>
      </c>
      <c r="AC35" s="104">
        <f t="shared" si="13"/>
        <v>0.8417558714183543</v>
      </c>
      <c r="AD35" s="85">
        <v>759184</v>
      </c>
      <c r="AE35" s="86">
        <v>804970</v>
      </c>
      <c r="AF35" s="86">
        <f t="shared" si="14"/>
        <v>1564154</v>
      </c>
      <c r="AG35" s="86">
        <v>152877000</v>
      </c>
      <c r="AH35" s="86">
        <v>154807792</v>
      </c>
      <c r="AI35" s="87">
        <v>152679951</v>
      </c>
      <c r="AJ35" s="124">
        <f t="shared" si="15"/>
        <v>0.986254948975695</v>
      </c>
      <c r="AK35" s="125">
        <f t="shared" si="16"/>
        <v>2.2674468115032154</v>
      </c>
    </row>
    <row r="36" spans="1:37" ht="16.5">
      <c r="A36" s="65"/>
      <c r="B36" s="66" t="s">
        <v>226</v>
      </c>
      <c r="C36" s="67"/>
      <c r="D36" s="88">
        <f>SUM(D31:D35)</f>
        <v>2913954220</v>
      </c>
      <c r="E36" s="89">
        <f>SUM(E31:E35)</f>
        <v>368394317</v>
      </c>
      <c r="F36" s="90">
        <f t="shared" si="0"/>
        <v>3282348537</v>
      </c>
      <c r="G36" s="88">
        <f>SUM(G31:G35)</f>
        <v>2733140986</v>
      </c>
      <c r="H36" s="89">
        <f>SUM(H31:H35)</f>
        <v>411238704</v>
      </c>
      <c r="I36" s="90">
        <f t="shared" si="1"/>
        <v>3144379690</v>
      </c>
      <c r="J36" s="88">
        <f>SUM(J31:J35)</f>
        <v>845967189</v>
      </c>
      <c r="K36" s="89">
        <f>SUM(K31:K35)</f>
        <v>25568283</v>
      </c>
      <c r="L36" s="89">
        <f t="shared" si="2"/>
        <v>871535472</v>
      </c>
      <c r="M36" s="105">
        <f t="shared" si="3"/>
        <v>0.26552191584034696</v>
      </c>
      <c r="N36" s="88">
        <f>SUM(N31:N35)</f>
        <v>623510459</v>
      </c>
      <c r="O36" s="89">
        <f>SUM(O31:O35)</f>
        <v>52813256</v>
      </c>
      <c r="P36" s="89">
        <f t="shared" si="4"/>
        <v>676323715</v>
      </c>
      <c r="Q36" s="105">
        <f t="shared" si="5"/>
        <v>0.2060487201088481</v>
      </c>
      <c r="R36" s="88">
        <f>SUM(R31:R35)</f>
        <v>610062299</v>
      </c>
      <c r="S36" s="89">
        <f>SUM(S31:S35)</f>
        <v>55433422</v>
      </c>
      <c r="T36" s="89">
        <f t="shared" si="6"/>
        <v>665495721</v>
      </c>
      <c r="U36" s="105">
        <f t="shared" si="7"/>
        <v>0.21164610721677826</v>
      </c>
      <c r="V36" s="88">
        <f>SUM(V31:V35)</f>
        <v>342177100</v>
      </c>
      <c r="W36" s="89">
        <f>SUM(W31:W35)</f>
        <v>90897483</v>
      </c>
      <c r="X36" s="89">
        <f t="shared" si="8"/>
        <v>433074583</v>
      </c>
      <c r="Y36" s="105">
        <f t="shared" si="9"/>
        <v>0.13772973549514309</v>
      </c>
      <c r="Z36" s="88">
        <f t="shared" si="10"/>
        <v>2421717047</v>
      </c>
      <c r="AA36" s="89">
        <f t="shared" si="11"/>
        <v>224712444</v>
      </c>
      <c r="AB36" s="89">
        <f t="shared" si="12"/>
        <v>2646429491</v>
      </c>
      <c r="AC36" s="105">
        <f t="shared" si="13"/>
        <v>0.8416380182763488</v>
      </c>
      <c r="AD36" s="88">
        <f>SUM(AD31:AD35)</f>
        <v>414765228</v>
      </c>
      <c r="AE36" s="89">
        <f>SUM(AE31:AE35)</f>
        <v>52553638</v>
      </c>
      <c r="AF36" s="89">
        <f t="shared" si="14"/>
        <v>467318866</v>
      </c>
      <c r="AG36" s="89">
        <f>SUM(AG31:AG35)</f>
        <v>3001293011</v>
      </c>
      <c r="AH36" s="89">
        <f>SUM(AH31:AH35)</f>
        <v>3074366502</v>
      </c>
      <c r="AI36" s="90">
        <f>SUM(AI31:AI35)</f>
        <v>2654480242</v>
      </c>
      <c r="AJ36" s="126">
        <f t="shared" si="15"/>
        <v>0.8634234858703909</v>
      </c>
      <c r="AK36" s="127">
        <f t="shared" si="16"/>
        <v>-0.07327819502155519</v>
      </c>
    </row>
    <row r="37" spans="1:37" ht="16.5">
      <c r="A37" s="68"/>
      <c r="B37" s="69" t="s">
        <v>227</v>
      </c>
      <c r="C37" s="70"/>
      <c r="D37" s="91">
        <f>SUM(D9,D11:D14,D16:D21,D23:D29,D31:D35)</f>
        <v>16800636009</v>
      </c>
      <c r="E37" s="92">
        <f>SUM(E9,E11:E14,E16:E21,E23:E29,E31:E35)</f>
        <v>2821395374</v>
      </c>
      <c r="F37" s="93">
        <f t="shared" si="0"/>
        <v>19622031383</v>
      </c>
      <c r="G37" s="91">
        <f>SUM(G9,G11:G14,G16:G21,G23:G29,G31:G35)</f>
        <v>16406208551</v>
      </c>
      <c r="H37" s="92">
        <f>SUM(H9,H11:H14,H16:H21,H23:H29,H31:H35)</f>
        <v>2902269006</v>
      </c>
      <c r="I37" s="93">
        <f t="shared" si="1"/>
        <v>19308477557</v>
      </c>
      <c r="J37" s="91">
        <f>SUM(J9,J11:J14,J16:J21,J23:J29,J31:J35)</f>
        <v>4061879045</v>
      </c>
      <c r="K37" s="92">
        <f>SUM(K9,K11:K14,K16:K21,K23:K29,K31:K35)</f>
        <v>313753033</v>
      </c>
      <c r="L37" s="92">
        <f t="shared" si="2"/>
        <v>4375632078</v>
      </c>
      <c r="M37" s="106">
        <f t="shared" si="3"/>
        <v>0.2229958760432383</v>
      </c>
      <c r="N37" s="91">
        <f>SUM(N9,N11:N14,N16:N21,N23:N29,N31:N35)</f>
        <v>3748660476</v>
      </c>
      <c r="O37" s="92">
        <f>SUM(O9,O11:O14,O16:O21,O23:O29,O31:O35)</f>
        <v>529782064</v>
      </c>
      <c r="P37" s="92">
        <f t="shared" si="4"/>
        <v>4278442540</v>
      </c>
      <c r="Q37" s="106">
        <f t="shared" si="5"/>
        <v>0.21804279365829204</v>
      </c>
      <c r="R37" s="91">
        <f>SUM(R9,R11:R14,R16:R21,R23:R29,R31:R35)</f>
        <v>3454785756</v>
      </c>
      <c r="S37" s="92">
        <f>SUM(S9,S11:S14,S16:S21,S23:S29,S31:S35)</f>
        <v>357214609</v>
      </c>
      <c r="T37" s="92">
        <f t="shared" si="6"/>
        <v>3812000365</v>
      </c>
      <c r="U37" s="106">
        <f t="shared" si="7"/>
        <v>0.19742625247105597</v>
      </c>
      <c r="V37" s="91">
        <f>SUM(V9,V11:V14,V16:V21,V23:V29,V31:V35)</f>
        <v>2583971159</v>
      </c>
      <c r="W37" s="92">
        <f>SUM(W9,W11:W14,W16:W21,W23:W29,W31:W35)</f>
        <v>460019525</v>
      </c>
      <c r="X37" s="92">
        <f t="shared" si="8"/>
        <v>3043990684</v>
      </c>
      <c r="Y37" s="106">
        <f t="shared" si="9"/>
        <v>0.1576504763264697</v>
      </c>
      <c r="Z37" s="91">
        <f t="shared" si="10"/>
        <v>13849296436</v>
      </c>
      <c r="AA37" s="92">
        <f t="shared" si="11"/>
        <v>1660769231</v>
      </c>
      <c r="AB37" s="92">
        <f t="shared" si="12"/>
        <v>15510065667</v>
      </c>
      <c r="AC37" s="106">
        <f t="shared" si="13"/>
        <v>0.8032775044647193</v>
      </c>
      <c r="AD37" s="91">
        <f>SUM(AD9,AD11:AD14,AD16:AD21,AD23:AD29,AD31:AD35)</f>
        <v>2839649418</v>
      </c>
      <c r="AE37" s="92">
        <f>SUM(AE9,AE11:AE14,AE16:AE21,AE23:AE29,AE31:AE35)</f>
        <v>565867222</v>
      </c>
      <c r="AF37" s="92">
        <f t="shared" si="14"/>
        <v>3405516640</v>
      </c>
      <c r="AG37" s="92">
        <f>SUM(AG9,AG11:AG14,AG16:AG21,AG23:AG29,AG31:AG35)</f>
        <v>19668168375</v>
      </c>
      <c r="AH37" s="92">
        <f>SUM(AH9,AH11:AH14,AH16:AH21,AH23:AH29,AH31:AH35)</f>
        <v>19623650598</v>
      </c>
      <c r="AI37" s="93">
        <f>SUM(AI9,AI11:AI14,AI16:AI21,AI23:AI29,AI31:AI35)</f>
        <v>17059677526</v>
      </c>
      <c r="AJ37" s="128">
        <f t="shared" si="15"/>
        <v>0.8693427066897882</v>
      </c>
      <c r="AK37" s="129">
        <f t="shared" si="16"/>
        <v>-0.10615891631643881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32294898479</v>
      </c>
      <c r="E9" s="86">
        <v>6715955712</v>
      </c>
      <c r="F9" s="87">
        <f>$D9+$E9</f>
        <v>39010854191</v>
      </c>
      <c r="G9" s="85">
        <v>32686734176</v>
      </c>
      <c r="H9" s="86">
        <v>6620082394</v>
      </c>
      <c r="I9" s="87">
        <f>$G9+$H9</f>
        <v>39306816570</v>
      </c>
      <c r="J9" s="85">
        <v>9612346327</v>
      </c>
      <c r="K9" s="86">
        <v>377682198</v>
      </c>
      <c r="L9" s="86">
        <f>$J9+$K9</f>
        <v>9990028525</v>
      </c>
      <c r="M9" s="104">
        <f>IF($F9=0,0,$L9/$F9)</f>
        <v>0.2560833063559205</v>
      </c>
      <c r="N9" s="85">
        <v>8260532572</v>
      </c>
      <c r="O9" s="86">
        <v>1223538363</v>
      </c>
      <c r="P9" s="86">
        <f>$N9+$O9</f>
        <v>9484070935</v>
      </c>
      <c r="Q9" s="104">
        <f>IF($F9=0,0,$P9/$F9)</f>
        <v>0.24311364443765557</v>
      </c>
      <c r="R9" s="85">
        <v>7299733937</v>
      </c>
      <c r="S9" s="86">
        <v>1042620232</v>
      </c>
      <c r="T9" s="86">
        <f>$R9+$S9</f>
        <v>8342354169</v>
      </c>
      <c r="U9" s="104">
        <f>IF($I9=0,0,$T9/$I9)</f>
        <v>0.21223683057984158</v>
      </c>
      <c r="V9" s="85">
        <v>7158415757</v>
      </c>
      <c r="W9" s="86">
        <v>2525556863</v>
      </c>
      <c r="X9" s="86">
        <f>$V9+$W9</f>
        <v>9683972620</v>
      </c>
      <c r="Y9" s="104">
        <f>IF($I9=0,0,$X9/$I9)</f>
        <v>0.24636878447671245</v>
      </c>
      <c r="Z9" s="85">
        <f>$J9+$N9+$R9+$V9</f>
        <v>32331028593</v>
      </c>
      <c r="AA9" s="86">
        <f>$K9+$O9+$S9+$W9</f>
        <v>5169397656</v>
      </c>
      <c r="AB9" s="86">
        <f>$Z9+$AA9</f>
        <v>37500426249</v>
      </c>
      <c r="AC9" s="104">
        <f>IF($I9=0,0,$AB9/$I9)</f>
        <v>0.9540438407729339</v>
      </c>
      <c r="AD9" s="85">
        <v>7074405627</v>
      </c>
      <c r="AE9" s="86">
        <v>2793397431</v>
      </c>
      <c r="AF9" s="86">
        <f>$AD9+$AE9</f>
        <v>9867803058</v>
      </c>
      <c r="AG9" s="86">
        <v>37509930740</v>
      </c>
      <c r="AH9" s="86">
        <v>37478389314</v>
      </c>
      <c r="AI9" s="87">
        <v>36504568965</v>
      </c>
      <c r="AJ9" s="124">
        <f>IF($AH9=0,0,$AI9/$AH9)</f>
        <v>0.9740164834502044</v>
      </c>
      <c r="AK9" s="125">
        <f>IF($AF9=0,0,(($X9/$AF9)-1))</f>
        <v>-0.018629317682922863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48849779000</v>
      </c>
      <c r="E10" s="86">
        <v>8589421000</v>
      </c>
      <c r="F10" s="87">
        <f aca="true" t="shared" si="0" ref="F10:F23">$D10+$E10</f>
        <v>57439200000</v>
      </c>
      <c r="G10" s="85">
        <v>47670955000</v>
      </c>
      <c r="H10" s="86">
        <v>7041070000</v>
      </c>
      <c r="I10" s="87">
        <f aca="true" t="shared" si="1" ref="I10:I23">$G10+$H10</f>
        <v>54712025000</v>
      </c>
      <c r="J10" s="85">
        <v>12303066226</v>
      </c>
      <c r="K10" s="86">
        <v>476036000</v>
      </c>
      <c r="L10" s="86">
        <f aca="true" t="shared" si="2" ref="L10:L23">$J10+$K10</f>
        <v>12779102226</v>
      </c>
      <c r="M10" s="104">
        <f aca="true" t="shared" si="3" ref="M10:M23">IF($F10=0,0,$L10/$F10)</f>
        <v>0.2224805050557807</v>
      </c>
      <c r="N10" s="85">
        <v>10547352658</v>
      </c>
      <c r="O10" s="86">
        <v>1403080000</v>
      </c>
      <c r="P10" s="86">
        <f aca="true" t="shared" si="4" ref="P10:P23">$N10+$O10</f>
        <v>11950432658</v>
      </c>
      <c r="Q10" s="104">
        <f aca="true" t="shared" si="5" ref="Q10:Q23">IF($F10=0,0,$P10/$F10)</f>
        <v>0.20805360551678992</v>
      </c>
      <c r="R10" s="85">
        <v>11661004286</v>
      </c>
      <c r="S10" s="86">
        <v>948602000</v>
      </c>
      <c r="T10" s="86">
        <f aca="true" t="shared" si="6" ref="T10:T23">$R10+$S10</f>
        <v>12609606286</v>
      </c>
      <c r="U10" s="104">
        <f aca="true" t="shared" si="7" ref="U10:U23">IF($I10=0,0,$T10/$I10)</f>
        <v>0.23047230085159523</v>
      </c>
      <c r="V10" s="85">
        <v>10768308186</v>
      </c>
      <c r="W10" s="86">
        <v>2657581000</v>
      </c>
      <c r="X10" s="86">
        <f aca="true" t="shared" si="8" ref="X10:X23">$V10+$W10</f>
        <v>13425889186</v>
      </c>
      <c r="Y10" s="104">
        <f aca="true" t="shared" si="9" ref="Y10:Y23">IF($I10=0,0,$X10/$I10)</f>
        <v>0.24539192592487666</v>
      </c>
      <c r="Z10" s="85">
        <f aca="true" t="shared" si="10" ref="Z10:Z23">$J10+$N10+$R10+$V10</f>
        <v>45279731356</v>
      </c>
      <c r="AA10" s="86">
        <f aca="true" t="shared" si="11" ref="AA10:AA23">$K10+$O10+$S10+$W10</f>
        <v>5485299000</v>
      </c>
      <c r="AB10" s="86">
        <f aca="true" t="shared" si="12" ref="AB10:AB23">$Z10+$AA10</f>
        <v>50765030356</v>
      </c>
      <c r="AC10" s="104">
        <f aca="true" t="shared" si="13" ref="AC10:AC23">IF($I10=0,0,$AB10/$I10)</f>
        <v>0.9278587359177438</v>
      </c>
      <c r="AD10" s="85">
        <v>9880705830</v>
      </c>
      <c r="AE10" s="86">
        <v>3393447000</v>
      </c>
      <c r="AF10" s="86">
        <f aca="true" t="shared" si="14" ref="AF10:AF23">$AD10+$AE10</f>
        <v>13274152830</v>
      </c>
      <c r="AG10" s="86">
        <v>55718767926</v>
      </c>
      <c r="AH10" s="86">
        <v>55414289222</v>
      </c>
      <c r="AI10" s="87">
        <v>49435508716</v>
      </c>
      <c r="AJ10" s="124">
        <f aca="true" t="shared" si="15" ref="AJ10:AJ23">IF($AH10=0,0,$AI10/$AH10)</f>
        <v>0.8921076027511986</v>
      </c>
      <c r="AK10" s="125">
        <f aca="true" t="shared" si="16" ref="AK10:AK23">IF($AF10=0,0,(($X10/$AF10)-1))</f>
        <v>0.011430963462848664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30226013483</v>
      </c>
      <c r="E11" s="86">
        <v>3860284040</v>
      </c>
      <c r="F11" s="87">
        <f t="shared" si="0"/>
        <v>34086297523</v>
      </c>
      <c r="G11" s="85">
        <v>30709685118</v>
      </c>
      <c r="H11" s="86">
        <v>3723200044</v>
      </c>
      <c r="I11" s="87">
        <f t="shared" si="1"/>
        <v>34432885162</v>
      </c>
      <c r="J11" s="85">
        <v>8013964022</v>
      </c>
      <c r="K11" s="86">
        <v>138599731</v>
      </c>
      <c r="L11" s="86">
        <f t="shared" si="2"/>
        <v>8152563753</v>
      </c>
      <c r="M11" s="104">
        <f t="shared" si="3"/>
        <v>0.2391742238211408</v>
      </c>
      <c r="N11" s="85">
        <v>6961189713</v>
      </c>
      <c r="O11" s="86">
        <v>714465017</v>
      </c>
      <c r="P11" s="86">
        <f t="shared" si="4"/>
        <v>7675654730</v>
      </c>
      <c r="Q11" s="104">
        <f t="shared" si="5"/>
        <v>0.22518299984974288</v>
      </c>
      <c r="R11" s="85">
        <v>8260143930</v>
      </c>
      <c r="S11" s="86">
        <v>561049668</v>
      </c>
      <c r="T11" s="86">
        <f t="shared" si="6"/>
        <v>8821193598</v>
      </c>
      <c r="U11" s="104">
        <f t="shared" si="7"/>
        <v>0.2561851426767756</v>
      </c>
      <c r="V11" s="85">
        <v>6894959006</v>
      </c>
      <c r="W11" s="86">
        <v>1403284042</v>
      </c>
      <c r="X11" s="86">
        <f t="shared" si="8"/>
        <v>8298243048</v>
      </c>
      <c r="Y11" s="104">
        <f t="shared" si="9"/>
        <v>0.2409976105388319</v>
      </c>
      <c r="Z11" s="85">
        <f t="shared" si="10"/>
        <v>30130256671</v>
      </c>
      <c r="AA11" s="86">
        <f t="shared" si="11"/>
        <v>2817398458</v>
      </c>
      <c r="AB11" s="86">
        <f t="shared" si="12"/>
        <v>32947655129</v>
      </c>
      <c r="AC11" s="104">
        <f t="shared" si="13"/>
        <v>0.9568659429492393</v>
      </c>
      <c r="AD11" s="85">
        <v>6859389025</v>
      </c>
      <c r="AE11" s="86">
        <v>1451064250</v>
      </c>
      <c r="AF11" s="86">
        <f t="shared" si="14"/>
        <v>8310453275</v>
      </c>
      <c r="AG11" s="86">
        <v>34650870086</v>
      </c>
      <c r="AH11" s="86">
        <v>34290426467</v>
      </c>
      <c r="AI11" s="87">
        <v>32134815174</v>
      </c>
      <c r="AJ11" s="124">
        <f t="shared" si="15"/>
        <v>0.9371366438071428</v>
      </c>
      <c r="AK11" s="125">
        <f t="shared" si="16"/>
        <v>-0.0014692612539837224</v>
      </c>
    </row>
    <row r="12" spans="1:37" ht="16.5">
      <c r="A12" s="65"/>
      <c r="B12" s="66" t="s">
        <v>97</v>
      </c>
      <c r="C12" s="67"/>
      <c r="D12" s="88">
        <f>SUM(D9:D11)</f>
        <v>111370690962</v>
      </c>
      <c r="E12" s="89">
        <f>SUM(E9:E11)</f>
        <v>19165660752</v>
      </c>
      <c r="F12" s="90">
        <f t="shared" si="0"/>
        <v>130536351714</v>
      </c>
      <c r="G12" s="88">
        <f>SUM(G9:G11)</f>
        <v>111067374294</v>
      </c>
      <c r="H12" s="89">
        <f>SUM(H9:H11)</f>
        <v>17384352438</v>
      </c>
      <c r="I12" s="90">
        <f t="shared" si="1"/>
        <v>128451726732</v>
      </c>
      <c r="J12" s="88">
        <f>SUM(J9:J11)</f>
        <v>29929376575</v>
      </c>
      <c r="K12" s="89">
        <f>SUM(K9:K11)</f>
        <v>992317929</v>
      </c>
      <c r="L12" s="89">
        <f t="shared" si="2"/>
        <v>30921694504</v>
      </c>
      <c r="M12" s="105">
        <f t="shared" si="3"/>
        <v>0.23688186545728054</v>
      </c>
      <c r="N12" s="88">
        <f>SUM(N9:N11)</f>
        <v>25769074943</v>
      </c>
      <c r="O12" s="89">
        <f>SUM(O9:O11)</f>
        <v>3341083380</v>
      </c>
      <c r="P12" s="89">
        <f t="shared" si="4"/>
        <v>29110158323</v>
      </c>
      <c r="Q12" s="105">
        <f t="shared" si="5"/>
        <v>0.22300422787040355</v>
      </c>
      <c r="R12" s="88">
        <f>SUM(R9:R11)</f>
        <v>27220882153</v>
      </c>
      <c r="S12" s="89">
        <f>SUM(S9:S11)</f>
        <v>2552271900</v>
      </c>
      <c r="T12" s="89">
        <f t="shared" si="6"/>
        <v>29773154053</v>
      </c>
      <c r="U12" s="105">
        <f t="shared" si="7"/>
        <v>0.2317847709055583</v>
      </c>
      <c r="V12" s="88">
        <f>SUM(V9:V11)</f>
        <v>24821682949</v>
      </c>
      <c r="W12" s="89">
        <f>SUM(W9:W11)</f>
        <v>6586421905</v>
      </c>
      <c r="X12" s="89">
        <f t="shared" si="8"/>
        <v>31408104854</v>
      </c>
      <c r="Y12" s="105">
        <f t="shared" si="9"/>
        <v>0.24451290498826425</v>
      </c>
      <c r="Z12" s="88">
        <f t="shared" si="10"/>
        <v>107741016620</v>
      </c>
      <c r="AA12" s="89">
        <f t="shared" si="11"/>
        <v>13472095114</v>
      </c>
      <c r="AB12" s="89">
        <f t="shared" si="12"/>
        <v>121213111734</v>
      </c>
      <c r="AC12" s="105">
        <f t="shared" si="13"/>
        <v>0.9436471958597914</v>
      </c>
      <c r="AD12" s="88">
        <f>SUM(AD9:AD11)</f>
        <v>23814500482</v>
      </c>
      <c r="AE12" s="89">
        <f>SUM(AE9:AE11)</f>
        <v>7637908681</v>
      </c>
      <c r="AF12" s="89">
        <f t="shared" si="14"/>
        <v>31452409163</v>
      </c>
      <c r="AG12" s="89">
        <f>SUM(AG9:AG11)</f>
        <v>127879568752</v>
      </c>
      <c r="AH12" s="89">
        <f>SUM(AH9:AH11)</f>
        <v>127183105003</v>
      </c>
      <c r="AI12" s="90">
        <f>SUM(AI9:AI11)</f>
        <v>118074892855</v>
      </c>
      <c r="AJ12" s="126">
        <f t="shared" si="15"/>
        <v>0.9283850465218225</v>
      </c>
      <c r="AK12" s="127">
        <f t="shared" si="16"/>
        <v>-0.0014086141627623894</v>
      </c>
    </row>
    <row r="13" spans="1:37" ht="12.75">
      <c r="A13" s="62" t="s">
        <v>98</v>
      </c>
      <c r="B13" s="63" t="s">
        <v>66</v>
      </c>
      <c r="C13" s="64" t="s">
        <v>67</v>
      </c>
      <c r="D13" s="85">
        <v>6028010405</v>
      </c>
      <c r="E13" s="86">
        <v>423588837</v>
      </c>
      <c r="F13" s="87">
        <f t="shared" si="0"/>
        <v>6451599242</v>
      </c>
      <c r="G13" s="85">
        <v>5521875469</v>
      </c>
      <c r="H13" s="86">
        <v>371419687</v>
      </c>
      <c r="I13" s="87">
        <f t="shared" si="1"/>
        <v>5893295156</v>
      </c>
      <c r="J13" s="85">
        <v>1513447320</v>
      </c>
      <c r="K13" s="86">
        <v>32762067</v>
      </c>
      <c r="L13" s="86">
        <f t="shared" si="2"/>
        <v>1546209387</v>
      </c>
      <c r="M13" s="104">
        <f t="shared" si="3"/>
        <v>0.2396629624689264</v>
      </c>
      <c r="N13" s="85">
        <v>1596622413</v>
      </c>
      <c r="O13" s="86">
        <v>59918897</v>
      </c>
      <c r="P13" s="86">
        <f t="shared" si="4"/>
        <v>1656541310</v>
      </c>
      <c r="Q13" s="104">
        <f t="shared" si="5"/>
        <v>0.25676444674614834</v>
      </c>
      <c r="R13" s="85">
        <v>855842238</v>
      </c>
      <c r="S13" s="86">
        <v>56244454</v>
      </c>
      <c r="T13" s="86">
        <f t="shared" si="6"/>
        <v>912086692</v>
      </c>
      <c r="U13" s="104">
        <f t="shared" si="7"/>
        <v>0.15476684399073393</v>
      </c>
      <c r="V13" s="85">
        <v>932979953</v>
      </c>
      <c r="W13" s="86">
        <v>86281410</v>
      </c>
      <c r="X13" s="86">
        <f t="shared" si="8"/>
        <v>1019261363</v>
      </c>
      <c r="Y13" s="104">
        <f t="shared" si="9"/>
        <v>0.1729527091413848</v>
      </c>
      <c r="Z13" s="85">
        <f t="shared" si="10"/>
        <v>4898891924</v>
      </c>
      <c r="AA13" s="86">
        <f t="shared" si="11"/>
        <v>235206828</v>
      </c>
      <c r="AB13" s="86">
        <f t="shared" si="12"/>
        <v>5134098752</v>
      </c>
      <c r="AC13" s="104">
        <f t="shared" si="13"/>
        <v>0.871176246241959</v>
      </c>
      <c r="AD13" s="85">
        <v>1172714254</v>
      </c>
      <c r="AE13" s="86">
        <v>83950924</v>
      </c>
      <c r="AF13" s="86">
        <f t="shared" si="14"/>
        <v>1256665178</v>
      </c>
      <c r="AG13" s="86">
        <v>6438687042</v>
      </c>
      <c r="AH13" s="86">
        <v>6438479330</v>
      </c>
      <c r="AI13" s="87">
        <v>5383075665</v>
      </c>
      <c r="AJ13" s="124">
        <f t="shared" si="15"/>
        <v>0.8360787367783629</v>
      </c>
      <c r="AK13" s="125">
        <f t="shared" si="16"/>
        <v>-0.18891572644499588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959320325</v>
      </c>
      <c r="E14" s="86">
        <v>143993000</v>
      </c>
      <c r="F14" s="87">
        <f t="shared" si="0"/>
        <v>1103313325</v>
      </c>
      <c r="G14" s="85">
        <v>981285348</v>
      </c>
      <c r="H14" s="86">
        <v>160834356</v>
      </c>
      <c r="I14" s="87">
        <f t="shared" si="1"/>
        <v>1142119704</v>
      </c>
      <c r="J14" s="85">
        <v>199011019</v>
      </c>
      <c r="K14" s="86">
        <v>19175048</v>
      </c>
      <c r="L14" s="86">
        <f t="shared" si="2"/>
        <v>218186067</v>
      </c>
      <c r="M14" s="104">
        <f t="shared" si="3"/>
        <v>0.1977553085384879</v>
      </c>
      <c r="N14" s="85">
        <v>248454176</v>
      </c>
      <c r="O14" s="86">
        <v>32080272</v>
      </c>
      <c r="P14" s="86">
        <f t="shared" si="4"/>
        <v>280534448</v>
      </c>
      <c r="Q14" s="104">
        <f t="shared" si="5"/>
        <v>0.2542654399646628</v>
      </c>
      <c r="R14" s="85">
        <v>57225062</v>
      </c>
      <c r="S14" s="86">
        <v>29143772</v>
      </c>
      <c r="T14" s="86">
        <f t="shared" si="6"/>
        <v>86368834</v>
      </c>
      <c r="U14" s="104">
        <f t="shared" si="7"/>
        <v>0.07562152521974176</v>
      </c>
      <c r="V14" s="85">
        <v>237427265</v>
      </c>
      <c r="W14" s="86">
        <v>30328828</v>
      </c>
      <c r="X14" s="86">
        <f t="shared" si="8"/>
        <v>267756093</v>
      </c>
      <c r="Y14" s="104">
        <f t="shared" si="9"/>
        <v>0.23443785451056362</v>
      </c>
      <c r="Z14" s="85">
        <f t="shared" si="10"/>
        <v>742117522</v>
      </c>
      <c r="AA14" s="86">
        <f t="shared" si="11"/>
        <v>110727920</v>
      </c>
      <c r="AB14" s="86">
        <f t="shared" si="12"/>
        <v>852845442</v>
      </c>
      <c r="AC14" s="104">
        <f t="shared" si="13"/>
        <v>0.746721590576814</v>
      </c>
      <c r="AD14" s="85">
        <v>214560387</v>
      </c>
      <c r="AE14" s="86">
        <v>45446926</v>
      </c>
      <c r="AF14" s="86">
        <f t="shared" si="14"/>
        <v>260007313</v>
      </c>
      <c r="AG14" s="86">
        <v>1004933640</v>
      </c>
      <c r="AH14" s="86">
        <v>999733779</v>
      </c>
      <c r="AI14" s="87">
        <v>947629114</v>
      </c>
      <c r="AJ14" s="124">
        <f t="shared" si="15"/>
        <v>0.9478814599501494</v>
      </c>
      <c r="AK14" s="125">
        <f t="shared" si="16"/>
        <v>0.029802161756888657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743673576</v>
      </c>
      <c r="E15" s="86">
        <v>95562925</v>
      </c>
      <c r="F15" s="87">
        <f t="shared" si="0"/>
        <v>839236501</v>
      </c>
      <c r="G15" s="85">
        <v>750523928</v>
      </c>
      <c r="H15" s="86">
        <v>96422925</v>
      </c>
      <c r="I15" s="87">
        <f t="shared" si="1"/>
        <v>846946853</v>
      </c>
      <c r="J15" s="85">
        <v>151681112</v>
      </c>
      <c r="K15" s="86">
        <v>5638604</v>
      </c>
      <c r="L15" s="86">
        <f t="shared" si="2"/>
        <v>157319716</v>
      </c>
      <c r="M15" s="104">
        <f t="shared" si="3"/>
        <v>0.1874557598633332</v>
      </c>
      <c r="N15" s="85">
        <v>173186523</v>
      </c>
      <c r="O15" s="86">
        <v>11009871</v>
      </c>
      <c r="P15" s="86">
        <f t="shared" si="4"/>
        <v>184196394</v>
      </c>
      <c r="Q15" s="104">
        <f t="shared" si="5"/>
        <v>0.2194809136405758</v>
      </c>
      <c r="R15" s="85">
        <v>167218328</v>
      </c>
      <c r="S15" s="86">
        <v>14302121</v>
      </c>
      <c r="T15" s="86">
        <f t="shared" si="6"/>
        <v>181520449</v>
      </c>
      <c r="U15" s="104">
        <f t="shared" si="7"/>
        <v>0.21432330536093272</v>
      </c>
      <c r="V15" s="85">
        <v>148789697</v>
      </c>
      <c r="W15" s="86">
        <v>27725323</v>
      </c>
      <c r="X15" s="86">
        <f t="shared" si="8"/>
        <v>176515020</v>
      </c>
      <c r="Y15" s="104">
        <f t="shared" si="9"/>
        <v>0.20841333712352786</v>
      </c>
      <c r="Z15" s="85">
        <f t="shared" si="10"/>
        <v>640875660</v>
      </c>
      <c r="AA15" s="86">
        <f t="shared" si="11"/>
        <v>58675919</v>
      </c>
      <c r="AB15" s="86">
        <f t="shared" si="12"/>
        <v>699551579</v>
      </c>
      <c r="AC15" s="104">
        <f t="shared" si="13"/>
        <v>0.8259686856643884</v>
      </c>
      <c r="AD15" s="85">
        <v>165749177</v>
      </c>
      <c r="AE15" s="86">
        <v>14116355</v>
      </c>
      <c r="AF15" s="86">
        <f t="shared" si="14"/>
        <v>179865532</v>
      </c>
      <c r="AG15" s="86">
        <v>783426826</v>
      </c>
      <c r="AH15" s="86">
        <v>756814775</v>
      </c>
      <c r="AI15" s="87">
        <v>700509328</v>
      </c>
      <c r="AJ15" s="124">
        <f t="shared" si="15"/>
        <v>0.9256020774700124</v>
      </c>
      <c r="AK15" s="125">
        <f t="shared" si="16"/>
        <v>-0.018627871403399276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364636010</v>
      </c>
      <c r="E16" s="86">
        <v>6000000</v>
      </c>
      <c r="F16" s="87">
        <f t="shared" si="0"/>
        <v>370636010</v>
      </c>
      <c r="G16" s="85">
        <v>360531230</v>
      </c>
      <c r="H16" s="86">
        <v>5349717</v>
      </c>
      <c r="I16" s="87">
        <f t="shared" si="1"/>
        <v>365880947</v>
      </c>
      <c r="J16" s="85">
        <v>118847509</v>
      </c>
      <c r="K16" s="86">
        <v>243302</v>
      </c>
      <c r="L16" s="86">
        <f t="shared" si="2"/>
        <v>119090811</v>
      </c>
      <c r="M16" s="104">
        <f t="shared" si="3"/>
        <v>0.3213147340972077</v>
      </c>
      <c r="N16" s="85">
        <v>120055026</v>
      </c>
      <c r="O16" s="86">
        <v>983226</v>
      </c>
      <c r="P16" s="86">
        <f t="shared" si="4"/>
        <v>121038252</v>
      </c>
      <c r="Q16" s="104">
        <f t="shared" si="5"/>
        <v>0.32656905625548904</v>
      </c>
      <c r="R16" s="85">
        <v>77049101</v>
      </c>
      <c r="S16" s="86">
        <v>379767</v>
      </c>
      <c r="T16" s="86">
        <f t="shared" si="6"/>
        <v>77428868</v>
      </c>
      <c r="U16" s="104">
        <f t="shared" si="7"/>
        <v>0.21162312122254345</v>
      </c>
      <c r="V16" s="85">
        <v>37135765</v>
      </c>
      <c r="W16" s="86">
        <v>1112690</v>
      </c>
      <c r="X16" s="86">
        <f t="shared" si="8"/>
        <v>38248455</v>
      </c>
      <c r="Y16" s="104">
        <f t="shared" si="9"/>
        <v>0.1045379796723878</v>
      </c>
      <c r="Z16" s="85">
        <f t="shared" si="10"/>
        <v>353087401</v>
      </c>
      <c r="AA16" s="86">
        <f t="shared" si="11"/>
        <v>2718985</v>
      </c>
      <c r="AB16" s="86">
        <f t="shared" si="12"/>
        <v>355806386</v>
      </c>
      <c r="AC16" s="104">
        <f t="shared" si="13"/>
        <v>0.9724649203993669</v>
      </c>
      <c r="AD16" s="85">
        <v>41127205</v>
      </c>
      <c r="AE16" s="86">
        <v>1635314</v>
      </c>
      <c r="AF16" s="86">
        <f t="shared" si="14"/>
        <v>42762519</v>
      </c>
      <c r="AG16" s="86">
        <v>386079227</v>
      </c>
      <c r="AH16" s="86">
        <v>377232293</v>
      </c>
      <c r="AI16" s="87">
        <v>339187468</v>
      </c>
      <c r="AJ16" s="124">
        <f t="shared" si="15"/>
        <v>0.8991474862943402</v>
      </c>
      <c r="AK16" s="125">
        <f t="shared" si="16"/>
        <v>-0.10556122757875885</v>
      </c>
    </row>
    <row r="17" spans="1:37" ht="16.5">
      <c r="A17" s="65"/>
      <c r="B17" s="66" t="s">
        <v>234</v>
      </c>
      <c r="C17" s="67"/>
      <c r="D17" s="88">
        <f>SUM(D13:D16)</f>
        <v>8095640316</v>
      </c>
      <c r="E17" s="89">
        <f>SUM(E13:E16)</f>
        <v>669144762</v>
      </c>
      <c r="F17" s="90">
        <f t="shared" si="0"/>
        <v>8764785078</v>
      </c>
      <c r="G17" s="88">
        <f>SUM(G13:G16)</f>
        <v>7614215975</v>
      </c>
      <c r="H17" s="89">
        <f>SUM(H13:H16)</f>
        <v>634026685</v>
      </c>
      <c r="I17" s="90">
        <f t="shared" si="1"/>
        <v>8248242660</v>
      </c>
      <c r="J17" s="88">
        <f>SUM(J13:J16)</f>
        <v>1982986960</v>
      </c>
      <c r="K17" s="89">
        <f>SUM(K13:K16)</f>
        <v>57819021</v>
      </c>
      <c r="L17" s="89">
        <f t="shared" si="2"/>
        <v>2040805981</v>
      </c>
      <c r="M17" s="105">
        <f t="shared" si="3"/>
        <v>0.23284153151941098</v>
      </c>
      <c r="N17" s="88">
        <f>SUM(N13:N16)</f>
        <v>2138318138</v>
      </c>
      <c r="O17" s="89">
        <f>SUM(O13:O16)</f>
        <v>103992266</v>
      </c>
      <c r="P17" s="89">
        <f t="shared" si="4"/>
        <v>2242310404</v>
      </c>
      <c r="Q17" s="105">
        <f t="shared" si="5"/>
        <v>0.25583176130904783</v>
      </c>
      <c r="R17" s="88">
        <f>SUM(R13:R16)</f>
        <v>1157334729</v>
      </c>
      <c r="S17" s="89">
        <f>SUM(S13:S16)</f>
        <v>100070114</v>
      </c>
      <c r="T17" s="89">
        <f t="shared" si="6"/>
        <v>1257404843</v>
      </c>
      <c r="U17" s="105">
        <f t="shared" si="7"/>
        <v>0.15244518072895785</v>
      </c>
      <c r="V17" s="88">
        <f>SUM(V13:V16)</f>
        <v>1356332680</v>
      </c>
      <c r="W17" s="89">
        <f>SUM(W13:W16)</f>
        <v>145448251</v>
      </c>
      <c r="X17" s="89">
        <f t="shared" si="8"/>
        <v>1501780931</v>
      </c>
      <c r="Y17" s="105">
        <f t="shared" si="9"/>
        <v>0.18207283574268654</v>
      </c>
      <c r="Z17" s="88">
        <f t="shared" si="10"/>
        <v>6634972507</v>
      </c>
      <c r="AA17" s="89">
        <f t="shared" si="11"/>
        <v>407329652</v>
      </c>
      <c r="AB17" s="89">
        <f t="shared" si="12"/>
        <v>7042302159</v>
      </c>
      <c r="AC17" s="105">
        <f t="shared" si="13"/>
        <v>0.8537942503985448</v>
      </c>
      <c r="AD17" s="88">
        <f>SUM(AD13:AD16)</f>
        <v>1594151023</v>
      </c>
      <c r="AE17" s="89">
        <f>SUM(AE13:AE16)</f>
        <v>145149519</v>
      </c>
      <c r="AF17" s="89">
        <f t="shared" si="14"/>
        <v>1739300542</v>
      </c>
      <c r="AG17" s="89">
        <f>SUM(AG13:AG16)</f>
        <v>8613126735</v>
      </c>
      <c r="AH17" s="89">
        <f>SUM(AH13:AH16)</f>
        <v>8572260177</v>
      </c>
      <c r="AI17" s="90">
        <f>SUM(AI13:AI16)</f>
        <v>7370401575</v>
      </c>
      <c r="AJ17" s="126">
        <f t="shared" si="15"/>
        <v>0.859796765708923</v>
      </c>
      <c r="AK17" s="127">
        <f t="shared" si="16"/>
        <v>-0.13656041912508066</v>
      </c>
    </row>
    <row r="18" spans="1:37" ht="12.75">
      <c r="A18" s="62" t="s">
        <v>98</v>
      </c>
      <c r="B18" s="63" t="s">
        <v>78</v>
      </c>
      <c r="C18" s="64" t="s">
        <v>79</v>
      </c>
      <c r="D18" s="85">
        <v>2580168255</v>
      </c>
      <c r="E18" s="86">
        <v>293878065</v>
      </c>
      <c r="F18" s="87">
        <f t="shared" si="0"/>
        <v>2874046320</v>
      </c>
      <c r="G18" s="85">
        <v>2746380752</v>
      </c>
      <c r="H18" s="86">
        <v>442129805</v>
      </c>
      <c r="I18" s="87">
        <f t="shared" si="1"/>
        <v>3188510557</v>
      </c>
      <c r="J18" s="85">
        <v>707140474</v>
      </c>
      <c r="K18" s="86">
        <v>48529834</v>
      </c>
      <c r="L18" s="86">
        <f t="shared" si="2"/>
        <v>755670308</v>
      </c>
      <c r="M18" s="104">
        <f t="shared" si="3"/>
        <v>0.26292906371808233</v>
      </c>
      <c r="N18" s="85">
        <v>632634586</v>
      </c>
      <c r="O18" s="86">
        <v>92895800</v>
      </c>
      <c r="P18" s="86">
        <f t="shared" si="4"/>
        <v>725530386</v>
      </c>
      <c r="Q18" s="104">
        <f t="shared" si="5"/>
        <v>0.2524421339180087</v>
      </c>
      <c r="R18" s="85">
        <v>631399009</v>
      </c>
      <c r="S18" s="86">
        <v>86691541</v>
      </c>
      <c r="T18" s="86">
        <f t="shared" si="6"/>
        <v>718090550</v>
      </c>
      <c r="U18" s="104">
        <f t="shared" si="7"/>
        <v>0.22521190918547113</v>
      </c>
      <c r="V18" s="85">
        <v>558332052</v>
      </c>
      <c r="W18" s="86">
        <v>127988313</v>
      </c>
      <c r="X18" s="86">
        <f t="shared" si="8"/>
        <v>686320365</v>
      </c>
      <c r="Y18" s="104">
        <f t="shared" si="9"/>
        <v>0.21524795127093568</v>
      </c>
      <c r="Z18" s="85">
        <f t="shared" si="10"/>
        <v>2529506121</v>
      </c>
      <c r="AA18" s="86">
        <f t="shared" si="11"/>
        <v>356105488</v>
      </c>
      <c r="AB18" s="86">
        <f t="shared" si="12"/>
        <v>2885611609</v>
      </c>
      <c r="AC18" s="104">
        <f t="shared" si="13"/>
        <v>0.9050029966703353</v>
      </c>
      <c r="AD18" s="85">
        <v>517951731</v>
      </c>
      <c r="AE18" s="86">
        <v>67512277</v>
      </c>
      <c r="AF18" s="86">
        <f t="shared" si="14"/>
        <v>585464008</v>
      </c>
      <c r="AG18" s="86">
        <v>2815662933</v>
      </c>
      <c r="AH18" s="86">
        <v>2596656750</v>
      </c>
      <c r="AI18" s="87">
        <v>2522854499</v>
      </c>
      <c r="AJ18" s="124">
        <f t="shared" si="15"/>
        <v>0.9715779719441162</v>
      </c>
      <c r="AK18" s="125">
        <f t="shared" si="16"/>
        <v>0.17226739068817354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1287606630</v>
      </c>
      <c r="E19" s="86">
        <v>124298600</v>
      </c>
      <c r="F19" s="87">
        <f t="shared" si="0"/>
        <v>1411905230</v>
      </c>
      <c r="G19" s="85">
        <v>1287606630</v>
      </c>
      <c r="H19" s="86">
        <v>217897174</v>
      </c>
      <c r="I19" s="87">
        <f t="shared" si="1"/>
        <v>1505503804</v>
      </c>
      <c r="J19" s="85">
        <v>358754282</v>
      </c>
      <c r="K19" s="86">
        <v>9749854</v>
      </c>
      <c r="L19" s="86">
        <f t="shared" si="2"/>
        <v>368504136</v>
      </c>
      <c r="M19" s="104">
        <f t="shared" si="3"/>
        <v>0.2609977838243435</v>
      </c>
      <c r="N19" s="85">
        <v>256526835</v>
      </c>
      <c r="O19" s="86">
        <v>34768192</v>
      </c>
      <c r="P19" s="86">
        <f t="shared" si="4"/>
        <v>291295027</v>
      </c>
      <c r="Q19" s="104">
        <f t="shared" si="5"/>
        <v>0.20631344144819125</v>
      </c>
      <c r="R19" s="85">
        <v>268234063</v>
      </c>
      <c r="S19" s="86">
        <v>47489900</v>
      </c>
      <c r="T19" s="86">
        <f t="shared" si="6"/>
        <v>315723963</v>
      </c>
      <c r="U19" s="104">
        <f t="shared" si="7"/>
        <v>0.20971316190709538</v>
      </c>
      <c r="V19" s="85">
        <v>248957794</v>
      </c>
      <c r="W19" s="86">
        <v>86453401</v>
      </c>
      <c r="X19" s="86">
        <f t="shared" si="8"/>
        <v>335411195</v>
      </c>
      <c r="Y19" s="104">
        <f t="shared" si="9"/>
        <v>0.222790001665117</v>
      </c>
      <c r="Z19" s="85">
        <f t="shared" si="10"/>
        <v>1132472974</v>
      </c>
      <c r="AA19" s="86">
        <f t="shared" si="11"/>
        <v>178461347</v>
      </c>
      <c r="AB19" s="86">
        <f t="shared" si="12"/>
        <v>1310934321</v>
      </c>
      <c r="AC19" s="104">
        <f t="shared" si="13"/>
        <v>0.8707612146292525</v>
      </c>
      <c r="AD19" s="85">
        <v>245657014</v>
      </c>
      <c r="AE19" s="86">
        <v>83504155</v>
      </c>
      <c r="AF19" s="86">
        <f t="shared" si="14"/>
        <v>329161169</v>
      </c>
      <c r="AG19" s="86">
        <v>1388709068</v>
      </c>
      <c r="AH19" s="86">
        <v>1288769670</v>
      </c>
      <c r="AI19" s="87">
        <v>1255799415</v>
      </c>
      <c r="AJ19" s="124">
        <f t="shared" si="15"/>
        <v>0.9744172634044065</v>
      </c>
      <c r="AK19" s="125">
        <f t="shared" si="16"/>
        <v>0.018987737888365608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1554645821</v>
      </c>
      <c r="E20" s="86">
        <v>156634000</v>
      </c>
      <c r="F20" s="87">
        <f t="shared" si="0"/>
        <v>1711279821</v>
      </c>
      <c r="G20" s="85">
        <v>1632871927</v>
      </c>
      <c r="H20" s="86">
        <v>261527998</v>
      </c>
      <c r="I20" s="87">
        <f t="shared" si="1"/>
        <v>1894399925</v>
      </c>
      <c r="J20" s="85">
        <v>438109235</v>
      </c>
      <c r="K20" s="86">
        <v>13008264</v>
      </c>
      <c r="L20" s="86">
        <f t="shared" si="2"/>
        <v>451117499</v>
      </c>
      <c r="M20" s="104">
        <f t="shared" si="3"/>
        <v>0.263614105340403</v>
      </c>
      <c r="N20" s="85">
        <v>328160630</v>
      </c>
      <c r="O20" s="86">
        <v>44784861</v>
      </c>
      <c r="P20" s="86">
        <f t="shared" si="4"/>
        <v>372945491</v>
      </c>
      <c r="Q20" s="104">
        <f t="shared" si="5"/>
        <v>0.21793366953983384</v>
      </c>
      <c r="R20" s="85">
        <v>356400641</v>
      </c>
      <c r="S20" s="86">
        <v>71120627</v>
      </c>
      <c r="T20" s="86">
        <f t="shared" si="6"/>
        <v>427521268</v>
      </c>
      <c r="U20" s="104">
        <f t="shared" si="7"/>
        <v>0.22567635395150262</v>
      </c>
      <c r="V20" s="85">
        <v>318201918</v>
      </c>
      <c r="W20" s="86">
        <v>75901480</v>
      </c>
      <c r="X20" s="86">
        <f t="shared" si="8"/>
        <v>394103398</v>
      </c>
      <c r="Y20" s="104">
        <f t="shared" si="9"/>
        <v>0.20803600802507421</v>
      </c>
      <c r="Z20" s="85">
        <f t="shared" si="10"/>
        <v>1440872424</v>
      </c>
      <c r="AA20" s="86">
        <f t="shared" si="11"/>
        <v>204815232</v>
      </c>
      <c r="AB20" s="86">
        <f t="shared" si="12"/>
        <v>1645687656</v>
      </c>
      <c r="AC20" s="104">
        <f t="shared" si="13"/>
        <v>0.8687118460480302</v>
      </c>
      <c r="AD20" s="85">
        <v>486296833</v>
      </c>
      <c r="AE20" s="86">
        <v>127521848</v>
      </c>
      <c r="AF20" s="86">
        <f t="shared" si="14"/>
        <v>613818681</v>
      </c>
      <c r="AG20" s="86">
        <v>1799648171</v>
      </c>
      <c r="AH20" s="86">
        <v>1720324188</v>
      </c>
      <c r="AI20" s="87">
        <v>1570844619</v>
      </c>
      <c r="AJ20" s="124">
        <f t="shared" si="15"/>
        <v>0.9131096510514215</v>
      </c>
      <c r="AK20" s="125">
        <f t="shared" si="16"/>
        <v>-0.35794818535345296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520071120</v>
      </c>
      <c r="E21" s="86">
        <v>10000000</v>
      </c>
      <c r="F21" s="87">
        <f t="shared" si="0"/>
        <v>530071120</v>
      </c>
      <c r="G21" s="85">
        <v>297802684</v>
      </c>
      <c r="H21" s="86">
        <v>53307000</v>
      </c>
      <c r="I21" s="87">
        <f t="shared" si="1"/>
        <v>351109684</v>
      </c>
      <c r="J21" s="85">
        <v>147021585</v>
      </c>
      <c r="K21" s="86">
        <v>9265118</v>
      </c>
      <c r="L21" s="86">
        <f t="shared" si="2"/>
        <v>156286703</v>
      </c>
      <c r="M21" s="104">
        <f t="shared" si="3"/>
        <v>0.2948410073727465</v>
      </c>
      <c r="N21" s="85">
        <v>88438927</v>
      </c>
      <c r="O21" s="86">
        <v>0</v>
      </c>
      <c r="P21" s="86">
        <f t="shared" si="4"/>
        <v>88438927</v>
      </c>
      <c r="Q21" s="104">
        <f t="shared" si="5"/>
        <v>0.16684351148955257</v>
      </c>
      <c r="R21" s="85">
        <v>55887275</v>
      </c>
      <c r="S21" s="86">
        <v>0</v>
      </c>
      <c r="T21" s="86">
        <f t="shared" si="6"/>
        <v>55887275</v>
      </c>
      <c r="U21" s="104">
        <f t="shared" si="7"/>
        <v>0.1591732656396911</v>
      </c>
      <c r="V21" s="85">
        <v>18669007</v>
      </c>
      <c r="W21" s="86">
        <v>7887322</v>
      </c>
      <c r="X21" s="86">
        <f t="shared" si="8"/>
        <v>26556329</v>
      </c>
      <c r="Y21" s="104">
        <f t="shared" si="9"/>
        <v>0.07563542166498603</v>
      </c>
      <c r="Z21" s="85">
        <f t="shared" si="10"/>
        <v>310016794</v>
      </c>
      <c r="AA21" s="86">
        <f t="shared" si="11"/>
        <v>17152440</v>
      </c>
      <c r="AB21" s="86">
        <f t="shared" si="12"/>
        <v>327169234</v>
      </c>
      <c r="AC21" s="104">
        <f t="shared" si="13"/>
        <v>0.9318148969083975</v>
      </c>
      <c r="AD21" s="85">
        <v>17739287</v>
      </c>
      <c r="AE21" s="86">
        <v>1605250</v>
      </c>
      <c r="AF21" s="86">
        <f t="shared" si="14"/>
        <v>19344537</v>
      </c>
      <c r="AG21" s="86">
        <v>307068343</v>
      </c>
      <c r="AH21" s="86">
        <v>307777001</v>
      </c>
      <c r="AI21" s="87">
        <v>257938554</v>
      </c>
      <c r="AJ21" s="124">
        <f t="shared" si="15"/>
        <v>0.8380696191136127</v>
      </c>
      <c r="AK21" s="125">
        <f t="shared" si="16"/>
        <v>0.3728076820861621</v>
      </c>
    </row>
    <row r="22" spans="1:37" ht="16.5">
      <c r="A22" s="65"/>
      <c r="B22" s="66" t="s">
        <v>241</v>
      </c>
      <c r="C22" s="67"/>
      <c r="D22" s="88">
        <f>SUM(D18:D21)</f>
        <v>5942491826</v>
      </c>
      <c r="E22" s="89">
        <f>SUM(E18:E21)</f>
        <v>584810665</v>
      </c>
      <c r="F22" s="90">
        <f t="shared" si="0"/>
        <v>6527302491</v>
      </c>
      <c r="G22" s="88">
        <f>SUM(G18:G21)</f>
        <v>5964661993</v>
      </c>
      <c r="H22" s="89">
        <f>SUM(H18:H21)</f>
        <v>974861977</v>
      </c>
      <c r="I22" s="90">
        <f t="shared" si="1"/>
        <v>6939523970</v>
      </c>
      <c r="J22" s="88">
        <f>SUM(J18:J21)</f>
        <v>1651025576</v>
      </c>
      <c r="K22" s="89">
        <f>SUM(K18:K21)</f>
        <v>80553070</v>
      </c>
      <c r="L22" s="89">
        <f t="shared" si="2"/>
        <v>1731578646</v>
      </c>
      <c r="M22" s="105">
        <f t="shared" si="3"/>
        <v>0.26528242691181264</v>
      </c>
      <c r="N22" s="88">
        <f>SUM(N18:N21)</f>
        <v>1305760978</v>
      </c>
      <c r="O22" s="89">
        <f>SUM(O18:O21)</f>
        <v>172448853</v>
      </c>
      <c r="P22" s="89">
        <f t="shared" si="4"/>
        <v>1478209831</v>
      </c>
      <c r="Q22" s="105">
        <f t="shared" si="5"/>
        <v>0.22646565453925122</v>
      </c>
      <c r="R22" s="88">
        <f>SUM(R18:R21)</f>
        <v>1311920988</v>
      </c>
      <c r="S22" s="89">
        <f>SUM(S18:S21)</f>
        <v>205302068</v>
      </c>
      <c r="T22" s="89">
        <f t="shared" si="6"/>
        <v>1517223056</v>
      </c>
      <c r="U22" s="105">
        <f t="shared" si="7"/>
        <v>0.2186350335497148</v>
      </c>
      <c r="V22" s="88">
        <f>SUM(V18:V21)</f>
        <v>1144160771</v>
      </c>
      <c r="W22" s="89">
        <f>SUM(W18:W21)</f>
        <v>298230516</v>
      </c>
      <c r="X22" s="89">
        <f t="shared" si="8"/>
        <v>1442391287</v>
      </c>
      <c r="Y22" s="105">
        <f t="shared" si="9"/>
        <v>0.2078516182429153</v>
      </c>
      <c r="Z22" s="88">
        <f t="shared" si="10"/>
        <v>5412868313</v>
      </c>
      <c r="AA22" s="89">
        <f t="shared" si="11"/>
        <v>756534507</v>
      </c>
      <c r="AB22" s="89">
        <f t="shared" si="12"/>
        <v>6169402820</v>
      </c>
      <c r="AC22" s="105">
        <f t="shared" si="13"/>
        <v>0.8890239224867178</v>
      </c>
      <c r="AD22" s="88">
        <f>SUM(AD18:AD21)</f>
        <v>1267644865</v>
      </c>
      <c r="AE22" s="89">
        <f>SUM(AE18:AE21)</f>
        <v>280143530</v>
      </c>
      <c r="AF22" s="89">
        <f t="shared" si="14"/>
        <v>1547788395</v>
      </c>
      <c r="AG22" s="89">
        <f>SUM(AG18:AG21)</f>
        <v>6311088515</v>
      </c>
      <c r="AH22" s="89">
        <f>SUM(AH18:AH21)</f>
        <v>5913527609</v>
      </c>
      <c r="AI22" s="90">
        <f>SUM(AI18:AI21)</f>
        <v>5607437087</v>
      </c>
      <c r="AJ22" s="126">
        <f t="shared" si="15"/>
        <v>0.9482389290726992</v>
      </c>
      <c r="AK22" s="127">
        <f t="shared" si="16"/>
        <v>-0.06809529541665804</v>
      </c>
    </row>
    <row r="23" spans="1:37" ht="16.5">
      <c r="A23" s="68"/>
      <c r="B23" s="69" t="s">
        <v>242</v>
      </c>
      <c r="C23" s="70"/>
      <c r="D23" s="91">
        <f>SUM(D9:D11,D13:D16,D18:D21)</f>
        <v>125408823104</v>
      </c>
      <c r="E23" s="92">
        <f>SUM(E9:E11,E13:E16,E18:E21)</f>
        <v>20419616179</v>
      </c>
      <c r="F23" s="93">
        <f t="shared" si="0"/>
        <v>145828439283</v>
      </c>
      <c r="G23" s="91">
        <f>SUM(G9:G11,G13:G16,G18:G21)</f>
        <v>124646252262</v>
      </c>
      <c r="H23" s="92">
        <f>SUM(H9:H11,H13:H16,H18:H21)</f>
        <v>18993241100</v>
      </c>
      <c r="I23" s="93">
        <f t="shared" si="1"/>
        <v>143639493362</v>
      </c>
      <c r="J23" s="91">
        <f>SUM(J9:J11,J13:J16,J18:J21)</f>
        <v>33563389111</v>
      </c>
      <c r="K23" s="92">
        <f>SUM(K9:K11,K13:K16,K18:K21)</f>
        <v>1130690020</v>
      </c>
      <c r="L23" s="92">
        <f t="shared" si="2"/>
        <v>34694079131</v>
      </c>
      <c r="M23" s="106">
        <f t="shared" si="3"/>
        <v>0.2379102409761885</v>
      </c>
      <c r="N23" s="91">
        <f>SUM(N9:N11,N13:N16,N18:N21)</f>
        <v>29213154059</v>
      </c>
      <c r="O23" s="92">
        <f>SUM(O9:O11,O13:O16,O18:O21)</f>
        <v>3617524499</v>
      </c>
      <c r="P23" s="92">
        <f t="shared" si="4"/>
        <v>32830678558</v>
      </c>
      <c r="Q23" s="106">
        <f t="shared" si="5"/>
        <v>0.22513220822645977</v>
      </c>
      <c r="R23" s="91">
        <f>SUM(R9:R11,R13:R16,R18:R21)</f>
        <v>29690137870</v>
      </c>
      <c r="S23" s="92">
        <f>SUM(S9:S11,S13:S16,S18:S21)</f>
        <v>2857644082</v>
      </c>
      <c r="T23" s="92">
        <f t="shared" si="6"/>
        <v>32547781952</v>
      </c>
      <c r="U23" s="106">
        <f t="shared" si="7"/>
        <v>0.22659354464564377</v>
      </c>
      <c r="V23" s="91">
        <f>SUM(V9:V11,V13:V16,V18:V21)</f>
        <v>27322176400</v>
      </c>
      <c r="W23" s="92">
        <f>SUM(W9:W11,W13:W16,W18:W21)</f>
        <v>7030100672</v>
      </c>
      <c r="X23" s="92">
        <f t="shared" si="8"/>
        <v>34352277072</v>
      </c>
      <c r="Y23" s="106">
        <f t="shared" si="9"/>
        <v>0.23915621162367548</v>
      </c>
      <c r="Z23" s="91">
        <f t="shared" si="10"/>
        <v>119788857440</v>
      </c>
      <c r="AA23" s="92">
        <f t="shared" si="11"/>
        <v>14635959273</v>
      </c>
      <c r="AB23" s="92">
        <f t="shared" si="12"/>
        <v>134424816713</v>
      </c>
      <c r="AC23" s="106">
        <f t="shared" si="13"/>
        <v>0.9358485856965731</v>
      </c>
      <c r="AD23" s="91">
        <f>SUM(AD9:AD11,AD13:AD16,AD18:AD21)</f>
        <v>26676296370</v>
      </c>
      <c r="AE23" s="92">
        <f>SUM(AE9:AE11,AE13:AE16,AE18:AE21)</f>
        <v>8063201730</v>
      </c>
      <c r="AF23" s="92">
        <f t="shared" si="14"/>
        <v>34739498100</v>
      </c>
      <c r="AG23" s="92">
        <f>SUM(AG9:AG11,AG13:AG16,AG18:AG21)</f>
        <v>142803784002</v>
      </c>
      <c r="AH23" s="92">
        <f>SUM(AH9:AH11,AH13:AH16,AH18:AH21)</f>
        <v>141668892789</v>
      </c>
      <c r="AI23" s="93">
        <f>SUM(AI9:AI11,AI13:AI16,AI18:AI21)</f>
        <v>131052731517</v>
      </c>
      <c r="AJ23" s="128">
        <f t="shared" si="15"/>
        <v>0.9250635685576255</v>
      </c>
      <c r="AK23" s="129">
        <f t="shared" si="16"/>
        <v>-0.01114641975786057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38">
      <selection activeCell="B78" sqref="B78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33384655704</v>
      </c>
      <c r="E9" s="86">
        <v>7340084000</v>
      </c>
      <c r="F9" s="87">
        <f>$D9+$E9</f>
        <v>40724739704</v>
      </c>
      <c r="G9" s="85">
        <v>32767707721</v>
      </c>
      <c r="H9" s="86">
        <v>7335632000</v>
      </c>
      <c r="I9" s="87">
        <f>$G9+$H9</f>
        <v>40103339721</v>
      </c>
      <c r="J9" s="85">
        <v>9378547428</v>
      </c>
      <c r="K9" s="86">
        <v>891584000</v>
      </c>
      <c r="L9" s="86">
        <f>$J9+$K9</f>
        <v>10270131428</v>
      </c>
      <c r="M9" s="104">
        <f>IF($F9=0,0,$L9/$F9)</f>
        <v>0.25218409012915716</v>
      </c>
      <c r="N9" s="85">
        <v>7642408505</v>
      </c>
      <c r="O9" s="86">
        <v>1172886000</v>
      </c>
      <c r="P9" s="86">
        <f>$N9+$O9</f>
        <v>8815294505</v>
      </c>
      <c r="Q9" s="104">
        <f>IF($F9=0,0,$P9/$F9)</f>
        <v>0.21646042599835594</v>
      </c>
      <c r="R9" s="85">
        <v>8296838842</v>
      </c>
      <c r="S9" s="86">
        <v>722179200</v>
      </c>
      <c r="T9" s="86">
        <f>$R9+$S9</f>
        <v>9019018042</v>
      </c>
      <c r="U9" s="104">
        <f>IF($I9=0,0,$T9/$I9)</f>
        <v>0.22489443783848298</v>
      </c>
      <c r="V9" s="85">
        <v>7087254847</v>
      </c>
      <c r="W9" s="86">
        <v>1576235000</v>
      </c>
      <c r="X9" s="86">
        <f>$V9+$W9</f>
        <v>8663489847</v>
      </c>
      <c r="Y9" s="104">
        <f>IF($I9=0,0,$X9/$I9)</f>
        <v>0.21602913640789342</v>
      </c>
      <c r="Z9" s="85">
        <f>$J9+$N9+$R9+$V9</f>
        <v>32405049622</v>
      </c>
      <c r="AA9" s="86">
        <f>$K9+$O9+$S9+$W9</f>
        <v>4362884200</v>
      </c>
      <c r="AB9" s="86">
        <f>$Z9+$AA9</f>
        <v>36767933822</v>
      </c>
      <c r="AC9" s="104">
        <f>IF($I9=0,0,$AB9/$I9)</f>
        <v>0.9168297223571775</v>
      </c>
      <c r="AD9" s="85">
        <v>5461266204</v>
      </c>
      <c r="AE9" s="86">
        <v>2366577000</v>
      </c>
      <c r="AF9" s="86">
        <f>$AD9+$AE9</f>
        <v>7827843204</v>
      </c>
      <c r="AG9" s="86">
        <v>37992626611</v>
      </c>
      <c r="AH9" s="86">
        <v>37404908813</v>
      </c>
      <c r="AI9" s="87">
        <v>36293605831</v>
      </c>
      <c r="AJ9" s="124">
        <f>IF($AH9=0,0,$AI9/$AH9)</f>
        <v>0.9702899160226326</v>
      </c>
      <c r="AK9" s="125">
        <f>IF($AF9=0,0,(($X9/$AF9)-1))</f>
        <v>0.10675311464759374</v>
      </c>
    </row>
    <row r="10" spans="1:37" ht="16.5">
      <c r="A10" s="65"/>
      <c r="B10" s="66" t="s">
        <v>97</v>
      </c>
      <c r="C10" s="67"/>
      <c r="D10" s="88">
        <f>D9</f>
        <v>33384655704</v>
      </c>
      <c r="E10" s="89">
        <f>E9</f>
        <v>7340084000</v>
      </c>
      <c r="F10" s="90">
        <f aca="true" t="shared" si="0" ref="F10:F41">$D10+$E10</f>
        <v>40724739704</v>
      </c>
      <c r="G10" s="88">
        <f>G9</f>
        <v>32767707721</v>
      </c>
      <c r="H10" s="89">
        <f>H9</f>
        <v>7335632000</v>
      </c>
      <c r="I10" s="90">
        <f aca="true" t="shared" si="1" ref="I10:I41">$G10+$H10</f>
        <v>40103339721</v>
      </c>
      <c r="J10" s="88">
        <f>J9</f>
        <v>9378547428</v>
      </c>
      <c r="K10" s="89">
        <f>K9</f>
        <v>891584000</v>
      </c>
      <c r="L10" s="89">
        <f aca="true" t="shared" si="2" ref="L10:L41">$J10+$K10</f>
        <v>10270131428</v>
      </c>
      <c r="M10" s="105">
        <f aca="true" t="shared" si="3" ref="M10:M41">IF($F10=0,0,$L10/$F10)</f>
        <v>0.25218409012915716</v>
      </c>
      <c r="N10" s="88">
        <f>N9</f>
        <v>7642408505</v>
      </c>
      <c r="O10" s="89">
        <f>O9</f>
        <v>1172886000</v>
      </c>
      <c r="P10" s="89">
        <f aca="true" t="shared" si="4" ref="P10:P41">$N10+$O10</f>
        <v>8815294505</v>
      </c>
      <c r="Q10" s="105">
        <f aca="true" t="shared" si="5" ref="Q10:Q41">IF($F10=0,0,$P10/$F10)</f>
        <v>0.21646042599835594</v>
      </c>
      <c r="R10" s="88">
        <f>R9</f>
        <v>8296838842</v>
      </c>
      <c r="S10" s="89">
        <f>S9</f>
        <v>722179200</v>
      </c>
      <c r="T10" s="89">
        <f aca="true" t="shared" si="6" ref="T10:T41">$R10+$S10</f>
        <v>9019018042</v>
      </c>
      <c r="U10" s="105">
        <f aca="true" t="shared" si="7" ref="U10:U41">IF($I10=0,0,$T10/$I10)</f>
        <v>0.22489443783848298</v>
      </c>
      <c r="V10" s="88">
        <f>V9</f>
        <v>7087254847</v>
      </c>
      <c r="W10" s="89">
        <f>W9</f>
        <v>1576235000</v>
      </c>
      <c r="X10" s="89">
        <f aca="true" t="shared" si="8" ref="X10:X41">$V10+$W10</f>
        <v>8663489847</v>
      </c>
      <c r="Y10" s="105">
        <f aca="true" t="shared" si="9" ref="Y10:Y41">IF($I10=0,0,$X10/$I10)</f>
        <v>0.21602913640789342</v>
      </c>
      <c r="Z10" s="88">
        <f aca="true" t="shared" si="10" ref="Z10:Z41">$J10+$N10+$R10+$V10</f>
        <v>32405049622</v>
      </c>
      <c r="AA10" s="89">
        <f aca="true" t="shared" si="11" ref="AA10:AA41">$K10+$O10+$S10+$W10</f>
        <v>4362884200</v>
      </c>
      <c r="AB10" s="89">
        <f aca="true" t="shared" si="12" ref="AB10:AB41">$Z10+$AA10</f>
        <v>36767933822</v>
      </c>
      <c r="AC10" s="105">
        <f aca="true" t="shared" si="13" ref="AC10:AC41">IF($I10=0,0,$AB10/$I10)</f>
        <v>0.9168297223571775</v>
      </c>
      <c r="AD10" s="88">
        <f>AD9</f>
        <v>5461266204</v>
      </c>
      <c r="AE10" s="89">
        <f>AE9</f>
        <v>2366577000</v>
      </c>
      <c r="AF10" s="89">
        <f aca="true" t="shared" si="14" ref="AF10:AF41">$AD10+$AE10</f>
        <v>7827843204</v>
      </c>
      <c r="AG10" s="89">
        <f>AG9</f>
        <v>37992626611</v>
      </c>
      <c r="AH10" s="89">
        <f>AH9</f>
        <v>37404908813</v>
      </c>
      <c r="AI10" s="90">
        <f>AI9</f>
        <v>36293605831</v>
      </c>
      <c r="AJ10" s="126">
        <f aca="true" t="shared" si="15" ref="AJ10:AJ41">IF($AH10=0,0,$AI10/$AH10)</f>
        <v>0.9702899160226326</v>
      </c>
      <c r="AK10" s="127">
        <f aca="true" t="shared" si="16" ref="AK10:AK41">IF($AF10=0,0,(($X10/$AF10)-1))</f>
        <v>0.10675311464759374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267548906</v>
      </c>
      <c r="E11" s="86">
        <v>74070000</v>
      </c>
      <c r="F11" s="87">
        <f t="shared" si="0"/>
        <v>341618906</v>
      </c>
      <c r="G11" s="85">
        <v>347237841</v>
      </c>
      <c r="H11" s="86">
        <v>75445700</v>
      </c>
      <c r="I11" s="87">
        <f t="shared" si="1"/>
        <v>422683541</v>
      </c>
      <c r="J11" s="85">
        <v>95172008</v>
      </c>
      <c r="K11" s="86">
        <v>11142934</v>
      </c>
      <c r="L11" s="86">
        <f t="shared" si="2"/>
        <v>106314942</v>
      </c>
      <c r="M11" s="104">
        <f t="shared" si="3"/>
        <v>0.31120918699973826</v>
      </c>
      <c r="N11" s="85">
        <v>43540707</v>
      </c>
      <c r="O11" s="86">
        <v>18448159</v>
      </c>
      <c r="P11" s="86">
        <f t="shared" si="4"/>
        <v>61988866</v>
      </c>
      <c r="Q11" s="104">
        <f t="shared" si="5"/>
        <v>0.18145619259140183</v>
      </c>
      <c r="R11" s="85">
        <v>65776780</v>
      </c>
      <c r="S11" s="86">
        <v>21722153</v>
      </c>
      <c r="T11" s="86">
        <f t="shared" si="6"/>
        <v>87498933</v>
      </c>
      <c r="U11" s="104">
        <f t="shared" si="7"/>
        <v>0.20700813850710123</v>
      </c>
      <c r="V11" s="85">
        <v>56205503</v>
      </c>
      <c r="W11" s="86">
        <v>8536155</v>
      </c>
      <c r="X11" s="86">
        <f t="shared" si="8"/>
        <v>64741658</v>
      </c>
      <c r="Y11" s="104">
        <f t="shared" si="9"/>
        <v>0.1531681547070223</v>
      </c>
      <c r="Z11" s="85">
        <f t="shared" si="10"/>
        <v>260694998</v>
      </c>
      <c r="AA11" s="86">
        <f t="shared" si="11"/>
        <v>59849401</v>
      </c>
      <c r="AB11" s="86">
        <f t="shared" si="12"/>
        <v>320544399</v>
      </c>
      <c r="AC11" s="104">
        <f t="shared" si="13"/>
        <v>0.758355525842441</v>
      </c>
      <c r="AD11" s="85">
        <v>14944611</v>
      </c>
      <c r="AE11" s="86">
        <v>24642990</v>
      </c>
      <c r="AF11" s="86">
        <f t="shared" si="14"/>
        <v>39587601</v>
      </c>
      <c r="AG11" s="86">
        <v>365331998</v>
      </c>
      <c r="AH11" s="86">
        <v>363992930</v>
      </c>
      <c r="AI11" s="87">
        <v>295947999</v>
      </c>
      <c r="AJ11" s="124">
        <f t="shared" si="15"/>
        <v>0.8130597454186816</v>
      </c>
      <c r="AK11" s="125">
        <f t="shared" si="16"/>
        <v>0.6354024079408096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148386993</v>
      </c>
      <c r="E12" s="86">
        <v>79080589</v>
      </c>
      <c r="F12" s="87">
        <f t="shared" si="0"/>
        <v>227467582</v>
      </c>
      <c r="G12" s="85">
        <v>148386993</v>
      </c>
      <c r="H12" s="86">
        <v>79080589</v>
      </c>
      <c r="I12" s="87">
        <f t="shared" si="1"/>
        <v>227467582</v>
      </c>
      <c r="J12" s="85">
        <v>60419464</v>
      </c>
      <c r="K12" s="86">
        <v>8306750</v>
      </c>
      <c r="L12" s="86">
        <f t="shared" si="2"/>
        <v>68726214</v>
      </c>
      <c r="M12" s="104">
        <f t="shared" si="3"/>
        <v>0.30213630177859807</v>
      </c>
      <c r="N12" s="85">
        <v>36298855</v>
      </c>
      <c r="O12" s="86">
        <v>4723366</v>
      </c>
      <c r="P12" s="86">
        <f t="shared" si="4"/>
        <v>41022221</v>
      </c>
      <c r="Q12" s="104">
        <f t="shared" si="5"/>
        <v>0.18034315324985517</v>
      </c>
      <c r="R12" s="85">
        <v>36760073</v>
      </c>
      <c r="S12" s="86">
        <v>5856224</v>
      </c>
      <c r="T12" s="86">
        <f t="shared" si="6"/>
        <v>42616297</v>
      </c>
      <c r="U12" s="104">
        <f t="shared" si="7"/>
        <v>0.18735107932874584</v>
      </c>
      <c r="V12" s="85">
        <v>9601213</v>
      </c>
      <c r="W12" s="86">
        <v>23445489</v>
      </c>
      <c r="X12" s="86">
        <f t="shared" si="8"/>
        <v>33046702</v>
      </c>
      <c r="Y12" s="104">
        <f t="shared" si="9"/>
        <v>0.14528093062509453</v>
      </c>
      <c r="Z12" s="85">
        <f t="shared" si="10"/>
        <v>143079605</v>
      </c>
      <c r="AA12" s="86">
        <f t="shared" si="11"/>
        <v>42331829</v>
      </c>
      <c r="AB12" s="86">
        <f t="shared" si="12"/>
        <v>185411434</v>
      </c>
      <c r="AC12" s="104">
        <f t="shared" si="13"/>
        <v>0.8151114649822936</v>
      </c>
      <c r="AD12" s="85">
        <v>14295654</v>
      </c>
      <c r="AE12" s="86">
        <v>17709706</v>
      </c>
      <c r="AF12" s="86">
        <f t="shared" si="14"/>
        <v>32005360</v>
      </c>
      <c r="AG12" s="86">
        <v>202149558</v>
      </c>
      <c r="AH12" s="86">
        <v>207903631</v>
      </c>
      <c r="AI12" s="87">
        <v>182491679</v>
      </c>
      <c r="AJ12" s="124">
        <f t="shared" si="15"/>
        <v>0.8777705234017774</v>
      </c>
      <c r="AK12" s="125">
        <f t="shared" si="16"/>
        <v>0.03253648763832051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151105000</v>
      </c>
      <c r="E13" s="86">
        <v>79111974</v>
      </c>
      <c r="F13" s="87">
        <f t="shared" si="0"/>
        <v>230216974</v>
      </c>
      <c r="G13" s="85">
        <v>162106006</v>
      </c>
      <c r="H13" s="86">
        <v>71492000</v>
      </c>
      <c r="I13" s="87">
        <f t="shared" si="1"/>
        <v>233598006</v>
      </c>
      <c r="J13" s="85">
        <v>103091697</v>
      </c>
      <c r="K13" s="86">
        <v>7251710</v>
      </c>
      <c r="L13" s="86">
        <f t="shared" si="2"/>
        <v>110343407</v>
      </c>
      <c r="M13" s="104">
        <f t="shared" si="3"/>
        <v>0.47930178684391883</v>
      </c>
      <c r="N13" s="85">
        <v>18954584</v>
      </c>
      <c r="O13" s="86">
        <v>8096259</v>
      </c>
      <c r="P13" s="86">
        <f t="shared" si="4"/>
        <v>27050843</v>
      </c>
      <c r="Q13" s="104">
        <f t="shared" si="5"/>
        <v>0.11750151402824016</v>
      </c>
      <c r="R13" s="85">
        <v>16071749</v>
      </c>
      <c r="S13" s="86">
        <v>15133737</v>
      </c>
      <c r="T13" s="86">
        <f t="shared" si="6"/>
        <v>31205486</v>
      </c>
      <c r="U13" s="104">
        <f t="shared" si="7"/>
        <v>0.1335862687115574</v>
      </c>
      <c r="V13" s="85">
        <v>49577693</v>
      </c>
      <c r="W13" s="86">
        <v>12167644</v>
      </c>
      <c r="X13" s="86">
        <f t="shared" si="8"/>
        <v>61745337</v>
      </c>
      <c r="Y13" s="104">
        <f t="shared" si="9"/>
        <v>0.26432304820273167</v>
      </c>
      <c r="Z13" s="85">
        <f t="shared" si="10"/>
        <v>187695723</v>
      </c>
      <c r="AA13" s="86">
        <f t="shared" si="11"/>
        <v>42649350</v>
      </c>
      <c r="AB13" s="86">
        <f t="shared" si="12"/>
        <v>230345073</v>
      </c>
      <c r="AC13" s="104">
        <f t="shared" si="13"/>
        <v>0.9860746542502593</v>
      </c>
      <c r="AD13" s="85">
        <v>33742986</v>
      </c>
      <c r="AE13" s="86">
        <v>15351483</v>
      </c>
      <c r="AF13" s="86">
        <f t="shared" si="14"/>
        <v>49094469</v>
      </c>
      <c r="AG13" s="86">
        <v>186633517</v>
      </c>
      <c r="AH13" s="86">
        <v>177115000</v>
      </c>
      <c r="AI13" s="87">
        <v>152564327</v>
      </c>
      <c r="AJ13" s="124">
        <f t="shared" si="15"/>
        <v>0.8613856929113852</v>
      </c>
      <c r="AK13" s="125">
        <f t="shared" si="16"/>
        <v>0.25768418026886075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830017666</v>
      </c>
      <c r="E14" s="86">
        <v>132788185</v>
      </c>
      <c r="F14" s="87">
        <f t="shared" si="0"/>
        <v>962805851</v>
      </c>
      <c r="G14" s="85">
        <v>830017666</v>
      </c>
      <c r="H14" s="86">
        <v>132788185</v>
      </c>
      <c r="I14" s="87">
        <f t="shared" si="1"/>
        <v>962805851</v>
      </c>
      <c r="J14" s="85">
        <v>287015745</v>
      </c>
      <c r="K14" s="86">
        <v>19488059</v>
      </c>
      <c r="L14" s="86">
        <f t="shared" si="2"/>
        <v>306503804</v>
      </c>
      <c r="M14" s="104">
        <f t="shared" si="3"/>
        <v>0.3183443512330712</v>
      </c>
      <c r="N14" s="85">
        <v>301078087</v>
      </c>
      <c r="O14" s="86">
        <v>26800647</v>
      </c>
      <c r="P14" s="86">
        <f t="shared" si="4"/>
        <v>327878734</v>
      </c>
      <c r="Q14" s="104">
        <f t="shared" si="5"/>
        <v>0.34054501606887305</v>
      </c>
      <c r="R14" s="85">
        <v>160206855</v>
      </c>
      <c r="S14" s="86">
        <v>17543543</v>
      </c>
      <c r="T14" s="86">
        <f t="shared" si="6"/>
        <v>177750398</v>
      </c>
      <c r="U14" s="104">
        <f t="shared" si="7"/>
        <v>0.18461707291805812</v>
      </c>
      <c r="V14" s="85">
        <v>64729621</v>
      </c>
      <c r="W14" s="86">
        <v>61552671</v>
      </c>
      <c r="X14" s="86">
        <f t="shared" si="8"/>
        <v>126282292</v>
      </c>
      <c r="Y14" s="104">
        <f t="shared" si="9"/>
        <v>0.131160702719909</v>
      </c>
      <c r="Z14" s="85">
        <f t="shared" si="10"/>
        <v>813030308</v>
      </c>
      <c r="AA14" s="86">
        <f t="shared" si="11"/>
        <v>125384920</v>
      </c>
      <c r="AB14" s="86">
        <f t="shared" si="12"/>
        <v>938415228</v>
      </c>
      <c r="AC14" s="104">
        <f t="shared" si="13"/>
        <v>0.9746671429399114</v>
      </c>
      <c r="AD14" s="85">
        <v>134045580</v>
      </c>
      <c r="AE14" s="86">
        <v>23619816</v>
      </c>
      <c r="AF14" s="86">
        <f t="shared" si="14"/>
        <v>157665396</v>
      </c>
      <c r="AG14" s="86">
        <v>983652774</v>
      </c>
      <c r="AH14" s="86">
        <v>975595885</v>
      </c>
      <c r="AI14" s="87">
        <v>828902023</v>
      </c>
      <c r="AJ14" s="124">
        <f t="shared" si="15"/>
        <v>0.8496366536027363</v>
      </c>
      <c r="AK14" s="125">
        <f t="shared" si="16"/>
        <v>-0.19904877542057486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912677766</v>
      </c>
      <c r="E15" s="86">
        <v>362325304</v>
      </c>
      <c r="F15" s="87">
        <f t="shared" si="0"/>
        <v>1275003070</v>
      </c>
      <c r="G15" s="85">
        <v>912677766</v>
      </c>
      <c r="H15" s="86">
        <v>362325304</v>
      </c>
      <c r="I15" s="87">
        <f t="shared" si="1"/>
        <v>1275003070</v>
      </c>
      <c r="J15" s="85">
        <v>97961081</v>
      </c>
      <c r="K15" s="86">
        <v>65275704</v>
      </c>
      <c r="L15" s="86">
        <f t="shared" si="2"/>
        <v>163236785</v>
      </c>
      <c r="M15" s="104">
        <f t="shared" si="3"/>
        <v>0.12802854270774422</v>
      </c>
      <c r="N15" s="85">
        <v>176124438</v>
      </c>
      <c r="O15" s="86">
        <v>81760329</v>
      </c>
      <c r="P15" s="86">
        <f t="shared" si="4"/>
        <v>257884767</v>
      </c>
      <c r="Q15" s="104">
        <f t="shared" si="5"/>
        <v>0.20226207533759114</v>
      </c>
      <c r="R15" s="85">
        <v>154375551</v>
      </c>
      <c r="S15" s="86">
        <v>18742747</v>
      </c>
      <c r="T15" s="86">
        <f t="shared" si="6"/>
        <v>173118298</v>
      </c>
      <c r="U15" s="104">
        <f t="shared" si="7"/>
        <v>0.13577873032101798</v>
      </c>
      <c r="V15" s="85">
        <v>147117984</v>
      </c>
      <c r="W15" s="86">
        <v>53963217</v>
      </c>
      <c r="X15" s="86">
        <f t="shared" si="8"/>
        <v>201081201</v>
      </c>
      <c r="Y15" s="104">
        <f t="shared" si="9"/>
        <v>0.15771036614053016</v>
      </c>
      <c r="Z15" s="85">
        <f t="shared" si="10"/>
        <v>575579054</v>
      </c>
      <c r="AA15" s="86">
        <f t="shared" si="11"/>
        <v>219741997</v>
      </c>
      <c r="AB15" s="86">
        <f t="shared" si="12"/>
        <v>795321051</v>
      </c>
      <c r="AC15" s="104">
        <f t="shared" si="13"/>
        <v>0.6237797145068835</v>
      </c>
      <c r="AD15" s="85">
        <v>199085023</v>
      </c>
      <c r="AE15" s="86">
        <v>150143088</v>
      </c>
      <c r="AF15" s="86">
        <f t="shared" si="14"/>
        <v>349228111</v>
      </c>
      <c r="AG15" s="86">
        <v>1283653239</v>
      </c>
      <c r="AH15" s="86">
        <v>1281578371</v>
      </c>
      <c r="AI15" s="87">
        <v>1194790841</v>
      </c>
      <c r="AJ15" s="124">
        <f t="shared" si="15"/>
        <v>0.9322807469571441</v>
      </c>
      <c r="AK15" s="125">
        <f t="shared" si="16"/>
        <v>-0.42421244262321145</v>
      </c>
    </row>
    <row r="16" spans="1:37" ht="16.5">
      <c r="A16" s="65"/>
      <c r="B16" s="66" t="s">
        <v>253</v>
      </c>
      <c r="C16" s="67"/>
      <c r="D16" s="88">
        <f>SUM(D11:D15)</f>
        <v>2309736331</v>
      </c>
      <c r="E16" s="89">
        <f>SUM(E11:E15)</f>
        <v>727376052</v>
      </c>
      <c r="F16" s="90">
        <f t="shared" si="0"/>
        <v>3037112383</v>
      </c>
      <c r="G16" s="88">
        <f>SUM(G11:G15)</f>
        <v>2400426272</v>
      </c>
      <c r="H16" s="89">
        <f>SUM(H11:H15)</f>
        <v>721131778</v>
      </c>
      <c r="I16" s="90">
        <f t="shared" si="1"/>
        <v>3121558050</v>
      </c>
      <c r="J16" s="88">
        <f>SUM(J11:J15)</f>
        <v>643659995</v>
      </c>
      <c r="K16" s="89">
        <f>SUM(K11:K15)</f>
        <v>111465157</v>
      </c>
      <c r="L16" s="89">
        <f t="shared" si="2"/>
        <v>755125152</v>
      </c>
      <c r="M16" s="105">
        <f t="shared" si="3"/>
        <v>0.2486326012256755</v>
      </c>
      <c r="N16" s="88">
        <f>SUM(N11:N15)</f>
        <v>575996671</v>
      </c>
      <c r="O16" s="89">
        <f>SUM(O11:O15)</f>
        <v>139828760</v>
      </c>
      <c r="P16" s="89">
        <f t="shared" si="4"/>
        <v>715825431</v>
      </c>
      <c r="Q16" s="105">
        <f t="shared" si="5"/>
        <v>0.23569277021383112</v>
      </c>
      <c r="R16" s="88">
        <f>SUM(R11:R15)</f>
        <v>433191008</v>
      </c>
      <c r="S16" s="89">
        <f>SUM(S11:S15)</f>
        <v>78998404</v>
      </c>
      <c r="T16" s="89">
        <f t="shared" si="6"/>
        <v>512189412</v>
      </c>
      <c r="U16" s="105">
        <f t="shared" si="7"/>
        <v>0.1640813349602773</v>
      </c>
      <c r="V16" s="88">
        <f>SUM(V11:V15)</f>
        <v>327232014</v>
      </c>
      <c r="W16" s="89">
        <f>SUM(W11:W15)</f>
        <v>159665176</v>
      </c>
      <c r="X16" s="89">
        <f t="shared" si="8"/>
        <v>486897190</v>
      </c>
      <c r="Y16" s="105">
        <f t="shared" si="9"/>
        <v>0.15597889970362716</v>
      </c>
      <c r="Z16" s="88">
        <f t="shared" si="10"/>
        <v>1980079688</v>
      </c>
      <c r="AA16" s="89">
        <f t="shared" si="11"/>
        <v>489957497</v>
      </c>
      <c r="AB16" s="89">
        <f t="shared" si="12"/>
        <v>2470037185</v>
      </c>
      <c r="AC16" s="105">
        <f t="shared" si="13"/>
        <v>0.7912834377691614</v>
      </c>
      <c r="AD16" s="88">
        <f>SUM(AD11:AD15)</f>
        <v>396113854</v>
      </c>
      <c r="AE16" s="89">
        <f>SUM(AE11:AE15)</f>
        <v>231467083</v>
      </c>
      <c r="AF16" s="89">
        <f t="shared" si="14"/>
        <v>627580937</v>
      </c>
      <c r="AG16" s="89">
        <f>SUM(AG11:AG15)</f>
        <v>3021421086</v>
      </c>
      <c r="AH16" s="89">
        <f>SUM(AH11:AH15)</f>
        <v>3006185817</v>
      </c>
      <c r="AI16" s="90">
        <f>SUM(AI11:AI15)</f>
        <v>2654696869</v>
      </c>
      <c r="AJ16" s="126">
        <f t="shared" si="15"/>
        <v>0.8830781031523974</v>
      </c>
      <c r="AK16" s="127">
        <f t="shared" si="16"/>
        <v>-0.2241682924158036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139911000</v>
      </c>
      <c r="E17" s="86">
        <v>40516000</v>
      </c>
      <c r="F17" s="87">
        <f t="shared" si="0"/>
        <v>180427000</v>
      </c>
      <c r="G17" s="85">
        <v>139911000</v>
      </c>
      <c r="H17" s="86">
        <v>40516000</v>
      </c>
      <c r="I17" s="87">
        <f t="shared" si="1"/>
        <v>180427000</v>
      </c>
      <c r="J17" s="85">
        <v>56752378</v>
      </c>
      <c r="K17" s="86">
        <v>6403410</v>
      </c>
      <c r="L17" s="86">
        <f t="shared" si="2"/>
        <v>63155788</v>
      </c>
      <c r="M17" s="104">
        <f t="shared" si="3"/>
        <v>0.3500351277802103</v>
      </c>
      <c r="N17" s="85">
        <v>43753420</v>
      </c>
      <c r="O17" s="86">
        <v>9383493</v>
      </c>
      <c r="P17" s="86">
        <f t="shared" si="4"/>
        <v>53136913</v>
      </c>
      <c r="Q17" s="104">
        <f t="shared" si="5"/>
        <v>0.2945064375065816</v>
      </c>
      <c r="R17" s="85">
        <v>37573699</v>
      </c>
      <c r="S17" s="86">
        <v>8865964</v>
      </c>
      <c r="T17" s="86">
        <f t="shared" si="6"/>
        <v>46439663</v>
      </c>
      <c r="U17" s="104">
        <f t="shared" si="7"/>
        <v>0.25738754731830604</v>
      </c>
      <c r="V17" s="85">
        <v>14672211</v>
      </c>
      <c r="W17" s="86">
        <v>11359254</v>
      </c>
      <c r="X17" s="86">
        <f t="shared" si="8"/>
        <v>26031465</v>
      </c>
      <c r="Y17" s="104">
        <f t="shared" si="9"/>
        <v>0.1442769929112605</v>
      </c>
      <c r="Z17" s="85">
        <f t="shared" si="10"/>
        <v>152751708</v>
      </c>
      <c r="AA17" s="86">
        <f t="shared" si="11"/>
        <v>36012121</v>
      </c>
      <c r="AB17" s="86">
        <f t="shared" si="12"/>
        <v>188763829</v>
      </c>
      <c r="AC17" s="104">
        <f t="shared" si="13"/>
        <v>1.0462061055163585</v>
      </c>
      <c r="AD17" s="85">
        <v>10339696</v>
      </c>
      <c r="AE17" s="86">
        <v>7228163</v>
      </c>
      <c r="AF17" s="86">
        <f t="shared" si="14"/>
        <v>17567859</v>
      </c>
      <c r="AG17" s="86">
        <v>167076000</v>
      </c>
      <c r="AH17" s="86">
        <v>177598000</v>
      </c>
      <c r="AI17" s="87">
        <v>169891882</v>
      </c>
      <c r="AJ17" s="124">
        <f t="shared" si="15"/>
        <v>0.9566092073108932</v>
      </c>
      <c r="AK17" s="125">
        <f t="shared" si="16"/>
        <v>0.481766503248916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428406329</v>
      </c>
      <c r="E18" s="86">
        <v>30406771</v>
      </c>
      <c r="F18" s="87">
        <f t="shared" si="0"/>
        <v>458813100</v>
      </c>
      <c r="G18" s="85">
        <v>362219061</v>
      </c>
      <c r="H18" s="86">
        <v>49205771</v>
      </c>
      <c r="I18" s="87">
        <f t="shared" si="1"/>
        <v>411424832</v>
      </c>
      <c r="J18" s="85">
        <v>93253131</v>
      </c>
      <c r="K18" s="86">
        <v>7272646</v>
      </c>
      <c r="L18" s="86">
        <f t="shared" si="2"/>
        <v>100525777</v>
      </c>
      <c r="M18" s="104">
        <f t="shared" si="3"/>
        <v>0.21909962248244438</v>
      </c>
      <c r="N18" s="85">
        <v>88116314</v>
      </c>
      <c r="O18" s="86">
        <v>6628401</v>
      </c>
      <c r="P18" s="86">
        <f t="shared" si="4"/>
        <v>94744715</v>
      </c>
      <c r="Q18" s="104">
        <f t="shared" si="5"/>
        <v>0.2064995855610923</v>
      </c>
      <c r="R18" s="85">
        <v>78654629</v>
      </c>
      <c r="S18" s="86">
        <v>801775</v>
      </c>
      <c r="T18" s="86">
        <f t="shared" si="6"/>
        <v>79456404</v>
      </c>
      <c r="U18" s="104">
        <f t="shared" si="7"/>
        <v>0.19312495945796485</v>
      </c>
      <c r="V18" s="85">
        <v>76364543</v>
      </c>
      <c r="W18" s="86">
        <v>24158343</v>
      </c>
      <c r="X18" s="86">
        <f t="shared" si="8"/>
        <v>100522886</v>
      </c>
      <c r="Y18" s="104">
        <f t="shared" si="9"/>
        <v>0.24432867970399996</v>
      </c>
      <c r="Z18" s="85">
        <f t="shared" si="10"/>
        <v>336388617</v>
      </c>
      <c r="AA18" s="86">
        <f t="shared" si="11"/>
        <v>38861165</v>
      </c>
      <c r="AB18" s="86">
        <f t="shared" si="12"/>
        <v>375249782</v>
      </c>
      <c r="AC18" s="104">
        <f t="shared" si="13"/>
        <v>0.9120737320979206</v>
      </c>
      <c r="AD18" s="85">
        <v>83864619</v>
      </c>
      <c r="AE18" s="86">
        <v>15192315</v>
      </c>
      <c r="AF18" s="86">
        <f t="shared" si="14"/>
        <v>99056934</v>
      </c>
      <c r="AG18" s="86">
        <v>397311461</v>
      </c>
      <c r="AH18" s="86">
        <v>422288812</v>
      </c>
      <c r="AI18" s="87">
        <v>405191676</v>
      </c>
      <c r="AJ18" s="124">
        <f t="shared" si="15"/>
        <v>0.9595131684426439</v>
      </c>
      <c r="AK18" s="125">
        <f t="shared" si="16"/>
        <v>0.014799085140268842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136719584</v>
      </c>
      <c r="E19" s="86">
        <v>12164000</v>
      </c>
      <c r="F19" s="87">
        <f t="shared" si="0"/>
        <v>148883584</v>
      </c>
      <c r="G19" s="85">
        <v>133002000</v>
      </c>
      <c r="H19" s="86">
        <v>15164000</v>
      </c>
      <c r="I19" s="87">
        <f t="shared" si="1"/>
        <v>148166000</v>
      </c>
      <c r="J19" s="85">
        <v>45684349</v>
      </c>
      <c r="K19" s="86">
        <v>4079371</v>
      </c>
      <c r="L19" s="86">
        <f t="shared" si="2"/>
        <v>49763720</v>
      </c>
      <c r="M19" s="104">
        <f t="shared" si="3"/>
        <v>0.33424584942823515</v>
      </c>
      <c r="N19" s="85">
        <v>25265351</v>
      </c>
      <c r="O19" s="86">
        <v>1052631</v>
      </c>
      <c r="P19" s="86">
        <f t="shared" si="4"/>
        <v>26317982</v>
      </c>
      <c r="Q19" s="104">
        <f t="shared" si="5"/>
        <v>0.17676886391987984</v>
      </c>
      <c r="R19" s="85">
        <v>39157939</v>
      </c>
      <c r="S19" s="86">
        <v>5186552</v>
      </c>
      <c r="T19" s="86">
        <f t="shared" si="6"/>
        <v>44344491</v>
      </c>
      <c r="U19" s="104">
        <f t="shared" si="7"/>
        <v>0.29928924989538763</v>
      </c>
      <c r="V19" s="85">
        <v>23499632</v>
      </c>
      <c r="W19" s="86">
        <v>2067640</v>
      </c>
      <c r="X19" s="86">
        <f t="shared" si="8"/>
        <v>25567272</v>
      </c>
      <c r="Y19" s="104">
        <f t="shared" si="9"/>
        <v>0.17255829272572654</v>
      </c>
      <c r="Z19" s="85">
        <f t="shared" si="10"/>
        <v>133607271</v>
      </c>
      <c r="AA19" s="86">
        <f t="shared" si="11"/>
        <v>12386194</v>
      </c>
      <c r="AB19" s="86">
        <f t="shared" si="12"/>
        <v>145993465</v>
      </c>
      <c r="AC19" s="104">
        <f t="shared" si="13"/>
        <v>0.9853371556227475</v>
      </c>
      <c r="AD19" s="85">
        <v>23859430</v>
      </c>
      <c r="AE19" s="86">
        <v>2428443</v>
      </c>
      <c r="AF19" s="86">
        <f t="shared" si="14"/>
        <v>26287873</v>
      </c>
      <c r="AG19" s="86">
        <v>146516009</v>
      </c>
      <c r="AH19" s="86">
        <v>157319470</v>
      </c>
      <c r="AI19" s="87">
        <v>131726868</v>
      </c>
      <c r="AJ19" s="124">
        <f t="shared" si="15"/>
        <v>0.8373208224004314</v>
      </c>
      <c r="AK19" s="125">
        <f t="shared" si="16"/>
        <v>-0.02741191727455472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42912969</v>
      </c>
      <c r="E20" s="86">
        <v>18364000</v>
      </c>
      <c r="F20" s="87">
        <f t="shared" si="0"/>
        <v>61276969</v>
      </c>
      <c r="G20" s="85">
        <v>43628436</v>
      </c>
      <c r="H20" s="86">
        <v>17719000</v>
      </c>
      <c r="I20" s="87">
        <f t="shared" si="1"/>
        <v>61347436</v>
      </c>
      <c r="J20" s="85">
        <v>41133154</v>
      </c>
      <c r="K20" s="86">
        <v>2246161</v>
      </c>
      <c r="L20" s="86">
        <f t="shared" si="2"/>
        <v>43379315</v>
      </c>
      <c r="M20" s="104">
        <f t="shared" si="3"/>
        <v>0.707922009001457</v>
      </c>
      <c r="N20" s="85">
        <v>15876419</v>
      </c>
      <c r="O20" s="86">
        <v>1487082</v>
      </c>
      <c r="P20" s="86">
        <f t="shared" si="4"/>
        <v>17363501</v>
      </c>
      <c r="Q20" s="104">
        <f t="shared" si="5"/>
        <v>0.2833609638884064</v>
      </c>
      <c r="R20" s="85">
        <v>9556938</v>
      </c>
      <c r="S20" s="86">
        <v>4250048</v>
      </c>
      <c r="T20" s="86">
        <f t="shared" si="6"/>
        <v>13806986</v>
      </c>
      <c r="U20" s="104">
        <f t="shared" si="7"/>
        <v>0.22506215255679146</v>
      </c>
      <c r="V20" s="85">
        <v>4033763</v>
      </c>
      <c r="W20" s="86">
        <v>7158157</v>
      </c>
      <c r="X20" s="86">
        <f t="shared" si="8"/>
        <v>11191920</v>
      </c>
      <c r="Y20" s="104">
        <f t="shared" si="9"/>
        <v>0.18243500836774987</v>
      </c>
      <c r="Z20" s="85">
        <f t="shared" si="10"/>
        <v>70600274</v>
      </c>
      <c r="AA20" s="86">
        <f t="shared" si="11"/>
        <v>15141448</v>
      </c>
      <c r="AB20" s="86">
        <f t="shared" si="12"/>
        <v>85741722</v>
      </c>
      <c r="AC20" s="104">
        <f t="shared" si="13"/>
        <v>1.3976414923029545</v>
      </c>
      <c r="AD20" s="85">
        <v>2209264</v>
      </c>
      <c r="AE20" s="86">
        <v>5385987</v>
      </c>
      <c r="AF20" s="86">
        <f t="shared" si="14"/>
        <v>7595251</v>
      </c>
      <c r="AG20" s="86">
        <v>61336955</v>
      </c>
      <c r="AH20" s="86">
        <v>64841511</v>
      </c>
      <c r="AI20" s="87">
        <v>64944938</v>
      </c>
      <c r="AJ20" s="124">
        <f t="shared" si="15"/>
        <v>1.0015950738717363</v>
      </c>
      <c r="AK20" s="125">
        <f t="shared" si="16"/>
        <v>0.47354182238348663</v>
      </c>
    </row>
    <row r="21" spans="1:37" ht="12.75">
      <c r="A21" s="62" t="s">
        <v>98</v>
      </c>
      <c r="B21" s="63" t="s">
        <v>80</v>
      </c>
      <c r="C21" s="64" t="s">
        <v>81</v>
      </c>
      <c r="D21" s="85">
        <v>4937882347</v>
      </c>
      <c r="E21" s="86">
        <v>698424000</v>
      </c>
      <c r="F21" s="87">
        <f t="shared" si="0"/>
        <v>5636306347</v>
      </c>
      <c r="G21" s="85">
        <v>4797399283</v>
      </c>
      <c r="H21" s="86">
        <v>762591022</v>
      </c>
      <c r="I21" s="87">
        <f t="shared" si="1"/>
        <v>5559990305</v>
      </c>
      <c r="J21" s="85">
        <v>1206340204</v>
      </c>
      <c r="K21" s="86">
        <v>56195502</v>
      </c>
      <c r="L21" s="86">
        <f t="shared" si="2"/>
        <v>1262535706</v>
      </c>
      <c r="M21" s="104">
        <f t="shared" si="3"/>
        <v>0.22400054721511042</v>
      </c>
      <c r="N21" s="85">
        <v>1116532639</v>
      </c>
      <c r="O21" s="86">
        <v>158991626</v>
      </c>
      <c r="P21" s="86">
        <f t="shared" si="4"/>
        <v>1275524265</v>
      </c>
      <c r="Q21" s="104">
        <f t="shared" si="5"/>
        <v>0.22630499239611326</v>
      </c>
      <c r="R21" s="85">
        <v>1132749286</v>
      </c>
      <c r="S21" s="86">
        <v>82274100</v>
      </c>
      <c r="T21" s="86">
        <f t="shared" si="6"/>
        <v>1215023386</v>
      </c>
      <c r="U21" s="104">
        <f t="shared" si="7"/>
        <v>0.2185297670226783</v>
      </c>
      <c r="V21" s="85">
        <v>992019454</v>
      </c>
      <c r="W21" s="86">
        <v>286723051</v>
      </c>
      <c r="X21" s="86">
        <f t="shared" si="8"/>
        <v>1278742505</v>
      </c>
      <c r="Y21" s="104">
        <f t="shared" si="9"/>
        <v>0.22999006020748808</v>
      </c>
      <c r="Z21" s="85">
        <f t="shared" si="10"/>
        <v>4447641583</v>
      </c>
      <c r="AA21" s="86">
        <f t="shared" si="11"/>
        <v>584184279</v>
      </c>
      <c r="AB21" s="86">
        <f t="shared" si="12"/>
        <v>5031825862</v>
      </c>
      <c r="AC21" s="104">
        <f t="shared" si="13"/>
        <v>0.9050062295027689</v>
      </c>
      <c r="AD21" s="85">
        <v>933501553</v>
      </c>
      <c r="AE21" s="86">
        <v>324108841</v>
      </c>
      <c r="AF21" s="86">
        <f t="shared" si="14"/>
        <v>1257610394</v>
      </c>
      <c r="AG21" s="86">
        <v>5199247372</v>
      </c>
      <c r="AH21" s="86">
        <v>6535833093</v>
      </c>
      <c r="AI21" s="87">
        <v>4778034350</v>
      </c>
      <c r="AJ21" s="124">
        <f t="shared" si="15"/>
        <v>0.7310520758428432</v>
      </c>
      <c r="AK21" s="125">
        <f t="shared" si="16"/>
        <v>0.016803384498744744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86903019</v>
      </c>
      <c r="E22" s="86">
        <v>22985000</v>
      </c>
      <c r="F22" s="87">
        <f t="shared" si="0"/>
        <v>109888019</v>
      </c>
      <c r="G22" s="85">
        <v>86903020</v>
      </c>
      <c r="H22" s="86">
        <v>129248171</v>
      </c>
      <c r="I22" s="87">
        <f t="shared" si="1"/>
        <v>216151191</v>
      </c>
      <c r="J22" s="85">
        <v>28241179</v>
      </c>
      <c r="K22" s="86">
        <v>2538126</v>
      </c>
      <c r="L22" s="86">
        <f t="shared" si="2"/>
        <v>30779305</v>
      </c>
      <c r="M22" s="104">
        <f t="shared" si="3"/>
        <v>0.2800970049337226</v>
      </c>
      <c r="N22" s="85">
        <v>26850473</v>
      </c>
      <c r="O22" s="86">
        <v>5676134</v>
      </c>
      <c r="P22" s="86">
        <f t="shared" si="4"/>
        <v>32526607</v>
      </c>
      <c r="Q22" s="104">
        <f t="shared" si="5"/>
        <v>0.2959977556788971</v>
      </c>
      <c r="R22" s="85">
        <v>7479570</v>
      </c>
      <c r="S22" s="86">
        <v>4744989</v>
      </c>
      <c r="T22" s="86">
        <f t="shared" si="6"/>
        <v>12224559</v>
      </c>
      <c r="U22" s="104">
        <f t="shared" si="7"/>
        <v>0.05655559399624127</v>
      </c>
      <c r="V22" s="85">
        <v>17337987</v>
      </c>
      <c r="W22" s="86">
        <v>7441460</v>
      </c>
      <c r="X22" s="86">
        <f t="shared" si="8"/>
        <v>24779447</v>
      </c>
      <c r="Y22" s="104">
        <f t="shared" si="9"/>
        <v>0.11463941922022534</v>
      </c>
      <c r="Z22" s="85">
        <f t="shared" si="10"/>
        <v>79909209</v>
      </c>
      <c r="AA22" s="86">
        <f t="shared" si="11"/>
        <v>20400709</v>
      </c>
      <c r="AB22" s="86">
        <f t="shared" si="12"/>
        <v>100309918</v>
      </c>
      <c r="AC22" s="104">
        <f t="shared" si="13"/>
        <v>0.4640729367991315</v>
      </c>
      <c r="AD22" s="85">
        <v>8260065</v>
      </c>
      <c r="AE22" s="86">
        <v>8859303</v>
      </c>
      <c r="AF22" s="86">
        <f t="shared" si="14"/>
        <v>17119368</v>
      </c>
      <c r="AG22" s="86">
        <v>104736366</v>
      </c>
      <c r="AH22" s="86">
        <v>106878527</v>
      </c>
      <c r="AI22" s="87">
        <v>103086820</v>
      </c>
      <c r="AJ22" s="124">
        <f t="shared" si="15"/>
        <v>0.9645232105416274</v>
      </c>
      <c r="AK22" s="125">
        <f t="shared" si="16"/>
        <v>0.4474510390804147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94563230</v>
      </c>
      <c r="E23" s="86">
        <v>21005250</v>
      </c>
      <c r="F23" s="87">
        <f t="shared" si="0"/>
        <v>115568480</v>
      </c>
      <c r="G23" s="85">
        <v>100670262</v>
      </c>
      <c r="H23" s="86">
        <v>22679144</v>
      </c>
      <c r="I23" s="87">
        <f t="shared" si="1"/>
        <v>123349406</v>
      </c>
      <c r="J23" s="85">
        <v>42176096</v>
      </c>
      <c r="K23" s="86">
        <v>3352191</v>
      </c>
      <c r="L23" s="86">
        <f t="shared" si="2"/>
        <v>45528287</v>
      </c>
      <c r="M23" s="104">
        <f t="shared" si="3"/>
        <v>0.3939507294722575</v>
      </c>
      <c r="N23" s="85">
        <v>28878657</v>
      </c>
      <c r="O23" s="86">
        <v>9122280</v>
      </c>
      <c r="P23" s="86">
        <f t="shared" si="4"/>
        <v>38000937</v>
      </c>
      <c r="Q23" s="104">
        <f t="shared" si="5"/>
        <v>0.3288174855289262</v>
      </c>
      <c r="R23" s="85">
        <v>33682616</v>
      </c>
      <c r="S23" s="86">
        <v>25900</v>
      </c>
      <c r="T23" s="86">
        <f t="shared" si="6"/>
        <v>33708516</v>
      </c>
      <c r="U23" s="104">
        <f t="shared" si="7"/>
        <v>0.2732766787705488</v>
      </c>
      <c r="V23" s="85">
        <v>2947928</v>
      </c>
      <c r="W23" s="86">
        <v>5276785</v>
      </c>
      <c r="X23" s="86">
        <f t="shared" si="8"/>
        <v>8224713</v>
      </c>
      <c r="Y23" s="104">
        <f t="shared" si="9"/>
        <v>0.06667817273477587</v>
      </c>
      <c r="Z23" s="85">
        <f t="shared" si="10"/>
        <v>107685297</v>
      </c>
      <c r="AA23" s="86">
        <f t="shared" si="11"/>
        <v>17777156</v>
      </c>
      <c r="AB23" s="86">
        <f t="shared" si="12"/>
        <v>125462453</v>
      </c>
      <c r="AC23" s="104">
        <f t="shared" si="13"/>
        <v>1.0171305810747073</v>
      </c>
      <c r="AD23" s="85">
        <v>4640492</v>
      </c>
      <c r="AE23" s="86">
        <v>12787636</v>
      </c>
      <c r="AF23" s="86">
        <f t="shared" si="14"/>
        <v>17428128</v>
      </c>
      <c r="AG23" s="86">
        <v>125926075</v>
      </c>
      <c r="AH23" s="86">
        <v>130649577</v>
      </c>
      <c r="AI23" s="87">
        <v>129400657</v>
      </c>
      <c r="AJ23" s="124">
        <f t="shared" si="15"/>
        <v>0.9904406885297455</v>
      </c>
      <c r="AK23" s="125">
        <f t="shared" si="16"/>
        <v>-0.5280782307772813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724030319</v>
      </c>
      <c r="E24" s="86">
        <v>201043639</v>
      </c>
      <c r="F24" s="87">
        <f t="shared" si="0"/>
        <v>925073958</v>
      </c>
      <c r="G24" s="85">
        <v>691061381</v>
      </c>
      <c r="H24" s="86">
        <v>201043639</v>
      </c>
      <c r="I24" s="87">
        <f t="shared" si="1"/>
        <v>892105020</v>
      </c>
      <c r="J24" s="85">
        <v>235776133</v>
      </c>
      <c r="K24" s="86">
        <v>34540144</v>
      </c>
      <c r="L24" s="86">
        <f t="shared" si="2"/>
        <v>270316277</v>
      </c>
      <c r="M24" s="104">
        <f t="shared" si="3"/>
        <v>0.2922104494049545</v>
      </c>
      <c r="N24" s="85">
        <v>171207711</v>
      </c>
      <c r="O24" s="86">
        <v>36544255</v>
      </c>
      <c r="P24" s="86">
        <f t="shared" si="4"/>
        <v>207751966</v>
      </c>
      <c r="Q24" s="104">
        <f t="shared" si="5"/>
        <v>0.22457876389597814</v>
      </c>
      <c r="R24" s="85">
        <v>174572884</v>
      </c>
      <c r="S24" s="86">
        <v>29397000</v>
      </c>
      <c r="T24" s="86">
        <f t="shared" si="6"/>
        <v>203969884</v>
      </c>
      <c r="U24" s="104">
        <f t="shared" si="7"/>
        <v>0.22863887034286615</v>
      </c>
      <c r="V24" s="85">
        <v>62243083</v>
      </c>
      <c r="W24" s="86">
        <v>18175618</v>
      </c>
      <c r="X24" s="86">
        <f t="shared" si="8"/>
        <v>80418701</v>
      </c>
      <c r="Y24" s="104">
        <f t="shared" si="9"/>
        <v>0.09014488114863427</v>
      </c>
      <c r="Z24" s="85">
        <f t="shared" si="10"/>
        <v>643799811</v>
      </c>
      <c r="AA24" s="86">
        <f t="shared" si="11"/>
        <v>118657017</v>
      </c>
      <c r="AB24" s="86">
        <f t="shared" si="12"/>
        <v>762456828</v>
      </c>
      <c r="AC24" s="104">
        <f t="shared" si="13"/>
        <v>0.854671603574207</v>
      </c>
      <c r="AD24" s="85">
        <v>68106031</v>
      </c>
      <c r="AE24" s="86">
        <v>51384965</v>
      </c>
      <c r="AF24" s="86">
        <f t="shared" si="14"/>
        <v>119490996</v>
      </c>
      <c r="AG24" s="86">
        <v>845360708</v>
      </c>
      <c r="AH24" s="86">
        <v>864185280</v>
      </c>
      <c r="AI24" s="87">
        <v>889088494</v>
      </c>
      <c r="AJ24" s="124">
        <f t="shared" si="15"/>
        <v>1.0288169847095752</v>
      </c>
      <c r="AK24" s="125">
        <f t="shared" si="16"/>
        <v>-0.3269894494811977</v>
      </c>
    </row>
    <row r="25" spans="1:37" ht="16.5">
      <c r="A25" s="65"/>
      <c r="B25" s="66" t="s">
        <v>268</v>
      </c>
      <c r="C25" s="67"/>
      <c r="D25" s="88">
        <f>SUM(D17:D24)</f>
        <v>6591328797</v>
      </c>
      <c r="E25" s="89">
        <f>SUM(E17:E24)</f>
        <v>1044908660</v>
      </c>
      <c r="F25" s="90">
        <f t="shared" si="0"/>
        <v>7636237457</v>
      </c>
      <c r="G25" s="88">
        <f>SUM(G17:G24)</f>
        <v>6354794443</v>
      </c>
      <c r="H25" s="89">
        <f>SUM(H17:H24)</f>
        <v>1238166747</v>
      </c>
      <c r="I25" s="90">
        <f t="shared" si="1"/>
        <v>7592961190</v>
      </c>
      <c r="J25" s="88">
        <f>SUM(J17:J24)</f>
        <v>1749356624</v>
      </c>
      <c r="K25" s="89">
        <f>SUM(K17:K24)</f>
        <v>116627551</v>
      </c>
      <c r="L25" s="89">
        <f t="shared" si="2"/>
        <v>1865984175</v>
      </c>
      <c r="M25" s="105">
        <f t="shared" si="3"/>
        <v>0.2443591082005296</v>
      </c>
      <c r="N25" s="88">
        <f>SUM(N17:N24)</f>
        <v>1516480984</v>
      </c>
      <c r="O25" s="89">
        <f>SUM(O17:O24)</f>
        <v>228885902</v>
      </c>
      <c r="P25" s="89">
        <f t="shared" si="4"/>
        <v>1745366886</v>
      </c>
      <c r="Q25" s="105">
        <f t="shared" si="5"/>
        <v>0.22856372602714886</v>
      </c>
      <c r="R25" s="88">
        <f>SUM(R17:R24)</f>
        <v>1513427561</v>
      </c>
      <c r="S25" s="89">
        <f>SUM(S17:S24)</f>
        <v>135546328</v>
      </c>
      <c r="T25" s="89">
        <f t="shared" si="6"/>
        <v>1648973889</v>
      </c>
      <c r="U25" s="105">
        <f t="shared" si="7"/>
        <v>0.2171713838300285</v>
      </c>
      <c r="V25" s="88">
        <f>SUM(V17:V24)</f>
        <v>1193118601</v>
      </c>
      <c r="W25" s="89">
        <f>SUM(W17:W24)</f>
        <v>362360308</v>
      </c>
      <c r="X25" s="89">
        <f t="shared" si="8"/>
        <v>1555478909</v>
      </c>
      <c r="Y25" s="105">
        <f t="shared" si="9"/>
        <v>0.2048580086315442</v>
      </c>
      <c r="Z25" s="88">
        <f t="shared" si="10"/>
        <v>5972383770</v>
      </c>
      <c r="AA25" s="89">
        <f t="shared" si="11"/>
        <v>843420089</v>
      </c>
      <c r="AB25" s="89">
        <f t="shared" si="12"/>
        <v>6815803859</v>
      </c>
      <c r="AC25" s="105">
        <f t="shared" si="13"/>
        <v>0.8976476618867059</v>
      </c>
      <c r="AD25" s="88">
        <f>SUM(AD17:AD24)</f>
        <v>1134781150</v>
      </c>
      <c r="AE25" s="89">
        <f>SUM(AE17:AE24)</f>
        <v>427375653</v>
      </c>
      <c r="AF25" s="89">
        <f t="shared" si="14"/>
        <v>1562156803</v>
      </c>
      <c r="AG25" s="89">
        <f>SUM(AG17:AG24)</f>
        <v>7047510946</v>
      </c>
      <c r="AH25" s="89">
        <f>SUM(AH17:AH24)</f>
        <v>8459594270</v>
      </c>
      <c r="AI25" s="90">
        <f>SUM(AI17:AI24)</f>
        <v>6671365685</v>
      </c>
      <c r="AJ25" s="126">
        <f t="shared" si="15"/>
        <v>0.7886153250467886</v>
      </c>
      <c r="AK25" s="127">
        <f t="shared" si="16"/>
        <v>-0.004274791101108177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171040563</v>
      </c>
      <c r="E26" s="86">
        <v>75906000</v>
      </c>
      <c r="F26" s="87">
        <f t="shared" si="0"/>
        <v>246946563</v>
      </c>
      <c r="G26" s="85">
        <v>172788054</v>
      </c>
      <c r="H26" s="86">
        <v>87858109</v>
      </c>
      <c r="I26" s="87">
        <f t="shared" si="1"/>
        <v>260646163</v>
      </c>
      <c r="J26" s="85">
        <v>54926017</v>
      </c>
      <c r="K26" s="86">
        <v>22655631</v>
      </c>
      <c r="L26" s="86">
        <f t="shared" si="2"/>
        <v>77581648</v>
      </c>
      <c r="M26" s="104">
        <f t="shared" si="3"/>
        <v>0.3141637083647121</v>
      </c>
      <c r="N26" s="85">
        <v>56601864</v>
      </c>
      <c r="O26" s="86">
        <v>12539784</v>
      </c>
      <c r="P26" s="86">
        <f t="shared" si="4"/>
        <v>69141648</v>
      </c>
      <c r="Q26" s="104">
        <f t="shared" si="5"/>
        <v>0.279986273791549</v>
      </c>
      <c r="R26" s="85">
        <v>41978407</v>
      </c>
      <c r="S26" s="86">
        <v>24046541</v>
      </c>
      <c r="T26" s="86">
        <f t="shared" si="6"/>
        <v>66024948</v>
      </c>
      <c r="U26" s="104">
        <f t="shared" si="7"/>
        <v>0.2533125645897193</v>
      </c>
      <c r="V26" s="85">
        <v>80763977</v>
      </c>
      <c r="W26" s="86">
        <v>26095409</v>
      </c>
      <c r="X26" s="86">
        <f t="shared" si="8"/>
        <v>106859386</v>
      </c>
      <c r="Y26" s="104">
        <f t="shared" si="9"/>
        <v>0.4099787419467978</v>
      </c>
      <c r="Z26" s="85">
        <f t="shared" si="10"/>
        <v>234270265</v>
      </c>
      <c r="AA26" s="86">
        <f t="shared" si="11"/>
        <v>85337365</v>
      </c>
      <c r="AB26" s="86">
        <f t="shared" si="12"/>
        <v>319607630</v>
      </c>
      <c r="AC26" s="104">
        <f t="shared" si="13"/>
        <v>1.2262126797546604</v>
      </c>
      <c r="AD26" s="85">
        <v>16218206</v>
      </c>
      <c r="AE26" s="86">
        <v>15018971</v>
      </c>
      <c r="AF26" s="86">
        <f t="shared" si="14"/>
        <v>31237177</v>
      </c>
      <c r="AG26" s="86">
        <v>202823712</v>
      </c>
      <c r="AH26" s="86">
        <v>247532505</v>
      </c>
      <c r="AI26" s="87">
        <v>232682334</v>
      </c>
      <c r="AJ26" s="124">
        <f t="shared" si="15"/>
        <v>0.9400071881468658</v>
      </c>
      <c r="AK26" s="125">
        <f t="shared" si="16"/>
        <v>2.4209040720933266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528358647</v>
      </c>
      <c r="E27" s="86">
        <v>53876000</v>
      </c>
      <c r="F27" s="87">
        <f t="shared" si="0"/>
        <v>582234647</v>
      </c>
      <c r="G27" s="85">
        <v>532253000</v>
      </c>
      <c r="H27" s="86">
        <v>56576000</v>
      </c>
      <c r="I27" s="87">
        <f t="shared" si="1"/>
        <v>588829000</v>
      </c>
      <c r="J27" s="85">
        <v>169692299</v>
      </c>
      <c r="K27" s="86">
        <v>6058010</v>
      </c>
      <c r="L27" s="86">
        <f t="shared" si="2"/>
        <v>175750309</v>
      </c>
      <c r="M27" s="104">
        <f t="shared" si="3"/>
        <v>0.30185477608652167</v>
      </c>
      <c r="N27" s="85">
        <v>133889934</v>
      </c>
      <c r="O27" s="86">
        <v>11757576</v>
      </c>
      <c r="P27" s="86">
        <f t="shared" si="4"/>
        <v>145647510</v>
      </c>
      <c r="Q27" s="104">
        <f t="shared" si="5"/>
        <v>0.2501525986996099</v>
      </c>
      <c r="R27" s="85">
        <v>117384085</v>
      </c>
      <c r="S27" s="86">
        <v>10661836</v>
      </c>
      <c r="T27" s="86">
        <f t="shared" si="6"/>
        <v>128045921</v>
      </c>
      <c r="U27" s="104">
        <f t="shared" si="7"/>
        <v>0.2174585847504114</v>
      </c>
      <c r="V27" s="85">
        <v>80458934</v>
      </c>
      <c r="W27" s="86">
        <v>13558592</v>
      </c>
      <c r="X27" s="86">
        <f t="shared" si="8"/>
        <v>94017526</v>
      </c>
      <c r="Y27" s="104">
        <f t="shared" si="9"/>
        <v>0.15966864064100103</v>
      </c>
      <c r="Z27" s="85">
        <f t="shared" si="10"/>
        <v>501425252</v>
      </c>
      <c r="AA27" s="86">
        <f t="shared" si="11"/>
        <v>42036014</v>
      </c>
      <c r="AB27" s="86">
        <f t="shared" si="12"/>
        <v>543461266</v>
      </c>
      <c r="AC27" s="104">
        <f t="shared" si="13"/>
        <v>0.9229526161245455</v>
      </c>
      <c r="AD27" s="85">
        <v>152471342</v>
      </c>
      <c r="AE27" s="86">
        <v>12557322</v>
      </c>
      <c r="AF27" s="86">
        <f t="shared" si="14"/>
        <v>165028664</v>
      </c>
      <c r="AG27" s="86">
        <v>535624000</v>
      </c>
      <c r="AH27" s="86">
        <v>555611392</v>
      </c>
      <c r="AI27" s="87">
        <v>411679294</v>
      </c>
      <c r="AJ27" s="124">
        <f t="shared" si="15"/>
        <v>0.7409482597505848</v>
      </c>
      <c r="AK27" s="125">
        <f t="shared" si="16"/>
        <v>-0.43029578182854344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751762447</v>
      </c>
      <c r="E28" s="86">
        <v>89637597</v>
      </c>
      <c r="F28" s="87">
        <f t="shared" si="0"/>
        <v>841400044</v>
      </c>
      <c r="G28" s="85">
        <v>787827037</v>
      </c>
      <c r="H28" s="86">
        <v>102953002</v>
      </c>
      <c r="I28" s="87">
        <f t="shared" si="1"/>
        <v>890780039</v>
      </c>
      <c r="J28" s="85">
        <v>245134281</v>
      </c>
      <c r="K28" s="86">
        <v>1504349</v>
      </c>
      <c r="L28" s="86">
        <f t="shared" si="2"/>
        <v>246638630</v>
      </c>
      <c r="M28" s="104">
        <f t="shared" si="3"/>
        <v>0.29312885322359217</v>
      </c>
      <c r="N28" s="85">
        <v>199776440</v>
      </c>
      <c r="O28" s="86">
        <v>13239165</v>
      </c>
      <c r="P28" s="86">
        <f t="shared" si="4"/>
        <v>213015605</v>
      </c>
      <c r="Q28" s="104">
        <f t="shared" si="5"/>
        <v>0.253168045947951</v>
      </c>
      <c r="R28" s="85">
        <v>191455305</v>
      </c>
      <c r="S28" s="86">
        <v>21857221</v>
      </c>
      <c r="T28" s="86">
        <f t="shared" si="6"/>
        <v>213312526</v>
      </c>
      <c r="U28" s="104">
        <f t="shared" si="7"/>
        <v>0.2394671149563108</v>
      </c>
      <c r="V28" s="85">
        <v>135689745</v>
      </c>
      <c r="W28" s="86">
        <v>45404696</v>
      </c>
      <c r="X28" s="86">
        <f t="shared" si="8"/>
        <v>181094441</v>
      </c>
      <c r="Y28" s="104">
        <f t="shared" si="9"/>
        <v>0.2032987191802128</v>
      </c>
      <c r="Z28" s="85">
        <f t="shared" si="10"/>
        <v>772055771</v>
      </c>
      <c r="AA28" s="86">
        <f t="shared" si="11"/>
        <v>82005431</v>
      </c>
      <c r="AB28" s="86">
        <f t="shared" si="12"/>
        <v>854061202</v>
      </c>
      <c r="AC28" s="104">
        <f t="shared" si="13"/>
        <v>0.9587790078443821</v>
      </c>
      <c r="AD28" s="85">
        <v>120041542</v>
      </c>
      <c r="AE28" s="86">
        <v>69375171</v>
      </c>
      <c r="AF28" s="86">
        <f t="shared" si="14"/>
        <v>189416713</v>
      </c>
      <c r="AG28" s="86">
        <v>934484447</v>
      </c>
      <c r="AH28" s="86">
        <v>982168235</v>
      </c>
      <c r="AI28" s="87">
        <v>1009432971</v>
      </c>
      <c r="AJ28" s="124">
        <f t="shared" si="15"/>
        <v>1.027759741181204</v>
      </c>
      <c r="AK28" s="125">
        <f t="shared" si="16"/>
        <v>-0.043936313053853926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688650167</v>
      </c>
      <c r="E29" s="86">
        <v>371539000</v>
      </c>
      <c r="F29" s="87">
        <f t="shared" si="0"/>
        <v>1060189167</v>
      </c>
      <c r="G29" s="85">
        <v>618805558</v>
      </c>
      <c r="H29" s="86">
        <v>368089000</v>
      </c>
      <c r="I29" s="87">
        <f t="shared" si="1"/>
        <v>986894558</v>
      </c>
      <c r="J29" s="85">
        <v>209509305</v>
      </c>
      <c r="K29" s="86">
        <v>52881000</v>
      </c>
      <c r="L29" s="86">
        <f t="shared" si="2"/>
        <v>262390305</v>
      </c>
      <c r="M29" s="104">
        <f t="shared" si="3"/>
        <v>0.24749385597145984</v>
      </c>
      <c r="N29" s="85">
        <v>179406667</v>
      </c>
      <c r="O29" s="86">
        <v>87369729</v>
      </c>
      <c r="P29" s="86">
        <f t="shared" si="4"/>
        <v>266776396</v>
      </c>
      <c r="Q29" s="104">
        <f t="shared" si="5"/>
        <v>0.25163093936801184</v>
      </c>
      <c r="R29" s="85">
        <v>167620671</v>
      </c>
      <c r="S29" s="86">
        <v>115077000</v>
      </c>
      <c r="T29" s="86">
        <f t="shared" si="6"/>
        <v>282697671</v>
      </c>
      <c r="U29" s="104">
        <f t="shared" si="7"/>
        <v>0.2864517477661479</v>
      </c>
      <c r="V29" s="85">
        <v>81644423</v>
      </c>
      <c r="W29" s="86">
        <v>85623000</v>
      </c>
      <c r="X29" s="86">
        <f t="shared" si="8"/>
        <v>167267423</v>
      </c>
      <c r="Y29" s="104">
        <f t="shared" si="9"/>
        <v>0.1694886466280423</v>
      </c>
      <c r="Z29" s="85">
        <f t="shared" si="10"/>
        <v>638181066</v>
      </c>
      <c r="AA29" s="86">
        <f t="shared" si="11"/>
        <v>340950729</v>
      </c>
      <c r="AB29" s="86">
        <f t="shared" si="12"/>
        <v>979131795</v>
      </c>
      <c r="AC29" s="104">
        <f t="shared" si="13"/>
        <v>0.9921341515797476</v>
      </c>
      <c r="AD29" s="85">
        <v>29821821</v>
      </c>
      <c r="AE29" s="86">
        <v>49588000</v>
      </c>
      <c r="AF29" s="86">
        <f t="shared" si="14"/>
        <v>79409821</v>
      </c>
      <c r="AG29" s="86">
        <v>821276521</v>
      </c>
      <c r="AH29" s="86">
        <v>966636601</v>
      </c>
      <c r="AI29" s="87">
        <v>790756975</v>
      </c>
      <c r="AJ29" s="124">
        <f t="shared" si="15"/>
        <v>0.8180499002230519</v>
      </c>
      <c r="AK29" s="125">
        <f t="shared" si="16"/>
        <v>1.1063820682834682</v>
      </c>
    </row>
    <row r="30" spans="1:37" ht="16.5">
      <c r="A30" s="65"/>
      <c r="B30" s="66" t="s">
        <v>277</v>
      </c>
      <c r="C30" s="67"/>
      <c r="D30" s="88">
        <f>SUM(D26:D29)</f>
        <v>2139811824</v>
      </c>
      <c r="E30" s="89">
        <f>SUM(E26:E29)</f>
        <v>590958597</v>
      </c>
      <c r="F30" s="90">
        <f t="shared" si="0"/>
        <v>2730770421</v>
      </c>
      <c r="G30" s="88">
        <f>SUM(G26:G29)</f>
        <v>2111673649</v>
      </c>
      <c r="H30" s="89">
        <f>SUM(H26:H29)</f>
        <v>615476111</v>
      </c>
      <c r="I30" s="90">
        <f t="shared" si="1"/>
        <v>2727149760</v>
      </c>
      <c r="J30" s="88">
        <f>SUM(J26:J29)</f>
        <v>679261902</v>
      </c>
      <c r="K30" s="89">
        <f>SUM(K26:K29)</f>
        <v>83098990</v>
      </c>
      <c r="L30" s="89">
        <f t="shared" si="2"/>
        <v>762360892</v>
      </c>
      <c r="M30" s="105">
        <f t="shared" si="3"/>
        <v>0.2791742894742597</v>
      </c>
      <c r="N30" s="88">
        <f>SUM(N26:N29)</f>
        <v>569674905</v>
      </c>
      <c r="O30" s="89">
        <f>SUM(O26:O29)</f>
        <v>124906254</v>
      </c>
      <c r="P30" s="89">
        <f t="shared" si="4"/>
        <v>694581159</v>
      </c>
      <c r="Q30" s="105">
        <f t="shared" si="5"/>
        <v>0.25435355299683027</v>
      </c>
      <c r="R30" s="88">
        <f>SUM(R26:R29)</f>
        <v>518438468</v>
      </c>
      <c r="S30" s="89">
        <f>SUM(S26:S29)</f>
        <v>171642598</v>
      </c>
      <c r="T30" s="89">
        <f t="shared" si="6"/>
        <v>690081066</v>
      </c>
      <c r="U30" s="105">
        <f t="shared" si="7"/>
        <v>0.25304113331861905</v>
      </c>
      <c r="V30" s="88">
        <f>SUM(V26:V29)</f>
        <v>378557079</v>
      </c>
      <c r="W30" s="89">
        <f>SUM(W26:W29)</f>
        <v>170681697</v>
      </c>
      <c r="X30" s="89">
        <f t="shared" si="8"/>
        <v>549238776</v>
      </c>
      <c r="Y30" s="105">
        <f t="shared" si="9"/>
        <v>0.2013966317713333</v>
      </c>
      <c r="Z30" s="88">
        <f t="shared" si="10"/>
        <v>2145932354</v>
      </c>
      <c r="AA30" s="89">
        <f t="shared" si="11"/>
        <v>550329539</v>
      </c>
      <c r="AB30" s="89">
        <f t="shared" si="12"/>
        <v>2696261893</v>
      </c>
      <c r="AC30" s="105">
        <f t="shared" si="13"/>
        <v>0.9886739380971876</v>
      </c>
      <c r="AD30" s="88">
        <f>SUM(AD26:AD29)</f>
        <v>318552911</v>
      </c>
      <c r="AE30" s="89">
        <f>SUM(AE26:AE29)</f>
        <v>146539464</v>
      </c>
      <c r="AF30" s="89">
        <f t="shared" si="14"/>
        <v>465092375</v>
      </c>
      <c r="AG30" s="89">
        <f>SUM(AG26:AG29)</f>
        <v>2494208680</v>
      </c>
      <c r="AH30" s="89">
        <f>SUM(AH26:AH29)</f>
        <v>2751948733</v>
      </c>
      <c r="AI30" s="90">
        <f>SUM(AI26:AI29)</f>
        <v>2444551574</v>
      </c>
      <c r="AJ30" s="126">
        <f t="shared" si="15"/>
        <v>0.8882983700554279</v>
      </c>
      <c r="AK30" s="127">
        <f t="shared" si="16"/>
        <v>0.18092406051593524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288573458</v>
      </c>
      <c r="E31" s="86">
        <v>126725620</v>
      </c>
      <c r="F31" s="87">
        <f t="shared" si="0"/>
        <v>415299078</v>
      </c>
      <c r="G31" s="85">
        <v>296188328</v>
      </c>
      <c r="H31" s="86">
        <v>36069800</v>
      </c>
      <c r="I31" s="87">
        <f t="shared" si="1"/>
        <v>332258128</v>
      </c>
      <c r="J31" s="85">
        <v>95299857</v>
      </c>
      <c r="K31" s="86">
        <v>9950402</v>
      </c>
      <c r="L31" s="86">
        <f t="shared" si="2"/>
        <v>105250259</v>
      </c>
      <c r="M31" s="104">
        <f t="shared" si="3"/>
        <v>0.2534324408011327</v>
      </c>
      <c r="N31" s="85">
        <v>67234558</v>
      </c>
      <c r="O31" s="86">
        <v>11260192</v>
      </c>
      <c r="P31" s="86">
        <f t="shared" si="4"/>
        <v>78494750</v>
      </c>
      <c r="Q31" s="104">
        <f t="shared" si="5"/>
        <v>0.18900776370131986</v>
      </c>
      <c r="R31" s="85">
        <v>66257933</v>
      </c>
      <c r="S31" s="86">
        <v>13576934</v>
      </c>
      <c r="T31" s="86">
        <f t="shared" si="6"/>
        <v>79834867</v>
      </c>
      <c r="U31" s="104">
        <f t="shared" si="7"/>
        <v>0.2402796508863735</v>
      </c>
      <c r="V31" s="85">
        <v>65877907</v>
      </c>
      <c r="W31" s="86">
        <v>4580024</v>
      </c>
      <c r="X31" s="86">
        <f t="shared" si="8"/>
        <v>70457931</v>
      </c>
      <c r="Y31" s="104">
        <f t="shared" si="9"/>
        <v>0.21205781006507085</v>
      </c>
      <c r="Z31" s="85">
        <f t="shared" si="10"/>
        <v>294670255</v>
      </c>
      <c r="AA31" s="86">
        <f t="shared" si="11"/>
        <v>39367552</v>
      </c>
      <c r="AB31" s="86">
        <f t="shared" si="12"/>
        <v>334037807</v>
      </c>
      <c r="AC31" s="104">
        <f t="shared" si="13"/>
        <v>1.0053563144134732</v>
      </c>
      <c r="AD31" s="85">
        <v>21410995</v>
      </c>
      <c r="AE31" s="86">
        <v>8540598</v>
      </c>
      <c r="AF31" s="86">
        <f t="shared" si="14"/>
        <v>29951593</v>
      </c>
      <c r="AG31" s="86">
        <v>278278939</v>
      </c>
      <c r="AH31" s="86">
        <v>299298297</v>
      </c>
      <c r="AI31" s="87">
        <v>280101173</v>
      </c>
      <c r="AJ31" s="124">
        <f t="shared" si="15"/>
        <v>0.9358595615397036</v>
      </c>
      <c r="AK31" s="125">
        <f t="shared" si="16"/>
        <v>1.3523934436475549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170977944</v>
      </c>
      <c r="E32" s="86">
        <v>103028860</v>
      </c>
      <c r="F32" s="87">
        <f t="shared" si="0"/>
        <v>274006804</v>
      </c>
      <c r="G32" s="85">
        <v>170977944</v>
      </c>
      <c r="H32" s="86">
        <v>103028860</v>
      </c>
      <c r="I32" s="87">
        <f t="shared" si="1"/>
        <v>274006804</v>
      </c>
      <c r="J32" s="85">
        <v>86340290</v>
      </c>
      <c r="K32" s="86">
        <v>21309926</v>
      </c>
      <c r="L32" s="86">
        <f t="shared" si="2"/>
        <v>107650216</v>
      </c>
      <c r="M32" s="104">
        <f t="shared" si="3"/>
        <v>0.39287424410088734</v>
      </c>
      <c r="N32" s="85">
        <v>48921334</v>
      </c>
      <c r="O32" s="86">
        <v>9668530</v>
      </c>
      <c r="P32" s="86">
        <f t="shared" si="4"/>
        <v>58589864</v>
      </c>
      <c r="Q32" s="104">
        <f t="shared" si="5"/>
        <v>0.21382631067803703</v>
      </c>
      <c r="R32" s="85">
        <v>37428680</v>
      </c>
      <c r="S32" s="86">
        <v>9847412</v>
      </c>
      <c r="T32" s="86">
        <f t="shared" si="6"/>
        <v>47276092</v>
      </c>
      <c r="U32" s="104">
        <f t="shared" si="7"/>
        <v>0.17253619731282294</v>
      </c>
      <c r="V32" s="85">
        <v>8237140</v>
      </c>
      <c r="W32" s="86">
        <v>22452156</v>
      </c>
      <c r="X32" s="86">
        <f t="shared" si="8"/>
        <v>30689296</v>
      </c>
      <c r="Y32" s="104">
        <f t="shared" si="9"/>
        <v>0.11200194868153712</v>
      </c>
      <c r="Z32" s="85">
        <f t="shared" si="10"/>
        <v>180927444</v>
      </c>
      <c r="AA32" s="86">
        <f t="shared" si="11"/>
        <v>63278024</v>
      </c>
      <c r="AB32" s="86">
        <f t="shared" si="12"/>
        <v>244205468</v>
      </c>
      <c r="AC32" s="104">
        <f t="shared" si="13"/>
        <v>0.8912387007732845</v>
      </c>
      <c r="AD32" s="85">
        <v>11911591</v>
      </c>
      <c r="AE32" s="86">
        <v>6552048</v>
      </c>
      <c r="AF32" s="86">
        <f t="shared" si="14"/>
        <v>18463639</v>
      </c>
      <c r="AG32" s="86">
        <v>261591052</v>
      </c>
      <c r="AH32" s="86">
        <v>263216052</v>
      </c>
      <c r="AI32" s="87">
        <v>244625876</v>
      </c>
      <c r="AJ32" s="124">
        <f t="shared" si="15"/>
        <v>0.9293729396108411</v>
      </c>
      <c r="AK32" s="125">
        <f t="shared" si="16"/>
        <v>0.6621477488809222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156002069</v>
      </c>
      <c r="E33" s="86">
        <v>72022000</v>
      </c>
      <c r="F33" s="87">
        <f t="shared" si="0"/>
        <v>228024069</v>
      </c>
      <c r="G33" s="85">
        <v>180538927</v>
      </c>
      <c r="H33" s="86">
        <v>37800000</v>
      </c>
      <c r="I33" s="87">
        <f t="shared" si="1"/>
        <v>218338927</v>
      </c>
      <c r="J33" s="85">
        <v>83678049</v>
      </c>
      <c r="K33" s="86">
        <v>13041352</v>
      </c>
      <c r="L33" s="86">
        <f t="shared" si="2"/>
        <v>96719401</v>
      </c>
      <c r="M33" s="104">
        <f t="shared" si="3"/>
        <v>0.42416312200796663</v>
      </c>
      <c r="N33" s="85">
        <v>7456146</v>
      </c>
      <c r="O33" s="86">
        <v>44997</v>
      </c>
      <c r="P33" s="86">
        <f t="shared" si="4"/>
        <v>7501143</v>
      </c>
      <c r="Q33" s="104">
        <f t="shared" si="5"/>
        <v>0.03289627727851835</v>
      </c>
      <c r="R33" s="85">
        <v>7456146</v>
      </c>
      <c r="S33" s="86">
        <v>7653570</v>
      </c>
      <c r="T33" s="86">
        <f t="shared" si="6"/>
        <v>15109716</v>
      </c>
      <c r="U33" s="104">
        <f t="shared" si="7"/>
        <v>0.06920303313572664</v>
      </c>
      <c r="V33" s="85">
        <v>7456146</v>
      </c>
      <c r="W33" s="86">
        <v>7011580</v>
      </c>
      <c r="X33" s="86">
        <f t="shared" si="8"/>
        <v>14467726</v>
      </c>
      <c r="Y33" s="104">
        <f t="shared" si="9"/>
        <v>0.06626269625296821</v>
      </c>
      <c r="Z33" s="85">
        <f t="shared" si="10"/>
        <v>106046487</v>
      </c>
      <c r="AA33" s="86">
        <f t="shared" si="11"/>
        <v>27751499</v>
      </c>
      <c r="AB33" s="86">
        <f t="shared" si="12"/>
        <v>133797986</v>
      </c>
      <c r="AC33" s="104">
        <f t="shared" si="13"/>
        <v>0.6127995032237197</v>
      </c>
      <c r="AD33" s="85">
        <v>3102861</v>
      </c>
      <c r="AE33" s="86">
        <v>3590138</v>
      </c>
      <c r="AF33" s="86">
        <f t="shared" si="14"/>
        <v>6692999</v>
      </c>
      <c r="AG33" s="86">
        <v>217338927</v>
      </c>
      <c r="AH33" s="86">
        <v>218338927</v>
      </c>
      <c r="AI33" s="87">
        <v>33989640</v>
      </c>
      <c r="AJ33" s="124">
        <f t="shared" si="15"/>
        <v>0.15567375212025295</v>
      </c>
      <c r="AK33" s="125">
        <f t="shared" si="16"/>
        <v>1.1616208219962383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160442536</v>
      </c>
      <c r="E34" s="86">
        <v>76546000</v>
      </c>
      <c r="F34" s="87">
        <f t="shared" si="0"/>
        <v>236988536</v>
      </c>
      <c r="G34" s="85">
        <v>310379357</v>
      </c>
      <c r="H34" s="86">
        <v>76546000</v>
      </c>
      <c r="I34" s="87">
        <f t="shared" si="1"/>
        <v>386925357</v>
      </c>
      <c r="J34" s="85">
        <v>85040869</v>
      </c>
      <c r="K34" s="86">
        <v>107949</v>
      </c>
      <c r="L34" s="86">
        <f t="shared" si="2"/>
        <v>85148818</v>
      </c>
      <c r="M34" s="104">
        <f t="shared" si="3"/>
        <v>0.35929509265376447</v>
      </c>
      <c r="N34" s="85">
        <v>71329661</v>
      </c>
      <c r="O34" s="86">
        <v>2410567</v>
      </c>
      <c r="P34" s="86">
        <f t="shared" si="4"/>
        <v>73740228</v>
      </c>
      <c r="Q34" s="104">
        <f t="shared" si="5"/>
        <v>0.31115525351825457</v>
      </c>
      <c r="R34" s="85">
        <v>67251990</v>
      </c>
      <c r="S34" s="86">
        <v>15516778</v>
      </c>
      <c r="T34" s="86">
        <f t="shared" si="6"/>
        <v>82768768</v>
      </c>
      <c r="U34" s="104">
        <f t="shared" si="7"/>
        <v>0.21391404440831208</v>
      </c>
      <c r="V34" s="85">
        <v>45903304</v>
      </c>
      <c r="W34" s="86">
        <v>26604291</v>
      </c>
      <c r="X34" s="86">
        <f t="shared" si="8"/>
        <v>72507595</v>
      </c>
      <c r="Y34" s="104">
        <f t="shared" si="9"/>
        <v>0.1873942704664869</v>
      </c>
      <c r="Z34" s="85">
        <f t="shared" si="10"/>
        <v>269525824</v>
      </c>
      <c r="AA34" s="86">
        <f t="shared" si="11"/>
        <v>44639585</v>
      </c>
      <c r="AB34" s="86">
        <f t="shared" si="12"/>
        <v>314165409</v>
      </c>
      <c r="AC34" s="104">
        <f t="shared" si="13"/>
        <v>0.811953528804265</v>
      </c>
      <c r="AD34" s="85">
        <v>51626544</v>
      </c>
      <c r="AE34" s="86">
        <v>13765428</v>
      </c>
      <c r="AF34" s="86">
        <f t="shared" si="14"/>
        <v>65391972</v>
      </c>
      <c r="AG34" s="86">
        <v>303679527</v>
      </c>
      <c r="AH34" s="86">
        <v>301751008</v>
      </c>
      <c r="AI34" s="87">
        <v>288533733</v>
      </c>
      <c r="AJ34" s="124">
        <f t="shared" si="15"/>
        <v>0.9561980750698934</v>
      </c>
      <c r="AK34" s="125">
        <f t="shared" si="16"/>
        <v>0.10881493220605121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402264962</v>
      </c>
      <c r="E35" s="86">
        <v>372432000</v>
      </c>
      <c r="F35" s="87">
        <f t="shared" si="0"/>
        <v>774696962</v>
      </c>
      <c r="G35" s="85">
        <v>371252993</v>
      </c>
      <c r="H35" s="86">
        <v>373222749</v>
      </c>
      <c r="I35" s="87">
        <f t="shared" si="1"/>
        <v>744475742</v>
      </c>
      <c r="J35" s="85">
        <v>117796518</v>
      </c>
      <c r="K35" s="86">
        <v>36624035</v>
      </c>
      <c r="L35" s="86">
        <f t="shared" si="2"/>
        <v>154420553</v>
      </c>
      <c r="M35" s="104">
        <f t="shared" si="3"/>
        <v>0.19933026792997802</v>
      </c>
      <c r="N35" s="85">
        <v>136650420</v>
      </c>
      <c r="O35" s="86">
        <v>84064941</v>
      </c>
      <c r="P35" s="86">
        <f t="shared" si="4"/>
        <v>220715361</v>
      </c>
      <c r="Q35" s="104">
        <f t="shared" si="5"/>
        <v>0.28490541699065036</v>
      </c>
      <c r="R35" s="85">
        <v>99060146</v>
      </c>
      <c r="S35" s="86">
        <v>55829985</v>
      </c>
      <c r="T35" s="86">
        <f t="shared" si="6"/>
        <v>154890131</v>
      </c>
      <c r="U35" s="104">
        <f t="shared" si="7"/>
        <v>0.20805262315719616</v>
      </c>
      <c r="V35" s="85">
        <v>24910266</v>
      </c>
      <c r="W35" s="86">
        <v>107874758</v>
      </c>
      <c r="X35" s="86">
        <f t="shared" si="8"/>
        <v>132785024</v>
      </c>
      <c r="Y35" s="104">
        <f t="shared" si="9"/>
        <v>0.1783604441472856</v>
      </c>
      <c r="Z35" s="85">
        <f t="shared" si="10"/>
        <v>378417350</v>
      </c>
      <c r="AA35" s="86">
        <f t="shared" si="11"/>
        <v>284393719</v>
      </c>
      <c r="AB35" s="86">
        <f t="shared" si="12"/>
        <v>662811069</v>
      </c>
      <c r="AC35" s="104">
        <f t="shared" si="13"/>
        <v>0.8903057972303952</v>
      </c>
      <c r="AD35" s="85">
        <v>16221048</v>
      </c>
      <c r="AE35" s="86">
        <v>138365933</v>
      </c>
      <c r="AF35" s="86">
        <f t="shared" si="14"/>
        <v>154586981</v>
      </c>
      <c r="AG35" s="86">
        <v>714094389</v>
      </c>
      <c r="AH35" s="86">
        <v>725547597</v>
      </c>
      <c r="AI35" s="87">
        <v>675082409</v>
      </c>
      <c r="AJ35" s="124">
        <f t="shared" si="15"/>
        <v>0.9304453791747587</v>
      </c>
      <c r="AK35" s="125">
        <f t="shared" si="16"/>
        <v>-0.14103359066181642</v>
      </c>
    </row>
    <row r="36" spans="1:37" ht="16.5">
      <c r="A36" s="65"/>
      <c r="B36" s="66" t="s">
        <v>288</v>
      </c>
      <c r="C36" s="67"/>
      <c r="D36" s="88">
        <f>SUM(D31:D35)</f>
        <v>1178260969</v>
      </c>
      <c r="E36" s="89">
        <f>SUM(E31:E35)</f>
        <v>750754480</v>
      </c>
      <c r="F36" s="90">
        <f t="shared" si="0"/>
        <v>1929015449</v>
      </c>
      <c r="G36" s="88">
        <f>SUM(G31:G35)</f>
        <v>1329337549</v>
      </c>
      <c r="H36" s="89">
        <f>SUM(H31:H35)</f>
        <v>626667409</v>
      </c>
      <c r="I36" s="90">
        <f t="shared" si="1"/>
        <v>1956004958</v>
      </c>
      <c r="J36" s="88">
        <f>SUM(J31:J35)</f>
        <v>468155583</v>
      </c>
      <c r="K36" s="89">
        <f>SUM(K31:K35)</f>
        <v>81033664</v>
      </c>
      <c r="L36" s="89">
        <f t="shared" si="2"/>
        <v>549189247</v>
      </c>
      <c r="M36" s="105">
        <f t="shared" si="3"/>
        <v>0.2846992476315829</v>
      </c>
      <c r="N36" s="88">
        <f>SUM(N31:N35)</f>
        <v>331592119</v>
      </c>
      <c r="O36" s="89">
        <f>SUM(O31:O35)</f>
        <v>107449227</v>
      </c>
      <c r="P36" s="89">
        <f t="shared" si="4"/>
        <v>439041346</v>
      </c>
      <c r="Q36" s="105">
        <f t="shared" si="5"/>
        <v>0.22759866761440334</v>
      </c>
      <c r="R36" s="88">
        <f>SUM(R31:R35)</f>
        <v>277454895</v>
      </c>
      <c r="S36" s="89">
        <f>SUM(S31:S35)</f>
        <v>102424679</v>
      </c>
      <c r="T36" s="89">
        <f t="shared" si="6"/>
        <v>379879574</v>
      </c>
      <c r="U36" s="105">
        <f t="shared" si="7"/>
        <v>0.19421196886352676</v>
      </c>
      <c r="V36" s="88">
        <f>SUM(V31:V35)</f>
        <v>152384763</v>
      </c>
      <c r="W36" s="89">
        <f>SUM(W31:W35)</f>
        <v>168522809</v>
      </c>
      <c r="X36" s="89">
        <f t="shared" si="8"/>
        <v>320907572</v>
      </c>
      <c r="Y36" s="105">
        <f t="shared" si="9"/>
        <v>0.1640627600086073</v>
      </c>
      <c r="Z36" s="88">
        <f t="shared" si="10"/>
        <v>1229587360</v>
      </c>
      <c r="AA36" s="89">
        <f t="shared" si="11"/>
        <v>459430379</v>
      </c>
      <c r="AB36" s="89">
        <f t="shared" si="12"/>
        <v>1689017739</v>
      </c>
      <c r="AC36" s="105">
        <f t="shared" si="13"/>
        <v>0.8635038127546505</v>
      </c>
      <c r="AD36" s="88">
        <f>SUM(AD31:AD35)</f>
        <v>104273039</v>
      </c>
      <c r="AE36" s="89">
        <f>SUM(AE31:AE35)</f>
        <v>170814145</v>
      </c>
      <c r="AF36" s="89">
        <f t="shared" si="14"/>
        <v>275087184</v>
      </c>
      <c r="AG36" s="89">
        <f>SUM(AG31:AG35)</f>
        <v>1774982834</v>
      </c>
      <c r="AH36" s="89">
        <f>SUM(AH31:AH35)</f>
        <v>1808151881</v>
      </c>
      <c r="AI36" s="90">
        <f>SUM(AI31:AI35)</f>
        <v>1522332831</v>
      </c>
      <c r="AJ36" s="126">
        <f t="shared" si="15"/>
        <v>0.8419275211317273</v>
      </c>
      <c r="AK36" s="127">
        <f t="shared" si="16"/>
        <v>0.1665667856049593</v>
      </c>
    </row>
    <row r="37" spans="1:37" ht="12.75">
      <c r="A37" s="62" t="s">
        <v>98</v>
      </c>
      <c r="B37" s="63" t="s">
        <v>82</v>
      </c>
      <c r="C37" s="64" t="s">
        <v>83</v>
      </c>
      <c r="D37" s="85">
        <v>1742061778</v>
      </c>
      <c r="E37" s="86">
        <v>252778405</v>
      </c>
      <c r="F37" s="87">
        <f t="shared" si="0"/>
        <v>1994840183</v>
      </c>
      <c r="G37" s="85">
        <v>1697829389</v>
      </c>
      <c r="H37" s="86">
        <v>232863213</v>
      </c>
      <c r="I37" s="87">
        <f t="shared" si="1"/>
        <v>1930692602</v>
      </c>
      <c r="J37" s="85">
        <v>500017263</v>
      </c>
      <c r="K37" s="86">
        <v>24726269</v>
      </c>
      <c r="L37" s="86">
        <f t="shared" si="2"/>
        <v>524743532</v>
      </c>
      <c r="M37" s="104">
        <f t="shared" si="3"/>
        <v>0.2630504119938314</v>
      </c>
      <c r="N37" s="85">
        <v>477217527</v>
      </c>
      <c r="O37" s="86">
        <v>62995932</v>
      </c>
      <c r="P37" s="86">
        <f t="shared" si="4"/>
        <v>540213459</v>
      </c>
      <c r="Q37" s="104">
        <f t="shared" si="5"/>
        <v>0.2708053826084373</v>
      </c>
      <c r="R37" s="85">
        <v>404263400</v>
      </c>
      <c r="S37" s="86">
        <v>43534633</v>
      </c>
      <c r="T37" s="86">
        <f t="shared" si="6"/>
        <v>447798033</v>
      </c>
      <c r="U37" s="104">
        <f t="shared" si="7"/>
        <v>0.23193647323044955</v>
      </c>
      <c r="V37" s="85">
        <v>244760913</v>
      </c>
      <c r="W37" s="86">
        <v>48636201</v>
      </c>
      <c r="X37" s="86">
        <f t="shared" si="8"/>
        <v>293397114</v>
      </c>
      <c r="Y37" s="104">
        <f t="shared" si="9"/>
        <v>0.1519646958278447</v>
      </c>
      <c r="Z37" s="85">
        <f t="shared" si="10"/>
        <v>1626259103</v>
      </c>
      <c r="AA37" s="86">
        <f t="shared" si="11"/>
        <v>179893035</v>
      </c>
      <c r="AB37" s="86">
        <f t="shared" si="12"/>
        <v>1806152138</v>
      </c>
      <c r="AC37" s="104">
        <f t="shared" si="13"/>
        <v>0.9354944107254626</v>
      </c>
      <c r="AD37" s="85">
        <v>383033745</v>
      </c>
      <c r="AE37" s="86">
        <v>88222429</v>
      </c>
      <c r="AF37" s="86">
        <f t="shared" si="14"/>
        <v>471256174</v>
      </c>
      <c r="AG37" s="86">
        <v>1985340665</v>
      </c>
      <c r="AH37" s="86">
        <v>1940383512</v>
      </c>
      <c r="AI37" s="87">
        <v>2021939926</v>
      </c>
      <c r="AJ37" s="124">
        <f t="shared" si="15"/>
        <v>1.0420310796786445</v>
      </c>
      <c r="AK37" s="125">
        <f t="shared" si="16"/>
        <v>-0.3774148113335911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77065807</v>
      </c>
      <c r="E38" s="86">
        <v>19743780</v>
      </c>
      <c r="F38" s="87">
        <f t="shared" si="0"/>
        <v>96809587</v>
      </c>
      <c r="G38" s="85">
        <v>71609831</v>
      </c>
      <c r="H38" s="86">
        <v>22153000</v>
      </c>
      <c r="I38" s="87">
        <f t="shared" si="1"/>
        <v>93762831</v>
      </c>
      <c r="J38" s="85">
        <v>25355421</v>
      </c>
      <c r="K38" s="86">
        <v>182000</v>
      </c>
      <c r="L38" s="86">
        <f t="shared" si="2"/>
        <v>25537421</v>
      </c>
      <c r="M38" s="104">
        <f t="shared" si="3"/>
        <v>0.2637902070587286</v>
      </c>
      <c r="N38" s="85">
        <v>22041472</v>
      </c>
      <c r="O38" s="86">
        <v>3754803</v>
      </c>
      <c r="P38" s="86">
        <f t="shared" si="4"/>
        <v>25796275</v>
      </c>
      <c r="Q38" s="104">
        <f t="shared" si="5"/>
        <v>0.2664640538131828</v>
      </c>
      <c r="R38" s="85">
        <v>14729412</v>
      </c>
      <c r="S38" s="86">
        <v>3814197</v>
      </c>
      <c r="T38" s="86">
        <f t="shared" si="6"/>
        <v>18543609</v>
      </c>
      <c r="U38" s="104">
        <f t="shared" si="7"/>
        <v>0.1977714282112493</v>
      </c>
      <c r="V38" s="85">
        <v>20370682</v>
      </c>
      <c r="W38" s="86">
        <v>10587471</v>
      </c>
      <c r="X38" s="86">
        <f t="shared" si="8"/>
        <v>30958153</v>
      </c>
      <c r="Y38" s="104">
        <f t="shared" si="9"/>
        <v>0.33017510958046903</v>
      </c>
      <c r="Z38" s="85">
        <f t="shared" si="10"/>
        <v>82496987</v>
      </c>
      <c r="AA38" s="86">
        <f t="shared" si="11"/>
        <v>18338471</v>
      </c>
      <c r="AB38" s="86">
        <f t="shared" si="12"/>
        <v>100835458</v>
      </c>
      <c r="AC38" s="104">
        <f t="shared" si="13"/>
        <v>1.0754310308740571</v>
      </c>
      <c r="AD38" s="85">
        <v>21709363</v>
      </c>
      <c r="AE38" s="86">
        <v>11090928</v>
      </c>
      <c r="AF38" s="86">
        <f t="shared" si="14"/>
        <v>32800291</v>
      </c>
      <c r="AG38" s="86">
        <v>100256595</v>
      </c>
      <c r="AH38" s="86">
        <v>98004244</v>
      </c>
      <c r="AI38" s="87">
        <v>94722278</v>
      </c>
      <c r="AJ38" s="124">
        <f t="shared" si="15"/>
        <v>0.9665120012557824</v>
      </c>
      <c r="AK38" s="125">
        <f t="shared" si="16"/>
        <v>-0.0561622456337354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121600370</v>
      </c>
      <c r="E39" s="86">
        <v>63247686</v>
      </c>
      <c r="F39" s="87">
        <f t="shared" si="0"/>
        <v>184848056</v>
      </c>
      <c r="G39" s="85">
        <v>121600370</v>
      </c>
      <c r="H39" s="86">
        <v>63247686</v>
      </c>
      <c r="I39" s="87">
        <f t="shared" si="1"/>
        <v>184848056</v>
      </c>
      <c r="J39" s="85">
        <v>42725192</v>
      </c>
      <c r="K39" s="86">
        <v>423315</v>
      </c>
      <c r="L39" s="86">
        <f t="shared" si="2"/>
        <v>43148507</v>
      </c>
      <c r="M39" s="104">
        <f t="shared" si="3"/>
        <v>0.23342689089464916</v>
      </c>
      <c r="N39" s="85">
        <v>8305056</v>
      </c>
      <c r="O39" s="86">
        <v>10852553</v>
      </c>
      <c r="P39" s="86">
        <f t="shared" si="4"/>
        <v>19157609</v>
      </c>
      <c r="Q39" s="104">
        <f t="shared" si="5"/>
        <v>0.1036397645426144</v>
      </c>
      <c r="R39" s="85">
        <v>33471338</v>
      </c>
      <c r="S39" s="86">
        <v>5977482</v>
      </c>
      <c r="T39" s="86">
        <f t="shared" si="6"/>
        <v>39448820</v>
      </c>
      <c r="U39" s="104">
        <f t="shared" si="7"/>
        <v>0.21341214429650263</v>
      </c>
      <c r="V39" s="85">
        <v>19636785</v>
      </c>
      <c r="W39" s="86">
        <v>8715007</v>
      </c>
      <c r="X39" s="86">
        <f t="shared" si="8"/>
        <v>28351792</v>
      </c>
      <c r="Y39" s="104">
        <f t="shared" si="9"/>
        <v>0.15337890272430021</v>
      </c>
      <c r="Z39" s="85">
        <f t="shared" si="10"/>
        <v>104138371</v>
      </c>
      <c r="AA39" s="86">
        <f t="shared" si="11"/>
        <v>25968357</v>
      </c>
      <c r="AB39" s="86">
        <f t="shared" si="12"/>
        <v>130106728</v>
      </c>
      <c r="AC39" s="104">
        <f t="shared" si="13"/>
        <v>0.7038577024580664</v>
      </c>
      <c r="AD39" s="85">
        <v>5403201</v>
      </c>
      <c r="AE39" s="86">
        <v>1965024</v>
      </c>
      <c r="AF39" s="86">
        <f t="shared" si="14"/>
        <v>7368225</v>
      </c>
      <c r="AG39" s="86">
        <v>178216145</v>
      </c>
      <c r="AH39" s="86">
        <v>161416890</v>
      </c>
      <c r="AI39" s="87">
        <v>134112055</v>
      </c>
      <c r="AJ39" s="124">
        <f t="shared" si="15"/>
        <v>0.8308427637281328</v>
      </c>
      <c r="AK39" s="125">
        <f t="shared" si="16"/>
        <v>2.847845580177044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181004585</v>
      </c>
      <c r="E40" s="86">
        <v>120067000</v>
      </c>
      <c r="F40" s="87">
        <f t="shared" si="0"/>
        <v>301071585</v>
      </c>
      <c r="G40" s="85">
        <v>179971294</v>
      </c>
      <c r="H40" s="86">
        <v>125265070</v>
      </c>
      <c r="I40" s="87">
        <f t="shared" si="1"/>
        <v>305236364</v>
      </c>
      <c r="J40" s="85">
        <v>84366537</v>
      </c>
      <c r="K40" s="86">
        <v>23126937</v>
      </c>
      <c r="L40" s="86">
        <f t="shared" si="2"/>
        <v>107493474</v>
      </c>
      <c r="M40" s="104">
        <f t="shared" si="3"/>
        <v>0.35703626431567764</v>
      </c>
      <c r="N40" s="85">
        <v>90902850</v>
      </c>
      <c r="O40" s="86">
        <v>27012290</v>
      </c>
      <c r="P40" s="86">
        <f t="shared" si="4"/>
        <v>117915140</v>
      </c>
      <c r="Q40" s="104">
        <f t="shared" si="5"/>
        <v>0.39165150706600227</v>
      </c>
      <c r="R40" s="85">
        <v>66256370</v>
      </c>
      <c r="S40" s="86">
        <v>16885833</v>
      </c>
      <c r="T40" s="86">
        <f t="shared" si="6"/>
        <v>83142203</v>
      </c>
      <c r="U40" s="104">
        <f t="shared" si="7"/>
        <v>0.2723862973285843</v>
      </c>
      <c r="V40" s="85">
        <v>6095140</v>
      </c>
      <c r="W40" s="86">
        <v>17539944</v>
      </c>
      <c r="X40" s="86">
        <f t="shared" si="8"/>
        <v>23635084</v>
      </c>
      <c r="Y40" s="104">
        <f t="shared" si="9"/>
        <v>0.0774320716256468</v>
      </c>
      <c r="Z40" s="85">
        <f t="shared" si="10"/>
        <v>247620897</v>
      </c>
      <c r="AA40" s="86">
        <f t="shared" si="11"/>
        <v>84565004</v>
      </c>
      <c r="AB40" s="86">
        <f t="shared" si="12"/>
        <v>332185901</v>
      </c>
      <c r="AC40" s="104">
        <f t="shared" si="13"/>
        <v>1.0882907155845953</v>
      </c>
      <c r="AD40" s="85">
        <v>31370808</v>
      </c>
      <c r="AE40" s="86">
        <v>25485527</v>
      </c>
      <c r="AF40" s="86">
        <f t="shared" si="14"/>
        <v>56856335</v>
      </c>
      <c r="AG40" s="86">
        <v>252822444</v>
      </c>
      <c r="AH40" s="86">
        <v>258431902</v>
      </c>
      <c r="AI40" s="87">
        <v>294769462</v>
      </c>
      <c r="AJ40" s="124">
        <f t="shared" si="15"/>
        <v>1.1406078727849938</v>
      </c>
      <c r="AK40" s="125">
        <f t="shared" si="16"/>
        <v>-0.5843016613715957</v>
      </c>
    </row>
    <row r="41" spans="1:37" ht="16.5">
      <c r="A41" s="65"/>
      <c r="B41" s="66" t="s">
        <v>295</v>
      </c>
      <c r="C41" s="67"/>
      <c r="D41" s="88">
        <f>SUM(D37:D40)</f>
        <v>2121732540</v>
      </c>
      <c r="E41" s="89">
        <f>SUM(E37:E40)</f>
        <v>455836871</v>
      </c>
      <c r="F41" s="90">
        <f t="shared" si="0"/>
        <v>2577569411</v>
      </c>
      <c r="G41" s="88">
        <f>SUM(G37:G40)</f>
        <v>2071010884</v>
      </c>
      <c r="H41" s="89">
        <f>SUM(H37:H40)</f>
        <v>443528969</v>
      </c>
      <c r="I41" s="90">
        <f t="shared" si="1"/>
        <v>2514539853</v>
      </c>
      <c r="J41" s="88">
        <f>SUM(J37:J40)</f>
        <v>652464413</v>
      </c>
      <c r="K41" s="89">
        <f>SUM(K37:K40)</f>
        <v>48458521</v>
      </c>
      <c r="L41" s="89">
        <f t="shared" si="2"/>
        <v>700922934</v>
      </c>
      <c r="M41" s="105">
        <f t="shared" si="3"/>
        <v>0.27193173964928</v>
      </c>
      <c r="N41" s="88">
        <f>SUM(N37:N40)</f>
        <v>598466905</v>
      </c>
      <c r="O41" s="89">
        <f>SUM(O37:O40)</f>
        <v>104615578</v>
      </c>
      <c r="P41" s="89">
        <f t="shared" si="4"/>
        <v>703082483</v>
      </c>
      <c r="Q41" s="105">
        <f t="shared" si="5"/>
        <v>0.2727695634497891</v>
      </c>
      <c r="R41" s="88">
        <f>SUM(R37:R40)</f>
        <v>518720520</v>
      </c>
      <c r="S41" s="89">
        <f>SUM(S37:S40)</f>
        <v>70212145</v>
      </c>
      <c r="T41" s="89">
        <f t="shared" si="6"/>
        <v>588932665</v>
      </c>
      <c r="U41" s="105">
        <f t="shared" si="7"/>
        <v>0.23421090912413547</v>
      </c>
      <c r="V41" s="88">
        <f>SUM(V37:V40)</f>
        <v>290863520</v>
      </c>
      <c r="W41" s="89">
        <f>SUM(W37:W40)</f>
        <v>85478623</v>
      </c>
      <c r="X41" s="89">
        <f t="shared" si="8"/>
        <v>376342143</v>
      </c>
      <c r="Y41" s="105">
        <f t="shared" si="9"/>
        <v>0.14966640618203</v>
      </c>
      <c r="Z41" s="88">
        <f t="shared" si="10"/>
        <v>2060515358</v>
      </c>
      <c r="AA41" s="89">
        <f t="shared" si="11"/>
        <v>308764867</v>
      </c>
      <c r="AB41" s="89">
        <f t="shared" si="12"/>
        <v>2369280225</v>
      </c>
      <c r="AC41" s="105">
        <f t="shared" si="13"/>
        <v>0.9422321233737073</v>
      </c>
      <c r="AD41" s="88">
        <f>SUM(AD37:AD40)</f>
        <v>441517117</v>
      </c>
      <c r="AE41" s="89">
        <f>SUM(AE37:AE40)</f>
        <v>126763908</v>
      </c>
      <c r="AF41" s="89">
        <f t="shared" si="14"/>
        <v>568281025</v>
      </c>
      <c r="AG41" s="89">
        <f>SUM(AG37:AG40)</f>
        <v>2516635849</v>
      </c>
      <c r="AH41" s="89">
        <f>SUM(AH37:AH40)</f>
        <v>2458236548</v>
      </c>
      <c r="AI41" s="90">
        <f>SUM(AI37:AI40)</f>
        <v>2545543721</v>
      </c>
      <c r="AJ41" s="126">
        <f t="shared" si="15"/>
        <v>1.0355161805201507</v>
      </c>
      <c r="AK41" s="127">
        <f t="shared" si="16"/>
        <v>-0.3377534592150072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112643643</v>
      </c>
      <c r="E42" s="86">
        <v>41764800</v>
      </c>
      <c r="F42" s="87">
        <f aca="true" t="shared" si="17" ref="F42:F74">$D42+$E42</f>
        <v>154408443</v>
      </c>
      <c r="G42" s="85">
        <v>112643643</v>
      </c>
      <c r="H42" s="86">
        <v>41764800</v>
      </c>
      <c r="I42" s="87">
        <f aca="true" t="shared" si="18" ref="I42:I74">$G42+$H42</f>
        <v>154408443</v>
      </c>
      <c r="J42" s="85">
        <v>16022191</v>
      </c>
      <c r="K42" s="86">
        <v>11065970</v>
      </c>
      <c r="L42" s="86">
        <f aca="true" t="shared" si="19" ref="L42:L74">$J42+$K42</f>
        <v>27088161</v>
      </c>
      <c r="M42" s="104">
        <f aca="true" t="shared" si="20" ref="M42:M74">IF($F42=0,0,$L42/$F42)</f>
        <v>0.17543186417597645</v>
      </c>
      <c r="N42" s="85">
        <v>26849553</v>
      </c>
      <c r="O42" s="86">
        <v>21085683</v>
      </c>
      <c r="P42" s="86">
        <f aca="true" t="shared" si="21" ref="P42:P74">$N42+$O42</f>
        <v>47935236</v>
      </c>
      <c r="Q42" s="104">
        <f aca="true" t="shared" si="22" ref="Q42:Q74">IF($F42=0,0,$P42/$F42)</f>
        <v>0.31044439713701405</v>
      </c>
      <c r="R42" s="85">
        <v>26470405</v>
      </c>
      <c r="S42" s="86">
        <v>7358202</v>
      </c>
      <c r="T42" s="86">
        <f aca="true" t="shared" si="23" ref="T42:T74">$R42+$S42</f>
        <v>33828607</v>
      </c>
      <c r="U42" s="104">
        <f aca="true" t="shared" si="24" ref="U42:U74">IF($I42=0,0,$T42/$I42)</f>
        <v>0.21908521543734497</v>
      </c>
      <c r="V42" s="85">
        <v>7583749</v>
      </c>
      <c r="W42" s="86">
        <v>12765537</v>
      </c>
      <c r="X42" s="86">
        <f aca="true" t="shared" si="25" ref="X42:X74">$V42+$W42</f>
        <v>20349286</v>
      </c>
      <c r="Y42" s="104">
        <f aca="true" t="shared" si="26" ref="Y42:Y74">IF($I42=0,0,$X42/$I42)</f>
        <v>0.13178868722871587</v>
      </c>
      <c r="Z42" s="85">
        <f aca="true" t="shared" si="27" ref="Z42:Z74">$J42+$N42+$R42+$V42</f>
        <v>76925898</v>
      </c>
      <c r="AA42" s="86">
        <f aca="true" t="shared" si="28" ref="AA42:AA74">$K42+$O42+$S42+$W42</f>
        <v>52275392</v>
      </c>
      <c r="AB42" s="86">
        <f aca="true" t="shared" si="29" ref="AB42:AB74">$Z42+$AA42</f>
        <v>129201290</v>
      </c>
      <c r="AC42" s="104">
        <f aca="true" t="shared" si="30" ref="AC42:AC74">IF($I42=0,0,$AB42/$I42)</f>
        <v>0.8367501639790513</v>
      </c>
      <c r="AD42" s="85">
        <v>4670495</v>
      </c>
      <c r="AE42" s="86">
        <v>704972</v>
      </c>
      <c r="AF42" s="86">
        <f aca="true" t="shared" si="31" ref="AF42:AF74">$AD42+$AE42</f>
        <v>5375467</v>
      </c>
      <c r="AG42" s="86">
        <v>164757924</v>
      </c>
      <c r="AH42" s="86">
        <v>138744000</v>
      </c>
      <c r="AI42" s="87">
        <v>120197465</v>
      </c>
      <c r="AJ42" s="124">
        <f aca="true" t="shared" si="32" ref="AJ42:AJ74">IF($AH42=0,0,$AI42/$AH42)</f>
        <v>0.8663254987603067</v>
      </c>
      <c r="AK42" s="125">
        <f aca="true" t="shared" si="33" ref="AK42:AK74">IF($AF42=0,0,(($X42/$AF42)-1))</f>
        <v>2.785584768728001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208735292</v>
      </c>
      <c r="E43" s="86">
        <v>64334969</v>
      </c>
      <c r="F43" s="87">
        <f t="shared" si="17"/>
        <v>273070261</v>
      </c>
      <c r="G43" s="85">
        <v>210300396</v>
      </c>
      <c r="H43" s="86">
        <v>85995734</v>
      </c>
      <c r="I43" s="87">
        <f t="shared" si="18"/>
        <v>296296130</v>
      </c>
      <c r="J43" s="85">
        <v>63167101</v>
      </c>
      <c r="K43" s="86">
        <v>12020343</v>
      </c>
      <c r="L43" s="86">
        <f t="shared" si="19"/>
        <v>75187444</v>
      </c>
      <c r="M43" s="104">
        <f t="shared" si="20"/>
        <v>0.27534101928441046</v>
      </c>
      <c r="N43" s="85">
        <v>63477111</v>
      </c>
      <c r="O43" s="86">
        <v>9961195</v>
      </c>
      <c r="P43" s="86">
        <f t="shared" si="21"/>
        <v>73438306</v>
      </c>
      <c r="Q43" s="104">
        <f t="shared" si="22"/>
        <v>0.26893556893037135</v>
      </c>
      <c r="R43" s="85">
        <v>93626680</v>
      </c>
      <c r="S43" s="86">
        <v>10362863</v>
      </c>
      <c r="T43" s="86">
        <f t="shared" si="23"/>
        <v>103989543</v>
      </c>
      <c r="U43" s="104">
        <f t="shared" si="24"/>
        <v>0.3509649046040527</v>
      </c>
      <c r="V43" s="85">
        <v>29610014</v>
      </c>
      <c r="W43" s="86">
        <v>7470546</v>
      </c>
      <c r="X43" s="86">
        <f t="shared" si="25"/>
        <v>37080560</v>
      </c>
      <c r="Y43" s="104">
        <f t="shared" si="26"/>
        <v>0.12514696023873143</v>
      </c>
      <c r="Z43" s="85">
        <f t="shared" si="27"/>
        <v>249880906</v>
      </c>
      <c r="AA43" s="86">
        <f t="shared" si="28"/>
        <v>39814947</v>
      </c>
      <c r="AB43" s="86">
        <f t="shared" si="29"/>
        <v>289695853</v>
      </c>
      <c r="AC43" s="104">
        <f t="shared" si="30"/>
        <v>0.9777240526226245</v>
      </c>
      <c r="AD43" s="85">
        <v>25821811</v>
      </c>
      <c r="AE43" s="86">
        <v>18398935</v>
      </c>
      <c r="AF43" s="86">
        <f t="shared" si="31"/>
        <v>44220746</v>
      </c>
      <c r="AG43" s="86">
        <v>271307369</v>
      </c>
      <c r="AH43" s="86">
        <v>278027218</v>
      </c>
      <c r="AI43" s="87">
        <v>260785011</v>
      </c>
      <c r="AJ43" s="124">
        <f t="shared" si="32"/>
        <v>0.9379837444548325</v>
      </c>
      <c r="AK43" s="125">
        <f t="shared" si="33"/>
        <v>-0.16146688253517927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484681095</v>
      </c>
      <c r="E44" s="86">
        <v>0</v>
      </c>
      <c r="F44" s="87">
        <f t="shared" si="17"/>
        <v>484681095</v>
      </c>
      <c r="G44" s="85">
        <v>484681095</v>
      </c>
      <c r="H44" s="86">
        <v>0</v>
      </c>
      <c r="I44" s="87">
        <f t="shared" si="18"/>
        <v>484681095</v>
      </c>
      <c r="J44" s="85">
        <v>81565668</v>
      </c>
      <c r="K44" s="86">
        <v>0</v>
      </c>
      <c r="L44" s="86">
        <f t="shared" si="19"/>
        <v>81565668</v>
      </c>
      <c r="M44" s="104">
        <f t="shared" si="20"/>
        <v>0.16828729001695433</v>
      </c>
      <c r="N44" s="85">
        <v>28294323</v>
      </c>
      <c r="O44" s="86">
        <v>651257</v>
      </c>
      <c r="P44" s="86">
        <f t="shared" si="21"/>
        <v>28945580</v>
      </c>
      <c r="Q44" s="104">
        <f t="shared" si="22"/>
        <v>0.05972087687884752</v>
      </c>
      <c r="R44" s="85">
        <v>1796979713</v>
      </c>
      <c r="S44" s="86">
        <v>6964356944</v>
      </c>
      <c r="T44" s="86">
        <f t="shared" si="23"/>
        <v>8761336657</v>
      </c>
      <c r="U44" s="104">
        <f t="shared" si="24"/>
        <v>18.076497613343058</v>
      </c>
      <c r="V44" s="85">
        <v>7125099495</v>
      </c>
      <c r="W44" s="86">
        <v>466522</v>
      </c>
      <c r="X44" s="86">
        <f t="shared" si="25"/>
        <v>7125566017</v>
      </c>
      <c r="Y44" s="104">
        <f t="shared" si="26"/>
        <v>14.701555498053828</v>
      </c>
      <c r="Z44" s="85">
        <f t="shared" si="27"/>
        <v>9031939199</v>
      </c>
      <c r="AA44" s="86">
        <f t="shared" si="28"/>
        <v>6965474723</v>
      </c>
      <c r="AB44" s="86">
        <f t="shared" si="29"/>
        <v>15997413922</v>
      </c>
      <c r="AC44" s="104">
        <f t="shared" si="30"/>
        <v>33.00606127829269</v>
      </c>
      <c r="AD44" s="85">
        <v>0</v>
      </c>
      <c r="AE44" s="86">
        <v>0</v>
      </c>
      <c r="AF44" s="86">
        <f t="shared" si="31"/>
        <v>0</v>
      </c>
      <c r="AG44" s="86">
        <v>527410159</v>
      </c>
      <c r="AH44" s="86">
        <v>493899970</v>
      </c>
      <c r="AI44" s="87">
        <v>331253862</v>
      </c>
      <c r="AJ44" s="124">
        <f t="shared" si="32"/>
        <v>0.6706901844922161</v>
      </c>
      <c r="AK44" s="125">
        <f t="shared" si="33"/>
        <v>0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177963115</v>
      </c>
      <c r="E45" s="86">
        <v>64089000</v>
      </c>
      <c r="F45" s="87">
        <f t="shared" si="17"/>
        <v>242052115</v>
      </c>
      <c r="G45" s="85">
        <v>161764852</v>
      </c>
      <c r="H45" s="86">
        <v>63709000</v>
      </c>
      <c r="I45" s="87">
        <f t="shared" si="18"/>
        <v>225473852</v>
      </c>
      <c r="J45" s="85">
        <v>73271128</v>
      </c>
      <c r="K45" s="86">
        <v>7952064</v>
      </c>
      <c r="L45" s="86">
        <f t="shared" si="19"/>
        <v>81223192</v>
      </c>
      <c r="M45" s="104">
        <f t="shared" si="20"/>
        <v>0.33556076136744356</v>
      </c>
      <c r="N45" s="85">
        <v>57134130</v>
      </c>
      <c r="O45" s="86">
        <v>14560289</v>
      </c>
      <c r="P45" s="86">
        <f t="shared" si="21"/>
        <v>71694419</v>
      </c>
      <c r="Q45" s="104">
        <f t="shared" si="22"/>
        <v>0.29619414397597804</v>
      </c>
      <c r="R45" s="85">
        <v>36833721</v>
      </c>
      <c r="S45" s="86">
        <v>14575251</v>
      </c>
      <c r="T45" s="86">
        <f t="shared" si="23"/>
        <v>51408972</v>
      </c>
      <c r="U45" s="104">
        <f t="shared" si="24"/>
        <v>0.2280041412518202</v>
      </c>
      <c r="V45" s="85">
        <v>13031378</v>
      </c>
      <c r="W45" s="86">
        <v>19792396</v>
      </c>
      <c r="X45" s="86">
        <f t="shared" si="25"/>
        <v>32823774</v>
      </c>
      <c r="Y45" s="104">
        <f t="shared" si="26"/>
        <v>0.1455768538517717</v>
      </c>
      <c r="Z45" s="85">
        <f t="shared" si="27"/>
        <v>180270357</v>
      </c>
      <c r="AA45" s="86">
        <f t="shared" si="28"/>
        <v>56880000</v>
      </c>
      <c r="AB45" s="86">
        <f t="shared" si="29"/>
        <v>237150357</v>
      </c>
      <c r="AC45" s="104">
        <f t="shared" si="30"/>
        <v>1.051786514917038</v>
      </c>
      <c r="AD45" s="85">
        <v>5696077</v>
      </c>
      <c r="AE45" s="86">
        <v>4636703</v>
      </c>
      <c r="AF45" s="86">
        <f t="shared" si="31"/>
        <v>10332780</v>
      </c>
      <c r="AG45" s="86">
        <v>207716386</v>
      </c>
      <c r="AH45" s="86">
        <v>204372811</v>
      </c>
      <c r="AI45" s="87">
        <v>200077729</v>
      </c>
      <c r="AJ45" s="124">
        <f t="shared" si="32"/>
        <v>0.9789840831616295</v>
      </c>
      <c r="AK45" s="125">
        <f t="shared" si="33"/>
        <v>2.17666436331752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320866111</v>
      </c>
      <c r="E46" s="86">
        <v>57570000</v>
      </c>
      <c r="F46" s="87">
        <f t="shared" si="17"/>
        <v>378436111</v>
      </c>
      <c r="G46" s="85">
        <v>321708000</v>
      </c>
      <c r="H46" s="86">
        <v>57388000</v>
      </c>
      <c r="I46" s="87">
        <f t="shared" si="18"/>
        <v>379096000</v>
      </c>
      <c r="J46" s="85">
        <v>114177683</v>
      </c>
      <c r="K46" s="86">
        <v>18015747</v>
      </c>
      <c r="L46" s="86">
        <f t="shared" si="19"/>
        <v>132193430</v>
      </c>
      <c r="M46" s="104">
        <f t="shared" si="20"/>
        <v>0.34931505254793194</v>
      </c>
      <c r="N46" s="85">
        <v>73064416</v>
      </c>
      <c r="O46" s="86">
        <v>13193344</v>
      </c>
      <c r="P46" s="86">
        <f t="shared" si="21"/>
        <v>86257760</v>
      </c>
      <c r="Q46" s="104">
        <f t="shared" si="22"/>
        <v>0.22793215946561718</v>
      </c>
      <c r="R46" s="85">
        <v>64233510</v>
      </c>
      <c r="S46" s="86">
        <v>4694113</v>
      </c>
      <c r="T46" s="86">
        <f t="shared" si="23"/>
        <v>68927623</v>
      </c>
      <c r="U46" s="104">
        <f t="shared" si="24"/>
        <v>0.18182102422605356</v>
      </c>
      <c r="V46" s="85">
        <v>28247352</v>
      </c>
      <c r="W46" s="86">
        <v>1830484</v>
      </c>
      <c r="X46" s="86">
        <f t="shared" si="25"/>
        <v>30077836</v>
      </c>
      <c r="Y46" s="104">
        <f t="shared" si="26"/>
        <v>0.07934094793930825</v>
      </c>
      <c r="Z46" s="85">
        <f t="shared" si="27"/>
        <v>279722961</v>
      </c>
      <c r="AA46" s="86">
        <f t="shared" si="28"/>
        <v>37733688</v>
      </c>
      <c r="AB46" s="86">
        <f t="shared" si="29"/>
        <v>317456649</v>
      </c>
      <c r="AC46" s="104">
        <f t="shared" si="30"/>
        <v>0.837404375145082</v>
      </c>
      <c r="AD46" s="85">
        <v>73554478</v>
      </c>
      <c r="AE46" s="86">
        <v>4153705</v>
      </c>
      <c r="AF46" s="86">
        <f t="shared" si="31"/>
        <v>77708183</v>
      </c>
      <c r="AG46" s="86">
        <v>289839183</v>
      </c>
      <c r="AH46" s="86">
        <v>399180653</v>
      </c>
      <c r="AI46" s="87">
        <v>414025668</v>
      </c>
      <c r="AJ46" s="124">
        <f t="shared" si="32"/>
        <v>1.0371887136524125</v>
      </c>
      <c r="AK46" s="125">
        <f t="shared" si="33"/>
        <v>-0.6129386270684003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553927133</v>
      </c>
      <c r="E47" s="86">
        <v>465852000</v>
      </c>
      <c r="F47" s="87">
        <f t="shared" si="17"/>
        <v>1019779133</v>
      </c>
      <c r="G47" s="85">
        <v>428180504</v>
      </c>
      <c r="H47" s="86">
        <v>459410351</v>
      </c>
      <c r="I47" s="87">
        <f t="shared" si="18"/>
        <v>887590855</v>
      </c>
      <c r="J47" s="85">
        <v>172686139</v>
      </c>
      <c r="K47" s="86">
        <v>86148066</v>
      </c>
      <c r="L47" s="86">
        <f t="shared" si="19"/>
        <v>258834205</v>
      </c>
      <c r="M47" s="104">
        <f t="shared" si="20"/>
        <v>0.253813984444414</v>
      </c>
      <c r="N47" s="85">
        <v>139345377</v>
      </c>
      <c r="O47" s="86">
        <v>94642896</v>
      </c>
      <c r="P47" s="86">
        <f t="shared" si="21"/>
        <v>233988273</v>
      </c>
      <c r="Q47" s="104">
        <f t="shared" si="22"/>
        <v>0.22944995188482642</v>
      </c>
      <c r="R47" s="85">
        <v>107052588</v>
      </c>
      <c r="S47" s="86">
        <v>68847499</v>
      </c>
      <c r="T47" s="86">
        <f t="shared" si="23"/>
        <v>175900087</v>
      </c>
      <c r="U47" s="104">
        <f t="shared" si="24"/>
        <v>0.19817699338508846</v>
      </c>
      <c r="V47" s="85">
        <v>9542029</v>
      </c>
      <c r="W47" s="86">
        <v>98099539</v>
      </c>
      <c r="X47" s="86">
        <f t="shared" si="25"/>
        <v>107641568</v>
      </c>
      <c r="Y47" s="104">
        <f t="shared" si="26"/>
        <v>0.12127385877584329</v>
      </c>
      <c r="Z47" s="85">
        <f t="shared" si="27"/>
        <v>428626133</v>
      </c>
      <c r="AA47" s="86">
        <f t="shared" si="28"/>
        <v>347738000</v>
      </c>
      <c r="AB47" s="86">
        <f t="shared" si="29"/>
        <v>776364133</v>
      </c>
      <c r="AC47" s="104">
        <f t="shared" si="30"/>
        <v>0.8746869445832675</v>
      </c>
      <c r="AD47" s="85">
        <v>5220351</v>
      </c>
      <c r="AE47" s="86">
        <v>67380216</v>
      </c>
      <c r="AF47" s="86">
        <f t="shared" si="31"/>
        <v>72600567</v>
      </c>
      <c r="AG47" s="86">
        <v>903369597</v>
      </c>
      <c r="AH47" s="86">
        <v>960014815</v>
      </c>
      <c r="AI47" s="87">
        <v>809732872</v>
      </c>
      <c r="AJ47" s="124">
        <f t="shared" si="32"/>
        <v>0.8434587251656112</v>
      </c>
      <c r="AK47" s="125">
        <f t="shared" si="33"/>
        <v>0.4826546464850612</v>
      </c>
    </row>
    <row r="48" spans="1:37" ht="16.5">
      <c r="A48" s="65"/>
      <c r="B48" s="66" t="s">
        <v>308</v>
      </c>
      <c r="C48" s="67"/>
      <c r="D48" s="88">
        <f>SUM(D42:D47)</f>
        <v>1858816389</v>
      </c>
      <c r="E48" s="89">
        <f>SUM(E42:E47)</f>
        <v>693610769</v>
      </c>
      <c r="F48" s="90">
        <f t="shared" si="17"/>
        <v>2552427158</v>
      </c>
      <c r="G48" s="88">
        <f>SUM(G42:G47)</f>
        <v>1719278490</v>
      </c>
      <c r="H48" s="89">
        <f>SUM(H42:H47)</f>
        <v>708267885</v>
      </c>
      <c r="I48" s="90">
        <f t="shared" si="18"/>
        <v>2427546375</v>
      </c>
      <c r="J48" s="88">
        <f>SUM(J42:J47)</f>
        <v>520889910</v>
      </c>
      <c r="K48" s="89">
        <f>SUM(K42:K47)</f>
        <v>135202190</v>
      </c>
      <c r="L48" s="89">
        <f t="shared" si="19"/>
        <v>656092100</v>
      </c>
      <c r="M48" s="105">
        <f t="shared" si="20"/>
        <v>0.25704635603160275</v>
      </c>
      <c r="N48" s="88">
        <f>SUM(N42:N47)</f>
        <v>388164910</v>
      </c>
      <c r="O48" s="89">
        <f>SUM(O42:O47)</f>
        <v>154094664</v>
      </c>
      <c r="P48" s="89">
        <f t="shared" si="21"/>
        <v>542259574</v>
      </c>
      <c r="Q48" s="105">
        <f t="shared" si="22"/>
        <v>0.21244859909142214</v>
      </c>
      <c r="R48" s="88">
        <f>SUM(R42:R47)</f>
        <v>2125196617</v>
      </c>
      <c r="S48" s="89">
        <f>SUM(S42:S47)</f>
        <v>7070194872</v>
      </c>
      <c r="T48" s="89">
        <f t="shared" si="23"/>
        <v>9195391489</v>
      </c>
      <c r="U48" s="105">
        <f t="shared" si="24"/>
        <v>3.787936487516124</v>
      </c>
      <c r="V48" s="88">
        <f>SUM(V42:V47)</f>
        <v>7213114017</v>
      </c>
      <c r="W48" s="89">
        <f>SUM(W42:W47)</f>
        <v>140425024</v>
      </c>
      <c r="X48" s="89">
        <f t="shared" si="25"/>
        <v>7353539041</v>
      </c>
      <c r="Y48" s="105">
        <f t="shared" si="26"/>
        <v>3.0292064105263488</v>
      </c>
      <c r="Z48" s="88">
        <f t="shared" si="27"/>
        <v>10247365454</v>
      </c>
      <c r="AA48" s="89">
        <f t="shared" si="28"/>
        <v>7499916750</v>
      </c>
      <c r="AB48" s="89">
        <f t="shared" si="29"/>
        <v>17747282204</v>
      </c>
      <c r="AC48" s="105">
        <f t="shared" si="30"/>
        <v>7.310790181711771</v>
      </c>
      <c r="AD48" s="88">
        <f>SUM(AD42:AD47)</f>
        <v>114963212</v>
      </c>
      <c r="AE48" s="89">
        <f>SUM(AE42:AE47)</f>
        <v>95274531</v>
      </c>
      <c r="AF48" s="89">
        <f t="shared" si="31"/>
        <v>210237743</v>
      </c>
      <c r="AG48" s="89">
        <f>SUM(AG42:AG47)</f>
        <v>2364400618</v>
      </c>
      <c r="AH48" s="89">
        <f>SUM(AH42:AH47)</f>
        <v>2474239467</v>
      </c>
      <c r="AI48" s="90">
        <f>SUM(AI42:AI47)</f>
        <v>2136072607</v>
      </c>
      <c r="AJ48" s="126">
        <f t="shared" si="32"/>
        <v>0.8633249269077317</v>
      </c>
      <c r="AK48" s="127">
        <f t="shared" si="33"/>
        <v>33.977254493261945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175199037</v>
      </c>
      <c r="E49" s="86">
        <v>60587330</v>
      </c>
      <c r="F49" s="87">
        <f t="shared" si="17"/>
        <v>235786367</v>
      </c>
      <c r="G49" s="85">
        <v>175199037</v>
      </c>
      <c r="H49" s="86">
        <v>69784796</v>
      </c>
      <c r="I49" s="87">
        <f t="shared" si="18"/>
        <v>244983833</v>
      </c>
      <c r="J49" s="85">
        <v>64535400</v>
      </c>
      <c r="K49" s="86">
        <v>17626327</v>
      </c>
      <c r="L49" s="86">
        <f t="shared" si="19"/>
        <v>82161727</v>
      </c>
      <c r="M49" s="104">
        <f t="shared" si="20"/>
        <v>0.34845834407381154</v>
      </c>
      <c r="N49" s="85">
        <v>55210529</v>
      </c>
      <c r="O49" s="86">
        <v>22941400</v>
      </c>
      <c r="P49" s="86">
        <f t="shared" si="21"/>
        <v>78151929</v>
      </c>
      <c r="Q49" s="104">
        <f t="shared" si="22"/>
        <v>0.33145228027539014</v>
      </c>
      <c r="R49" s="85">
        <v>43513696</v>
      </c>
      <c r="S49" s="86">
        <v>22511153</v>
      </c>
      <c r="T49" s="86">
        <f t="shared" si="23"/>
        <v>66024849</v>
      </c>
      <c r="U49" s="104">
        <f t="shared" si="24"/>
        <v>0.2695069637513591</v>
      </c>
      <c r="V49" s="85">
        <v>9372496</v>
      </c>
      <c r="W49" s="86">
        <v>5294783</v>
      </c>
      <c r="X49" s="86">
        <f t="shared" si="25"/>
        <v>14667279</v>
      </c>
      <c r="Y49" s="104">
        <f t="shared" si="26"/>
        <v>0.05987039561096262</v>
      </c>
      <c r="Z49" s="85">
        <f t="shared" si="27"/>
        <v>172632121</v>
      </c>
      <c r="AA49" s="86">
        <f t="shared" si="28"/>
        <v>68373663</v>
      </c>
      <c r="AB49" s="86">
        <f t="shared" si="29"/>
        <v>241005784</v>
      </c>
      <c r="AC49" s="104">
        <f t="shared" si="30"/>
        <v>0.9837619937965457</v>
      </c>
      <c r="AD49" s="85">
        <v>21195940</v>
      </c>
      <c r="AE49" s="86">
        <v>25728889</v>
      </c>
      <c r="AF49" s="86">
        <f t="shared" si="31"/>
        <v>46924829</v>
      </c>
      <c r="AG49" s="86">
        <v>238563138</v>
      </c>
      <c r="AH49" s="86">
        <v>243376154</v>
      </c>
      <c r="AI49" s="87">
        <v>243595470</v>
      </c>
      <c r="AJ49" s="124">
        <f t="shared" si="32"/>
        <v>1.0009011400517078</v>
      </c>
      <c r="AK49" s="125">
        <f t="shared" si="33"/>
        <v>-0.687430315409354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197321302</v>
      </c>
      <c r="E50" s="86">
        <v>64175530</v>
      </c>
      <c r="F50" s="87">
        <f t="shared" si="17"/>
        <v>261496832</v>
      </c>
      <c r="G50" s="85">
        <v>196444325</v>
      </c>
      <c r="H50" s="86">
        <v>64228580</v>
      </c>
      <c r="I50" s="87">
        <f t="shared" si="18"/>
        <v>260672905</v>
      </c>
      <c r="J50" s="85">
        <v>96390731</v>
      </c>
      <c r="K50" s="86">
        <v>0</v>
      </c>
      <c r="L50" s="86">
        <f t="shared" si="19"/>
        <v>96390731</v>
      </c>
      <c r="M50" s="104">
        <f t="shared" si="20"/>
        <v>0.3686114675377788</v>
      </c>
      <c r="N50" s="85">
        <v>16849908</v>
      </c>
      <c r="O50" s="86">
        <v>14050813</v>
      </c>
      <c r="P50" s="86">
        <f t="shared" si="21"/>
        <v>30900721</v>
      </c>
      <c r="Q50" s="104">
        <f t="shared" si="22"/>
        <v>0.11816862469676115</v>
      </c>
      <c r="R50" s="85">
        <v>50991840</v>
      </c>
      <c r="S50" s="86">
        <v>8764370</v>
      </c>
      <c r="T50" s="86">
        <f t="shared" si="23"/>
        <v>59756210</v>
      </c>
      <c r="U50" s="104">
        <f t="shared" si="24"/>
        <v>0.2292382861962581</v>
      </c>
      <c r="V50" s="85">
        <v>11421901</v>
      </c>
      <c r="W50" s="86">
        <v>12584281</v>
      </c>
      <c r="X50" s="86">
        <f t="shared" si="25"/>
        <v>24006182</v>
      </c>
      <c r="Y50" s="104">
        <f t="shared" si="26"/>
        <v>0.0920931233723735</v>
      </c>
      <c r="Z50" s="85">
        <f t="shared" si="27"/>
        <v>175654380</v>
      </c>
      <c r="AA50" s="86">
        <f t="shared" si="28"/>
        <v>35399464</v>
      </c>
      <c r="AB50" s="86">
        <f t="shared" si="29"/>
        <v>211053844</v>
      </c>
      <c r="AC50" s="104">
        <f t="shared" si="30"/>
        <v>0.8096501015324167</v>
      </c>
      <c r="AD50" s="85">
        <v>10627196</v>
      </c>
      <c r="AE50" s="86">
        <v>29083860</v>
      </c>
      <c r="AF50" s="86">
        <f t="shared" si="31"/>
        <v>39711056</v>
      </c>
      <c r="AG50" s="86">
        <v>260176601</v>
      </c>
      <c r="AH50" s="86">
        <v>266544597</v>
      </c>
      <c r="AI50" s="87">
        <v>253474543</v>
      </c>
      <c r="AJ50" s="124">
        <f t="shared" si="32"/>
        <v>0.9509648511089497</v>
      </c>
      <c r="AK50" s="125">
        <f t="shared" si="33"/>
        <v>-0.39547862942753276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202799362</v>
      </c>
      <c r="E51" s="86">
        <v>55869899</v>
      </c>
      <c r="F51" s="87">
        <f t="shared" si="17"/>
        <v>258669261</v>
      </c>
      <c r="G51" s="85">
        <v>201284383</v>
      </c>
      <c r="H51" s="86">
        <v>58544899</v>
      </c>
      <c r="I51" s="87">
        <f t="shared" si="18"/>
        <v>259829282</v>
      </c>
      <c r="J51" s="85">
        <v>26261271</v>
      </c>
      <c r="K51" s="86">
        <v>8767149</v>
      </c>
      <c r="L51" s="86">
        <f t="shared" si="19"/>
        <v>35028420</v>
      </c>
      <c r="M51" s="104">
        <f t="shared" si="20"/>
        <v>0.1354177912929515</v>
      </c>
      <c r="N51" s="85">
        <v>55331199</v>
      </c>
      <c r="O51" s="86">
        <v>15840705</v>
      </c>
      <c r="P51" s="86">
        <f t="shared" si="21"/>
        <v>71171904</v>
      </c>
      <c r="Q51" s="104">
        <f t="shared" si="22"/>
        <v>0.275146353783413</v>
      </c>
      <c r="R51" s="85">
        <v>109325100</v>
      </c>
      <c r="S51" s="86">
        <v>11031743</v>
      </c>
      <c r="T51" s="86">
        <f t="shared" si="23"/>
        <v>120356843</v>
      </c>
      <c r="U51" s="104">
        <f t="shared" si="24"/>
        <v>0.4632150852035222</v>
      </c>
      <c r="V51" s="85">
        <v>18444655</v>
      </c>
      <c r="W51" s="86">
        <v>10890063</v>
      </c>
      <c r="X51" s="86">
        <f t="shared" si="25"/>
        <v>29334718</v>
      </c>
      <c r="Y51" s="104">
        <f t="shared" si="26"/>
        <v>0.1128999694499406</v>
      </c>
      <c r="Z51" s="85">
        <f t="shared" si="27"/>
        <v>209362225</v>
      </c>
      <c r="AA51" s="86">
        <f t="shared" si="28"/>
        <v>46529660</v>
      </c>
      <c r="AB51" s="86">
        <f t="shared" si="29"/>
        <v>255891885</v>
      </c>
      <c r="AC51" s="104">
        <f t="shared" si="30"/>
        <v>0.9848462152930092</v>
      </c>
      <c r="AD51" s="85">
        <v>15423926</v>
      </c>
      <c r="AE51" s="86">
        <v>7137244</v>
      </c>
      <c r="AF51" s="86">
        <f t="shared" si="31"/>
        <v>22561170</v>
      </c>
      <c r="AG51" s="86">
        <v>239041682</v>
      </c>
      <c r="AH51" s="86">
        <v>240868115</v>
      </c>
      <c r="AI51" s="87">
        <v>239003724</v>
      </c>
      <c r="AJ51" s="124">
        <f t="shared" si="32"/>
        <v>0.9922597019534943</v>
      </c>
      <c r="AK51" s="125">
        <f t="shared" si="33"/>
        <v>0.300230351528755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133184000</v>
      </c>
      <c r="E52" s="86">
        <v>21664000</v>
      </c>
      <c r="F52" s="87">
        <f t="shared" si="17"/>
        <v>154848000</v>
      </c>
      <c r="G52" s="85">
        <v>139111242</v>
      </c>
      <c r="H52" s="86">
        <v>21664000</v>
      </c>
      <c r="I52" s="87">
        <f t="shared" si="18"/>
        <v>160775242</v>
      </c>
      <c r="J52" s="85">
        <v>52179536</v>
      </c>
      <c r="K52" s="86">
        <v>4527009</v>
      </c>
      <c r="L52" s="86">
        <f t="shared" si="19"/>
        <v>56706545</v>
      </c>
      <c r="M52" s="104">
        <f t="shared" si="20"/>
        <v>0.36620779732382724</v>
      </c>
      <c r="N52" s="85">
        <v>4883141</v>
      </c>
      <c r="O52" s="86">
        <v>4965032</v>
      </c>
      <c r="P52" s="86">
        <f t="shared" si="21"/>
        <v>9848173</v>
      </c>
      <c r="Q52" s="104">
        <f t="shared" si="22"/>
        <v>0.06359896802025211</v>
      </c>
      <c r="R52" s="85">
        <v>30028123</v>
      </c>
      <c r="S52" s="86">
        <v>3256891</v>
      </c>
      <c r="T52" s="86">
        <f t="shared" si="23"/>
        <v>33285014</v>
      </c>
      <c r="U52" s="104">
        <f t="shared" si="24"/>
        <v>0.20702823137408183</v>
      </c>
      <c r="V52" s="85">
        <v>15485500</v>
      </c>
      <c r="W52" s="86">
        <v>9392641</v>
      </c>
      <c r="X52" s="86">
        <f t="shared" si="25"/>
        <v>24878141</v>
      </c>
      <c r="Y52" s="104">
        <f t="shared" si="26"/>
        <v>0.15473863195926646</v>
      </c>
      <c r="Z52" s="85">
        <f t="shared" si="27"/>
        <v>102576300</v>
      </c>
      <c r="AA52" s="86">
        <f t="shared" si="28"/>
        <v>22141573</v>
      </c>
      <c r="AB52" s="86">
        <f t="shared" si="29"/>
        <v>124717873</v>
      </c>
      <c r="AC52" s="104">
        <f t="shared" si="30"/>
        <v>0.7757280999769852</v>
      </c>
      <c r="AD52" s="85">
        <v>48893194</v>
      </c>
      <c r="AE52" s="86">
        <v>1961523</v>
      </c>
      <c r="AF52" s="86">
        <f t="shared" si="31"/>
        <v>50854717</v>
      </c>
      <c r="AG52" s="86">
        <v>172032338</v>
      </c>
      <c r="AH52" s="86">
        <v>161448000</v>
      </c>
      <c r="AI52" s="87">
        <v>137960330</v>
      </c>
      <c r="AJ52" s="124">
        <f t="shared" si="32"/>
        <v>0.8545186685496259</v>
      </c>
      <c r="AK52" s="125">
        <f t="shared" si="33"/>
        <v>-0.5107997356469411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398456470</v>
      </c>
      <c r="E53" s="86">
        <v>257964500</v>
      </c>
      <c r="F53" s="87">
        <f t="shared" si="17"/>
        <v>656420970</v>
      </c>
      <c r="G53" s="85">
        <v>368572529</v>
      </c>
      <c r="H53" s="86">
        <v>293965811</v>
      </c>
      <c r="I53" s="87">
        <f t="shared" si="18"/>
        <v>662538340</v>
      </c>
      <c r="J53" s="85">
        <v>143325293</v>
      </c>
      <c r="K53" s="86">
        <v>43491963</v>
      </c>
      <c r="L53" s="86">
        <f t="shared" si="19"/>
        <v>186817256</v>
      </c>
      <c r="M53" s="104">
        <f t="shared" si="20"/>
        <v>0.2845997683468278</v>
      </c>
      <c r="N53" s="85">
        <v>7787851</v>
      </c>
      <c r="O53" s="86">
        <v>137170094</v>
      </c>
      <c r="P53" s="86">
        <f t="shared" si="21"/>
        <v>144957945</v>
      </c>
      <c r="Q53" s="104">
        <f t="shared" si="22"/>
        <v>0.22083076505005622</v>
      </c>
      <c r="R53" s="85">
        <v>144679702</v>
      </c>
      <c r="S53" s="86">
        <v>65172099</v>
      </c>
      <c r="T53" s="86">
        <f t="shared" si="23"/>
        <v>209851801</v>
      </c>
      <c r="U53" s="104">
        <f t="shared" si="24"/>
        <v>0.3167391052418189</v>
      </c>
      <c r="V53" s="85">
        <v>74436424</v>
      </c>
      <c r="W53" s="86">
        <v>47817578</v>
      </c>
      <c r="X53" s="86">
        <f t="shared" si="25"/>
        <v>122254002</v>
      </c>
      <c r="Y53" s="104">
        <f t="shared" si="26"/>
        <v>0.18452366394373493</v>
      </c>
      <c r="Z53" s="85">
        <f t="shared" si="27"/>
        <v>370229270</v>
      </c>
      <c r="AA53" s="86">
        <f t="shared" si="28"/>
        <v>293651734</v>
      </c>
      <c r="AB53" s="86">
        <f t="shared" si="29"/>
        <v>663881004</v>
      </c>
      <c r="AC53" s="104">
        <f t="shared" si="30"/>
        <v>1.002026545361888</v>
      </c>
      <c r="AD53" s="85">
        <v>7246999</v>
      </c>
      <c r="AE53" s="86">
        <v>8753648</v>
      </c>
      <c r="AF53" s="86">
        <f t="shared" si="31"/>
        <v>16000647</v>
      </c>
      <c r="AG53" s="86">
        <v>648306662</v>
      </c>
      <c r="AH53" s="86">
        <v>663546469</v>
      </c>
      <c r="AI53" s="87">
        <v>512096498</v>
      </c>
      <c r="AJ53" s="124">
        <f t="shared" si="32"/>
        <v>0.7717567976388403</v>
      </c>
      <c r="AK53" s="125">
        <f t="shared" si="33"/>
        <v>6.640566159605921</v>
      </c>
    </row>
    <row r="54" spans="1:37" ht="16.5">
      <c r="A54" s="65"/>
      <c r="B54" s="66" t="s">
        <v>319</v>
      </c>
      <c r="C54" s="67"/>
      <c r="D54" s="88">
        <f>SUM(D49:D53)</f>
        <v>1106960171</v>
      </c>
      <c r="E54" s="89">
        <f>SUM(E49:E53)</f>
        <v>460261259</v>
      </c>
      <c r="F54" s="90">
        <f t="shared" si="17"/>
        <v>1567221430</v>
      </c>
      <c r="G54" s="88">
        <f>SUM(G49:G53)</f>
        <v>1080611516</v>
      </c>
      <c r="H54" s="89">
        <f>SUM(H49:H53)</f>
        <v>508188086</v>
      </c>
      <c r="I54" s="90">
        <f t="shared" si="18"/>
        <v>1588799602</v>
      </c>
      <c r="J54" s="88">
        <f>SUM(J49:J53)</f>
        <v>382692231</v>
      </c>
      <c r="K54" s="89">
        <f>SUM(K49:K53)</f>
        <v>74412448</v>
      </c>
      <c r="L54" s="89">
        <f t="shared" si="19"/>
        <v>457104679</v>
      </c>
      <c r="M54" s="105">
        <f t="shared" si="20"/>
        <v>0.2916656639898039</v>
      </c>
      <c r="N54" s="88">
        <f>SUM(N49:N53)</f>
        <v>140062628</v>
      </c>
      <c r="O54" s="89">
        <f>SUM(O49:O53)</f>
        <v>194968044</v>
      </c>
      <c r="P54" s="89">
        <f t="shared" si="21"/>
        <v>335030672</v>
      </c>
      <c r="Q54" s="105">
        <f t="shared" si="22"/>
        <v>0.21377366694124392</v>
      </c>
      <c r="R54" s="88">
        <f>SUM(R49:R53)</f>
        <v>378538461</v>
      </c>
      <c r="S54" s="89">
        <f>SUM(S49:S53)</f>
        <v>110736256</v>
      </c>
      <c r="T54" s="89">
        <f t="shared" si="23"/>
        <v>489274717</v>
      </c>
      <c r="U54" s="105">
        <f t="shared" si="24"/>
        <v>0.3079524418209163</v>
      </c>
      <c r="V54" s="88">
        <f>SUM(V49:V53)</f>
        <v>129160976</v>
      </c>
      <c r="W54" s="89">
        <f>SUM(W49:W53)</f>
        <v>85979346</v>
      </c>
      <c r="X54" s="89">
        <f t="shared" si="25"/>
        <v>215140322</v>
      </c>
      <c r="Y54" s="105">
        <f t="shared" si="26"/>
        <v>0.13541060919777345</v>
      </c>
      <c r="Z54" s="88">
        <f t="shared" si="27"/>
        <v>1030454296</v>
      </c>
      <c r="AA54" s="89">
        <f t="shared" si="28"/>
        <v>466096094</v>
      </c>
      <c r="AB54" s="89">
        <f t="shared" si="29"/>
        <v>1496550390</v>
      </c>
      <c r="AC54" s="105">
        <f t="shared" si="30"/>
        <v>0.9419377926052628</v>
      </c>
      <c r="AD54" s="88">
        <f>SUM(AD49:AD53)</f>
        <v>103387255</v>
      </c>
      <c r="AE54" s="89">
        <f>SUM(AE49:AE53)</f>
        <v>72665164</v>
      </c>
      <c r="AF54" s="89">
        <f t="shared" si="31"/>
        <v>176052419</v>
      </c>
      <c r="AG54" s="89">
        <f>SUM(AG49:AG53)</f>
        <v>1558120421</v>
      </c>
      <c r="AH54" s="89">
        <f>SUM(AH49:AH53)</f>
        <v>1575783335</v>
      </c>
      <c r="AI54" s="90">
        <f>SUM(AI49:AI53)</f>
        <v>1386130565</v>
      </c>
      <c r="AJ54" s="126">
        <f t="shared" si="32"/>
        <v>0.879645401885152</v>
      </c>
      <c r="AK54" s="127">
        <f t="shared" si="33"/>
        <v>0.222024231317151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136377000</v>
      </c>
      <c r="E55" s="86">
        <v>60000000</v>
      </c>
      <c r="F55" s="87">
        <f t="shared" si="17"/>
        <v>196377000</v>
      </c>
      <c r="G55" s="85">
        <v>138008000</v>
      </c>
      <c r="H55" s="86">
        <v>60000000</v>
      </c>
      <c r="I55" s="87">
        <f t="shared" si="18"/>
        <v>198008000</v>
      </c>
      <c r="J55" s="85">
        <v>48500236</v>
      </c>
      <c r="K55" s="86">
        <v>7302937</v>
      </c>
      <c r="L55" s="86">
        <f t="shared" si="19"/>
        <v>55803173</v>
      </c>
      <c r="M55" s="104">
        <f t="shared" si="20"/>
        <v>0.2841634865590166</v>
      </c>
      <c r="N55" s="85">
        <v>53268394</v>
      </c>
      <c r="O55" s="86">
        <v>10822263</v>
      </c>
      <c r="P55" s="86">
        <f t="shared" si="21"/>
        <v>64090657</v>
      </c>
      <c r="Q55" s="104">
        <f t="shared" si="22"/>
        <v>0.32636539411438203</v>
      </c>
      <c r="R55" s="85">
        <v>31131108</v>
      </c>
      <c r="S55" s="86">
        <v>1286337</v>
      </c>
      <c r="T55" s="86">
        <f t="shared" si="23"/>
        <v>32417445</v>
      </c>
      <c r="U55" s="104">
        <f t="shared" si="24"/>
        <v>0.1637178548341481</v>
      </c>
      <c r="V55" s="85">
        <v>3729148</v>
      </c>
      <c r="W55" s="86">
        <v>8894932</v>
      </c>
      <c r="X55" s="86">
        <f t="shared" si="25"/>
        <v>12624080</v>
      </c>
      <c r="Y55" s="104">
        <f t="shared" si="26"/>
        <v>0.06375540382206779</v>
      </c>
      <c r="Z55" s="85">
        <f t="shared" si="27"/>
        <v>136628886</v>
      </c>
      <c r="AA55" s="86">
        <f t="shared" si="28"/>
        <v>28306469</v>
      </c>
      <c r="AB55" s="86">
        <f t="shared" si="29"/>
        <v>164935355</v>
      </c>
      <c r="AC55" s="104">
        <f t="shared" si="30"/>
        <v>0.8329731879520019</v>
      </c>
      <c r="AD55" s="85">
        <v>4235909</v>
      </c>
      <c r="AE55" s="86">
        <v>3189524</v>
      </c>
      <c r="AF55" s="86">
        <f t="shared" si="31"/>
        <v>7425433</v>
      </c>
      <c r="AG55" s="86">
        <v>205000400</v>
      </c>
      <c r="AH55" s="86">
        <v>202920000</v>
      </c>
      <c r="AI55" s="87">
        <v>158033121</v>
      </c>
      <c r="AJ55" s="124">
        <f t="shared" si="32"/>
        <v>0.7787951951507983</v>
      </c>
      <c r="AK55" s="125">
        <f t="shared" si="33"/>
        <v>0.7001136499379901</v>
      </c>
    </row>
    <row r="56" spans="1:37" ht="12.75">
      <c r="A56" s="62" t="s">
        <v>98</v>
      </c>
      <c r="B56" s="63" t="s">
        <v>94</v>
      </c>
      <c r="C56" s="64" t="s">
        <v>95</v>
      </c>
      <c r="D56" s="85">
        <v>2895440600</v>
      </c>
      <c r="E56" s="86">
        <v>521255100</v>
      </c>
      <c r="F56" s="87">
        <f t="shared" si="17"/>
        <v>3416695700</v>
      </c>
      <c r="G56" s="85">
        <v>2815155400</v>
      </c>
      <c r="H56" s="86">
        <v>570504800</v>
      </c>
      <c r="I56" s="87">
        <f t="shared" si="18"/>
        <v>3385660200</v>
      </c>
      <c r="J56" s="85">
        <v>899836700</v>
      </c>
      <c r="K56" s="86">
        <v>33520468</v>
      </c>
      <c r="L56" s="86">
        <f t="shared" si="19"/>
        <v>933357168</v>
      </c>
      <c r="M56" s="104">
        <f t="shared" si="20"/>
        <v>0.27317538638281424</v>
      </c>
      <c r="N56" s="85">
        <v>624601940</v>
      </c>
      <c r="O56" s="86">
        <v>100586331</v>
      </c>
      <c r="P56" s="86">
        <f t="shared" si="21"/>
        <v>725188271</v>
      </c>
      <c r="Q56" s="104">
        <f t="shared" si="22"/>
        <v>0.2122484220646281</v>
      </c>
      <c r="R56" s="85">
        <v>598286858</v>
      </c>
      <c r="S56" s="86">
        <v>91707310</v>
      </c>
      <c r="T56" s="86">
        <f t="shared" si="23"/>
        <v>689994168</v>
      </c>
      <c r="U56" s="104">
        <f t="shared" si="24"/>
        <v>0.2037990014473396</v>
      </c>
      <c r="V56" s="85">
        <v>649421768</v>
      </c>
      <c r="W56" s="86">
        <v>242786741</v>
      </c>
      <c r="X56" s="86">
        <f t="shared" si="25"/>
        <v>892208509</v>
      </c>
      <c r="Y56" s="104">
        <f t="shared" si="26"/>
        <v>0.26352571028835087</v>
      </c>
      <c r="Z56" s="85">
        <f t="shared" si="27"/>
        <v>2772147266</v>
      </c>
      <c r="AA56" s="86">
        <f t="shared" si="28"/>
        <v>468600850</v>
      </c>
      <c r="AB56" s="86">
        <f t="shared" si="29"/>
        <v>3240748116</v>
      </c>
      <c r="AC56" s="104">
        <f t="shared" si="30"/>
        <v>0.957198278787694</v>
      </c>
      <c r="AD56" s="85">
        <v>765666687</v>
      </c>
      <c r="AE56" s="86">
        <v>213609996</v>
      </c>
      <c r="AF56" s="86">
        <f t="shared" si="31"/>
        <v>979276683</v>
      </c>
      <c r="AG56" s="86">
        <v>3115233600</v>
      </c>
      <c r="AH56" s="86">
        <v>3371021100</v>
      </c>
      <c r="AI56" s="87">
        <v>3314383785</v>
      </c>
      <c r="AJ56" s="124">
        <f t="shared" si="32"/>
        <v>0.9831987657982918</v>
      </c>
      <c r="AK56" s="125">
        <f t="shared" si="33"/>
        <v>-0.08891069859160527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341541407</v>
      </c>
      <c r="E57" s="86">
        <v>50447700</v>
      </c>
      <c r="F57" s="87">
        <f t="shared" si="17"/>
        <v>391989107</v>
      </c>
      <c r="G57" s="85">
        <v>343496340</v>
      </c>
      <c r="H57" s="86">
        <v>50447700</v>
      </c>
      <c r="I57" s="87">
        <f t="shared" si="18"/>
        <v>393944040</v>
      </c>
      <c r="J57" s="85">
        <v>115687924</v>
      </c>
      <c r="K57" s="86">
        <v>9422745</v>
      </c>
      <c r="L57" s="86">
        <f t="shared" si="19"/>
        <v>125110669</v>
      </c>
      <c r="M57" s="104">
        <f t="shared" si="20"/>
        <v>0.31916873904355714</v>
      </c>
      <c r="N57" s="85">
        <v>26060159</v>
      </c>
      <c r="O57" s="86">
        <v>11921475</v>
      </c>
      <c r="P57" s="86">
        <f t="shared" si="21"/>
        <v>37981634</v>
      </c>
      <c r="Q57" s="104">
        <f t="shared" si="22"/>
        <v>0.09689461600268397</v>
      </c>
      <c r="R57" s="85">
        <v>149507861</v>
      </c>
      <c r="S57" s="86">
        <v>7681794</v>
      </c>
      <c r="T57" s="86">
        <f t="shared" si="23"/>
        <v>157189655</v>
      </c>
      <c r="U57" s="104">
        <f t="shared" si="24"/>
        <v>0.3990151875378036</v>
      </c>
      <c r="V57" s="85">
        <v>67475872</v>
      </c>
      <c r="W57" s="86">
        <v>17019720</v>
      </c>
      <c r="X57" s="86">
        <f t="shared" si="25"/>
        <v>84495592</v>
      </c>
      <c r="Y57" s="104">
        <f t="shared" si="26"/>
        <v>0.2144862808433401</v>
      </c>
      <c r="Z57" s="85">
        <f t="shared" si="27"/>
        <v>358731816</v>
      </c>
      <c r="AA57" s="86">
        <f t="shared" si="28"/>
        <v>46045734</v>
      </c>
      <c r="AB57" s="86">
        <f t="shared" si="29"/>
        <v>404777550</v>
      </c>
      <c r="AC57" s="104">
        <f t="shared" si="30"/>
        <v>1.0275001241293054</v>
      </c>
      <c r="AD57" s="85">
        <v>42021300</v>
      </c>
      <c r="AE57" s="86">
        <v>31942063</v>
      </c>
      <c r="AF57" s="86">
        <f t="shared" si="31"/>
        <v>73963363</v>
      </c>
      <c r="AG57" s="86">
        <v>391430790</v>
      </c>
      <c r="AH57" s="86">
        <v>411082700</v>
      </c>
      <c r="AI57" s="87">
        <v>352968198</v>
      </c>
      <c r="AJ57" s="124">
        <f t="shared" si="32"/>
        <v>0.8586306307708886</v>
      </c>
      <c r="AK57" s="125">
        <f t="shared" si="33"/>
        <v>0.1423979193590752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144512622</v>
      </c>
      <c r="E58" s="86">
        <v>39683000</v>
      </c>
      <c r="F58" s="87">
        <f t="shared" si="17"/>
        <v>184195622</v>
      </c>
      <c r="G58" s="85">
        <v>147299068</v>
      </c>
      <c r="H58" s="86">
        <v>49423077</v>
      </c>
      <c r="I58" s="87">
        <f t="shared" si="18"/>
        <v>196722145</v>
      </c>
      <c r="J58" s="85">
        <v>40039206</v>
      </c>
      <c r="K58" s="86">
        <v>9141261</v>
      </c>
      <c r="L58" s="86">
        <f t="shared" si="19"/>
        <v>49180467</v>
      </c>
      <c r="M58" s="104">
        <f t="shared" si="20"/>
        <v>0.2670012808447749</v>
      </c>
      <c r="N58" s="85">
        <v>36493680</v>
      </c>
      <c r="O58" s="86">
        <v>21006879</v>
      </c>
      <c r="P58" s="86">
        <f t="shared" si="21"/>
        <v>57500559</v>
      </c>
      <c r="Q58" s="104">
        <f t="shared" si="22"/>
        <v>0.3121711492143934</v>
      </c>
      <c r="R58" s="85">
        <v>8028697</v>
      </c>
      <c r="S58" s="86">
        <v>3299687</v>
      </c>
      <c r="T58" s="86">
        <f t="shared" si="23"/>
        <v>11328384</v>
      </c>
      <c r="U58" s="104">
        <f t="shared" si="24"/>
        <v>0.057585708004556375</v>
      </c>
      <c r="V58" s="85">
        <v>7273100</v>
      </c>
      <c r="W58" s="86">
        <v>7939386</v>
      </c>
      <c r="X58" s="86">
        <f t="shared" si="25"/>
        <v>15212486</v>
      </c>
      <c r="Y58" s="104">
        <f t="shared" si="26"/>
        <v>0.07732980951381961</v>
      </c>
      <c r="Z58" s="85">
        <f t="shared" si="27"/>
        <v>91834683</v>
      </c>
      <c r="AA58" s="86">
        <f t="shared" si="28"/>
        <v>41387213</v>
      </c>
      <c r="AB58" s="86">
        <f t="shared" si="29"/>
        <v>133221896</v>
      </c>
      <c r="AC58" s="104">
        <f t="shared" si="30"/>
        <v>0.6772084352780924</v>
      </c>
      <c r="AD58" s="85">
        <v>23243178</v>
      </c>
      <c r="AE58" s="86">
        <v>19410739</v>
      </c>
      <c r="AF58" s="86">
        <f t="shared" si="31"/>
        <v>42653917</v>
      </c>
      <c r="AG58" s="86">
        <v>173166394</v>
      </c>
      <c r="AH58" s="86">
        <v>203442535</v>
      </c>
      <c r="AI58" s="87">
        <v>197166543</v>
      </c>
      <c r="AJ58" s="124">
        <f t="shared" si="32"/>
        <v>0.9691510332389439</v>
      </c>
      <c r="AK58" s="125">
        <f t="shared" si="33"/>
        <v>-0.643350785345224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130883332</v>
      </c>
      <c r="E59" s="86">
        <v>33714000</v>
      </c>
      <c r="F59" s="87">
        <f t="shared" si="17"/>
        <v>164597332</v>
      </c>
      <c r="G59" s="85">
        <v>127884000</v>
      </c>
      <c r="H59" s="86">
        <v>27714000</v>
      </c>
      <c r="I59" s="87">
        <f t="shared" si="18"/>
        <v>155598000</v>
      </c>
      <c r="J59" s="85">
        <v>9093884</v>
      </c>
      <c r="K59" s="86">
        <v>5272551</v>
      </c>
      <c r="L59" s="86">
        <f t="shared" si="19"/>
        <v>14366435</v>
      </c>
      <c r="M59" s="104">
        <f t="shared" si="20"/>
        <v>0.08728230783230435</v>
      </c>
      <c r="N59" s="85">
        <v>9749848</v>
      </c>
      <c r="O59" s="86">
        <v>3425261</v>
      </c>
      <c r="P59" s="86">
        <f t="shared" si="21"/>
        <v>13175109</v>
      </c>
      <c r="Q59" s="104">
        <f t="shared" si="22"/>
        <v>0.0800444869908341</v>
      </c>
      <c r="R59" s="85">
        <v>26342956</v>
      </c>
      <c r="S59" s="86">
        <v>7356371</v>
      </c>
      <c r="T59" s="86">
        <f t="shared" si="23"/>
        <v>33699327</v>
      </c>
      <c r="U59" s="104">
        <f t="shared" si="24"/>
        <v>0.2165794354683222</v>
      </c>
      <c r="V59" s="85">
        <v>5888970</v>
      </c>
      <c r="W59" s="86">
        <v>6289962</v>
      </c>
      <c r="X59" s="86">
        <f t="shared" si="25"/>
        <v>12178932</v>
      </c>
      <c r="Y59" s="104">
        <f t="shared" si="26"/>
        <v>0.07827177727220144</v>
      </c>
      <c r="Z59" s="85">
        <f t="shared" si="27"/>
        <v>51075658</v>
      </c>
      <c r="AA59" s="86">
        <f t="shared" si="28"/>
        <v>22344145</v>
      </c>
      <c r="AB59" s="86">
        <f t="shared" si="29"/>
        <v>73419803</v>
      </c>
      <c r="AC59" s="104">
        <f t="shared" si="30"/>
        <v>0.4718556986593658</v>
      </c>
      <c r="AD59" s="85">
        <v>7438265</v>
      </c>
      <c r="AE59" s="86">
        <v>1517878</v>
      </c>
      <c r="AF59" s="86">
        <f t="shared" si="31"/>
        <v>8956143</v>
      </c>
      <c r="AG59" s="86">
        <v>162459321</v>
      </c>
      <c r="AH59" s="86">
        <v>166406618</v>
      </c>
      <c r="AI59" s="87">
        <v>207177313</v>
      </c>
      <c r="AJ59" s="124">
        <f t="shared" si="32"/>
        <v>1.24500645160639</v>
      </c>
      <c r="AK59" s="125">
        <f t="shared" si="33"/>
        <v>0.35984117270123983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682073926</v>
      </c>
      <c r="E60" s="86">
        <v>327417835</v>
      </c>
      <c r="F60" s="87">
        <f t="shared" si="17"/>
        <v>1009491761</v>
      </c>
      <c r="G60" s="85">
        <v>758959458</v>
      </c>
      <c r="H60" s="86">
        <v>274533059</v>
      </c>
      <c r="I60" s="87">
        <f t="shared" si="18"/>
        <v>1033492517</v>
      </c>
      <c r="J60" s="85">
        <v>242228001</v>
      </c>
      <c r="K60" s="86">
        <v>9690009</v>
      </c>
      <c r="L60" s="86">
        <f t="shared" si="19"/>
        <v>251918010</v>
      </c>
      <c r="M60" s="104">
        <f t="shared" si="20"/>
        <v>0.24954934723830796</v>
      </c>
      <c r="N60" s="85">
        <v>226429622</v>
      </c>
      <c r="O60" s="86">
        <v>41455217</v>
      </c>
      <c r="P60" s="86">
        <f t="shared" si="21"/>
        <v>267884839</v>
      </c>
      <c r="Q60" s="104">
        <f t="shared" si="22"/>
        <v>0.26536604789585794</v>
      </c>
      <c r="R60" s="85">
        <v>162073163</v>
      </c>
      <c r="S60" s="86">
        <v>24630877</v>
      </c>
      <c r="T60" s="86">
        <f t="shared" si="23"/>
        <v>186704040</v>
      </c>
      <c r="U60" s="104">
        <f t="shared" si="24"/>
        <v>0.18065349959374694</v>
      </c>
      <c r="V60" s="85">
        <v>65943473</v>
      </c>
      <c r="W60" s="86">
        <v>109515235</v>
      </c>
      <c r="X60" s="86">
        <f t="shared" si="25"/>
        <v>175458708</v>
      </c>
      <c r="Y60" s="104">
        <f t="shared" si="26"/>
        <v>0.16977259642800105</v>
      </c>
      <c r="Z60" s="85">
        <f t="shared" si="27"/>
        <v>696674259</v>
      </c>
      <c r="AA60" s="86">
        <f t="shared" si="28"/>
        <v>185291338</v>
      </c>
      <c r="AB60" s="86">
        <f t="shared" si="29"/>
        <v>881965597</v>
      </c>
      <c r="AC60" s="104">
        <f t="shared" si="30"/>
        <v>0.8533836312237179</v>
      </c>
      <c r="AD60" s="85">
        <v>63067396</v>
      </c>
      <c r="AE60" s="86">
        <v>96425693</v>
      </c>
      <c r="AF60" s="86">
        <f t="shared" si="31"/>
        <v>159493089</v>
      </c>
      <c r="AG60" s="86">
        <v>1105257679</v>
      </c>
      <c r="AH60" s="86">
        <v>1168462759</v>
      </c>
      <c r="AI60" s="87">
        <v>961381083</v>
      </c>
      <c r="AJ60" s="124">
        <f t="shared" si="32"/>
        <v>0.8227742609638448</v>
      </c>
      <c r="AK60" s="125">
        <f t="shared" si="33"/>
        <v>0.10010226211118156</v>
      </c>
    </row>
    <row r="61" spans="1:37" ht="16.5">
      <c r="A61" s="65"/>
      <c r="B61" s="66" t="s">
        <v>330</v>
      </c>
      <c r="C61" s="67"/>
      <c r="D61" s="88">
        <f>SUM(D55:D60)</f>
        <v>4330828887</v>
      </c>
      <c r="E61" s="89">
        <f>SUM(E55:E60)</f>
        <v>1032517635</v>
      </c>
      <c r="F61" s="90">
        <f t="shared" si="17"/>
        <v>5363346522</v>
      </c>
      <c r="G61" s="88">
        <f>SUM(G55:G60)</f>
        <v>4330802266</v>
      </c>
      <c r="H61" s="89">
        <f>SUM(H55:H60)</f>
        <v>1032622636</v>
      </c>
      <c r="I61" s="90">
        <f t="shared" si="18"/>
        <v>5363424902</v>
      </c>
      <c r="J61" s="88">
        <f>SUM(J55:J60)</f>
        <v>1355385951</v>
      </c>
      <c r="K61" s="89">
        <f>SUM(K55:K60)</f>
        <v>74349971</v>
      </c>
      <c r="L61" s="89">
        <f t="shared" si="19"/>
        <v>1429735922</v>
      </c>
      <c r="M61" s="105">
        <f t="shared" si="20"/>
        <v>0.2665753398806776</v>
      </c>
      <c r="N61" s="88">
        <f>SUM(N55:N60)</f>
        <v>976603643</v>
      </c>
      <c r="O61" s="89">
        <f>SUM(O55:O60)</f>
        <v>189217426</v>
      </c>
      <c r="P61" s="89">
        <f t="shared" si="21"/>
        <v>1165821069</v>
      </c>
      <c r="Q61" s="105">
        <f t="shared" si="22"/>
        <v>0.21736821669416645</v>
      </c>
      <c r="R61" s="88">
        <f>SUM(R55:R60)</f>
        <v>975370643</v>
      </c>
      <c r="S61" s="89">
        <f>SUM(S55:S60)</f>
        <v>135962376</v>
      </c>
      <c r="T61" s="89">
        <f t="shared" si="23"/>
        <v>1111333019</v>
      </c>
      <c r="U61" s="105">
        <f t="shared" si="24"/>
        <v>0.20720585060967076</v>
      </c>
      <c r="V61" s="88">
        <f>SUM(V55:V60)</f>
        <v>799732331</v>
      </c>
      <c r="W61" s="89">
        <f>SUM(W55:W60)</f>
        <v>392445976</v>
      </c>
      <c r="X61" s="89">
        <f t="shared" si="25"/>
        <v>1192178307</v>
      </c>
      <c r="Y61" s="105">
        <f t="shared" si="26"/>
        <v>0.22227929518607437</v>
      </c>
      <c r="Z61" s="88">
        <f t="shared" si="27"/>
        <v>4107092568</v>
      </c>
      <c r="AA61" s="89">
        <f t="shared" si="28"/>
        <v>791975749</v>
      </c>
      <c r="AB61" s="89">
        <f t="shared" si="29"/>
        <v>4899068317</v>
      </c>
      <c r="AC61" s="105">
        <f t="shared" si="30"/>
        <v>0.9134216301179414</v>
      </c>
      <c r="AD61" s="88">
        <f>SUM(AD55:AD60)</f>
        <v>905672735</v>
      </c>
      <c r="AE61" s="89">
        <f>SUM(AE55:AE60)</f>
        <v>366095893</v>
      </c>
      <c r="AF61" s="89">
        <f t="shared" si="31"/>
        <v>1271768628</v>
      </c>
      <c r="AG61" s="89">
        <f>SUM(AG55:AG60)</f>
        <v>5152548184</v>
      </c>
      <c r="AH61" s="89">
        <f>SUM(AH55:AH60)</f>
        <v>5523335712</v>
      </c>
      <c r="AI61" s="90">
        <f>SUM(AI55:AI60)</f>
        <v>5191110043</v>
      </c>
      <c r="AJ61" s="126">
        <f t="shared" si="32"/>
        <v>0.939850538456642</v>
      </c>
      <c r="AK61" s="127">
        <f t="shared" si="33"/>
        <v>-0.06258239057615755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218704285</v>
      </c>
      <c r="E62" s="86">
        <v>57721000</v>
      </c>
      <c r="F62" s="87">
        <f t="shared" si="17"/>
        <v>276425285</v>
      </c>
      <c r="G62" s="85">
        <v>224507340</v>
      </c>
      <c r="H62" s="86">
        <v>51721000</v>
      </c>
      <c r="I62" s="87">
        <f t="shared" si="18"/>
        <v>276228340</v>
      </c>
      <c r="J62" s="85">
        <v>6192843</v>
      </c>
      <c r="K62" s="86">
        <v>8584514</v>
      </c>
      <c r="L62" s="86">
        <f t="shared" si="19"/>
        <v>14777357</v>
      </c>
      <c r="M62" s="104">
        <f t="shared" si="20"/>
        <v>0.05345877458351901</v>
      </c>
      <c r="N62" s="85">
        <v>57377711</v>
      </c>
      <c r="O62" s="86">
        <v>8520409</v>
      </c>
      <c r="P62" s="86">
        <f t="shared" si="21"/>
        <v>65898120</v>
      </c>
      <c r="Q62" s="104">
        <f t="shared" si="22"/>
        <v>0.23839396602231955</v>
      </c>
      <c r="R62" s="85">
        <v>20374076</v>
      </c>
      <c r="S62" s="86">
        <v>11285528</v>
      </c>
      <c r="T62" s="86">
        <f t="shared" si="23"/>
        <v>31659604</v>
      </c>
      <c r="U62" s="104">
        <f t="shared" si="24"/>
        <v>0.11461388791606249</v>
      </c>
      <c r="V62" s="85">
        <v>27587552</v>
      </c>
      <c r="W62" s="86">
        <v>12616716</v>
      </c>
      <c r="X62" s="86">
        <f t="shared" si="25"/>
        <v>40204268</v>
      </c>
      <c r="Y62" s="104">
        <f t="shared" si="26"/>
        <v>0.14554722372078116</v>
      </c>
      <c r="Z62" s="85">
        <f t="shared" si="27"/>
        <v>111532182</v>
      </c>
      <c r="AA62" s="86">
        <f t="shared" si="28"/>
        <v>41007167</v>
      </c>
      <c r="AB62" s="86">
        <f t="shared" si="29"/>
        <v>152539349</v>
      </c>
      <c r="AC62" s="104">
        <f t="shared" si="30"/>
        <v>0.5522219371118836</v>
      </c>
      <c r="AD62" s="85">
        <v>23869214</v>
      </c>
      <c r="AE62" s="86">
        <v>28418947</v>
      </c>
      <c r="AF62" s="86">
        <f t="shared" si="31"/>
        <v>52288161</v>
      </c>
      <c r="AG62" s="86">
        <v>254322363</v>
      </c>
      <c r="AH62" s="86">
        <v>246472364</v>
      </c>
      <c r="AI62" s="87">
        <v>289404549</v>
      </c>
      <c r="AJ62" s="124">
        <f t="shared" si="32"/>
        <v>1.1741866077934806</v>
      </c>
      <c r="AK62" s="125">
        <f t="shared" si="33"/>
        <v>-0.23110189321823726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1455674918</v>
      </c>
      <c r="E63" s="86">
        <v>230843836</v>
      </c>
      <c r="F63" s="87">
        <f t="shared" si="17"/>
        <v>1686518754</v>
      </c>
      <c r="G63" s="85">
        <v>1428903180</v>
      </c>
      <c r="H63" s="86">
        <v>217762034</v>
      </c>
      <c r="I63" s="87">
        <f t="shared" si="18"/>
        <v>1646665214</v>
      </c>
      <c r="J63" s="85">
        <v>344780197</v>
      </c>
      <c r="K63" s="86">
        <v>32490922</v>
      </c>
      <c r="L63" s="86">
        <f t="shared" si="19"/>
        <v>377271119</v>
      </c>
      <c r="M63" s="104">
        <f t="shared" si="20"/>
        <v>0.22369814631779658</v>
      </c>
      <c r="N63" s="85">
        <v>403981983</v>
      </c>
      <c r="O63" s="86">
        <v>29198081</v>
      </c>
      <c r="P63" s="86">
        <f t="shared" si="21"/>
        <v>433180064</v>
      </c>
      <c r="Q63" s="104">
        <f t="shared" si="22"/>
        <v>0.25684864930947576</v>
      </c>
      <c r="R63" s="85">
        <v>364681911</v>
      </c>
      <c r="S63" s="86">
        <v>19495003</v>
      </c>
      <c r="T63" s="86">
        <f t="shared" si="23"/>
        <v>384176914</v>
      </c>
      <c r="U63" s="104">
        <f t="shared" si="24"/>
        <v>0.2333060240379864</v>
      </c>
      <c r="V63" s="85">
        <v>284480886</v>
      </c>
      <c r="W63" s="86">
        <v>57851629</v>
      </c>
      <c r="X63" s="86">
        <f t="shared" si="25"/>
        <v>342332515</v>
      </c>
      <c r="Y63" s="104">
        <f t="shared" si="26"/>
        <v>0.20789442328014102</v>
      </c>
      <c r="Z63" s="85">
        <f t="shared" si="27"/>
        <v>1397924977</v>
      </c>
      <c r="AA63" s="86">
        <f t="shared" si="28"/>
        <v>139035635</v>
      </c>
      <c r="AB63" s="86">
        <f t="shared" si="29"/>
        <v>1536960612</v>
      </c>
      <c r="AC63" s="104">
        <f t="shared" si="30"/>
        <v>0.9333777132915131</v>
      </c>
      <c r="AD63" s="85">
        <v>336395488</v>
      </c>
      <c r="AE63" s="86">
        <v>75457788</v>
      </c>
      <c r="AF63" s="86">
        <f t="shared" si="31"/>
        <v>411853276</v>
      </c>
      <c r="AG63" s="86">
        <v>1665578544</v>
      </c>
      <c r="AH63" s="86">
        <v>1655168653</v>
      </c>
      <c r="AI63" s="87">
        <v>1640278917</v>
      </c>
      <c r="AJ63" s="124">
        <f t="shared" si="32"/>
        <v>0.9910040973933307</v>
      </c>
      <c r="AK63" s="125">
        <f t="shared" si="33"/>
        <v>-0.1687998252076548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143057260</v>
      </c>
      <c r="E64" s="86">
        <v>108395000</v>
      </c>
      <c r="F64" s="87">
        <f t="shared" si="17"/>
        <v>251452260</v>
      </c>
      <c r="G64" s="85">
        <v>143057260</v>
      </c>
      <c r="H64" s="86">
        <v>108395000</v>
      </c>
      <c r="I64" s="87">
        <f t="shared" si="18"/>
        <v>251452260</v>
      </c>
      <c r="J64" s="85">
        <v>56074346</v>
      </c>
      <c r="K64" s="86">
        <v>5913633</v>
      </c>
      <c r="L64" s="86">
        <f t="shared" si="19"/>
        <v>61987979</v>
      </c>
      <c r="M64" s="104">
        <f t="shared" si="20"/>
        <v>0.2465198722015861</v>
      </c>
      <c r="N64" s="85">
        <v>42863472</v>
      </c>
      <c r="O64" s="86">
        <v>6635013</v>
      </c>
      <c r="P64" s="86">
        <f t="shared" si="21"/>
        <v>49498485</v>
      </c>
      <c r="Q64" s="104">
        <f t="shared" si="22"/>
        <v>0.1968504279897902</v>
      </c>
      <c r="R64" s="85">
        <v>2644266</v>
      </c>
      <c r="S64" s="86">
        <v>336165978</v>
      </c>
      <c r="T64" s="86">
        <f t="shared" si="23"/>
        <v>338810244</v>
      </c>
      <c r="U64" s="104">
        <f t="shared" si="24"/>
        <v>1.3474137953661662</v>
      </c>
      <c r="V64" s="85">
        <v>884342</v>
      </c>
      <c r="W64" s="86">
        <v>94599123</v>
      </c>
      <c r="X64" s="86">
        <f t="shared" si="25"/>
        <v>95483465</v>
      </c>
      <c r="Y64" s="104">
        <f t="shared" si="26"/>
        <v>0.3797280048308176</v>
      </c>
      <c r="Z64" s="85">
        <f t="shared" si="27"/>
        <v>102466426</v>
      </c>
      <c r="AA64" s="86">
        <f t="shared" si="28"/>
        <v>443313747</v>
      </c>
      <c r="AB64" s="86">
        <f t="shared" si="29"/>
        <v>545780173</v>
      </c>
      <c r="AC64" s="104">
        <f t="shared" si="30"/>
        <v>2.17051210038836</v>
      </c>
      <c r="AD64" s="85">
        <v>11062332</v>
      </c>
      <c r="AE64" s="86">
        <v>15186381</v>
      </c>
      <c r="AF64" s="86">
        <f t="shared" si="31"/>
        <v>26248713</v>
      </c>
      <c r="AG64" s="86">
        <v>129793662</v>
      </c>
      <c r="AH64" s="86">
        <v>214269662</v>
      </c>
      <c r="AI64" s="87">
        <v>187624334</v>
      </c>
      <c r="AJ64" s="124">
        <f t="shared" si="32"/>
        <v>0.8756458205455143</v>
      </c>
      <c r="AK64" s="125">
        <f t="shared" si="33"/>
        <v>2.6376436818064186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113161716</v>
      </c>
      <c r="E65" s="86">
        <v>24491000</v>
      </c>
      <c r="F65" s="87">
        <f t="shared" si="17"/>
        <v>137652716</v>
      </c>
      <c r="G65" s="85">
        <v>113161716</v>
      </c>
      <c r="H65" s="86">
        <v>29780448</v>
      </c>
      <c r="I65" s="87">
        <f t="shared" si="18"/>
        <v>142942164</v>
      </c>
      <c r="J65" s="85">
        <v>13129315</v>
      </c>
      <c r="K65" s="86">
        <v>5747383</v>
      </c>
      <c r="L65" s="86">
        <f t="shared" si="19"/>
        <v>18876698</v>
      </c>
      <c r="M65" s="104">
        <f t="shared" si="20"/>
        <v>0.13713276823393736</v>
      </c>
      <c r="N65" s="85">
        <v>60372942</v>
      </c>
      <c r="O65" s="86">
        <v>7362539</v>
      </c>
      <c r="P65" s="86">
        <f t="shared" si="21"/>
        <v>67735481</v>
      </c>
      <c r="Q65" s="104">
        <f t="shared" si="22"/>
        <v>0.4920751509181991</v>
      </c>
      <c r="R65" s="85">
        <v>24494056</v>
      </c>
      <c r="S65" s="86">
        <v>10790260</v>
      </c>
      <c r="T65" s="86">
        <f t="shared" si="23"/>
        <v>35284316</v>
      </c>
      <c r="U65" s="104">
        <f t="shared" si="24"/>
        <v>0.24684330370148866</v>
      </c>
      <c r="V65" s="85">
        <v>14779463</v>
      </c>
      <c r="W65" s="86">
        <v>14531108</v>
      </c>
      <c r="X65" s="86">
        <f t="shared" si="25"/>
        <v>29310571</v>
      </c>
      <c r="Y65" s="104">
        <f t="shared" si="26"/>
        <v>0.20505196073567208</v>
      </c>
      <c r="Z65" s="85">
        <f t="shared" si="27"/>
        <v>112775776</v>
      </c>
      <c r="AA65" s="86">
        <f t="shared" si="28"/>
        <v>38431290</v>
      </c>
      <c r="AB65" s="86">
        <f t="shared" si="29"/>
        <v>151207066</v>
      </c>
      <c r="AC65" s="104">
        <f t="shared" si="30"/>
        <v>1.057819902600607</v>
      </c>
      <c r="AD65" s="85">
        <v>13636715</v>
      </c>
      <c r="AE65" s="86">
        <v>7975837</v>
      </c>
      <c r="AF65" s="86">
        <f t="shared" si="31"/>
        <v>21612552</v>
      </c>
      <c r="AG65" s="86">
        <v>105873468</v>
      </c>
      <c r="AH65" s="86">
        <v>133182349</v>
      </c>
      <c r="AI65" s="87">
        <v>136675782</v>
      </c>
      <c r="AJ65" s="124">
        <f t="shared" si="32"/>
        <v>1.0262304504030035</v>
      </c>
      <c r="AK65" s="125">
        <f t="shared" si="33"/>
        <v>0.3561827867435554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645833475</v>
      </c>
      <c r="E66" s="86">
        <v>354720174</v>
      </c>
      <c r="F66" s="87">
        <f t="shared" si="17"/>
        <v>1000553649</v>
      </c>
      <c r="G66" s="85">
        <v>654459317</v>
      </c>
      <c r="H66" s="86">
        <v>337303304</v>
      </c>
      <c r="I66" s="87">
        <f t="shared" si="18"/>
        <v>991762621</v>
      </c>
      <c r="J66" s="85">
        <v>216816682</v>
      </c>
      <c r="K66" s="86">
        <v>70448776</v>
      </c>
      <c r="L66" s="86">
        <f t="shared" si="19"/>
        <v>287265458</v>
      </c>
      <c r="M66" s="104">
        <f t="shared" si="20"/>
        <v>0.2871065017724002</v>
      </c>
      <c r="N66" s="85">
        <v>195339208</v>
      </c>
      <c r="O66" s="86">
        <v>67477898</v>
      </c>
      <c r="P66" s="86">
        <f t="shared" si="21"/>
        <v>262817106</v>
      </c>
      <c r="Q66" s="104">
        <f t="shared" si="22"/>
        <v>0.2626716780880982</v>
      </c>
      <c r="R66" s="85">
        <v>774351239</v>
      </c>
      <c r="S66" s="86">
        <v>46857943</v>
      </c>
      <c r="T66" s="86">
        <f t="shared" si="23"/>
        <v>821209182</v>
      </c>
      <c r="U66" s="104">
        <f t="shared" si="24"/>
        <v>0.8280299787583949</v>
      </c>
      <c r="V66" s="85">
        <v>10885412748</v>
      </c>
      <c r="W66" s="86">
        <v>58271808</v>
      </c>
      <c r="X66" s="86">
        <f t="shared" si="25"/>
        <v>10943684556</v>
      </c>
      <c r="Y66" s="104">
        <f t="shared" si="26"/>
        <v>11.034580578329741</v>
      </c>
      <c r="Z66" s="85">
        <f t="shared" si="27"/>
        <v>12071919877</v>
      </c>
      <c r="AA66" s="86">
        <f t="shared" si="28"/>
        <v>243056425</v>
      </c>
      <c r="AB66" s="86">
        <f t="shared" si="29"/>
        <v>12314976302</v>
      </c>
      <c r="AC66" s="104">
        <f t="shared" si="30"/>
        <v>12.417261995196732</v>
      </c>
      <c r="AD66" s="85">
        <v>34575539</v>
      </c>
      <c r="AE66" s="86">
        <v>51549775</v>
      </c>
      <c r="AF66" s="86">
        <f t="shared" si="31"/>
        <v>86125314</v>
      </c>
      <c r="AG66" s="86">
        <v>937682325</v>
      </c>
      <c r="AH66" s="86">
        <v>910831811</v>
      </c>
      <c r="AI66" s="87">
        <v>917180009</v>
      </c>
      <c r="AJ66" s="124">
        <f t="shared" si="32"/>
        <v>1.0069696709352194</v>
      </c>
      <c r="AK66" s="125">
        <f t="shared" si="33"/>
        <v>126.0669916628693</v>
      </c>
    </row>
    <row r="67" spans="1:37" ht="16.5">
      <c r="A67" s="65"/>
      <c r="B67" s="66" t="s">
        <v>341</v>
      </c>
      <c r="C67" s="67"/>
      <c r="D67" s="88">
        <f>SUM(D62:D66)</f>
        <v>2576431654</v>
      </c>
      <c r="E67" s="89">
        <f>SUM(E62:E66)</f>
        <v>776171010</v>
      </c>
      <c r="F67" s="90">
        <f t="shared" si="17"/>
        <v>3352602664</v>
      </c>
      <c r="G67" s="88">
        <f>SUM(G62:G66)</f>
        <v>2564088813</v>
      </c>
      <c r="H67" s="89">
        <f>SUM(H62:H66)</f>
        <v>744961786</v>
      </c>
      <c r="I67" s="90">
        <f t="shared" si="18"/>
        <v>3309050599</v>
      </c>
      <c r="J67" s="88">
        <f>SUM(J62:J66)</f>
        <v>636993383</v>
      </c>
      <c r="K67" s="89">
        <f>SUM(K62:K66)</f>
        <v>123185228</v>
      </c>
      <c r="L67" s="89">
        <f t="shared" si="19"/>
        <v>760178611</v>
      </c>
      <c r="M67" s="105">
        <f t="shared" si="20"/>
        <v>0.22674282853818076</v>
      </c>
      <c r="N67" s="88">
        <f>SUM(N62:N66)</f>
        <v>759935316</v>
      </c>
      <c r="O67" s="89">
        <f>SUM(O62:O66)</f>
        <v>119193940</v>
      </c>
      <c r="P67" s="89">
        <f t="shared" si="21"/>
        <v>879129256</v>
      </c>
      <c r="Q67" s="105">
        <f t="shared" si="22"/>
        <v>0.26222291876100473</v>
      </c>
      <c r="R67" s="88">
        <f>SUM(R62:R66)</f>
        <v>1186545548</v>
      </c>
      <c r="S67" s="89">
        <f>SUM(S62:S66)</f>
        <v>424594712</v>
      </c>
      <c r="T67" s="89">
        <f t="shared" si="23"/>
        <v>1611140260</v>
      </c>
      <c r="U67" s="105">
        <f t="shared" si="24"/>
        <v>0.48688897670132</v>
      </c>
      <c r="V67" s="88">
        <f>SUM(V62:V66)</f>
        <v>11213144991</v>
      </c>
      <c r="W67" s="89">
        <f>SUM(W62:W66)</f>
        <v>237870384</v>
      </c>
      <c r="X67" s="89">
        <f t="shared" si="25"/>
        <v>11451015375</v>
      </c>
      <c r="Y67" s="105">
        <f t="shared" si="26"/>
        <v>3.4605138339258135</v>
      </c>
      <c r="Z67" s="88">
        <f t="shared" si="27"/>
        <v>13796619238</v>
      </c>
      <c r="AA67" s="89">
        <f t="shared" si="28"/>
        <v>904844264</v>
      </c>
      <c r="AB67" s="89">
        <f t="shared" si="29"/>
        <v>14701463502</v>
      </c>
      <c r="AC67" s="105">
        <f t="shared" si="30"/>
        <v>4.442804079950546</v>
      </c>
      <c r="AD67" s="88">
        <f>SUM(AD62:AD66)</f>
        <v>419539288</v>
      </c>
      <c r="AE67" s="89">
        <f>SUM(AE62:AE66)</f>
        <v>178588728</v>
      </c>
      <c r="AF67" s="89">
        <f t="shared" si="31"/>
        <v>598128016</v>
      </c>
      <c r="AG67" s="89">
        <f>SUM(AG62:AG66)</f>
        <v>3093250362</v>
      </c>
      <c r="AH67" s="89">
        <f>SUM(AH62:AH66)</f>
        <v>3159924839</v>
      </c>
      <c r="AI67" s="90">
        <f>SUM(AI62:AI66)</f>
        <v>3171163591</v>
      </c>
      <c r="AJ67" s="126">
        <f t="shared" si="32"/>
        <v>1.0035566516840182</v>
      </c>
      <c r="AK67" s="127">
        <f t="shared" si="33"/>
        <v>18.14475675555047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317813913</v>
      </c>
      <c r="E68" s="86">
        <v>63705000</v>
      </c>
      <c r="F68" s="87">
        <f t="shared" si="17"/>
        <v>381518913</v>
      </c>
      <c r="G68" s="85">
        <v>316595418</v>
      </c>
      <c r="H68" s="86">
        <v>93986840</v>
      </c>
      <c r="I68" s="87">
        <f t="shared" si="18"/>
        <v>410582258</v>
      </c>
      <c r="J68" s="85">
        <v>128341393</v>
      </c>
      <c r="K68" s="86">
        <v>5806998</v>
      </c>
      <c r="L68" s="86">
        <f t="shared" si="19"/>
        <v>134148391</v>
      </c>
      <c r="M68" s="104">
        <f t="shared" si="20"/>
        <v>0.3516166209039288</v>
      </c>
      <c r="N68" s="85">
        <v>69465632</v>
      </c>
      <c r="O68" s="86">
        <v>14405663</v>
      </c>
      <c r="P68" s="86">
        <f t="shared" si="21"/>
        <v>83871295</v>
      </c>
      <c r="Q68" s="104">
        <f t="shared" si="22"/>
        <v>0.21983522216629928</v>
      </c>
      <c r="R68" s="85">
        <v>60872874</v>
      </c>
      <c r="S68" s="86">
        <v>18302443</v>
      </c>
      <c r="T68" s="86">
        <f t="shared" si="23"/>
        <v>79175317</v>
      </c>
      <c r="U68" s="104">
        <f t="shared" si="24"/>
        <v>0.1928366739120033</v>
      </c>
      <c r="V68" s="85">
        <v>55617639</v>
      </c>
      <c r="W68" s="86">
        <v>24490857</v>
      </c>
      <c r="X68" s="86">
        <f t="shared" si="25"/>
        <v>80108496</v>
      </c>
      <c r="Y68" s="104">
        <f t="shared" si="26"/>
        <v>0.19510949252950915</v>
      </c>
      <c r="Z68" s="85">
        <f t="shared" si="27"/>
        <v>314297538</v>
      </c>
      <c r="AA68" s="86">
        <f t="shared" si="28"/>
        <v>63005961</v>
      </c>
      <c r="AB68" s="86">
        <f t="shared" si="29"/>
        <v>377303499</v>
      </c>
      <c r="AC68" s="104">
        <f t="shared" si="30"/>
        <v>0.9189474012781137</v>
      </c>
      <c r="AD68" s="85">
        <v>48151888</v>
      </c>
      <c r="AE68" s="86">
        <v>21430692</v>
      </c>
      <c r="AF68" s="86">
        <f t="shared" si="31"/>
        <v>69582580</v>
      </c>
      <c r="AG68" s="86">
        <v>367457270</v>
      </c>
      <c r="AH68" s="86">
        <v>385378378</v>
      </c>
      <c r="AI68" s="87">
        <v>334437560</v>
      </c>
      <c r="AJ68" s="124">
        <f t="shared" si="32"/>
        <v>0.867816097352509</v>
      </c>
      <c r="AK68" s="125">
        <f t="shared" si="33"/>
        <v>0.15127228682811134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134347033</v>
      </c>
      <c r="E69" s="86">
        <v>83009663</v>
      </c>
      <c r="F69" s="87">
        <f t="shared" si="17"/>
        <v>217356696</v>
      </c>
      <c r="G69" s="85">
        <v>153550946</v>
      </c>
      <c r="H69" s="86">
        <v>55820078</v>
      </c>
      <c r="I69" s="87">
        <f t="shared" si="18"/>
        <v>209371024</v>
      </c>
      <c r="J69" s="85">
        <v>48211729</v>
      </c>
      <c r="K69" s="86">
        <v>10172396</v>
      </c>
      <c r="L69" s="86">
        <f t="shared" si="19"/>
        <v>58384125</v>
      </c>
      <c r="M69" s="104">
        <f t="shared" si="20"/>
        <v>0.2686097372403931</v>
      </c>
      <c r="N69" s="85">
        <v>40458352</v>
      </c>
      <c r="O69" s="86">
        <v>13902805</v>
      </c>
      <c r="P69" s="86">
        <f t="shared" si="21"/>
        <v>54361157</v>
      </c>
      <c r="Q69" s="104">
        <f t="shared" si="22"/>
        <v>0.25010113790099203</v>
      </c>
      <c r="R69" s="85">
        <v>32965747</v>
      </c>
      <c r="S69" s="86">
        <v>5153340</v>
      </c>
      <c r="T69" s="86">
        <f t="shared" si="23"/>
        <v>38119087</v>
      </c>
      <c r="U69" s="104">
        <f t="shared" si="24"/>
        <v>0.1820647684275547</v>
      </c>
      <c r="V69" s="85">
        <v>31775062</v>
      </c>
      <c r="W69" s="86">
        <v>11828723</v>
      </c>
      <c r="X69" s="86">
        <f t="shared" si="25"/>
        <v>43603785</v>
      </c>
      <c r="Y69" s="104">
        <f t="shared" si="26"/>
        <v>0.20826083842432752</v>
      </c>
      <c r="Z69" s="85">
        <f t="shared" si="27"/>
        <v>153410890</v>
      </c>
      <c r="AA69" s="86">
        <f t="shared" si="28"/>
        <v>41057264</v>
      </c>
      <c r="AB69" s="86">
        <f t="shared" si="29"/>
        <v>194468154</v>
      </c>
      <c r="AC69" s="104">
        <f t="shared" si="30"/>
        <v>0.9288207617497252</v>
      </c>
      <c r="AD69" s="85">
        <v>5850657</v>
      </c>
      <c r="AE69" s="86">
        <v>13033556</v>
      </c>
      <c r="AF69" s="86">
        <f t="shared" si="31"/>
        <v>18884213</v>
      </c>
      <c r="AG69" s="86">
        <v>188003061</v>
      </c>
      <c r="AH69" s="86">
        <v>191246206</v>
      </c>
      <c r="AI69" s="87">
        <v>181095155</v>
      </c>
      <c r="AJ69" s="124">
        <f t="shared" si="32"/>
        <v>0.9469215561850153</v>
      </c>
      <c r="AK69" s="125">
        <f t="shared" si="33"/>
        <v>1.3090072644276995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188796291</v>
      </c>
      <c r="E70" s="86">
        <v>73012200</v>
      </c>
      <c r="F70" s="87">
        <f t="shared" si="17"/>
        <v>261808491</v>
      </c>
      <c r="G70" s="85">
        <v>195980520</v>
      </c>
      <c r="H70" s="86">
        <v>82041498</v>
      </c>
      <c r="I70" s="87">
        <f t="shared" si="18"/>
        <v>278022018</v>
      </c>
      <c r="J70" s="85">
        <v>83273414</v>
      </c>
      <c r="K70" s="86">
        <v>10677717</v>
      </c>
      <c r="L70" s="86">
        <f t="shared" si="19"/>
        <v>93951131</v>
      </c>
      <c r="M70" s="104">
        <f t="shared" si="20"/>
        <v>0.3588544078197983</v>
      </c>
      <c r="N70" s="85">
        <v>64753581</v>
      </c>
      <c r="O70" s="86">
        <v>17581990</v>
      </c>
      <c r="P70" s="86">
        <f t="shared" si="21"/>
        <v>82335571</v>
      </c>
      <c r="Q70" s="104">
        <f t="shared" si="22"/>
        <v>0.3144877795426429</v>
      </c>
      <c r="R70" s="85">
        <v>47902300</v>
      </c>
      <c r="S70" s="86">
        <v>17305186</v>
      </c>
      <c r="T70" s="86">
        <f t="shared" si="23"/>
        <v>65207486</v>
      </c>
      <c r="U70" s="104">
        <f t="shared" si="24"/>
        <v>0.23454072619529004</v>
      </c>
      <c r="V70" s="85">
        <v>6354879</v>
      </c>
      <c r="W70" s="86">
        <v>21373160</v>
      </c>
      <c r="X70" s="86">
        <f t="shared" si="25"/>
        <v>27728039</v>
      </c>
      <c r="Y70" s="104">
        <f t="shared" si="26"/>
        <v>0.09973324846523486</v>
      </c>
      <c r="Z70" s="85">
        <f t="shared" si="27"/>
        <v>202284174</v>
      </c>
      <c r="AA70" s="86">
        <f t="shared" si="28"/>
        <v>66938053</v>
      </c>
      <c r="AB70" s="86">
        <f t="shared" si="29"/>
        <v>269222227</v>
      </c>
      <c r="AC70" s="104">
        <f t="shared" si="30"/>
        <v>0.9683485823773856</v>
      </c>
      <c r="AD70" s="85">
        <v>7510638</v>
      </c>
      <c r="AE70" s="86">
        <v>19941409</v>
      </c>
      <c r="AF70" s="86">
        <f t="shared" si="31"/>
        <v>27452047</v>
      </c>
      <c r="AG70" s="86">
        <v>262231721</v>
      </c>
      <c r="AH70" s="86">
        <v>267223182</v>
      </c>
      <c r="AI70" s="87">
        <v>245204380</v>
      </c>
      <c r="AJ70" s="124">
        <f t="shared" si="32"/>
        <v>0.9176014527063</v>
      </c>
      <c r="AK70" s="125">
        <f t="shared" si="33"/>
        <v>0.010053603652944387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189312885</v>
      </c>
      <c r="E71" s="86">
        <v>79738000</v>
      </c>
      <c r="F71" s="87">
        <f t="shared" si="17"/>
        <v>269050885</v>
      </c>
      <c r="G71" s="85">
        <v>164829938</v>
      </c>
      <c r="H71" s="86">
        <v>102695124</v>
      </c>
      <c r="I71" s="87">
        <f t="shared" si="18"/>
        <v>267525062</v>
      </c>
      <c r="J71" s="85">
        <v>54254553</v>
      </c>
      <c r="K71" s="86">
        <v>10905858</v>
      </c>
      <c r="L71" s="86">
        <f t="shared" si="19"/>
        <v>65160411</v>
      </c>
      <c r="M71" s="104">
        <f t="shared" si="20"/>
        <v>0.24218619834682945</v>
      </c>
      <c r="N71" s="85">
        <v>59358814</v>
      </c>
      <c r="O71" s="86">
        <v>8005175</v>
      </c>
      <c r="P71" s="86">
        <f t="shared" si="21"/>
        <v>67363989</v>
      </c>
      <c r="Q71" s="104">
        <f t="shared" si="22"/>
        <v>0.25037638883811886</v>
      </c>
      <c r="R71" s="85">
        <v>23901692</v>
      </c>
      <c r="S71" s="86">
        <v>21838169</v>
      </c>
      <c r="T71" s="86">
        <f t="shared" si="23"/>
        <v>45739861</v>
      </c>
      <c r="U71" s="104">
        <f t="shared" si="24"/>
        <v>0.17097411606244203</v>
      </c>
      <c r="V71" s="85">
        <v>24231544</v>
      </c>
      <c r="W71" s="86">
        <v>62761568</v>
      </c>
      <c r="X71" s="86">
        <f t="shared" si="25"/>
        <v>86993112</v>
      </c>
      <c r="Y71" s="104">
        <f t="shared" si="26"/>
        <v>0.3251774295449</v>
      </c>
      <c r="Z71" s="85">
        <f t="shared" si="27"/>
        <v>161746603</v>
      </c>
      <c r="AA71" s="86">
        <f t="shared" si="28"/>
        <v>103510770</v>
      </c>
      <c r="AB71" s="86">
        <f t="shared" si="29"/>
        <v>265257373</v>
      </c>
      <c r="AC71" s="104">
        <f t="shared" si="30"/>
        <v>0.9915234521093205</v>
      </c>
      <c r="AD71" s="85">
        <v>15829555</v>
      </c>
      <c r="AE71" s="86">
        <v>45897501</v>
      </c>
      <c r="AF71" s="86">
        <f t="shared" si="31"/>
        <v>61727056</v>
      </c>
      <c r="AG71" s="86">
        <v>218410481</v>
      </c>
      <c r="AH71" s="86">
        <v>282815287</v>
      </c>
      <c r="AI71" s="87">
        <v>225443209</v>
      </c>
      <c r="AJ71" s="124">
        <f t="shared" si="32"/>
        <v>0.7971394028640326</v>
      </c>
      <c r="AK71" s="125">
        <f t="shared" si="33"/>
        <v>0.40931898647490983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376993301</v>
      </c>
      <c r="E72" s="86">
        <v>399054000</v>
      </c>
      <c r="F72" s="87">
        <f t="shared" si="17"/>
        <v>776047301</v>
      </c>
      <c r="G72" s="85">
        <v>376993301</v>
      </c>
      <c r="H72" s="86">
        <v>399054000</v>
      </c>
      <c r="I72" s="87">
        <f t="shared" si="18"/>
        <v>776047301</v>
      </c>
      <c r="J72" s="85">
        <v>138673807</v>
      </c>
      <c r="K72" s="86">
        <v>37851600</v>
      </c>
      <c r="L72" s="86">
        <f t="shared" si="19"/>
        <v>176525407</v>
      </c>
      <c r="M72" s="104">
        <f t="shared" si="20"/>
        <v>0.22746732934001918</v>
      </c>
      <c r="N72" s="85">
        <v>97796611</v>
      </c>
      <c r="O72" s="86">
        <v>70232404</v>
      </c>
      <c r="P72" s="86">
        <f t="shared" si="21"/>
        <v>168029015</v>
      </c>
      <c r="Q72" s="104">
        <f t="shared" si="22"/>
        <v>0.21651903792910684</v>
      </c>
      <c r="R72" s="85">
        <v>109970884</v>
      </c>
      <c r="S72" s="86">
        <v>33022184</v>
      </c>
      <c r="T72" s="86">
        <f t="shared" si="23"/>
        <v>142993068</v>
      </c>
      <c r="U72" s="104">
        <f t="shared" si="24"/>
        <v>0.18425818608703595</v>
      </c>
      <c r="V72" s="85">
        <v>23621332</v>
      </c>
      <c r="W72" s="86">
        <v>79761938</v>
      </c>
      <c r="X72" s="86">
        <f t="shared" si="25"/>
        <v>103383270</v>
      </c>
      <c r="Y72" s="104">
        <f t="shared" si="26"/>
        <v>0.13321774312826326</v>
      </c>
      <c r="Z72" s="85">
        <f t="shared" si="27"/>
        <v>370062634</v>
      </c>
      <c r="AA72" s="86">
        <f t="shared" si="28"/>
        <v>220868126</v>
      </c>
      <c r="AB72" s="86">
        <f t="shared" si="29"/>
        <v>590930760</v>
      </c>
      <c r="AC72" s="104">
        <f t="shared" si="30"/>
        <v>0.7614622964844252</v>
      </c>
      <c r="AD72" s="85">
        <v>44569074</v>
      </c>
      <c r="AE72" s="86">
        <v>60491670</v>
      </c>
      <c r="AF72" s="86">
        <f t="shared" si="31"/>
        <v>105060744</v>
      </c>
      <c r="AG72" s="86">
        <v>711725727</v>
      </c>
      <c r="AH72" s="86">
        <v>693967121</v>
      </c>
      <c r="AI72" s="87">
        <v>549990462</v>
      </c>
      <c r="AJ72" s="124">
        <f t="shared" si="32"/>
        <v>0.7925310081080916</v>
      </c>
      <c r="AK72" s="125">
        <f t="shared" si="33"/>
        <v>-0.015966705889689847</v>
      </c>
    </row>
    <row r="73" spans="1:37" ht="16.5">
      <c r="A73" s="65"/>
      <c r="B73" s="66" t="s">
        <v>352</v>
      </c>
      <c r="C73" s="67"/>
      <c r="D73" s="88">
        <f>SUM(D68:D72)</f>
        <v>1207263423</v>
      </c>
      <c r="E73" s="89">
        <f>SUM(E68:E72)</f>
        <v>698518863</v>
      </c>
      <c r="F73" s="90">
        <f t="shared" si="17"/>
        <v>1905782286</v>
      </c>
      <c r="G73" s="88">
        <f>SUM(G68:G72)</f>
        <v>1207950123</v>
      </c>
      <c r="H73" s="89">
        <f>SUM(H68:H72)</f>
        <v>733597540</v>
      </c>
      <c r="I73" s="90">
        <f t="shared" si="18"/>
        <v>1941547663</v>
      </c>
      <c r="J73" s="88">
        <f>SUM(J68:J72)</f>
        <v>452754896</v>
      </c>
      <c r="K73" s="89">
        <f>SUM(K68:K72)</f>
        <v>75414569</v>
      </c>
      <c r="L73" s="89">
        <f t="shared" si="19"/>
        <v>528169465</v>
      </c>
      <c r="M73" s="105">
        <f t="shared" si="20"/>
        <v>0.27714050491494596</v>
      </c>
      <c r="N73" s="88">
        <f>SUM(N68:N72)</f>
        <v>331832990</v>
      </c>
      <c r="O73" s="89">
        <f>SUM(O68:O72)</f>
        <v>124128037</v>
      </c>
      <c r="P73" s="89">
        <f t="shared" si="21"/>
        <v>455961027</v>
      </c>
      <c r="Q73" s="105">
        <f t="shared" si="22"/>
        <v>0.239251372179036</v>
      </c>
      <c r="R73" s="88">
        <f>SUM(R68:R72)</f>
        <v>275613497</v>
      </c>
      <c r="S73" s="89">
        <f>SUM(S68:S72)</f>
        <v>95621322</v>
      </c>
      <c r="T73" s="89">
        <f t="shared" si="23"/>
        <v>371234819</v>
      </c>
      <c r="U73" s="105">
        <f t="shared" si="24"/>
        <v>0.19120561708301467</v>
      </c>
      <c r="V73" s="88">
        <f>SUM(V68:V72)</f>
        <v>141600456</v>
      </c>
      <c r="W73" s="89">
        <f>SUM(W68:W72)</f>
        <v>200216246</v>
      </c>
      <c r="X73" s="89">
        <f t="shared" si="25"/>
        <v>341816702</v>
      </c>
      <c r="Y73" s="105">
        <f t="shared" si="26"/>
        <v>0.17605372688705404</v>
      </c>
      <c r="Z73" s="88">
        <f t="shared" si="27"/>
        <v>1201801839</v>
      </c>
      <c r="AA73" s="89">
        <f t="shared" si="28"/>
        <v>495380174</v>
      </c>
      <c r="AB73" s="89">
        <f t="shared" si="29"/>
        <v>1697182013</v>
      </c>
      <c r="AC73" s="105">
        <f t="shared" si="30"/>
        <v>0.8741387323850622</v>
      </c>
      <c r="AD73" s="88">
        <f>SUM(AD68:AD72)</f>
        <v>121911812</v>
      </c>
      <c r="AE73" s="89">
        <f>SUM(AE68:AE72)</f>
        <v>160794828</v>
      </c>
      <c r="AF73" s="89">
        <f t="shared" si="31"/>
        <v>282706640</v>
      </c>
      <c r="AG73" s="89">
        <f>SUM(AG68:AG72)</f>
        <v>1747828260</v>
      </c>
      <c r="AH73" s="89">
        <f>SUM(AH68:AH72)</f>
        <v>1820630174</v>
      </c>
      <c r="AI73" s="90">
        <f>SUM(AI68:AI72)</f>
        <v>1536170766</v>
      </c>
      <c r="AJ73" s="126">
        <f t="shared" si="32"/>
        <v>0.843757720781354</v>
      </c>
      <c r="AK73" s="127">
        <f t="shared" si="33"/>
        <v>0.2090862174301955</v>
      </c>
    </row>
    <row r="74" spans="1:37" ht="16.5">
      <c r="A74" s="68"/>
      <c r="B74" s="69" t="s">
        <v>353</v>
      </c>
      <c r="C74" s="70"/>
      <c r="D74" s="91">
        <f>SUM(D9,D11:D15,D17:D24,D26:D29,D31:D35,D37:D40,D42:D47,D49:D53,D55:D60,D62:D66,D68:D72)</f>
        <v>58805826689</v>
      </c>
      <c r="E74" s="92">
        <f>SUM(E9,E11:E15,E17:E24,E26:E29,E31:E35,E37:E40,E42:E47,E49:E53,E55:E60,E62:E66,E68:E72)</f>
        <v>14570998196</v>
      </c>
      <c r="F74" s="93">
        <f t="shared" si="17"/>
        <v>73376824885</v>
      </c>
      <c r="G74" s="91">
        <f>SUM(G9,G11:G15,G17:G24,G26:G29,G31:G35,G37:G40,G42:G47,G49:G53,G55:G60,G62:G66,G68:G72)</f>
        <v>57937681726</v>
      </c>
      <c r="H74" s="92">
        <f>SUM(H9,H11:H15,H17:H24,H26:H29,H31:H35,H37:H40,H42:H47,H49:H53,H55:H60,H62:H66,H68:H72)</f>
        <v>14708240947</v>
      </c>
      <c r="I74" s="93">
        <f t="shared" si="18"/>
        <v>72645922673</v>
      </c>
      <c r="J74" s="91">
        <f>SUM(J9,J11:J15,J17:J24,J26:J29,J31:J35,J37:J40,J42:J47,J49:J53,J55:J60,J62:J66,J68:J72)</f>
        <v>16920162316</v>
      </c>
      <c r="K74" s="92">
        <f>SUM(K9,K11:K15,K17:K24,K26:K29,K31:K35,K37:K40,K42:K47,K49:K53,K55:K60,K62:K66,K68:K72)</f>
        <v>1814832289</v>
      </c>
      <c r="L74" s="92">
        <f t="shared" si="19"/>
        <v>18734994605</v>
      </c>
      <c r="M74" s="106">
        <f t="shared" si="20"/>
        <v>0.2553257739669502</v>
      </c>
      <c r="N74" s="91">
        <f>SUM(N9,N11:N15,N17:N24,N26:N29,N31:N35,N37:N40,N42:N47,N49:N53,N55:N60,N62:N66,N68:N72)</f>
        <v>13831219576</v>
      </c>
      <c r="O74" s="92">
        <f>SUM(O9,O11:O15,O17:O24,O26:O29,O31:O35,O37:O40,O42:O47,O49:O53,O55:O60,O62:O66,O68:O72)</f>
        <v>2660173832</v>
      </c>
      <c r="P74" s="92">
        <f t="shared" si="21"/>
        <v>16491393408</v>
      </c>
      <c r="Q74" s="106">
        <f t="shared" si="22"/>
        <v>0.22474934604824037</v>
      </c>
      <c r="R74" s="91">
        <f>SUM(R9,R11:R15,R17:R24,R26:R29,R31:R35,R37:R40,R42:R47,R49:R53,R55:R60,R62:R66,R68:R72)</f>
        <v>16499336060</v>
      </c>
      <c r="S74" s="92">
        <f>SUM(S9,S11:S15,S17:S24,S26:S29,S31:S35,S37:S40,S42:S47,S49:S53,S55:S60,S62:S66,S68:S72)</f>
        <v>9118112892</v>
      </c>
      <c r="T74" s="92">
        <f t="shared" si="23"/>
        <v>25617448952</v>
      </c>
      <c r="U74" s="106">
        <f t="shared" si="24"/>
        <v>0.352634366932215</v>
      </c>
      <c r="V74" s="91">
        <f>SUM(V9,V11:V15,V17:V24,V26:V29,V31:V35,V37:V40,V42:V47,V49:V53,V55:V60,V62:V66,V68:V72)</f>
        <v>28926163595</v>
      </c>
      <c r="W74" s="92">
        <f>SUM(W9,W11:W15,W17:W24,W26:W29,W31:W35,W37:W40,W42:W47,W49:W53,W55:W60,W62:W66,W68:W72)</f>
        <v>3579880589</v>
      </c>
      <c r="X74" s="92">
        <f t="shared" si="25"/>
        <v>32506044184</v>
      </c>
      <c r="Y74" s="106">
        <f t="shared" si="26"/>
        <v>0.4474586182946422</v>
      </c>
      <c r="Z74" s="91">
        <f t="shared" si="27"/>
        <v>76176881547</v>
      </c>
      <c r="AA74" s="92">
        <f t="shared" si="28"/>
        <v>17172999602</v>
      </c>
      <c r="AB74" s="92">
        <f t="shared" si="29"/>
        <v>93349881149</v>
      </c>
      <c r="AC74" s="106">
        <f t="shared" si="30"/>
        <v>1.2849982175764278</v>
      </c>
      <c r="AD74" s="91">
        <f>SUM(AD9,AD11:AD15,AD17:AD24,AD26:AD29,AD31:AD35,AD37:AD40,AD42:AD47,AD49:AD53,AD55:AD60,AD62:AD66,AD68:AD72)</f>
        <v>9521978577</v>
      </c>
      <c r="AE74" s="92">
        <f>SUM(AE9,AE11:AE15,AE17:AE24,AE26:AE29,AE31:AE35,AE37:AE40,AE42:AE47,AE49:AE53,AE55:AE60,AE62:AE66,AE68:AE72)</f>
        <v>4342956397</v>
      </c>
      <c r="AF74" s="92">
        <f t="shared" si="31"/>
        <v>13864934974</v>
      </c>
      <c r="AG74" s="92">
        <f>SUM(AG9,AG11:AG15,AG17:AG24,AG26:AG29,AG31:AG35,AG37:AG40,AG42:AG47,AG49:AG53,AG55:AG60,AG62:AG66,AG68:AG72)</f>
        <v>68763533851</v>
      </c>
      <c r="AH74" s="92">
        <f>SUM(AH9,AH11:AH15,AH17:AH24,AH26:AH29,AH31:AH35,AH37:AH40,AH42:AH47,AH49:AH53,AH55:AH60,AH62:AH66,AH68:AH72)</f>
        <v>70442939589</v>
      </c>
      <c r="AI74" s="93">
        <f>SUM(AI9,AI11:AI15,AI17:AI24,AI26:AI29,AI31:AI35,AI37:AI40,AI42:AI47,AI49:AI53,AI55:AI60,AI62:AI66,AI68:AI72)</f>
        <v>65552744083</v>
      </c>
      <c r="AJ74" s="128">
        <f t="shared" si="32"/>
        <v>0.930579337907647</v>
      </c>
      <c r="AK74" s="129">
        <f t="shared" si="33"/>
        <v>1.34447866109408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142" t="s">
        <v>616</v>
      </c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302600970</v>
      </c>
      <c r="E9" s="86">
        <v>113023557</v>
      </c>
      <c r="F9" s="87">
        <f>$D9+$E9</f>
        <v>415624527</v>
      </c>
      <c r="G9" s="85">
        <v>336637363</v>
      </c>
      <c r="H9" s="86">
        <v>135338681</v>
      </c>
      <c r="I9" s="87">
        <f>$G9+$H9</f>
        <v>471976044</v>
      </c>
      <c r="J9" s="85">
        <v>115325865</v>
      </c>
      <c r="K9" s="86">
        <v>49641852</v>
      </c>
      <c r="L9" s="86">
        <f>$J9+$K9</f>
        <v>164967717</v>
      </c>
      <c r="M9" s="104">
        <f>IF($F9=0,0,$L9/$F9)</f>
        <v>0.39691525952702017</v>
      </c>
      <c r="N9" s="85">
        <v>96889861</v>
      </c>
      <c r="O9" s="86">
        <v>64945884</v>
      </c>
      <c r="P9" s="86">
        <f>$N9+$O9</f>
        <v>161835745</v>
      </c>
      <c r="Q9" s="104">
        <f>IF($F9=0,0,$P9/$F9)</f>
        <v>0.3893796792218665</v>
      </c>
      <c r="R9" s="85">
        <v>76136756</v>
      </c>
      <c r="S9" s="86">
        <v>12349413</v>
      </c>
      <c r="T9" s="86">
        <f>$R9+$S9</f>
        <v>88486169</v>
      </c>
      <c r="U9" s="104">
        <f>IF($I9=0,0,$T9/$I9)</f>
        <v>0.18748021244908777</v>
      </c>
      <c r="V9" s="85">
        <v>24887562</v>
      </c>
      <c r="W9" s="86">
        <v>22445713</v>
      </c>
      <c r="X9" s="86">
        <f>$V9+$W9</f>
        <v>47333275</v>
      </c>
      <c r="Y9" s="104">
        <f>IF($I9=0,0,$X9/$I9)</f>
        <v>0.10028745230128672</v>
      </c>
      <c r="Z9" s="85">
        <f>$J9+$N9+$R9+$V9</f>
        <v>313240044</v>
      </c>
      <c r="AA9" s="86">
        <f>$K9+$O9+$S9+$W9</f>
        <v>149382862</v>
      </c>
      <c r="AB9" s="86">
        <f>$Z9+$AA9</f>
        <v>462622906</v>
      </c>
      <c r="AC9" s="104">
        <f>IF($I9=0,0,$AB9/$I9)</f>
        <v>0.9801830238655079</v>
      </c>
      <c r="AD9" s="85">
        <v>14889978</v>
      </c>
      <c r="AE9" s="86">
        <v>1936134</v>
      </c>
      <c r="AF9" s="86">
        <f>$AD9+$AE9</f>
        <v>16826112</v>
      </c>
      <c r="AG9" s="86">
        <v>417411695</v>
      </c>
      <c r="AH9" s="86">
        <v>463579760</v>
      </c>
      <c r="AI9" s="87">
        <v>387502033</v>
      </c>
      <c r="AJ9" s="124">
        <f>IF($AH9=0,0,$AI9/$AH9)</f>
        <v>0.8358907494149442</v>
      </c>
      <c r="AK9" s="125">
        <f>IF($AF9=0,0,(($X9/$AF9)-1))</f>
        <v>1.813084508173962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298671898</v>
      </c>
      <c r="E10" s="86">
        <v>141632508</v>
      </c>
      <c r="F10" s="87">
        <f aca="true" t="shared" si="0" ref="F10:F41">$D10+$E10</f>
        <v>440304406</v>
      </c>
      <c r="G10" s="85">
        <v>319256338</v>
      </c>
      <c r="H10" s="86">
        <v>162818703</v>
      </c>
      <c r="I10" s="87">
        <f aca="true" t="shared" si="1" ref="I10:I41">$G10+$H10</f>
        <v>482075041</v>
      </c>
      <c r="J10" s="85">
        <v>107435673</v>
      </c>
      <c r="K10" s="86">
        <v>17299048</v>
      </c>
      <c r="L10" s="86">
        <f aca="true" t="shared" si="2" ref="L10:L41">$J10+$K10</f>
        <v>124734721</v>
      </c>
      <c r="M10" s="104">
        <f aca="true" t="shared" si="3" ref="M10:M41">IF($F10=0,0,$L10/$F10)</f>
        <v>0.2832920118450961</v>
      </c>
      <c r="N10" s="85">
        <v>85828667</v>
      </c>
      <c r="O10" s="86">
        <v>56952530</v>
      </c>
      <c r="P10" s="86">
        <f aca="true" t="shared" si="4" ref="P10:P41">$N10+$O10</f>
        <v>142781197</v>
      </c>
      <c r="Q10" s="104">
        <f aca="true" t="shared" si="5" ref="Q10:Q41">IF($F10=0,0,$P10/$F10)</f>
        <v>0.32427837435721685</v>
      </c>
      <c r="R10" s="85">
        <v>70237642</v>
      </c>
      <c r="S10" s="86">
        <v>38134722</v>
      </c>
      <c r="T10" s="86">
        <f aca="true" t="shared" si="6" ref="T10:T41">$R10+$S10</f>
        <v>108372364</v>
      </c>
      <c r="U10" s="104">
        <f aca="true" t="shared" si="7" ref="U10:U41">IF($I10=0,0,$T10/$I10)</f>
        <v>0.22480393047355463</v>
      </c>
      <c r="V10" s="85">
        <v>11362647</v>
      </c>
      <c r="W10" s="86">
        <v>41799022</v>
      </c>
      <c r="X10" s="86">
        <f aca="true" t="shared" si="8" ref="X10:X41">$V10+$W10</f>
        <v>53161669</v>
      </c>
      <c r="Y10" s="104">
        <f aca="true" t="shared" si="9" ref="Y10:Y41">IF($I10=0,0,$X10/$I10)</f>
        <v>0.1102767504613457</v>
      </c>
      <c r="Z10" s="85">
        <f aca="true" t="shared" si="10" ref="Z10:Z41">$J10+$N10+$R10+$V10</f>
        <v>274864629</v>
      </c>
      <c r="AA10" s="86">
        <f aca="true" t="shared" si="11" ref="AA10:AA41">$K10+$O10+$S10+$W10</f>
        <v>154185322</v>
      </c>
      <c r="AB10" s="86">
        <f aca="true" t="shared" si="12" ref="AB10:AB41">$Z10+$AA10</f>
        <v>429049951</v>
      </c>
      <c r="AC10" s="104">
        <f aca="true" t="shared" si="13" ref="AC10:AC41">IF($I10=0,0,$AB10/$I10)</f>
        <v>0.8900065643514616</v>
      </c>
      <c r="AD10" s="85">
        <v>12226546</v>
      </c>
      <c r="AE10" s="86">
        <v>25474534</v>
      </c>
      <c r="AF10" s="86">
        <f aca="true" t="shared" si="14" ref="AF10:AF41">$AD10+$AE10</f>
        <v>37701080</v>
      </c>
      <c r="AG10" s="86">
        <v>421642141</v>
      </c>
      <c r="AH10" s="86">
        <v>450292414</v>
      </c>
      <c r="AI10" s="87">
        <v>360944270</v>
      </c>
      <c r="AJ10" s="124">
        <f aca="true" t="shared" si="15" ref="AJ10:AJ41">IF($AH10=0,0,$AI10/$AH10)</f>
        <v>0.8015775055895124</v>
      </c>
      <c r="AK10" s="125">
        <f aca="true" t="shared" si="16" ref="AK10:AK41">IF($AF10=0,0,(($X10/$AF10)-1))</f>
        <v>0.4100834511902576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1058796826</v>
      </c>
      <c r="E11" s="86">
        <v>141124514</v>
      </c>
      <c r="F11" s="87">
        <f t="shared" si="0"/>
        <v>1199921340</v>
      </c>
      <c r="G11" s="85">
        <v>1058796826</v>
      </c>
      <c r="H11" s="86">
        <v>168930910</v>
      </c>
      <c r="I11" s="87">
        <f t="shared" si="1"/>
        <v>1227727736</v>
      </c>
      <c r="J11" s="85">
        <v>312242298</v>
      </c>
      <c r="K11" s="86">
        <v>33883735</v>
      </c>
      <c r="L11" s="86">
        <f t="shared" si="2"/>
        <v>346126033</v>
      </c>
      <c r="M11" s="104">
        <f t="shared" si="3"/>
        <v>0.2884572692073299</v>
      </c>
      <c r="N11" s="85">
        <v>273743425</v>
      </c>
      <c r="O11" s="86">
        <v>45969693</v>
      </c>
      <c r="P11" s="86">
        <f t="shared" si="4"/>
        <v>319713118</v>
      </c>
      <c r="Q11" s="104">
        <f t="shared" si="5"/>
        <v>0.2664450638072659</v>
      </c>
      <c r="R11" s="85">
        <v>257833360</v>
      </c>
      <c r="S11" s="86">
        <v>29578000</v>
      </c>
      <c r="T11" s="86">
        <f t="shared" si="6"/>
        <v>287411360</v>
      </c>
      <c r="U11" s="104">
        <f t="shared" si="7"/>
        <v>0.2341002419122671</v>
      </c>
      <c r="V11" s="85">
        <v>165133642</v>
      </c>
      <c r="W11" s="86">
        <v>12206231</v>
      </c>
      <c r="X11" s="86">
        <f t="shared" si="8"/>
        <v>177339873</v>
      </c>
      <c r="Y11" s="104">
        <f t="shared" si="9"/>
        <v>0.14444560288080027</v>
      </c>
      <c r="Z11" s="85">
        <f t="shared" si="10"/>
        <v>1008952725</v>
      </c>
      <c r="AA11" s="86">
        <f t="shared" si="11"/>
        <v>121637659</v>
      </c>
      <c r="AB11" s="86">
        <f t="shared" si="12"/>
        <v>1130590384</v>
      </c>
      <c r="AC11" s="104">
        <f t="shared" si="13"/>
        <v>0.9208803799476922</v>
      </c>
      <c r="AD11" s="85">
        <v>155133568</v>
      </c>
      <c r="AE11" s="86">
        <v>40181538</v>
      </c>
      <c r="AF11" s="86">
        <f t="shared" si="14"/>
        <v>195315106</v>
      </c>
      <c r="AG11" s="86">
        <v>1140182564</v>
      </c>
      <c r="AH11" s="86">
        <v>1229801972</v>
      </c>
      <c r="AI11" s="87">
        <v>1108789167</v>
      </c>
      <c r="AJ11" s="124">
        <f t="shared" si="15"/>
        <v>0.9015997634129668</v>
      </c>
      <c r="AK11" s="125">
        <f t="shared" si="16"/>
        <v>-0.09203196500325994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475671701</v>
      </c>
      <c r="E12" s="86">
        <v>63119000</v>
      </c>
      <c r="F12" s="87">
        <f t="shared" si="0"/>
        <v>538790701</v>
      </c>
      <c r="G12" s="85">
        <v>475471701</v>
      </c>
      <c r="H12" s="86">
        <v>64101000</v>
      </c>
      <c r="I12" s="87">
        <f t="shared" si="1"/>
        <v>539572701</v>
      </c>
      <c r="J12" s="85">
        <v>119722721</v>
      </c>
      <c r="K12" s="86">
        <v>12662091</v>
      </c>
      <c r="L12" s="86">
        <f t="shared" si="2"/>
        <v>132384812</v>
      </c>
      <c r="M12" s="104">
        <f t="shared" si="3"/>
        <v>0.24570730666712082</v>
      </c>
      <c r="N12" s="85">
        <v>104707110</v>
      </c>
      <c r="O12" s="86">
        <v>7198996</v>
      </c>
      <c r="P12" s="86">
        <f t="shared" si="4"/>
        <v>111906106</v>
      </c>
      <c r="Q12" s="104">
        <f t="shared" si="5"/>
        <v>0.2076986588526887</v>
      </c>
      <c r="R12" s="85">
        <v>107567599</v>
      </c>
      <c r="S12" s="86">
        <v>11710260</v>
      </c>
      <c r="T12" s="86">
        <f t="shared" si="6"/>
        <v>119277859</v>
      </c>
      <c r="U12" s="104">
        <f t="shared" si="7"/>
        <v>0.22105984750329316</v>
      </c>
      <c r="V12" s="85">
        <v>72285281</v>
      </c>
      <c r="W12" s="86">
        <v>15977908</v>
      </c>
      <c r="X12" s="86">
        <f t="shared" si="8"/>
        <v>88263189</v>
      </c>
      <c r="Y12" s="104">
        <f t="shared" si="9"/>
        <v>0.1635797897788754</v>
      </c>
      <c r="Z12" s="85">
        <f t="shared" si="10"/>
        <v>404282711</v>
      </c>
      <c r="AA12" s="86">
        <f t="shared" si="11"/>
        <v>47549255</v>
      </c>
      <c r="AB12" s="86">
        <f t="shared" si="12"/>
        <v>451831966</v>
      </c>
      <c r="AC12" s="104">
        <f t="shared" si="13"/>
        <v>0.83738848381805</v>
      </c>
      <c r="AD12" s="85">
        <v>62301591</v>
      </c>
      <c r="AE12" s="86">
        <v>9069574</v>
      </c>
      <c r="AF12" s="86">
        <f t="shared" si="14"/>
        <v>71371165</v>
      </c>
      <c r="AG12" s="86">
        <v>495884996</v>
      </c>
      <c r="AH12" s="86">
        <v>493084994</v>
      </c>
      <c r="AI12" s="87">
        <v>389128221</v>
      </c>
      <c r="AJ12" s="124">
        <f t="shared" si="15"/>
        <v>0.7891706820021378</v>
      </c>
      <c r="AK12" s="125">
        <f t="shared" si="16"/>
        <v>0.23667855218560607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176289942</v>
      </c>
      <c r="E13" s="86">
        <v>96044850</v>
      </c>
      <c r="F13" s="87">
        <f t="shared" si="0"/>
        <v>272334792</v>
      </c>
      <c r="G13" s="85">
        <v>191507293</v>
      </c>
      <c r="H13" s="86">
        <v>99533247</v>
      </c>
      <c r="I13" s="87">
        <f t="shared" si="1"/>
        <v>291040540</v>
      </c>
      <c r="J13" s="85">
        <v>66004476</v>
      </c>
      <c r="K13" s="86">
        <v>8123430</v>
      </c>
      <c r="L13" s="86">
        <f t="shared" si="2"/>
        <v>74127906</v>
      </c>
      <c r="M13" s="104">
        <f t="shared" si="3"/>
        <v>0.2721940353474924</v>
      </c>
      <c r="N13" s="85">
        <v>58714433</v>
      </c>
      <c r="O13" s="86">
        <v>32652571</v>
      </c>
      <c r="P13" s="86">
        <f t="shared" si="4"/>
        <v>91367004</v>
      </c>
      <c r="Q13" s="104">
        <f t="shared" si="5"/>
        <v>0.3354951577395223</v>
      </c>
      <c r="R13" s="85">
        <v>50881100</v>
      </c>
      <c r="S13" s="86">
        <v>13759105</v>
      </c>
      <c r="T13" s="86">
        <f t="shared" si="6"/>
        <v>64640205</v>
      </c>
      <c r="U13" s="104">
        <f t="shared" si="7"/>
        <v>0.22210034725746455</v>
      </c>
      <c r="V13" s="85">
        <v>23016039</v>
      </c>
      <c r="W13" s="86">
        <v>25323987</v>
      </c>
      <c r="X13" s="86">
        <f t="shared" si="8"/>
        <v>48340026</v>
      </c>
      <c r="Y13" s="104">
        <f t="shared" si="9"/>
        <v>0.16609378885841813</v>
      </c>
      <c r="Z13" s="85">
        <f t="shared" si="10"/>
        <v>198616048</v>
      </c>
      <c r="AA13" s="86">
        <f t="shared" si="11"/>
        <v>79859093</v>
      </c>
      <c r="AB13" s="86">
        <f t="shared" si="12"/>
        <v>278475141</v>
      </c>
      <c r="AC13" s="104">
        <f t="shared" si="13"/>
        <v>0.9568259494021005</v>
      </c>
      <c r="AD13" s="85">
        <v>16631088</v>
      </c>
      <c r="AE13" s="86">
        <v>19769697</v>
      </c>
      <c r="AF13" s="86">
        <f t="shared" si="14"/>
        <v>36400785</v>
      </c>
      <c r="AG13" s="86">
        <v>225984103</v>
      </c>
      <c r="AH13" s="86">
        <v>254991212</v>
      </c>
      <c r="AI13" s="87">
        <v>231902515</v>
      </c>
      <c r="AJ13" s="124">
        <f t="shared" si="15"/>
        <v>0.9094529696968537</v>
      </c>
      <c r="AK13" s="125">
        <f t="shared" si="16"/>
        <v>0.3279940528755081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1026359250</v>
      </c>
      <c r="E14" s="86">
        <v>640834648</v>
      </c>
      <c r="F14" s="87">
        <f t="shared" si="0"/>
        <v>1667193898</v>
      </c>
      <c r="G14" s="85">
        <v>235218738</v>
      </c>
      <c r="H14" s="86">
        <v>610475626</v>
      </c>
      <c r="I14" s="87">
        <f t="shared" si="1"/>
        <v>845694364</v>
      </c>
      <c r="J14" s="85">
        <v>321272374</v>
      </c>
      <c r="K14" s="86">
        <v>11557801</v>
      </c>
      <c r="L14" s="86">
        <f t="shared" si="2"/>
        <v>332830175</v>
      </c>
      <c r="M14" s="104">
        <f t="shared" si="3"/>
        <v>0.19963495271861895</v>
      </c>
      <c r="N14" s="85">
        <v>329490257</v>
      </c>
      <c r="O14" s="86">
        <v>133987553</v>
      </c>
      <c r="P14" s="86">
        <f t="shared" si="4"/>
        <v>463477810</v>
      </c>
      <c r="Q14" s="104">
        <f t="shared" si="5"/>
        <v>0.27799874421085485</v>
      </c>
      <c r="R14" s="85">
        <v>335086560</v>
      </c>
      <c r="S14" s="86">
        <v>113255626</v>
      </c>
      <c r="T14" s="86">
        <f t="shared" si="6"/>
        <v>448342186</v>
      </c>
      <c r="U14" s="104">
        <f t="shared" si="7"/>
        <v>0.5301468297357602</v>
      </c>
      <c r="V14" s="85">
        <v>9807044</v>
      </c>
      <c r="W14" s="86">
        <v>0</v>
      </c>
      <c r="X14" s="86">
        <f t="shared" si="8"/>
        <v>9807044</v>
      </c>
      <c r="Y14" s="104">
        <f t="shared" si="9"/>
        <v>0.011596440058574164</v>
      </c>
      <c r="Z14" s="85">
        <f t="shared" si="10"/>
        <v>995656235</v>
      </c>
      <c r="AA14" s="86">
        <f t="shared" si="11"/>
        <v>258800980</v>
      </c>
      <c r="AB14" s="86">
        <f t="shared" si="12"/>
        <v>1254457215</v>
      </c>
      <c r="AC14" s="104">
        <f t="shared" si="13"/>
        <v>1.4833458379296944</v>
      </c>
      <c r="AD14" s="85">
        <v>17469054</v>
      </c>
      <c r="AE14" s="86">
        <v>125487531</v>
      </c>
      <c r="AF14" s="86">
        <f t="shared" si="14"/>
        <v>142956585</v>
      </c>
      <c r="AG14" s="86">
        <v>1401850153</v>
      </c>
      <c r="AH14" s="86">
        <v>1407280905</v>
      </c>
      <c r="AI14" s="87">
        <v>577499835</v>
      </c>
      <c r="AJ14" s="124">
        <f t="shared" si="15"/>
        <v>0.41036571515194403</v>
      </c>
      <c r="AK14" s="125">
        <f t="shared" si="16"/>
        <v>-0.931398445199289</v>
      </c>
    </row>
    <row r="15" spans="1:37" ht="16.5">
      <c r="A15" s="65"/>
      <c r="B15" s="66" t="s">
        <v>366</v>
      </c>
      <c r="C15" s="67"/>
      <c r="D15" s="88">
        <f>SUM(D9:D14)</f>
        <v>3338390587</v>
      </c>
      <c r="E15" s="89">
        <f>SUM(E9:E14)</f>
        <v>1195779077</v>
      </c>
      <c r="F15" s="90">
        <f t="shared" si="0"/>
        <v>4534169664</v>
      </c>
      <c r="G15" s="88">
        <f>SUM(G9:G14)</f>
        <v>2616888259</v>
      </c>
      <c r="H15" s="89">
        <f>SUM(H9:H14)</f>
        <v>1241198167</v>
      </c>
      <c r="I15" s="90">
        <f t="shared" si="1"/>
        <v>3858086426</v>
      </c>
      <c r="J15" s="88">
        <f>SUM(J9:J14)</f>
        <v>1042003407</v>
      </c>
      <c r="K15" s="89">
        <f>SUM(K9:K14)</f>
        <v>133167957</v>
      </c>
      <c r="L15" s="89">
        <f t="shared" si="2"/>
        <v>1175171364</v>
      </c>
      <c r="M15" s="105">
        <f t="shared" si="3"/>
        <v>0.25918116239242694</v>
      </c>
      <c r="N15" s="88">
        <f>SUM(N9:N14)</f>
        <v>949373753</v>
      </c>
      <c r="O15" s="89">
        <f>SUM(O9:O14)</f>
        <v>341707227</v>
      </c>
      <c r="P15" s="89">
        <f t="shared" si="4"/>
        <v>1291080980</v>
      </c>
      <c r="Q15" s="105">
        <f t="shared" si="5"/>
        <v>0.28474474394966093</v>
      </c>
      <c r="R15" s="88">
        <f>SUM(R9:R14)</f>
        <v>897743017</v>
      </c>
      <c r="S15" s="89">
        <f>SUM(S9:S14)</f>
        <v>218787126</v>
      </c>
      <c r="T15" s="89">
        <f t="shared" si="6"/>
        <v>1116530143</v>
      </c>
      <c r="U15" s="105">
        <f t="shared" si="7"/>
        <v>0.2893999821972884</v>
      </c>
      <c r="V15" s="88">
        <f>SUM(V9:V14)</f>
        <v>306492215</v>
      </c>
      <c r="W15" s="89">
        <f>SUM(W9:W14)</f>
        <v>117752861</v>
      </c>
      <c r="X15" s="89">
        <f t="shared" si="8"/>
        <v>424245076</v>
      </c>
      <c r="Y15" s="105">
        <f t="shared" si="9"/>
        <v>0.10996256412012269</v>
      </c>
      <c r="Z15" s="88">
        <f t="shared" si="10"/>
        <v>3195612392</v>
      </c>
      <c r="AA15" s="89">
        <f t="shared" si="11"/>
        <v>811415171</v>
      </c>
      <c r="AB15" s="89">
        <f t="shared" si="12"/>
        <v>4007027563</v>
      </c>
      <c r="AC15" s="105">
        <f t="shared" si="13"/>
        <v>1.0386049249690914</v>
      </c>
      <c r="AD15" s="88">
        <f>SUM(AD9:AD14)</f>
        <v>278651825</v>
      </c>
      <c r="AE15" s="89">
        <f>SUM(AE9:AE14)</f>
        <v>221919008</v>
      </c>
      <c r="AF15" s="89">
        <f t="shared" si="14"/>
        <v>500570833</v>
      </c>
      <c r="AG15" s="89">
        <f>SUM(AG9:AG14)</f>
        <v>4102955652</v>
      </c>
      <c r="AH15" s="89">
        <f>SUM(AH9:AH14)</f>
        <v>4299031257</v>
      </c>
      <c r="AI15" s="90">
        <f>SUM(AI9:AI14)</f>
        <v>3055766041</v>
      </c>
      <c r="AJ15" s="126">
        <f t="shared" si="15"/>
        <v>0.710803401585968</v>
      </c>
      <c r="AK15" s="127">
        <f t="shared" si="16"/>
        <v>-0.15247743569589878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296065000</v>
      </c>
      <c r="E16" s="86">
        <v>47468000</v>
      </c>
      <c r="F16" s="87">
        <f t="shared" si="0"/>
        <v>343533000</v>
      </c>
      <c r="G16" s="85">
        <v>296065000</v>
      </c>
      <c r="H16" s="86">
        <v>47468000</v>
      </c>
      <c r="I16" s="87">
        <f t="shared" si="1"/>
        <v>343533000</v>
      </c>
      <c r="J16" s="85">
        <v>78001390</v>
      </c>
      <c r="K16" s="86">
        <v>2529920</v>
      </c>
      <c r="L16" s="86">
        <f t="shared" si="2"/>
        <v>80531310</v>
      </c>
      <c r="M16" s="104">
        <f t="shared" si="3"/>
        <v>0.23442088532979363</v>
      </c>
      <c r="N16" s="85">
        <v>65450379</v>
      </c>
      <c r="O16" s="86">
        <v>8924311</v>
      </c>
      <c r="P16" s="86">
        <f t="shared" si="4"/>
        <v>74374690</v>
      </c>
      <c r="Q16" s="104">
        <f t="shared" si="5"/>
        <v>0.216499404715122</v>
      </c>
      <c r="R16" s="85">
        <v>60357659</v>
      </c>
      <c r="S16" s="86">
        <v>7058210</v>
      </c>
      <c r="T16" s="86">
        <f t="shared" si="6"/>
        <v>67415869</v>
      </c>
      <c r="U16" s="104">
        <f t="shared" si="7"/>
        <v>0.19624277434773368</v>
      </c>
      <c r="V16" s="85">
        <v>32811293</v>
      </c>
      <c r="W16" s="86">
        <v>261624</v>
      </c>
      <c r="X16" s="86">
        <f t="shared" si="8"/>
        <v>33072917</v>
      </c>
      <c r="Y16" s="104">
        <f t="shared" si="9"/>
        <v>0.09627289663583993</v>
      </c>
      <c r="Z16" s="85">
        <f t="shared" si="10"/>
        <v>236620721</v>
      </c>
      <c r="AA16" s="86">
        <f t="shared" si="11"/>
        <v>18774065</v>
      </c>
      <c r="AB16" s="86">
        <f t="shared" si="12"/>
        <v>255394786</v>
      </c>
      <c r="AC16" s="104">
        <f t="shared" si="13"/>
        <v>0.7434359610284893</v>
      </c>
      <c r="AD16" s="85">
        <v>60509167</v>
      </c>
      <c r="AE16" s="86">
        <v>12000671</v>
      </c>
      <c r="AF16" s="86">
        <f t="shared" si="14"/>
        <v>72509838</v>
      </c>
      <c r="AG16" s="86">
        <v>292574000</v>
      </c>
      <c r="AH16" s="86">
        <v>324768100</v>
      </c>
      <c r="AI16" s="87">
        <v>258223176</v>
      </c>
      <c r="AJ16" s="124">
        <f t="shared" si="15"/>
        <v>0.7951001837926817</v>
      </c>
      <c r="AK16" s="125">
        <f t="shared" si="16"/>
        <v>-0.5438837278880695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782779721</v>
      </c>
      <c r="E17" s="86">
        <v>252050000</v>
      </c>
      <c r="F17" s="87">
        <f t="shared" si="0"/>
        <v>1034829721</v>
      </c>
      <c r="G17" s="85">
        <v>712857719</v>
      </c>
      <c r="H17" s="86">
        <v>217403000</v>
      </c>
      <c r="I17" s="87">
        <f t="shared" si="1"/>
        <v>930260719</v>
      </c>
      <c r="J17" s="85">
        <v>196472332</v>
      </c>
      <c r="K17" s="86">
        <v>31884010</v>
      </c>
      <c r="L17" s="86">
        <f t="shared" si="2"/>
        <v>228356342</v>
      </c>
      <c r="M17" s="104">
        <f t="shared" si="3"/>
        <v>0.22067045173318905</v>
      </c>
      <c r="N17" s="85">
        <v>45934363</v>
      </c>
      <c r="O17" s="86">
        <v>40308418</v>
      </c>
      <c r="P17" s="86">
        <f t="shared" si="4"/>
        <v>86242781</v>
      </c>
      <c r="Q17" s="104">
        <f t="shared" si="5"/>
        <v>0.08334006962677873</v>
      </c>
      <c r="R17" s="85">
        <v>60718738</v>
      </c>
      <c r="S17" s="86">
        <v>48997122</v>
      </c>
      <c r="T17" s="86">
        <f t="shared" si="6"/>
        <v>109715860</v>
      </c>
      <c r="U17" s="104">
        <f t="shared" si="7"/>
        <v>0.11794097908158584</v>
      </c>
      <c r="V17" s="85">
        <v>90415383</v>
      </c>
      <c r="W17" s="86">
        <v>42108980</v>
      </c>
      <c r="X17" s="86">
        <f t="shared" si="8"/>
        <v>132524363</v>
      </c>
      <c r="Y17" s="104">
        <f t="shared" si="9"/>
        <v>0.1424593775629475</v>
      </c>
      <c r="Z17" s="85">
        <f t="shared" si="10"/>
        <v>393540816</v>
      </c>
      <c r="AA17" s="86">
        <f t="shared" si="11"/>
        <v>163298530</v>
      </c>
      <c r="AB17" s="86">
        <f t="shared" si="12"/>
        <v>556839346</v>
      </c>
      <c r="AC17" s="104">
        <f t="shared" si="13"/>
        <v>0.598584176056132</v>
      </c>
      <c r="AD17" s="85">
        <v>61443629</v>
      </c>
      <c r="AE17" s="86">
        <v>70459895</v>
      </c>
      <c r="AF17" s="86">
        <f t="shared" si="14"/>
        <v>131903524</v>
      </c>
      <c r="AG17" s="86">
        <v>906247000</v>
      </c>
      <c r="AH17" s="86">
        <v>946678667</v>
      </c>
      <c r="AI17" s="87">
        <v>713678323</v>
      </c>
      <c r="AJ17" s="124">
        <f t="shared" si="15"/>
        <v>0.753875996024742</v>
      </c>
      <c r="AK17" s="125">
        <f t="shared" si="16"/>
        <v>0.004706765832882542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803254128</v>
      </c>
      <c r="E18" s="86">
        <v>163757000</v>
      </c>
      <c r="F18" s="87">
        <f t="shared" si="0"/>
        <v>967011128</v>
      </c>
      <c r="G18" s="85">
        <v>842127000</v>
      </c>
      <c r="H18" s="86">
        <v>182816000</v>
      </c>
      <c r="I18" s="87">
        <f t="shared" si="1"/>
        <v>1024943000</v>
      </c>
      <c r="J18" s="85">
        <v>252434342</v>
      </c>
      <c r="K18" s="86">
        <v>57277253</v>
      </c>
      <c r="L18" s="86">
        <f t="shared" si="2"/>
        <v>309711595</v>
      </c>
      <c r="M18" s="104">
        <f t="shared" si="3"/>
        <v>0.32027717782374887</v>
      </c>
      <c r="N18" s="85">
        <v>226894169</v>
      </c>
      <c r="O18" s="86">
        <v>46163799</v>
      </c>
      <c r="P18" s="86">
        <f t="shared" si="4"/>
        <v>273057968</v>
      </c>
      <c r="Q18" s="104">
        <f t="shared" si="5"/>
        <v>0.28237313935026404</v>
      </c>
      <c r="R18" s="85">
        <v>111410652</v>
      </c>
      <c r="S18" s="86">
        <v>42580795</v>
      </c>
      <c r="T18" s="86">
        <f t="shared" si="6"/>
        <v>153991447</v>
      </c>
      <c r="U18" s="104">
        <f t="shared" si="7"/>
        <v>0.1502439130761418</v>
      </c>
      <c r="V18" s="85">
        <v>54874657</v>
      </c>
      <c r="W18" s="86">
        <v>44108273</v>
      </c>
      <c r="X18" s="86">
        <f t="shared" si="8"/>
        <v>98982930</v>
      </c>
      <c r="Y18" s="104">
        <f t="shared" si="9"/>
        <v>0.09657408265630381</v>
      </c>
      <c r="Z18" s="85">
        <f t="shared" si="10"/>
        <v>645613820</v>
      </c>
      <c r="AA18" s="86">
        <f t="shared" si="11"/>
        <v>190130120</v>
      </c>
      <c r="AB18" s="86">
        <f t="shared" si="12"/>
        <v>835743940</v>
      </c>
      <c r="AC18" s="104">
        <f t="shared" si="13"/>
        <v>0.8154052859524871</v>
      </c>
      <c r="AD18" s="85">
        <v>101253627</v>
      </c>
      <c r="AE18" s="86">
        <v>62706856</v>
      </c>
      <c r="AF18" s="86">
        <f t="shared" si="14"/>
        <v>163960483</v>
      </c>
      <c r="AG18" s="86">
        <v>836542991</v>
      </c>
      <c r="AH18" s="86">
        <v>926083000</v>
      </c>
      <c r="AI18" s="87">
        <v>803676466</v>
      </c>
      <c r="AJ18" s="124">
        <f t="shared" si="15"/>
        <v>0.8678233657242386</v>
      </c>
      <c r="AK18" s="125">
        <f t="shared" si="16"/>
        <v>-0.39630008286813845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344636000</v>
      </c>
      <c r="E19" s="86">
        <v>131615000</v>
      </c>
      <c r="F19" s="87">
        <f t="shared" si="0"/>
        <v>476251000</v>
      </c>
      <c r="G19" s="85">
        <v>344636000</v>
      </c>
      <c r="H19" s="86">
        <v>131615000</v>
      </c>
      <c r="I19" s="87">
        <f t="shared" si="1"/>
        <v>476251000</v>
      </c>
      <c r="J19" s="85">
        <v>135148638</v>
      </c>
      <c r="K19" s="86">
        <v>37570394</v>
      </c>
      <c r="L19" s="86">
        <f t="shared" si="2"/>
        <v>172719032</v>
      </c>
      <c r="M19" s="104">
        <f t="shared" si="3"/>
        <v>0.3626638726217898</v>
      </c>
      <c r="N19" s="85">
        <v>107345178</v>
      </c>
      <c r="O19" s="86">
        <v>12696151</v>
      </c>
      <c r="P19" s="86">
        <f t="shared" si="4"/>
        <v>120041329</v>
      </c>
      <c r="Q19" s="104">
        <f t="shared" si="5"/>
        <v>0.25205475474067246</v>
      </c>
      <c r="R19" s="85">
        <v>1584273</v>
      </c>
      <c r="S19" s="86">
        <v>0</v>
      </c>
      <c r="T19" s="86">
        <f t="shared" si="6"/>
        <v>1584273</v>
      </c>
      <c r="U19" s="104">
        <f t="shared" si="7"/>
        <v>0.0033265504954320306</v>
      </c>
      <c r="V19" s="85">
        <v>2926399</v>
      </c>
      <c r="W19" s="86">
        <v>0</v>
      </c>
      <c r="X19" s="86">
        <f t="shared" si="8"/>
        <v>2926399</v>
      </c>
      <c r="Y19" s="104">
        <f t="shared" si="9"/>
        <v>0.006144656914106217</v>
      </c>
      <c r="Z19" s="85">
        <f t="shared" si="10"/>
        <v>247004488</v>
      </c>
      <c r="AA19" s="86">
        <f t="shared" si="11"/>
        <v>50266545</v>
      </c>
      <c r="AB19" s="86">
        <f t="shared" si="12"/>
        <v>297271033</v>
      </c>
      <c r="AC19" s="104">
        <f t="shared" si="13"/>
        <v>0.6241898347720005</v>
      </c>
      <c r="AD19" s="85">
        <v>14078011</v>
      </c>
      <c r="AE19" s="86">
        <v>22083569</v>
      </c>
      <c r="AF19" s="86">
        <f t="shared" si="14"/>
        <v>36161580</v>
      </c>
      <c r="AG19" s="86">
        <v>374537000</v>
      </c>
      <c r="AH19" s="86">
        <v>381837000</v>
      </c>
      <c r="AI19" s="87">
        <v>330178974</v>
      </c>
      <c r="AJ19" s="124">
        <f t="shared" si="15"/>
        <v>0.8647118377737097</v>
      </c>
      <c r="AK19" s="125">
        <f t="shared" si="16"/>
        <v>-0.9190743601358127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901224124</v>
      </c>
      <c r="E20" s="86">
        <v>634432291</v>
      </c>
      <c r="F20" s="87">
        <f t="shared" si="0"/>
        <v>1535656415</v>
      </c>
      <c r="G20" s="85">
        <v>939930388</v>
      </c>
      <c r="H20" s="86">
        <v>634432291</v>
      </c>
      <c r="I20" s="87">
        <f t="shared" si="1"/>
        <v>1574362679</v>
      </c>
      <c r="J20" s="85">
        <v>73524797</v>
      </c>
      <c r="K20" s="86">
        <v>63633577</v>
      </c>
      <c r="L20" s="86">
        <f t="shared" si="2"/>
        <v>137158374</v>
      </c>
      <c r="M20" s="104">
        <f t="shared" si="3"/>
        <v>0.08931579529135754</v>
      </c>
      <c r="N20" s="85">
        <v>594798178</v>
      </c>
      <c r="O20" s="86">
        <v>172326683</v>
      </c>
      <c r="P20" s="86">
        <f t="shared" si="4"/>
        <v>767124861</v>
      </c>
      <c r="Q20" s="104">
        <f t="shared" si="5"/>
        <v>0.4995419896709122</v>
      </c>
      <c r="R20" s="85">
        <v>293733658</v>
      </c>
      <c r="S20" s="86">
        <v>14436495</v>
      </c>
      <c r="T20" s="86">
        <f t="shared" si="6"/>
        <v>308170153</v>
      </c>
      <c r="U20" s="104">
        <f t="shared" si="7"/>
        <v>0.19574279618705315</v>
      </c>
      <c r="V20" s="85">
        <v>100315129</v>
      </c>
      <c r="W20" s="86">
        <v>160692663</v>
      </c>
      <c r="X20" s="86">
        <f t="shared" si="8"/>
        <v>261007792</v>
      </c>
      <c r="Y20" s="104">
        <f t="shared" si="9"/>
        <v>0.1657863181600483</v>
      </c>
      <c r="Z20" s="85">
        <f t="shared" si="10"/>
        <v>1062371762</v>
      </c>
      <c r="AA20" s="86">
        <f t="shared" si="11"/>
        <v>411089418</v>
      </c>
      <c r="AB20" s="86">
        <f t="shared" si="12"/>
        <v>1473461180</v>
      </c>
      <c r="AC20" s="104">
        <f t="shared" si="13"/>
        <v>0.9359096221309753</v>
      </c>
      <c r="AD20" s="85">
        <v>57592754</v>
      </c>
      <c r="AE20" s="86">
        <v>38007806</v>
      </c>
      <c r="AF20" s="86">
        <f t="shared" si="14"/>
        <v>95600560</v>
      </c>
      <c r="AG20" s="86">
        <v>1580565858</v>
      </c>
      <c r="AH20" s="86">
        <v>1533793962</v>
      </c>
      <c r="AI20" s="87">
        <v>1055347852</v>
      </c>
      <c r="AJ20" s="124">
        <f t="shared" si="15"/>
        <v>0.6880636370636593</v>
      </c>
      <c r="AK20" s="125">
        <f t="shared" si="16"/>
        <v>1.7301910365378612</v>
      </c>
    </row>
    <row r="21" spans="1:37" ht="16.5">
      <c r="A21" s="65"/>
      <c r="B21" s="66" t="s">
        <v>377</v>
      </c>
      <c r="C21" s="67"/>
      <c r="D21" s="88">
        <f>SUM(D16:D20)</f>
        <v>3127958973</v>
      </c>
      <c r="E21" s="89">
        <f>SUM(E16:E20)</f>
        <v>1229322291</v>
      </c>
      <c r="F21" s="90">
        <f t="shared" si="0"/>
        <v>4357281264</v>
      </c>
      <c r="G21" s="88">
        <f>SUM(G16:G20)</f>
        <v>3135616107</v>
      </c>
      <c r="H21" s="89">
        <f>SUM(H16:H20)</f>
        <v>1213734291</v>
      </c>
      <c r="I21" s="90">
        <f t="shared" si="1"/>
        <v>4349350398</v>
      </c>
      <c r="J21" s="88">
        <f>SUM(J16:J20)</f>
        <v>735581499</v>
      </c>
      <c r="K21" s="89">
        <f>SUM(K16:K20)</f>
        <v>192895154</v>
      </c>
      <c r="L21" s="89">
        <f t="shared" si="2"/>
        <v>928476653</v>
      </c>
      <c r="M21" s="105">
        <f t="shared" si="3"/>
        <v>0.21308623353537087</v>
      </c>
      <c r="N21" s="88">
        <f>SUM(N16:N20)</f>
        <v>1040422267</v>
      </c>
      <c r="O21" s="89">
        <f>SUM(O16:O20)</f>
        <v>280419362</v>
      </c>
      <c r="P21" s="89">
        <f t="shared" si="4"/>
        <v>1320841629</v>
      </c>
      <c r="Q21" s="105">
        <f t="shared" si="5"/>
        <v>0.30313435120951143</v>
      </c>
      <c r="R21" s="88">
        <f>SUM(R16:R20)</f>
        <v>527804980</v>
      </c>
      <c r="S21" s="89">
        <f>SUM(S16:S20)</f>
        <v>113072622</v>
      </c>
      <c r="T21" s="89">
        <f t="shared" si="6"/>
        <v>640877602</v>
      </c>
      <c r="U21" s="105">
        <f t="shared" si="7"/>
        <v>0.14735018873041372</v>
      </c>
      <c r="V21" s="88">
        <f>SUM(V16:V20)</f>
        <v>281342861</v>
      </c>
      <c r="W21" s="89">
        <f>SUM(W16:W20)</f>
        <v>247171540</v>
      </c>
      <c r="X21" s="89">
        <f t="shared" si="8"/>
        <v>528514401</v>
      </c>
      <c r="Y21" s="105">
        <f t="shared" si="9"/>
        <v>0.12151570985014944</v>
      </c>
      <c r="Z21" s="88">
        <f t="shared" si="10"/>
        <v>2585151607</v>
      </c>
      <c r="AA21" s="89">
        <f t="shared" si="11"/>
        <v>833558678</v>
      </c>
      <c r="AB21" s="89">
        <f t="shared" si="12"/>
        <v>3418710285</v>
      </c>
      <c r="AC21" s="105">
        <f t="shared" si="13"/>
        <v>0.7860277908563209</v>
      </c>
      <c r="AD21" s="88">
        <f>SUM(AD16:AD20)</f>
        <v>294877188</v>
      </c>
      <c r="AE21" s="89">
        <f>SUM(AE16:AE20)</f>
        <v>205258797</v>
      </c>
      <c r="AF21" s="89">
        <f t="shared" si="14"/>
        <v>500135985</v>
      </c>
      <c r="AG21" s="89">
        <f>SUM(AG16:AG20)</f>
        <v>3990466849</v>
      </c>
      <c r="AH21" s="89">
        <f>SUM(AH16:AH20)</f>
        <v>4113160729</v>
      </c>
      <c r="AI21" s="90">
        <f>SUM(AI16:AI20)</f>
        <v>3161104791</v>
      </c>
      <c r="AJ21" s="126">
        <f t="shared" si="15"/>
        <v>0.7685342244742608</v>
      </c>
      <c r="AK21" s="127">
        <f t="shared" si="16"/>
        <v>0.0567414000414308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269152996</v>
      </c>
      <c r="E22" s="86">
        <v>69568500</v>
      </c>
      <c r="F22" s="87">
        <f t="shared" si="0"/>
        <v>338721496</v>
      </c>
      <c r="G22" s="85">
        <v>269152996</v>
      </c>
      <c r="H22" s="86">
        <v>66041024</v>
      </c>
      <c r="I22" s="87">
        <f t="shared" si="1"/>
        <v>335194020</v>
      </c>
      <c r="J22" s="85">
        <v>98070851</v>
      </c>
      <c r="K22" s="86">
        <v>4216129</v>
      </c>
      <c r="L22" s="86">
        <f t="shared" si="2"/>
        <v>102286980</v>
      </c>
      <c r="M22" s="104">
        <f t="shared" si="3"/>
        <v>0.3019795944689616</v>
      </c>
      <c r="N22" s="85">
        <v>56947835</v>
      </c>
      <c r="O22" s="86">
        <v>24156180</v>
      </c>
      <c r="P22" s="86">
        <f t="shared" si="4"/>
        <v>81104015</v>
      </c>
      <c r="Q22" s="104">
        <f t="shared" si="5"/>
        <v>0.23944159422347377</v>
      </c>
      <c r="R22" s="85">
        <v>50467299</v>
      </c>
      <c r="S22" s="86">
        <v>8290758</v>
      </c>
      <c r="T22" s="86">
        <f t="shared" si="6"/>
        <v>58758057</v>
      </c>
      <c r="U22" s="104">
        <f t="shared" si="7"/>
        <v>0.1752956601075401</v>
      </c>
      <c r="V22" s="85">
        <v>45686824</v>
      </c>
      <c r="W22" s="86">
        <v>2912517</v>
      </c>
      <c r="X22" s="86">
        <f t="shared" si="8"/>
        <v>48599341</v>
      </c>
      <c r="Y22" s="104">
        <f t="shared" si="9"/>
        <v>0.14498868744734766</v>
      </c>
      <c r="Z22" s="85">
        <f t="shared" si="10"/>
        <v>251172809</v>
      </c>
      <c r="AA22" s="86">
        <f t="shared" si="11"/>
        <v>39575584</v>
      </c>
      <c r="AB22" s="86">
        <f t="shared" si="12"/>
        <v>290748393</v>
      </c>
      <c r="AC22" s="104">
        <f t="shared" si="13"/>
        <v>0.8674032818365912</v>
      </c>
      <c r="AD22" s="85">
        <v>17948866</v>
      </c>
      <c r="AE22" s="86">
        <v>22013315</v>
      </c>
      <c r="AF22" s="86">
        <f t="shared" si="14"/>
        <v>39962181</v>
      </c>
      <c r="AG22" s="86">
        <v>287670293</v>
      </c>
      <c r="AH22" s="86">
        <v>347613243</v>
      </c>
      <c r="AI22" s="87">
        <v>312057522</v>
      </c>
      <c r="AJ22" s="124">
        <f t="shared" si="15"/>
        <v>0.8977147110589224</v>
      </c>
      <c r="AK22" s="125">
        <f t="shared" si="16"/>
        <v>0.21613334867784117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171964781</v>
      </c>
      <c r="E23" s="86">
        <v>47527108</v>
      </c>
      <c r="F23" s="87">
        <f t="shared" si="0"/>
        <v>219491889</v>
      </c>
      <c r="G23" s="85">
        <v>193846705</v>
      </c>
      <c r="H23" s="86">
        <v>64055524</v>
      </c>
      <c r="I23" s="87">
        <f t="shared" si="1"/>
        <v>257902229</v>
      </c>
      <c r="J23" s="85">
        <v>60124449</v>
      </c>
      <c r="K23" s="86">
        <v>279688</v>
      </c>
      <c r="L23" s="86">
        <f t="shared" si="2"/>
        <v>60404137</v>
      </c>
      <c r="M23" s="104">
        <f t="shared" si="3"/>
        <v>0.2751998594353525</v>
      </c>
      <c r="N23" s="85">
        <v>29651292</v>
      </c>
      <c r="O23" s="86">
        <v>15809175</v>
      </c>
      <c r="P23" s="86">
        <f t="shared" si="4"/>
        <v>45460467</v>
      </c>
      <c r="Q23" s="104">
        <f t="shared" si="5"/>
        <v>0.20711684248159165</v>
      </c>
      <c r="R23" s="85">
        <v>58338054</v>
      </c>
      <c r="S23" s="86">
        <v>16874602</v>
      </c>
      <c r="T23" s="86">
        <f t="shared" si="6"/>
        <v>75212656</v>
      </c>
      <c r="U23" s="104">
        <f t="shared" si="7"/>
        <v>0.2916324387409618</v>
      </c>
      <c r="V23" s="85">
        <v>70151812</v>
      </c>
      <c r="W23" s="86">
        <v>7372791</v>
      </c>
      <c r="X23" s="86">
        <f t="shared" si="8"/>
        <v>77524603</v>
      </c>
      <c r="Y23" s="104">
        <f t="shared" si="9"/>
        <v>0.3005968707622143</v>
      </c>
      <c r="Z23" s="85">
        <f t="shared" si="10"/>
        <v>218265607</v>
      </c>
      <c r="AA23" s="86">
        <f t="shared" si="11"/>
        <v>40336256</v>
      </c>
      <c r="AB23" s="86">
        <f t="shared" si="12"/>
        <v>258601863</v>
      </c>
      <c r="AC23" s="104">
        <f t="shared" si="13"/>
        <v>1.002712787720807</v>
      </c>
      <c r="AD23" s="85">
        <v>7395981</v>
      </c>
      <c r="AE23" s="86">
        <v>14140273</v>
      </c>
      <c r="AF23" s="86">
        <f t="shared" si="14"/>
        <v>21536254</v>
      </c>
      <c r="AG23" s="86">
        <v>253535347</v>
      </c>
      <c r="AH23" s="86">
        <v>295018507</v>
      </c>
      <c r="AI23" s="87">
        <v>220468121</v>
      </c>
      <c r="AJ23" s="124">
        <f t="shared" si="15"/>
        <v>0.7473026802349048</v>
      </c>
      <c r="AK23" s="125">
        <f t="shared" si="16"/>
        <v>2.5997255140100037</v>
      </c>
    </row>
    <row r="24" spans="1:37" ht="12.75">
      <c r="A24" s="62" t="s">
        <v>98</v>
      </c>
      <c r="B24" s="63" t="s">
        <v>84</v>
      </c>
      <c r="C24" s="64" t="s">
        <v>85</v>
      </c>
      <c r="D24" s="85">
        <v>3292262001</v>
      </c>
      <c r="E24" s="86">
        <v>1230118000</v>
      </c>
      <c r="F24" s="87">
        <f t="shared" si="0"/>
        <v>4522380001</v>
      </c>
      <c r="G24" s="85">
        <v>3351706672</v>
      </c>
      <c r="H24" s="86">
        <v>1231379000</v>
      </c>
      <c r="I24" s="87">
        <f t="shared" si="1"/>
        <v>4583085672</v>
      </c>
      <c r="J24" s="85">
        <v>729767170</v>
      </c>
      <c r="K24" s="86">
        <v>206746265</v>
      </c>
      <c r="L24" s="86">
        <f t="shared" si="2"/>
        <v>936513435</v>
      </c>
      <c r="M24" s="104">
        <f t="shared" si="3"/>
        <v>0.20708419787654195</v>
      </c>
      <c r="N24" s="85">
        <v>710399720</v>
      </c>
      <c r="O24" s="86">
        <v>224552477</v>
      </c>
      <c r="P24" s="86">
        <f t="shared" si="4"/>
        <v>934952197</v>
      </c>
      <c r="Q24" s="104">
        <f t="shared" si="5"/>
        <v>0.20673897301714164</v>
      </c>
      <c r="R24" s="85">
        <v>679090514</v>
      </c>
      <c r="S24" s="86">
        <v>236665658</v>
      </c>
      <c r="T24" s="86">
        <f t="shared" si="6"/>
        <v>915756172</v>
      </c>
      <c r="U24" s="104">
        <f t="shared" si="7"/>
        <v>0.19981214350731866</v>
      </c>
      <c r="V24" s="85">
        <v>754843361</v>
      </c>
      <c r="W24" s="86">
        <v>293985343</v>
      </c>
      <c r="X24" s="86">
        <f t="shared" si="8"/>
        <v>1048828704</v>
      </c>
      <c r="Y24" s="104">
        <f t="shared" si="9"/>
        <v>0.22884771943228907</v>
      </c>
      <c r="Z24" s="85">
        <f t="shared" si="10"/>
        <v>2874100765</v>
      </c>
      <c r="AA24" s="86">
        <f t="shared" si="11"/>
        <v>961949743</v>
      </c>
      <c r="AB24" s="86">
        <f t="shared" si="12"/>
        <v>3836050508</v>
      </c>
      <c r="AC24" s="104">
        <f t="shared" si="13"/>
        <v>0.8370017020270967</v>
      </c>
      <c r="AD24" s="85">
        <v>662975969</v>
      </c>
      <c r="AE24" s="86">
        <v>453483548</v>
      </c>
      <c r="AF24" s="86">
        <f t="shared" si="14"/>
        <v>1116459517</v>
      </c>
      <c r="AG24" s="86">
        <v>3914791997</v>
      </c>
      <c r="AH24" s="86">
        <v>3931179102</v>
      </c>
      <c r="AI24" s="87">
        <v>3475335173</v>
      </c>
      <c r="AJ24" s="124">
        <f t="shared" si="15"/>
        <v>0.88404396819059</v>
      </c>
      <c r="AK24" s="125">
        <f t="shared" si="16"/>
        <v>-0.06057614447295723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480490994</v>
      </c>
      <c r="E25" s="86">
        <v>219628474</v>
      </c>
      <c r="F25" s="87">
        <f t="shared" si="0"/>
        <v>700119468</v>
      </c>
      <c r="G25" s="85">
        <v>511045614</v>
      </c>
      <c r="H25" s="86">
        <v>201570735</v>
      </c>
      <c r="I25" s="87">
        <f t="shared" si="1"/>
        <v>712616349</v>
      </c>
      <c r="J25" s="85">
        <v>121390696</v>
      </c>
      <c r="K25" s="86">
        <v>2844357</v>
      </c>
      <c r="L25" s="86">
        <f t="shared" si="2"/>
        <v>124235053</v>
      </c>
      <c r="M25" s="104">
        <f t="shared" si="3"/>
        <v>0.17744836228436373</v>
      </c>
      <c r="N25" s="85">
        <v>82047931</v>
      </c>
      <c r="O25" s="86">
        <v>14671971</v>
      </c>
      <c r="P25" s="86">
        <f t="shared" si="4"/>
        <v>96719902</v>
      </c>
      <c r="Q25" s="104">
        <f t="shared" si="5"/>
        <v>0.13814771109892918</v>
      </c>
      <c r="R25" s="85">
        <v>55893947</v>
      </c>
      <c r="S25" s="86">
        <v>31209711</v>
      </c>
      <c r="T25" s="86">
        <f t="shared" si="6"/>
        <v>87103658</v>
      </c>
      <c r="U25" s="104">
        <f t="shared" si="7"/>
        <v>0.12223078816845949</v>
      </c>
      <c r="V25" s="85">
        <v>36793179</v>
      </c>
      <c r="W25" s="86">
        <v>36152058</v>
      </c>
      <c r="X25" s="86">
        <f t="shared" si="8"/>
        <v>72945237</v>
      </c>
      <c r="Y25" s="104">
        <f t="shared" si="9"/>
        <v>0.10236256451646467</v>
      </c>
      <c r="Z25" s="85">
        <f t="shared" si="10"/>
        <v>296125753</v>
      </c>
      <c r="AA25" s="86">
        <f t="shared" si="11"/>
        <v>84878097</v>
      </c>
      <c r="AB25" s="86">
        <f t="shared" si="12"/>
        <v>381003850</v>
      </c>
      <c r="AC25" s="104">
        <f t="shared" si="13"/>
        <v>0.534654938151019</v>
      </c>
      <c r="AD25" s="85">
        <v>34406285</v>
      </c>
      <c r="AE25" s="86">
        <v>17764539</v>
      </c>
      <c r="AF25" s="86">
        <f t="shared" si="14"/>
        <v>52170824</v>
      </c>
      <c r="AG25" s="86">
        <v>538928431</v>
      </c>
      <c r="AH25" s="86">
        <v>580110415</v>
      </c>
      <c r="AI25" s="87">
        <v>418716885</v>
      </c>
      <c r="AJ25" s="124">
        <f t="shared" si="15"/>
        <v>0.7217882564649352</v>
      </c>
      <c r="AK25" s="125">
        <f t="shared" si="16"/>
        <v>0.39819982525098707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704040000</v>
      </c>
      <c r="E26" s="86">
        <v>237974000</v>
      </c>
      <c r="F26" s="87">
        <f t="shared" si="0"/>
        <v>942014000</v>
      </c>
      <c r="G26" s="85">
        <v>739441000</v>
      </c>
      <c r="H26" s="86">
        <v>296529000</v>
      </c>
      <c r="I26" s="87">
        <f t="shared" si="1"/>
        <v>1035970000</v>
      </c>
      <c r="J26" s="85">
        <v>238223249</v>
      </c>
      <c r="K26" s="86">
        <v>16300900</v>
      </c>
      <c r="L26" s="86">
        <f t="shared" si="2"/>
        <v>254524149</v>
      </c>
      <c r="M26" s="104">
        <f t="shared" si="3"/>
        <v>0.27019147167664176</v>
      </c>
      <c r="N26" s="85">
        <v>204656746</v>
      </c>
      <c r="O26" s="86">
        <v>43458265</v>
      </c>
      <c r="P26" s="86">
        <f t="shared" si="4"/>
        <v>248115011</v>
      </c>
      <c r="Q26" s="104">
        <f t="shared" si="5"/>
        <v>0.26338781695388813</v>
      </c>
      <c r="R26" s="85">
        <v>187041372</v>
      </c>
      <c r="S26" s="86">
        <v>55617545</v>
      </c>
      <c r="T26" s="86">
        <f t="shared" si="6"/>
        <v>242658917</v>
      </c>
      <c r="U26" s="104">
        <f t="shared" si="7"/>
        <v>0.23423353668542526</v>
      </c>
      <c r="V26" s="85">
        <v>75485135</v>
      </c>
      <c r="W26" s="86">
        <v>107162731</v>
      </c>
      <c r="X26" s="86">
        <f t="shared" si="8"/>
        <v>182647866</v>
      </c>
      <c r="Y26" s="104">
        <f t="shared" si="9"/>
        <v>0.1763061343475197</v>
      </c>
      <c r="Z26" s="85">
        <f t="shared" si="10"/>
        <v>705406502</v>
      </c>
      <c r="AA26" s="86">
        <f t="shared" si="11"/>
        <v>222539441</v>
      </c>
      <c r="AB26" s="86">
        <f t="shared" si="12"/>
        <v>927945943</v>
      </c>
      <c r="AC26" s="104">
        <f t="shared" si="13"/>
        <v>0.8957266552120235</v>
      </c>
      <c r="AD26" s="85">
        <v>63052525</v>
      </c>
      <c r="AE26" s="86">
        <v>151567955</v>
      </c>
      <c r="AF26" s="86">
        <f t="shared" si="14"/>
        <v>214620480</v>
      </c>
      <c r="AG26" s="86">
        <v>958139000</v>
      </c>
      <c r="AH26" s="86">
        <v>1020122535</v>
      </c>
      <c r="AI26" s="87">
        <v>927265170</v>
      </c>
      <c r="AJ26" s="124">
        <f t="shared" si="15"/>
        <v>0.9089743027782442</v>
      </c>
      <c r="AK26" s="125">
        <f t="shared" si="16"/>
        <v>-0.14897280073178476</v>
      </c>
    </row>
    <row r="27" spans="1:37" ht="16.5">
      <c r="A27" s="65"/>
      <c r="B27" s="66" t="s">
        <v>386</v>
      </c>
      <c r="C27" s="67"/>
      <c r="D27" s="88">
        <f>SUM(D22:D26)</f>
        <v>4917910772</v>
      </c>
      <c r="E27" s="89">
        <f>SUM(E22:E26)</f>
        <v>1804816082</v>
      </c>
      <c r="F27" s="90">
        <f t="shared" si="0"/>
        <v>6722726854</v>
      </c>
      <c r="G27" s="88">
        <f>SUM(G22:G26)</f>
        <v>5065192987</v>
      </c>
      <c r="H27" s="89">
        <f>SUM(H22:H26)</f>
        <v>1859575283</v>
      </c>
      <c r="I27" s="90">
        <f t="shared" si="1"/>
        <v>6924768270</v>
      </c>
      <c r="J27" s="88">
        <f>SUM(J22:J26)</f>
        <v>1247576415</v>
      </c>
      <c r="K27" s="89">
        <f>SUM(K22:K26)</f>
        <v>230387339</v>
      </c>
      <c r="L27" s="89">
        <f t="shared" si="2"/>
        <v>1477963754</v>
      </c>
      <c r="M27" s="105">
        <f t="shared" si="3"/>
        <v>0.21984587297647182</v>
      </c>
      <c r="N27" s="88">
        <f>SUM(N22:N26)</f>
        <v>1083703524</v>
      </c>
      <c r="O27" s="89">
        <f>SUM(O22:O26)</f>
        <v>322648068</v>
      </c>
      <c r="P27" s="89">
        <f t="shared" si="4"/>
        <v>1406351592</v>
      </c>
      <c r="Q27" s="105">
        <f t="shared" si="5"/>
        <v>0.2091936237396326</v>
      </c>
      <c r="R27" s="88">
        <f>SUM(R22:R26)</f>
        <v>1030831186</v>
      </c>
      <c r="S27" s="89">
        <f>SUM(S22:S26)</f>
        <v>348658274</v>
      </c>
      <c r="T27" s="89">
        <f t="shared" si="6"/>
        <v>1379489460</v>
      </c>
      <c r="U27" s="105">
        <f t="shared" si="7"/>
        <v>0.19921092030997306</v>
      </c>
      <c r="V27" s="88">
        <f>SUM(V22:V26)</f>
        <v>982960311</v>
      </c>
      <c r="W27" s="89">
        <f>SUM(W22:W26)</f>
        <v>447585440</v>
      </c>
      <c r="X27" s="89">
        <f t="shared" si="8"/>
        <v>1430545751</v>
      </c>
      <c r="Y27" s="105">
        <f t="shared" si="9"/>
        <v>0.20658391663407966</v>
      </c>
      <c r="Z27" s="88">
        <f t="shared" si="10"/>
        <v>4345071436</v>
      </c>
      <c r="AA27" s="89">
        <f t="shared" si="11"/>
        <v>1349279121</v>
      </c>
      <c r="AB27" s="89">
        <f t="shared" si="12"/>
        <v>5694350557</v>
      </c>
      <c r="AC27" s="105">
        <f t="shared" si="13"/>
        <v>0.8223164061199697</v>
      </c>
      <c r="AD27" s="88">
        <f>SUM(AD22:AD26)</f>
        <v>785779626</v>
      </c>
      <c r="AE27" s="89">
        <f>SUM(AE22:AE26)</f>
        <v>658969630</v>
      </c>
      <c r="AF27" s="89">
        <f t="shared" si="14"/>
        <v>1444749256</v>
      </c>
      <c r="AG27" s="89">
        <f>SUM(AG22:AG26)</f>
        <v>5953065068</v>
      </c>
      <c r="AH27" s="89">
        <f>SUM(AH22:AH26)</f>
        <v>6174043802</v>
      </c>
      <c r="AI27" s="90">
        <f>SUM(AI22:AI26)</f>
        <v>5353842871</v>
      </c>
      <c r="AJ27" s="126">
        <f t="shared" si="15"/>
        <v>0.8671533670146125</v>
      </c>
      <c r="AK27" s="127">
        <f t="shared" si="16"/>
        <v>-0.0098311211727663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284086571</v>
      </c>
      <c r="E28" s="86">
        <v>114676972</v>
      </c>
      <c r="F28" s="87">
        <f t="shared" si="0"/>
        <v>398763543</v>
      </c>
      <c r="G28" s="85">
        <v>290611291</v>
      </c>
      <c r="H28" s="86">
        <v>45067986</v>
      </c>
      <c r="I28" s="87">
        <f t="shared" si="1"/>
        <v>335679277</v>
      </c>
      <c r="J28" s="85">
        <v>74546183</v>
      </c>
      <c r="K28" s="86">
        <v>0</v>
      </c>
      <c r="L28" s="86">
        <f t="shared" si="2"/>
        <v>74546183</v>
      </c>
      <c r="M28" s="104">
        <f t="shared" si="3"/>
        <v>0.1869433259599662</v>
      </c>
      <c r="N28" s="85">
        <v>58131180</v>
      </c>
      <c r="O28" s="86">
        <v>0</v>
      </c>
      <c r="P28" s="86">
        <f t="shared" si="4"/>
        <v>58131180</v>
      </c>
      <c r="Q28" s="104">
        <f t="shared" si="5"/>
        <v>0.1457785723405512</v>
      </c>
      <c r="R28" s="85">
        <v>53026197</v>
      </c>
      <c r="S28" s="86">
        <v>0</v>
      </c>
      <c r="T28" s="86">
        <f t="shared" si="6"/>
        <v>53026197</v>
      </c>
      <c r="U28" s="104">
        <f t="shared" si="7"/>
        <v>0.15796684702702096</v>
      </c>
      <c r="V28" s="85">
        <v>26256248</v>
      </c>
      <c r="W28" s="86">
        <v>0</v>
      </c>
      <c r="X28" s="86">
        <f t="shared" si="8"/>
        <v>26256248</v>
      </c>
      <c r="Y28" s="104">
        <f t="shared" si="9"/>
        <v>0.07821825712523803</v>
      </c>
      <c r="Z28" s="85">
        <f t="shared" si="10"/>
        <v>211959808</v>
      </c>
      <c r="AA28" s="86">
        <f t="shared" si="11"/>
        <v>0</v>
      </c>
      <c r="AB28" s="86">
        <f t="shared" si="12"/>
        <v>211959808</v>
      </c>
      <c r="AC28" s="104">
        <f t="shared" si="13"/>
        <v>0.6314354877498143</v>
      </c>
      <c r="AD28" s="85">
        <v>48203641</v>
      </c>
      <c r="AE28" s="86">
        <v>0</v>
      </c>
      <c r="AF28" s="86">
        <f t="shared" si="14"/>
        <v>48203641</v>
      </c>
      <c r="AG28" s="86">
        <v>389135143</v>
      </c>
      <c r="AH28" s="86">
        <v>302582966</v>
      </c>
      <c r="AI28" s="87">
        <v>269325604</v>
      </c>
      <c r="AJ28" s="124">
        <f t="shared" si="15"/>
        <v>0.8900884526328557</v>
      </c>
      <c r="AK28" s="125">
        <f t="shared" si="16"/>
        <v>-0.45530571020558386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461533002</v>
      </c>
      <c r="E29" s="86">
        <v>106452000</v>
      </c>
      <c r="F29" s="87">
        <f t="shared" si="0"/>
        <v>567985002</v>
      </c>
      <c r="G29" s="85">
        <v>453538000</v>
      </c>
      <c r="H29" s="86">
        <v>133958000</v>
      </c>
      <c r="I29" s="87">
        <f t="shared" si="1"/>
        <v>587496000</v>
      </c>
      <c r="J29" s="85">
        <v>116092328</v>
      </c>
      <c r="K29" s="86">
        <v>24425362</v>
      </c>
      <c r="L29" s="86">
        <f t="shared" si="2"/>
        <v>140517690</v>
      </c>
      <c r="M29" s="104">
        <f t="shared" si="3"/>
        <v>0.2473968317916958</v>
      </c>
      <c r="N29" s="85">
        <v>114975184</v>
      </c>
      <c r="O29" s="86">
        <v>41903251</v>
      </c>
      <c r="P29" s="86">
        <f t="shared" si="4"/>
        <v>156878435</v>
      </c>
      <c r="Q29" s="104">
        <f t="shared" si="5"/>
        <v>0.27620172090389106</v>
      </c>
      <c r="R29" s="85">
        <v>99254297</v>
      </c>
      <c r="S29" s="86">
        <v>12690311</v>
      </c>
      <c r="T29" s="86">
        <f t="shared" si="6"/>
        <v>111944608</v>
      </c>
      <c r="U29" s="104">
        <f t="shared" si="7"/>
        <v>0.19054531094679794</v>
      </c>
      <c r="V29" s="85">
        <v>61273901</v>
      </c>
      <c r="W29" s="86">
        <v>22180140</v>
      </c>
      <c r="X29" s="86">
        <f t="shared" si="8"/>
        <v>83454041</v>
      </c>
      <c r="Y29" s="104">
        <f t="shared" si="9"/>
        <v>0.14205039864101202</v>
      </c>
      <c r="Z29" s="85">
        <f t="shared" si="10"/>
        <v>391595710</v>
      </c>
      <c r="AA29" s="86">
        <f t="shared" si="11"/>
        <v>101199064</v>
      </c>
      <c r="AB29" s="86">
        <f t="shared" si="12"/>
        <v>492794774</v>
      </c>
      <c r="AC29" s="104">
        <f t="shared" si="13"/>
        <v>0.8388053263341367</v>
      </c>
      <c r="AD29" s="85">
        <v>0</v>
      </c>
      <c r="AE29" s="86">
        <v>33832637</v>
      </c>
      <c r="AF29" s="86">
        <f t="shared" si="14"/>
        <v>33832637</v>
      </c>
      <c r="AG29" s="86">
        <v>478309906</v>
      </c>
      <c r="AH29" s="86">
        <v>587341522</v>
      </c>
      <c r="AI29" s="87">
        <v>151298498</v>
      </c>
      <c r="AJ29" s="124">
        <f t="shared" si="15"/>
        <v>0.25759884553164625</v>
      </c>
      <c r="AK29" s="125">
        <f t="shared" si="16"/>
        <v>1.4666726687606406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395349577</v>
      </c>
      <c r="E30" s="86">
        <v>85238800</v>
      </c>
      <c r="F30" s="87">
        <f t="shared" si="0"/>
        <v>480588377</v>
      </c>
      <c r="G30" s="85">
        <v>394276636</v>
      </c>
      <c r="H30" s="86">
        <v>84988799</v>
      </c>
      <c r="I30" s="87">
        <f t="shared" si="1"/>
        <v>479265435</v>
      </c>
      <c r="J30" s="85">
        <v>87713666</v>
      </c>
      <c r="K30" s="86">
        <v>3109391</v>
      </c>
      <c r="L30" s="86">
        <f t="shared" si="2"/>
        <v>90823057</v>
      </c>
      <c r="M30" s="104">
        <f t="shared" si="3"/>
        <v>0.18898304941736033</v>
      </c>
      <c r="N30" s="85">
        <v>55667292</v>
      </c>
      <c r="O30" s="86">
        <v>2843639</v>
      </c>
      <c r="P30" s="86">
        <f t="shared" si="4"/>
        <v>58510931</v>
      </c>
      <c r="Q30" s="104">
        <f t="shared" si="5"/>
        <v>0.12174853533754937</v>
      </c>
      <c r="R30" s="85">
        <v>32449407</v>
      </c>
      <c r="S30" s="86">
        <v>21799267</v>
      </c>
      <c r="T30" s="86">
        <f t="shared" si="6"/>
        <v>54248674</v>
      </c>
      <c r="U30" s="104">
        <f t="shared" si="7"/>
        <v>0.11319129242024308</v>
      </c>
      <c r="V30" s="85">
        <v>11714249</v>
      </c>
      <c r="W30" s="86">
        <v>6923175</v>
      </c>
      <c r="X30" s="86">
        <f t="shared" si="8"/>
        <v>18637424</v>
      </c>
      <c r="Y30" s="104">
        <f t="shared" si="9"/>
        <v>0.03888747787538653</v>
      </c>
      <c r="Z30" s="85">
        <f t="shared" si="10"/>
        <v>187544614</v>
      </c>
      <c r="AA30" s="86">
        <f t="shared" si="11"/>
        <v>34675472</v>
      </c>
      <c r="AB30" s="86">
        <f t="shared" si="12"/>
        <v>222220086</v>
      </c>
      <c r="AC30" s="104">
        <f t="shared" si="13"/>
        <v>0.46366808405450727</v>
      </c>
      <c r="AD30" s="85">
        <v>67909371</v>
      </c>
      <c r="AE30" s="86">
        <v>16663633</v>
      </c>
      <c r="AF30" s="86">
        <f t="shared" si="14"/>
        <v>84573004</v>
      </c>
      <c r="AG30" s="86">
        <v>458786685</v>
      </c>
      <c r="AH30" s="86">
        <v>453887185</v>
      </c>
      <c r="AI30" s="87">
        <v>350070258</v>
      </c>
      <c r="AJ30" s="124">
        <f t="shared" si="15"/>
        <v>0.7712715176129064</v>
      </c>
      <c r="AK30" s="125">
        <f t="shared" si="16"/>
        <v>-0.7796291592054599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885064353</v>
      </c>
      <c r="E31" s="86">
        <v>486147170</v>
      </c>
      <c r="F31" s="87">
        <f t="shared" si="0"/>
        <v>1371211523</v>
      </c>
      <c r="G31" s="85">
        <v>862008009</v>
      </c>
      <c r="H31" s="86">
        <v>409229036</v>
      </c>
      <c r="I31" s="87">
        <f t="shared" si="1"/>
        <v>1271237045</v>
      </c>
      <c r="J31" s="85">
        <v>34328074</v>
      </c>
      <c r="K31" s="86">
        <v>69744930</v>
      </c>
      <c r="L31" s="86">
        <f t="shared" si="2"/>
        <v>104073004</v>
      </c>
      <c r="M31" s="104">
        <f t="shared" si="3"/>
        <v>0.07589857746549873</v>
      </c>
      <c r="N31" s="85">
        <v>187743067</v>
      </c>
      <c r="O31" s="86">
        <v>98172413</v>
      </c>
      <c r="P31" s="86">
        <f t="shared" si="4"/>
        <v>285915480</v>
      </c>
      <c r="Q31" s="104">
        <f t="shared" si="5"/>
        <v>0.20851303770731222</v>
      </c>
      <c r="R31" s="85">
        <v>296958282</v>
      </c>
      <c r="S31" s="86">
        <v>48971698</v>
      </c>
      <c r="T31" s="86">
        <f t="shared" si="6"/>
        <v>345929980</v>
      </c>
      <c r="U31" s="104">
        <f t="shared" si="7"/>
        <v>0.27212075148423637</v>
      </c>
      <c r="V31" s="85">
        <v>98981216</v>
      </c>
      <c r="W31" s="86">
        <v>84805133</v>
      </c>
      <c r="X31" s="86">
        <f t="shared" si="8"/>
        <v>183786349</v>
      </c>
      <c r="Y31" s="104">
        <f t="shared" si="9"/>
        <v>0.14457283928506032</v>
      </c>
      <c r="Z31" s="85">
        <f t="shared" si="10"/>
        <v>618010639</v>
      </c>
      <c r="AA31" s="86">
        <f t="shared" si="11"/>
        <v>301694174</v>
      </c>
      <c r="AB31" s="86">
        <f t="shared" si="12"/>
        <v>919704813</v>
      </c>
      <c r="AC31" s="104">
        <f t="shared" si="13"/>
        <v>0.7234723190433772</v>
      </c>
      <c r="AD31" s="85">
        <v>116738751</v>
      </c>
      <c r="AE31" s="86">
        <v>88579235</v>
      </c>
      <c r="AF31" s="86">
        <f t="shared" si="14"/>
        <v>205317986</v>
      </c>
      <c r="AG31" s="86">
        <v>1258263107</v>
      </c>
      <c r="AH31" s="86">
        <v>1380699409</v>
      </c>
      <c r="AI31" s="87">
        <v>1359975148</v>
      </c>
      <c r="AJ31" s="124">
        <f t="shared" si="15"/>
        <v>0.9849900268915086</v>
      </c>
      <c r="AK31" s="125">
        <f t="shared" si="16"/>
        <v>-0.10486970683610741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462036513</v>
      </c>
      <c r="E32" s="86">
        <v>125230500</v>
      </c>
      <c r="F32" s="87">
        <f t="shared" si="0"/>
        <v>587267013</v>
      </c>
      <c r="G32" s="85">
        <v>462036513</v>
      </c>
      <c r="H32" s="86">
        <v>125230500</v>
      </c>
      <c r="I32" s="87">
        <f t="shared" si="1"/>
        <v>587267013</v>
      </c>
      <c r="J32" s="85">
        <v>124721793</v>
      </c>
      <c r="K32" s="86">
        <v>7754106</v>
      </c>
      <c r="L32" s="86">
        <f t="shared" si="2"/>
        <v>132475899</v>
      </c>
      <c r="M32" s="104">
        <f t="shared" si="3"/>
        <v>0.22558035113067043</v>
      </c>
      <c r="N32" s="85">
        <v>100977897</v>
      </c>
      <c r="O32" s="86">
        <v>5982609</v>
      </c>
      <c r="P32" s="86">
        <f t="shared" si="4"/>
        <v>106960506</v>
      </c>
      <c r="Q32" s="104">
        <f t="shared" si="5"/>
        <v>0.1821326647543202</v>
      </c>
      <c r="R32" s="85">
        <v>102612723</v>
      </c>
      <c r="S32" s="86">
        <v>13014786</v>
      </c>
      <c r="T32" s="86">
        <f t="shared" si="6"/>
        <v>115627509</v>
      </c>
      <c r="U32" s="104">
        <f t="shared" si="7"/>
        <v>0.19689086299829342</v>
      </c>
      <c r="V32" s="85">
        <v>88321021</v>
      </c>
      <c r="W32" s="86">
        <v>15684217</v>
      </c>
      <c r="X32" s="86">
        <f t="shared" si="8"/>
        <v>104005238</v>
      </c>
      <c r="Y32" s="104">
        <f t="shared" si="9"/>
        <v>0.17710042569682014</v>
      </c>
      <c r="Z32" s="85">
        <f t="shared" si="10"/>
        <v>416633434</v>
      </c>
      <c r="AA32" s="86">
        <f t="shared" si="11"/>
        <v>42435718</v>
      </c>
      <c r="AB32" s="86">
        <f t="shared" si="12"/>
        <v>459069152</v>
      </c>
      <c r="AC32" s="104">
        <f t="shared" si="13"/>
        <v>0.7817043045801042</v>
      </c>
      <c r="AD32" s="85">
        <v>103083387</v>
      </c>
      <c r="AE32" s="86">
        <v>38433892</v>
      </c>
      <c r="AF32" s="86">
        <f t="shared" si="14"/>
        <v>141517279</v>
      </c>
      <c r="AG32" s="86">
        <v>550948315</v>
      </c>
      <c r="AH32" s="86">
        <v>505154732</v>
      </c>
      <c r="AI32" s="87">
        <v>456277287</v>
      </c>
      <c r="AJ32" s="124">
        <f t="shared" si="15"/>
        <v>0.903242626657212</v>
      </c>
      <c r="AK32" s="125">
        <f t="shared" si="16"/>
        <v>-0.26507039469010707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133180868</v>
      </c>
      <c r="E33" s="86">
        <v>300000</v>
      </c>
      <c r="F33" s="87">
        <f t="shared" si="0"/>
        <v>133480868</v>
      </c>
      <c r="G33" s="85">
        <v>135180805</v>
      </c>
      <c r="H33" s="86">
        <v>1100000</v>
      </c>
      <c r="I33" s="87">
        <f t="shared" si="1"/>
        <v>136280805</v>
      </c>
      <c r="J33" s="85">
        <v>52099102</v>
      </c>
      <c r="K33" s="86">
        <v>0</v>
      </c>
      <c r="L33" s="86">
        <f t="shared" si="2"/>
        <v>52099102</v>
      </c>
      <c r="M33" s="104">
        <f t="shared" si="3"/>
        <v>0.39031138155319756</v>
      </c>
      <c r="N33" s="85">
        <v>38240417</v>
      </c>
      <c r="O33" s="86">
        <v>0</v>
      </c>
      <c r="P33" s="86">
        <f t="shared" si="4"/>
        <v>38240417</v>
      </c>
      <c r="Q33" s="104">
        <f t="shared" si="5"/>
        <v>0.28648612773480014</v>
      </c>
      <c r="R33" s="85">
        <v>32094642</v>
      </c>
      <c r="S33" s="86">
        <v>0</v>
      </c>
      <c r="T33" s="86">
        <f t="shared" si="6"/>
        <v>32094642</v>
      </c>
      <c r="U33" s="104">
        <f t="shared" si="7"/>
        <v>0.23550376004896653</v>
      </c>
      <c r="V33" s="85">
        <v>5066857</v>
      </c>
      <c r="W33" s="86">
        <v>0</v>
      </c>
      <c r="X33" s="86">
        <f t="shared" si="8"/>
        <v>5066857</v>
      </c>
      <c r="Y33" s="104">
        <f t="shared" si="9"/>
        <v>0.03717953529845967</v>
      </c>
      <c r="Z33" s="85">
        <f t="shared" si="10"/>
        <v>127501018</v>
      </c>
      <c r="AA33" s="86">
        <f t="shared" si="11"/>
        <v>0</v>
      </c>
      <c r="AB33" s="86">
        <f t="shared" si="12"/>
        <v>127501018</v>
      </c>
      <c r="AC33" s="104">
        <f t="shared" si="13"/>
        <v>0.935575762118517</v>
      </c>
      <c r="AD33" s="85">
        <v>6336016</v>
      </c>
      <c r="AE33" s="86">
        <v>0</v>
      </c>
      <c r="AF33" s="86">
        <f t="shared" si="14"/>
        <v>6336016</v>
      </c>
      <c r="AG33" s="86">
        <v>130320900</v>
      </c>
      <c r="AH33" s="86">
        <v>159034900</v>
      </c>
      <c r="AI33" s="87">
        <v>145023383</v>
      </c>
      <c r="AJ33" s="124">
        <f t="shared" si="15"/>
        <v>0.9118965899937687</v>
      </c>
      <c r="AK33" s="125">
        <f t="shared" si="16"/>
        <v>-0.20030867977606115</v>
      </c>
    </row>
    <row r="34" spans="1:37" ht="16.5">
      <c r="A34" s="65"/>
      <c r="B34" s="66" t="s">
        <v>399</v>
      </c>
      <c r="C34" s="67"/>
      <c r="D34" s="88">
        <f>SUM(D28:D33)</f>
        <v>2621250884</v>
      </c>
      <c r="E34" s="89">
        <f>SUM(E28:E33)</f>
        <v>918045442</v>
      </c>
      <c r="F34" s="90">
        <f t="shared" si="0"/>
        <v>3539296326</v>
      </c>
      <c r="G34" s="88">
        <f>SUM(G28:G33)</f>
        <v>2597651254</v>
      </c>
      <c r="H34" s="89">
        <f>SUM(H28:H33)</f>
        <v>799574321</v>
      </c>
      <c r="I34" s="90">
        <f t="shared" si="1"/>
        <v>3397225575</v>
      </c>
      <c r="J34" s="88">
        <f>SUM(J28:J33)</f>
        <v>489501146</v>
      </c>
      <c r="K34" s="89">
        <f>SUM(K28:K33)</f>
        <v>105033789</v>
      </c>
      <c r="L34" s="89">
        <f t="shared" si="2"/>
        <v>594534935</v>
      </c>
      <c r="M34" s="105">
        <f t="shared" si="3"/>
        <v>0.1679811126953375</v>
      </c>
      <c r="N34" s="88">
        <f>SUM(N28:N33)</f>
        <v>555735037</v>
      </c>
      <c r="O34" s="89">
        <f>SUM(O28:O33)</f>
        <v>148901912</v>
      </c>
      <c r="P34" s="89">
        <f t="shared" si="4"/>
        <v>704636949</v>
      </c>
      <c r="Q34" s="105">
        <f t="shared" si="5"/>
        <v>0.1990895602110712</v>
      </c>
      <c r="R34" s="88">
        <f>SUM(R28:R33)</f>
        <v>616395548</v>
      </c>
      <c r="S34" s="89">
        <f>SUM(S28:S33)</f>
        <v>96476062</v>
      </c>
      <c r="T34" s="89">
        <f t="shared" si="6"/>
        <v>712871610</v>
      </c>
      <c r="U34" s="105">
        <f t="shared" si="7"/>
        <v>0.20983935104162166</v>
      </c>
      <c r="V34" s="88">
        <f>SUM(V28:V33)</f>
        <v>291613492</v>
      </c>
      <c r="W34" s="89">
        <f>SUM(W28:W33)</f>
        <v>129592665</v>
      </c>
      <c r="X34" s="89">
        <f t="shared" si="8"/>
        <v>421206157</v>
      </c>
      <c r="Y34" s="105">
        <f t="shared" si="9"/>
        <v>0.12398533676999061</v>
      </c>
      <c r="Z34" s="88">
        <f t="shared" si="10"/>
        <v>1953245223</v>
      </c>
      <c r="AA34" s="89">
        <f t="shared" si="11"/>
        <v>480004428</v>
      </c>
      <c r="AB34" s="89">
        <f t="shared" si="12"/>
        <v>2433249651</v>
      </c>
      <c r="AC34" s="105">
        <f t="shared" si="13"/>
        <v>0.7162461241626559</v>
      </c>
      <c r="AD34" s="88">
        <f>SUM(AD28:AD33)</f>
        <v>342271166</v>
      </c>
      <c r="AE34" s="89">
        <f>SUM(AE28:AE33)</f>
        <v>177509397</v>
      </c>
      <c r="AF34" s="89">
        <f t="shared" si="14"/>
        <v>519780563</v>
      </c>
      <c r="AG34" s="89">
        <f>SUM(AG28:AG33)</f>
        <v>3265764056</v>
      </c>
      <c r="AH34" s="89">
        <f>SUM(AH28:AH33)</f>
        <v>3388700714</v>
      </c>
      <c r="AI34" s="90">
        <f>SUM(AI28:AI33)</f>
        <v>2731970178</v>
      </c>
      <c r="AJ34" s="126">
        <f t="shared" si="15"/>
        <v>0.8061999003668874</v>
      </c>
      <c r="AK34" s="127">
        <f t="shared" si="16"/>
        <v>-0.1896461949847863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241628544</v>
      </c>
      <c r="E35" s="86">
        <v>61285000</v>
      </c>
      <c r="F35" s="87">
        <f t="shared" si="0"/>
        <v>302913544</v>
      </c>
      <c r="G35" s="85">
        <v>241628544</v>
      </c>
      <c r="H35" s="86">
        <v>9424167</v>
      </c>
      <c r="I35" s="87">
        <f t="shared" si="1"/>
        <v>251052711</v>
      </c>
      <c r="J35" s="85">
        <v>80820334</v>
      </c>
      <c r="K35" s="86">
        <v>4649218</v>
      </c>
      <c r="L35" s="86">
        <f t="shared" si="2"/>
        <v>85469552</v>
      </c>
      <c r="M35" s="104">
        <f t="shared" si="3"/>
        <v>0.28215823852366273</v>
      </c>
      <c r="N35" s="85">
        <v>27493358</v>
      </c>
      <c r="O35" s="86">
        <v>29548481</v>
      </c>
      <c r="P35" s="86">
        <f t="shared" si="4"/>
        <v>57041839</v>
      </c>
      <c r="Q35" s="104">
        <f t="shared" si="5"/>
        <v>0.18831062568796858</v>
      </c>
      <c r="R35" s="85">
        <v>61902701</v>
      </c>
      <c r="S35" s="86">
        <v>16395591</v>
      </c>
      <c r="T35" s="86">
        <f t="shared" si="6"/>
        <v>78298292</v>
      </c>
      <c r="U35" s="104">
        <f t="shared" si="7"/>
        <v>0.31187989043464265</v>
      </c>
      <c r="V35" s="85">
        <v>17470328</v>
      </c>
      <c r="W35" s="86">
        <v>6274747</v>
      </c>
      <c r="X35" s="86">
        <f t="shared" si="8"/>
        <v>23745075</v>
      </c>
      <c r="Y35" s="104">
        <f t="shared" si="9"/>
        <v>0.09458202982719434</v>
      </c>
      <c r="Z35" s="85">
        <f t="shared" si="10"/>
        <v>187686721</v>
      </c>
      <c r="AA35" s="86">
        <f t="shared" si="11"/>
        <v>56868037</v>
      </c>
      <c r="AB35" s="86">
        <f t="shared" si="12"/>
        <v>244554758</v>
      </c>
      <c r="AC35" s="104">
        <f t="shared" si="13"/>
        <v>0.9741171765319037</v>
      </c>
      <c r="AD35" s="85">
        <v>11701466</v>
      </c>
      <c r="AE35" s="86">
        <v>34938094</v>
      </c>
      <c r="AF35" s="86">
        <f t="shared" si="14"/>
        <v>46639560</v>
      </c>
      <c r="AG35" s="86">
        <v>295096805</v>
      </c>
      <c r="AH35" s="86">
        <v>297974469</v>
      </c>
      <c r="AI35" s="87">
        <v>263813889</v>
      </c>
      <c r="AJ35" s="124">
        <f t="shared" si="15"/>
        <v>0.8853573592575141</v>
      </c>
      <c r="AK35" s="125">
        <f t="shared" si="16"/>
        <v>-0.49088123901683467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392022752</v>
      </c>
      <c r="E36" s="86">
        <v>77301754</v>
      </c>
      <c r="F36" s="87">
        <f t="shared" si="0"/>
        <v>469324506</v>
      </c>
      <c r="G36" s="85">
        <v>444743924</v>
      </c>
      <c r="H36" s="86">
        <v>104559899</v>
      </c>
      <c r="I36" s="87">
        <f t="shared" si="1"/>
        <v>549303823</v>
      </c>
      <c r="J36" s="85">
        <v>137793695</v>
      </c>
      <c r="K36" s="86">
        <v>18578290</v>
      </c>
      <c r="L36" s="86">
        <f t="shared" si="2"/>
        <v>156371985</v>
      </c>
      <c r="M36" s="104">
        <f t="shared" si="3"/>
        <v>0.33318521193947626</v>
      </c>
      <c r="N36" s="85">
        <v>100258256</v>
      </c>
      <c r="O36" s="86">
        <v>27486066</v>
      </c>
      <c r="P36" s="86">
        <f t="shared" si="4"/>
        <v>127744322</v>
      </c>
      <c r="Q36" s="104">
        <f t="shared" si="5"/>
        <v>0.27218762363114274</v>
      </c>
      <c r="R36" s="85">
        <v>92330199</v>
      </c>
      <c r="S36" s="86">
        <v>19695045</v>
      </c>
      <c r="T36" s="86">
        <f t="shared" si="6"/>
        <v>112025244</v>
      </c>
      <c r="U36" s="104">
        <f t="shared" si="7"/>
        <v>0.20394040476212014</v>
      </c>
      <c r="V36" s="85">
        <v>34064255</v>
      </c>
      <c r="W36" s="86">
        <v>44724552</v>
      </c>
      <c r="X36" s="86">
        <f t="shared" si="8"/>
        <v>78788807</v>
      </c>
      <c r="Y36" s="104">
        <f t="shared" si="9"/>
        <v>0.14343393164405485</v>
      </c>
      <c r="Z36" s="85">
        <f t="shared" si="10"/>
        <v>364446405</v>
      </c>
      <c r="AA36" s="86">
        <f t="shared" si="11"/>
        <v>110483953</v>
      </c>
      <c r="AB36" s="86">
        <f t="shared" si="12"/>
        <v>474930358</v>
      </c>
      <c r="AC36" s="104">
        <f t="shared" si="13"/>
        <v>0.8646041372990771</v>
      </c>
      <c r="AD36" s="85">
        <v>49807090</v>
      </c>
      <c r="AE36" s="86">
        <v>6409985</v>
      </c>
      <c r="AF36" s="86">
        <f t="shared" si="14"/>
        <v>56217075</v>
      </c>
      <c r="AG36" s="86">
        <v>432054510</v>
      </c>
      <c r="AH36" s="86">
        <v>427176352</v>
      </c>
      <c r="AI36" s="87">
        <v>372761020</v>
      </c>
      <c r="AJ36" s="124">
        <f t="shared" si="15"/>
        <v>0.8726162350859722</v>
      </c>
      <c r="AK36" s="125">
        <f t="shared" si="16"/>
        <v>0.4015102528902472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315337804</v>
      </c>
      <c r="E37" s="86">
        <v>144961811</v>
      </c>
      <c r="F37" s="87">
        <f t="shared" si="0"/>
        <v>460299615</v>
      </c>
      <c r="G37" s="85">
        <v>322853412</v>
      </c>
      <c r="H37" s="86">
        <v>160759599</v>
      </c>
      <c r="I37" s="87">
        <f t="shared" si="1"/>
        <v>483613011</v>
      </c>
      <c r="J37" s="85">
        <v>125773587</v>
      </c>
      <c r="K37" s="86">
        <v>63357637</v>
      </c>
      <c r="L37" s="86">
        <f t="shared" si="2"/>
        <v>189131224</v>
      </c>
      <c r="M37" s="104">
        <f t="shared" si="3"/>
        <v>0.41088720875858215</v>
      </c>
      <c r="N37" s="85">
        <v>100440491</v>
      </c>
      <c r="O37" s="86">
        <v>40239889</v>
      </c>
      <c r="P37" s="86">
        <f t="shared" si="4"/>
        <v>140680380</v>
      </c>
      <c r="Q37" s="104">
        <f t="shared" si="5"/>
        <v>0.30562784633221995</v>
      </c>
      <c r="R37" s="85">
        <v>157703321</v>
      </c>
      <c r="S37" s="86">
        <v>27451943</v>
      </c>
      <c r="T37" s="86">
        <f t="shared" si="6"/>
        <v>185155264</v>
      </c>
      <c r="U37" s="104">
        <f t="shared" si="7"/>
        <v>0.38285831809434095</v>
      </c>
      <c r="V37" s="85">
        <v>11454484</v>
      </c>
      <c r="W37" s="86">
        <v>10235357</v>
      </c>
      <c r="X37" s="86">
        <f t="shared" si="8"/>
        <v>21689841</v>
      </c>
      <c r="Y37" s="104">
        <f t="shared" si="9"/>
        <v>0.044849581187136424</v>
      </c>
      <c r="Z37" s="85">
        <f t="shared" si="10"/>
        <v>395371883</v>
      </c>
      <c r="AA37" s="86">
        <f t="shared" si="11"/>
        <v>141284826</v>
      </c>
      <c r="AB37" s="86">
        <f t="shared" si="12"/>
        <v>536656709</v>
      </c>
      <c r="AC37" s="104">
        <f t="shared" si="13"/>
        <v>1.1096821152315937</v>
      </c>
      <c r="AD37" s="85">
        <v>21001212</v>
      </c>
      <c r="AE37" s="86">
        <v>34792262</v>
      </c>
      <c r="AF37" s="86">
        <f t="shared" si="14"/>
        <v>55793474</v>
      </c>
      <c r="AG37" s="86">
        <v>456744727</v>
      </c>
      <c r="AH37" s="86">
        <v>474557539</v>
      </c>
      <c r="AI37" s="87">
        <v>435536513</v>
      </c>
      <c r="AJ37" s="124">
        <f t="shared" si="15"/>
        <v>0.9177738782061579</v>
      </c>
      <c r="AK37" s="125">
        <f t="shared" si="16"/>
        <v>-0.6112477061385351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547938915</v>
      </c>
      <c r="E38" s="86">
        <v>140438401</v>
      </c>
      <c r="F38" s="87">
        <f t="shared" si="0"/>
        <v>688377316</v>
      </c>
      <c r="G38" s="85">
        <v>547938915</v>
      </c>
      <c r="H38" s="86">
        <v>164371772</v>
      </c>
      <c r="I38" s="87">
        <f t="shared" si="1"/>
        <v>712310687</v>
      </c>
      <c r="J38" s="85">
        <v>205379408</v>
      </c>
      <c r="K38" s="86">
        <v>19545639</v>
      </c>
      <c r="L38" s="86">
        <f t="shared" si="2"/>
        <v>224925047</v>
      </c>
      <c r="M38" s="104">
        <f t="shared" si="3"/>
        <v>0.32674674451358593</v>
      </c>
      <c r="N38" s="85">
        <v>290081777</v>
      </c>
      <c r="O38" s="86">
        <v>37290893</v>
      </c>
      <c r="P38" s="86">
        <f t="shared" si="4"/>
        <v>327372670</v>
      </c>
      <c r="Q38" s="104">
        <f t="shared" si="5"/>
        <v>0.47557155413296626</v>
      </c>
      <c r="R38" s="85">
        <v>39899894</v>
      </c>
      <c r="S38" s="86">
        <v>9513601</v>
      </c>
      <c r="T38" s="86">
        <f t="shared" si="6"/>
        <v>49413495</v>
      </c>
      <c r="U38" s="104">
        <f t="shared" si="7"/>
        <v>0.0693707056510862</v>
      </c>
      <c r="V38" s="85">
        <v>52772925</v>
      </c>
      <c r="W38" s="86">
        <v>17720644</v>
      </c>
      <c r="X38" s="86">
        <f t="shared" si="8"/>
        <v>70493569</v>
      </c>
      <c r="Y38" s="104">
        <f t="shared" si="9"/>
        <v>0.09896463760342263</v>
      </c>
      <c r="Z38" s="85">
        <f t="shared" si="10"/>
        <v>588134004</v>
      </c>
      <c r="AA38" s="86">
        <f t="shared" si="11"/>
        <v>84070777</v>
      </c>
      <c r="AB38" s="86">
        <f t="shared" si="12"/>
        <v>672204781</v>
      </c>
      <c r="AC38" s="104">
        <f t="shared" si="13"/>
        <v>0.9436960490247425</v>
      </c>
      <c r="AD38" s="85">
        <v>31515114</v>
      </c>
      <c r="AE38" s="86">
        <v>49506345</v>
      </c>
      <c r="AF38" s="86">
        <f t="shared" si="14"/>
        <v>81021459</v>
      </c>
      <c r="AG38" s="86">
        <v>705868031</v>
      </c>
      <c r="AH38" s="86">
        <v>755182459</v>
      </c>
      <c r="AI38" s="87">
        <v>763877756</v>
      </c>
      <c r="AJ38" s="124">
        <f t="shared" si="15"/>
        <v>1.0115141670683323</v>
      </c>
      <c r="AK38" s="125">
        <f t="shared" si="16"/>
        <v>-0.129939526267973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884424000</v>
      </c>
      <c r="E39" s="86">
        <v>689845000</v>
      </c>
      <c r="F39" s="87">
        <f t="shared" si="0"/>
        <v>1574269000</v>
      </c>
      <c r="G39" s="85">
        <v>884424000</v>
      </c>
      <c r="H39" s="86">
        <v>689845000</v>
      </c>
      <c r="I39" s="87">
        <f t="shared" si="1"/>
        <v>1574269000</v>
      </c>
      <c r="J39" s="85">
        <v>287563541</v>
      </c>
      <c r="K39" s="86">
        <v>100187524</v>
      </c>
      <c r="L39" s="86">
        <f t="shared" si="2"/>
        <v>387751065</v>
      </c>
      <c r="M39" s="104">
        <f t="shared" si="3"/>
        <v>0.24630546939563697</v>
      </c>
      <c r="N39" s="85">
        <v>106729081</v>
      </c>
      <c r="O39" s="86">
        <v>134752501</v>
      </c>
      <c r="P39" s="86">
        <f t="shared" si="4"/>
        <v>241481582</v>
      </c>
      <c r="Q39" s="104">
        <f t="shared" si="5"/>
        <v>0.15339283311810117</v>
      </c>
      <c r="R39" s="85">
        <v>102330022</v>
      </c>
      <c r="S39" s="86">
        <v>91024385</v>
      </c>
      <c r="T39" s="86">
        <f t="shared" si="6"/>
        <v>193354407</v>
      </c>
      <c r="U39" s="104">
        <f t="shared" si="7"/>
        <v>0.12282170772593502</v>
      </c>
      <c r="V39" s="85">
        <v>23580535</v>
      </c>
      <c r="W39" s="86">
        <v>86384915</v>
      </c>
      <c r="X39" s="86">
        <f t="shared" si="8"/>
        <v>109965450</v>
      </c>
      <c r="Y39" s="104">
        <f t="shared" si="9"/>
        <v>0.06985175341698274</v>
      </c>
      <c r="Z39" s="85">
        <f t="shared" si="10"/>
        <v>520203179</v>
      </c>
      <c r="AA39" s="86">
        <f t="shared" si="11"/>
        <v>412349325</v>
      </c>
      <c r="AB39" s="86">
        <f t="shared" si="12"/>
        <v>932552504</v>
      </c>
      <c r="AC39" s="104">
        <f t="shared" si="13"/>
        <v>0.5923717636566559</v>
      </c>
      <c r="AD39" s="85">
        <v>30426175</v>
      </c>
      <c r="AE39" s="86">
        <v>32754526</v>
      </c>
      <c r="AF39" s="86">
        <f t="shared" si="14"/>
        <v>63180701</v>
      </c>
      <c r="AG39" s="86">
        <v>1573002220</v>
      </c>
      <c r="AH39" s="86">
        <v>1601780000</v>
      </c>
      <c r="AI39" s="87">
        <v>1102743470</v>
      </c>
      <c r="AJ39" s="124">
        <f t="shared" si="15"/>
        <v>0.688448769493938</v>
      </c>
      <c r="AK39" s="125">
        <f t="shared" si="16"/>
        <v>0.7404911351015242</v>
      </c>
    </row>
    <row r="40" spans="1:37" ht="16.5">
      <c r="A40" s="65"/>
      <c r="B40" s="66" t="s">
        <v>410</v>
      </c>
      <c r="C40" s="67"/>
      <c r="D40" s="88">
        <f>SUM(D35:D39)</f>
        <v>2381352015</v>
      </c>
      <c r="E40" s="89">
        <f>SUM(E35:E39)</f>
        <v>1113831966</v>
      </c>
      <c r="F40" s="90">
        <f t="shared" si="0"/>
        <v>3495183981</v>
      </c>
      <c r="G40" s="88">
        <f>SUM(G35:G39)</f>
        <v>2441588795</v>
      </c>
      <c r="H40" s="89">
        <f>SUM(H35:H39)</f>
        <v>1128960437</v>
      </c>
      <c r="I40" s="90">
        <f t="shared" si="1"/>
        <v>3570549232</v>
      </c>
      <c r="J40" s="88">
        <f>SUM(J35:J39)</f>
        <v>837330565</v>
      </c>
      <c r="K40" s="89">
        <f>SUM(K35:K39)</f>
        <v>206318308</v>
      </c>
      <c r="L40" s="89">
        <f t="shared" si="2"/>
        <v>1043648873</v>
      </c>
      <c r="M40" s="105">
        <f t="shared" si="3"/>
        <v>0.29859626236367787</v>
      </c>
      <c r="N40" s="88">
        <f>SUM(N35:N39)</f>
        <v>625002963</v>
      </c>
      <c r="O40" s="89">
        <f>SUM(O35:O39)</f>
        <v>269317830</v>
      </c>
      <c r="P40" s="89">
        <f t="shared" si="4"/>
        <v>894320793</v>
      </c>
      <c r="Q40" s="105">
        <f t="shared" si="5"/>
        <v>0.2558723082566108</v>
      </c>
      <c r="R40" s="88">
        <f>SUM(R35:R39)</f>
        <v>454166137</v>
      </c>
      <c r="S40" s="89">
        <f>SUM(S35:S39)</f>
        <v>164080565</v>
      </c>
      <c r="T40" s="89">
        <f t="shared" si="6"/>
        <v>618246702</v>
      </c>
      <c r="U40" s="105">
        <f t="shared" si="7"/>
        <v>0.1731517091149858</v>
      </c>
      <c r="V40" s="88">
        <f>SUM(V35:V39)</f>
        <v>139342527</v>
      </c>
      <c r="W40" s="89">
        <f>SUM(W35:W39)</f>
        <v>165340215</v>
      </c>
      <c r="X40" s="89">
        <f t="shared" si="8"/>
        <v>304682742</v>
      </c>
      <c r="Y40" s="105">
        <f t="shared" si="9"/>
        <v>0.08533217782557662</v>
      </c>
      <c r="Z40" s="88">
        <f t="shared" si="10"/>
        <v>2055842192</v>
      </c>
      <c r="AA40" s="89">
        <f t="shared" si="11"/>
        <v>805056918</v>
      </c>
      <c r="AB40" s="89">
        <f t="shared" si="12"/>
        <v>2860899110</v>
      </c>
      <c r="AC40" s="105">
        <f t="shared" si="13"/>
        <v>0.8012490303620605</v>
      </c>
      <c r="AD40" s="88">
        <f>SUM(AD35:AD39)</f>
        <v>144451057</v>
      </c>
      <c r="AE40" s="89">
        <f>SUM(AE35:AE39)</f>
        <v>158401212</v>
      </c>
      <c r="AF40" s="89">
        <f t="shared" si="14"/>
        <v>302852269</v>
      </c>
      <c r="AG40" s="89">
        <f>SUM(AG35:AG39)</f>
        <v>3462766293</v>
      </c>
      <c r="AH40" s="89">
        <f>SUM(AH35:AH39)</f>
        <v>3556670819</v>
      </c>
      <c r="AI40" s="90">
        <f>SUM(AI35:AI39)</f>
        <v>2938732648</v>
      </c>
      <c r="AJ40" s="126">
        <f t="shared" si="15"/>
        <v>0.8262593862499368</v>
      </c>
      <c r="AK40" s="127">
        <f t="shared" si="16"/>
        <v>0.00604411189007803</v>
      </c>
    </row>
    <row r="41" spans="1:37" ht="16.5">
      <c r="A41" s="68"/>
      <c r="B41" s="69" t="s">
        <v>411</v>
      </c>
      <c r="C41" s="70"/>
      <c r="D41" s="91">
        <f>SUM(D9:D14,D16:D20,D22:D26,D28:D33,D35:D39)</f>
        <v>16386863231</v>
      </c>
      <c r="E41" s="92">
        <f>SUM(E9:E14,E16:E20,E22:E26,E28:E33,E35:E39)</f>
        <v>6261794858</v>
      </c>
      <c r="F41" s="93">
        <f t="shared" si="0"/>
        <v>22648658089</v>
      </c>
      <c r="G41" s="91">
        <f>SUM(G9:G14,G16:G20,G22:G26,G28:G33,G35:G39)</f>
        <v>15856937402</v>
      </c>
      <c r="H41" s="92">
        <f>SUM(H9:H14,H16:H20,H22:H26,H28:H33,H35:H39)</f>
        <v>6243042499</v>
      </c>
      <c r="I41" s="93">
        <f t="shared" si="1"/>
        <v>22099979901</v>
      </c>
      <c r="J41" s="91">
        <f>SUM(J9:J14,J16:J20,J22:J26,J28:J33,J35:J39)</f>
        <v>4351993032</v>
      </c>
      <c r="K41" s="92">
        <f>SUM(K9:K14,K16:K20,K22:K26,K28:K33,K35:K39)</f>
        <v>867802547</v>
      </c>
      <c r="L41" s="92">
        <f t="shared" si="2"/>
        <v>5219795579</v>
      </c>
      <c r="M41" s="106">
        <f t="shared" si="3"/>
        <v>0.2304682051576005</v>
      </c>
      <c r="N41" s="91">
        <f>SUM(N9:N14,N16:N20,N22:N26,N28:N33,N35:N39)</f>
        <v>4254237544</v>
      </c>
      <c r="O41" s="92">
        <f>SUM(O9:O14,O16:O20,O22:O26,O28:O33,O35:O39)</f>
        <v>1362994399</v>
      </c>
      <c r="P41" s="92">
        <f t="shared" si="4"/>
        <v>5617231943</v>
      </c>
      <c r="Q41" s="106">
        <f t="shared" si="5"/>
        <v>0.24801610412972666</v>
      </c>
      <c r="R41" s="91">
        <f>SUM(R9:R14,R16:R20,R22:R26,R28:R33,R35:R39)</f>
        <v>3526940868</v>
      </c>
      <c r="S41" s="92">
        <f>SUM(S9:S14,S16:S20,S22:S26,S28:S33,S35:S39)</f>
        <v>941074649</v>
      </c>
      <c r="T41" s="92">
        <f t="shared" si="6"/>
        <v>4468015517</v>
      </c>
      <c r="U41" s="106">
        <f t="shared" si="7"/>
        <v>0.20217283169555403</v>
      </c>
      <c r="V41" s="91">
        <f>SUM(V9:V14,V16:V20,V22:V26,V28:V33,V35:V39)</f>
        <v>2001751406</v>
      </c>
      <c r="W41" s="92">
        <f>SUM(W9:W14,W16:W20,W22:W26,W28:W33,W35:W39)</f>
        <v>1107442721</v>
      </c>
      <c r="X41" s="92">
        <f t="shared" si="8"/>
        <v>3109194127</v>
      </c>
      <c r="Y41" s="106">
        <f t="shared" si="9"/>
        <v>0.140687645008189</v>
      </c>
      <c r="Z41" s="91">
        <f t="shared" si="10"/>
        <v>14134922850</v>
      </c>
      <c r="AA41" s="92">
        <f t="shared" si="11"/>
        <v>4279314316</v>
      </c>
      <c r="AB41" s="92">
        <f t="shared" si="12"/>
        <v>18414237166</v>
      </c>
      <c r="AC41" s="106">
        <f t="shared" si="13"/>
        <v>0.8332241589580258</v>
      </c>
      <c r="AD41" s="91">
        <f>SUM(AD9:AD14,AD16:AD20,AD22:AD26,AD28:AD33,AD35:AD39)</f>
        <v>1846030862</v>
      </c>
      <c r="AE41" s="92">
        <f>SUM(AE9:AE14,AE16:AE20,AE22:AE26,AE28:AE33,AE35:AE39)</f>
        <v>1422058044</v>
      </c>
      <c r="AF41" s="92">
        <f t="shared" si="14"/>
        <v>3268088906</v>
      </c>
      <c r="AG41" s="92">
        <f>SUM(AG9:AG14,AG16:AG20,AG22:AG26,AG28:AG33,AG35:AG39)</f>
        <v>20775017918</v>
      </c>
      <c r="AH41" s="92">
        <f>SUM(AH9:AH14,AH16:AH20,AH22:AH26,AH28:AH33,AH35:AH39)</f>
        <v>21531607321</v>
      </c>
      <c r="AI41" s="93">
        <f>SUM(AI9:AI14,AI16:AI20,AI22:AI26,AI28:AI33,AI35:AI39)</f>
        <v>17241416529</v>
      </c>
      <c r="AJ41" s="128">
        <f t="shared" si="15"/>
        <v>0.800749162473545</v>
      </c>
      <c r="AK41" s="129">
        <f t="shared" si="16"/>
        <v>-0.04862009069223283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6.5">
      <c r="A3" s="5"/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5" customHeight="1">
      <c r="A4" s="8"/>
      <c r="B4" s="9"/>
      <c r="C4" s="10"/>
      <c r="D4" s="134" t="s">
        <v>2</v>
      </c>
      <c r="E4" s="134"/>
      <c r="F4" s="134"/>
      <c r="G4" s="134" t="s">
        <v>3</v>
      </c>
      <c r="H4" s="134"/>
      <c r="I4" s="134"/>
      <c r="J4" s="135" t="s">
        <v>4</v>
      </c>
      <c r="K4" s="136"/>
      <c r="L4" s="136"/>
      <c r="M4" s="137"/>
      <c r="N4" s="135" t="s">
        <v>5</v>
      </c>
      <c r="O4" s="138"/>
      <c r="P4" s="138"/>
      <c r="Q4" s="139"/>
      <c r="R4" s="135" t="s">
        <v>6</v>
      </c>
      <c r="S4" s="138"/>
      <c r="T4" s="138"/>
      <c r="U4" s="139"/>
      <c r="V4" s="135" t="s">
        <v>7</v>
      </c>
      <c r="W4" s="140"/>
      <c r="X4" s="140"/>
      <c r="Y4" s="141"/>
      <c r="Z4" s="135" t="s">
        <v>8</v>
      </c>
      <c r="AA4" s="136"/>
      <c r="AB4" s="136"/>
      <c r="AC4" s="137"/>
      <c r="AD4" s="135" t="s">
        <v>9</v>
      </c>
      <c r="AE4" s="136"/>
      <c r="AF4" s="136"/>
      <c r="AG4" s="136"/>
      <c r="AH4" s="136"/>
      <c r="AI4" s="136"/>
      <c r="AJ4" s="137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425035005</v>
      </c>
      <c r="E9" s="86">
        <v>133185000</v>
      </c>
      <c r="F9" s="87">
        <f>$D9+$E9</f>
        <v>558220005</v>
      </c>
      <c r="G9" s="85">
        <v>425035005</v>
      </c>
      <c r="H9" s="86">
        <v>133185000</v>
      </c>
      <c r="I9" s="87">
        <f>$G9+$H9</f>
        <v>558220005</v>
      </c>
      <c r="J9" s="85">
        <v>27804243</v>
      </c>
      <c r="K9" s="86">
        <v>60908462</v>
      </c>
      <c r="L9" s="86">
        <f>$J9+$K9</f>
        <v>88712705</v>
      </c>
      <c r="M9" s="104">
        <f>IF($F9=0,0,$L9/$F9)</f>
        <v>0.15892068396939663</v>
      </c>
      <c r="N9" s="85">
        <v>149938687</v>
      </c>
      <c r="O9" s="86">
        <v>33853677</v>
      </c>
      <c r="P9" s="86">
        <f>$N9+$O9</f>
        <v>183792364</v>
      </c>
      <c r="Q9" s="104">
        <f>IF($F9=0,0,$P9/$F9)</f>
        <v>0.32924718274831444</v>
      </c>
      <c r="R9" s="85">
        <v>88135144</v>
      </c>
      <c r="S9" s="86">
        <v>35266749</v>
      </c>
      <c r="T9" s="86">
        <f>$R9+$S9</f>
        <v>123401893</v>
      </c>
      <c r="U9" s="104">
        <f>IF($I9=0,0,$T9/$I9)</f>
        <v>0.22106318636860747</v>
      </c>
      <c r="V9" s="85">
        <v>42513054</v>
      </c>
      <c r="W9" s="86">
        <v>12336734</v>
      </c>
      <c r="X9" s="86">
        <f>$V9+$W9</f>
        <v>54849788</v>
      </c>
      <c r="Y9" s="104">
        <f>IF($I9=0,0,$X9/$I9)</f>
        <v>0.09825837037137355</v>
      </c>
      <c r="Z9" s="85">
        <f>$J9+$N9+$R9+$V9</f>
        <v>308391128</v>
      </c>
      <c r="AA9" s="86">
        <f>$K9+$O9+$S9+$W9</f>
        <v>142365622</v>
      </c>
      <c r="AB9" s="86">
        <f>$Z9+$AA9</f>
        <v>450756750</v>
      </c>
      <c r="AC9" s="104">
        <f>IF($I9=0,0,$AB9/$I9)</f>
        <v>0.8074894234576921</v>
      </c>
      <c r="AD9" s="85">
        <v>18372392</v>
      </c>
      <c r="AE9" s="86">
        <v>10478874</v>
      </c>
      <c r="AF9" s="86">
        <f>$AD9+$AE9</f>
        <v>28851266</v>
      </c>
      <c r="AG9" s="86">
        <v>487936360</v>
      </c>
      <c r="AH9" s="86">
        <v>500107478</v>
      </c>
      <c r="AI9" s="87">
        <v>412324129</v>
      </c>
      <c r="AJ9" s="124">
        <f>IF($AH9=0,0,$AI9/$AH9)</f>
        <v>0.8244710330046294</v>
      </c>
      <c r="AK9" s="125">
        <f>IF($AF9=0,0,(($X9/$AF9)-1))</f>
        <v>0.9011223978871499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651737556</v>
      </c>
      <c r="E10" s="86">
        <v>79055238</v>
      </c>
      <c r="F10" s="87">
        <f aca="true" t="shared" si="0" ref="F10:F32">$D10+$E10</f>
        <v>730792794</v>
      </c>
      <c r="G10" s="85">
        <v>616022234</v>
      </c>
      <c r="H10" s="86">
        <v>74066349</v>
      </c>
      <c r="I10" s="87">
        <f aca="true" t="shared" si="1" ref="I10:I32">$G10+$H10</f>
        <v>690088583</v>
      </c>
      <c r="J10" s="85">
        <v>173230234</v>
      </c>
      <c r="K10" s="86">
        <v>19391657</v>
      </c>
      <c r="L10" s="86">
        <f aca="true" t="shared" si="2" ref="L10:L32">$J10+$K10</f>
        <v>192621891</v>
      </c>
      <c r="M10" s="104">
        <f aca="true" t="shared" si="3" ref="M10:M32">IF($F10=0,0,$L10/$F10)</f>
        <v>0.2635793518785025</v>
      </c>
      <c r="N10" s="85">
        <v>161423415</v>
      </c>
      <c r="O10" s="86">
        <v>12939412</v>
      </c>
      <c r="P10" s="86">
        <f aca="true" t="shared" si="4" ref="P10:P32">$N10+$O10</f>
        <v>174362827</v>
      </c>
      <c r="Q10" s="104">
        <f aca="true" t="shared" si="5" ref="Q10:Q32">IF($F10=0,0,$P10/$F10)</f>
        <v>0.23859406993550622</v>
      </c>
      <c r="R10" s="85">
        <v>146707583</v>
      </c>
      <c r="S10" s="86">
        <v>15116645</v>
      </c>
      <c r="T10" s="86">
        <f aca="true" t="shared" si="6" ref="T10:T32">$R10+$S10</f>
        <v>161824228</v>
      </c>
      <c r="U10" s="104">
        <f aca="true" t="shared" si="7" ref="U10:U32">IF($I10=0,0,$T10/$I10)</f>
        <v>0.23449776157215457</v>
      </c>
      <c r="V10" s="85">
        <v>123291862</v>
      </c>
      <c r="W10" s="86">
        <v>10837431</v>
      </c>
      <c r="X10" s="86">
        <f aca="true" t="shared" si="8" ref="X10:X32">$V10+$W10</f>
        <v>134129293</v>
      </c>
      <c r="Y10" s="104">
        <f aca="true" t="shared" si="9" ref="Y10:Y32">IF($I10=0,0,$X10/$I10)</f>
        <v>0.194365326864131</v>
      </c>
      <c r="Z10" s="85">
        <f aca="true" t="shared" si="10" ref="Z10:Z32">$J10+$N10+$R10+$V10</f>
        <v>604653094</v>
      </c>
      <c r="AA10" s="86">
        <f aca="true" t="shared" si="11" ref="AA10:AA32">$K10+$O10+$S10+$W10</f>
        <v>58285145</v>
      </c>
      <c r="AB10" s="86">
        <f aca="true" t="shared" si="12" ref="AB10:AB32">$Z10+$AA10</f>
        <v>662938239</v>
      </c>
      <c r="AC10" s="104">
        <f aca="true" t="shared" si="13" ref="AC10:AC32">IF($I10=0,0,$AB10/$I10)</f>
        <v>0.9606567262974122</v>
      </c>
      <c r="AD10" s="85">
        <v>74591826</v>
      </c>
      <c r="AE10" s="86">
        <v>6132128</v>
      </c>
      <c r="AF10" s="86">
        <f aca="true" t="shared" si="14" ref="AF10:AF32">$AD10+$AE10</f>
        <v>80723954</v>
      </c>
      <c r="AG10" s="86">
        <v>663564049</v>
      </c>
      <c r="AH10" s="86">
        <v>676472485</v>
      </c>
      <c r="AI10" s="87">
        <v>559304939</v>
      </c>
      <c r="AJ10" s="124">
        <f aca="true" t="shared" si="15" ref="AJ10:AJ32">IF($AH10=0,0,$AI10/$AH10)</f>
        <v>0.8267962872133668</v>
      </c>
      <c r="AK10" s="125">
        <f aca="true" t="shared" si="16" ref="AK10:AK32">IF($AF10=0,0,(($X10/$AF10)-1))</f>
        <v>0.6615798205325769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431499104</v>
      </c>
      <c r="E11" s="86">
        <v>125604250</v>
      </c>
      <c r="F11" s="87">
        <f t="shared" si="0"/>
        <v>557103354</v>
      </c>
      <c r="G11" s="85">
        <v>444479739</v>
      </c>
      <c r="H11" s="86">
        <v>155699582</v>
      </c>
      <c r="I11" s="87">
        <f t="shared" si="1"/>
        <v>600179321</v>
      </c>
      <c r="J11" s="85">
        <v>143370796</v>
      </c>
      <c r="K11" s="86">
        <v>16147024</v>
      </c>
      <c r="L11" s="86">
        <f t="shared" si="2"/>
        <v>159517820</v>
      </c>
      <c r="M11" s="104">
        <f t="shared" si="3"/>
        <v>0.28633433788302054</v>
      </c>
      <c r="N11" s="85">
        <v>124629645</v>
      </c>
      <c r="O11" s="86">
        <v>54435848</v>
      </c>
      <c r="P11" s="86">
        <f t="shared" si="4"/>
        <v>179065493</v>
      </c>
      <c r="Q11" s="104">
        <f t="shared" si="5"/>
        <v>0.3214223926571442</v>
      </c>
      <c r="R11" s="85">
        <v>104617928</v>
      </c>
      <c r="S11" s="86">
        <v>32374025</v>
      </c>
      <c r="T11" s="86">
        <f t="shared" si="6"/>
        <v>136991953</v>
      </c>
      <c r="U11" s="104">
        <f t="shared" si="7"/>
        <v>0.22825170446017415</v>
      </c>
      <c r="V11" s="85">
        <v>75197975</v>
      </c>
      <c r="W11" s="86">
        <v>15031818</v>
      </c>
      <c r="X11" s="86">
        <f t="shared" si="8"/>
        <v>90229793</v>
      </c>
      <c r="Y11" s="104">
        <f t="shared" si="9"/>
        <v>0.15033805704878658</v>
      </c>
      <c r="Z11" s="85">
        <f t="shared" si="10"/>
        <v>447816344</v>
      </c>
      <c r="AA11" s="86">
        <f t="shared" si="11"/>
        <v>117988715</v>
      </c>
      <c r="AB11" s="86">
        <f t="shared" si="12"/>
        <v>565805059</v>
      </c>
      <c r="AC11" s="104">
        <f t="shared" si="13"/>
        <v>0.9427266805148723</v>
      </c>
      <c r="AD11" s="85">
        <v>74301553</v>
      </c>
      <c r="AE11" s="86">
        <v>22379168</v>
      </c>
      <c r="AF11" s="86">
        <f t="shared" si="14"/>
        <v>96680721</v>
      </c>
      <c r="AG11" s="86">
        <v>473136778</v>
      </c>
      <c r="AH11" s="86">
        <v>513860540</v>
      </c>
      <c r="AI11" s="87">
        <v>510282560</v>
      </c>
      <c r="AJ11" s="124">
        <f t="shared" si="15"/>
        <v>0.9930370602109281</v>
      </c>
      <c r="AK11" s="125">
        <f t="shared" si="16"/>
        <v>-0.06672403694631113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296750181</v>
      </c>
      <c r="E12" s="86">
        <v>48930000</v>
      </c>
      <c r="F12" s="87">
        <f t="shared" si="0"/>
        <v>345680181</v>
      </c>
      <c r="G12" s="85">
        <v>296750181</v>
      </c>
      <c r="H12" s="86">
        <v>53337812</v>
      </c>
      <c r="I12" s="87">
        <f t="shared" si="1"/>
        <v>350087993</v>
      </c>
      <c r="J12" s="85">
        <v>98462011</v>
      </c>
      <c r="K12" s="86">
        <v>1945283</v>
      </c>
      <c r="L12" s="86">
        <f t="shared" si="2"/>
        <v>100407294</v>
      </c>
      <c r="M12" s="104">
        <f t="shared" si="3"/>
        <v>0.29046297566015217</v>
      </c>
      <c r="N12" s="85">
        <v>69846807</v>
      </c>
      <c r="O12" s="86">
        <v>18042238</v>
      </c>
      <c r="P12" s="86">
        <f t="shared" si="4"/>
        <v>87889045</v>
      </c>
      <c r="Q12" s="104">
        <f t="shared" si="5"/>
        <v>0.25424959205283454</v>
      </c>
      <c r="R12" s="85">
        <v>64887612</v>
      </c>
      <c r="S12" s="86">
        <v>4330878</v>
      </c>
      <c r="T12" s="86">
        <f t="shared" si="6"/>
        <v>69218490</v>
      </c>
      <c r="U12" s="104">
        <f t="shared" si="7"/>
        <v>0.1977174064350159</v>
      </c>
      <c r="V12" s="85">
        <v>43837710</v>
      </c>
      <c r="W12" s="86">
        <v>20347674</v>
      </c>
      <c r="X12" s="86">
        <f t="shared" si="8"/>
        <v>64185384</v>
      </c>
      <c r="Y12" s="104">
        <f t="shared" si="9"/>
        <v>0.18334071800057422</v>
      </c>
      <c r="Z12" s="85">
        <f t="shared" si="10"/>
        <v>277034140</v>
      </c>
      <c r="AA12" s="86">
        <f t="shared" si="11"/>
        <v>44666073</v>
      </c>
      <c r="AB12" s="86">
        <f t="shared" si="12"/>
        <v>321700213</v>
      </c>
      <c r="AC12" s="104">
        <f t="shared" si="13"/>
        <v>0.9189124432496604</v>
      </c>
      <c r="AD12" s="85">
        <v>56339083</v>
      </c>
      <c r="AE12" s="86">
        <v>6812572</v>
      </c>
      <c r="AF12" s="86">
        <f t="shared" si="14"/>
        <v>63151655</v>
      </c>
      <c r="AG12" s="86">
        <v>315363351</v>
      </c>
      <c r="AH12" s="86">
        <v>317102351</v>
      </c>
      <c r="AI12" s="87">
        <v>311243775</v>
      </c>
      <c r="AJ12" s="124">
        <f t="shared" si="15"/>
        <v>0.9815246529029992</v>
      </c>
      <c r="AK12" s="125">
        <f t="shared" si="16"/>
        <v>0.016368993021639744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679949445</v>
      </c>
      <c r="E13" s="86">
        <v>68341350</v>
      </c>
      <c r="F13" s="87">
        <f t="shared" si="0"/>
        <v>748290795</v>
      </c>
      <c r="G13" s="85">
        <v>679949445</v>
      </c>
      <c r="H13" s="86">
        <v>98500000</v>
      </c>
      <c r="I13" s="87">
        <f t="shared" si="1"/>
        <v>778449445</v>
      </c>
      <c r="J13" s="85">
        <v>166387395</v>
      </c>
      <c r="K13" s="86">
        <v>5299399</v>
      </c>
      <c r="L13" s="86">
        <f t="shared" si="2"/>
        <v>171686794</v>
      </c>
      <c r="M13" s="104">
        <f t="shared" si="3"/>
        <v>0.22943860214129722</v>
      </c>
      <c r="N13" s="85">
        <v>114324234</v>
      </c>
      <c r="O13" s="86">
        <v>7318513</v>
      </c>
      <c r="P13" s="86">
        <f t="shared" si="4"/>
        <v>121642747</v>
      </c>
      <c r="Q13" s="104">
        <f t="shared" si="5"/>
        <v>0.16256079563293305</v>
      </c>
      <c r="R13" s="85">
        <v>99834270</v>
      </c>
      <c r="S13" s="86">
        <v>8712313</v>
      </c>
      <c r="T13" s="86">
        <f t="shared" si="6"/>
        <v>108546583</v>
      </c>
      <c r="U13" s="104">
        <f t="shared" si="7"/>
        <v>0.1394394763811541</v>
      </c>
      <c r="V13" s="85">
        <v>171471722</v>
      </c>
      <c r="W13" s="86">
        <v>12539365</v>
      </c>
      <c r="X13" s="86">
        <f t="shared" si="8"/>
        <v>184011087</v>
      </c>
      <c r="Y13" s="104">
        <f t="shared" si="9"/>
        <v>0.23638155076338965</v>
      </c>
      <c r="Z13" s="85">
        <f t="shared" si="10"/>
        <v>552017621</v>
      </c>
      <c r="AA13" s="86">
        <f t="shared" si="11"/>
        <v>33869590</v>
      </c>
      <c r="AB13" s="86">
        <f t="shared" si="12"/>
        <v>585887211</v>
      </c>
      <c r="AC13" s="104">
        <f t="shared" si="13"/>
        <v>0.7526336035861648</v>
      </c>
      <c r="AD13" s="85">
        <v>114987875</v>
      </c>
      <c r="AE13" s="86">
        <v>9588774</v>
      </c>
      <c r="AF13" s="86">
        <f t="shared" si="14"/>
        <v>124576649</v>
      </c>
      <c r="AG13" s="86">
        <v>640455526</v>
      </c>
      <c r="AH13" s="86">
        <v>621603442</v>
      </c>
      <c r="AI13" s="87">
        <v>551288054</v>
      </c>
      <c r="AJ13" s="124">
        <f t="shared" si="15"/>
        <v>0.8868806328134843</v>
      </c>
      <c r="AK13" s="125">
        <f t="shared" si="16"/>
        <v>0.4770913207016829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199925834</v>
      </c>
      <c r="E14" s="86">
        <v>40122200</v>
      </c>
      <c r="F14" s="87">
        <f t="shared" si="0"/>
        <v>240048034</v>
      </c>
      <c r="G14" s="85">
        <v>199925834</v>
      </c>
      <c r="H14" s="86">
        <v>40122200</v>
      </c>
      <c r="I14" s="87">
        <f t="shared" si="1"/>
        <v>240048034</v>
      </c>
      <c r="J14" s="85">
        <v>57449448</v>
      </c>
      <c r="K14" s="86">
        <v>15381483</v>
      </c>
      <c r="L14" s="86">
        <f t="shared" si="2"/>
        <v>72830931</v>
      </c>
      <c r="M14" s="104">
        <f t="shared" si="3"/>
        <v>0.3034014892202783</v>
      </c>
      <c r="N14" s="85">
        <v>43133112</v>
      </c>
      <c r="O14" s="86">
        <v>4124000</v>
      </c>
      <c r="P14" s="86">
        <f t="shared" si="4"/>
        <v>47257112</v>
      </c>
      <c r="Q14" s="104">
        <f t="shared" si="5"/>
        <v>0.19686523239761256</v>
      </c>
      <c r="R14" s="85">
        <v>49357011</v>
      </c>
      <c r="S14" s="86">
        <v>1622242</v>
      </c>
      <c r="T14" s="86">
        <f t="shared" si="6"/>
        <v>50979253</v>
      </c>
      <c r="U14" s="104">
        <f t="shared" si="7"/>
        <v>0.21237104987079378</v>
      </c>
      <c r="V14" s="85">
        <v>30775924</v>
      </c>
      <c r="W14" s="86">
        <v>16851062</v>
      </c>
      <c r="X14" s="86">
        <f t="shared" si="8"/>
        <v>47626986</v>
      </c>
      <c r="Y14" s="104">
        <f t="shared" si="9"/>
        <v>0.19840606567933816</v>
      </c>
      <c r="Z14" s="85">
        <f t="shared" si="10"/>
        <v>180715495</v>
      </c>
      <c r="AA14" s="86">
        <f t="shared" si="11"/>
        <v>37978787</v>
      </c>
      <c r="AB14" s="86">
        <f t="shared" si="12"/>
        <v>218694282</v>
      </c>
      <c r="AC14" s="104">
        <f t="shared" si="13"/>
        <v>0.9110438371680228</v>
      </c>
      <c r="AD14" s="85">
        <v>28598913</v>
      </c>
      <c r="AE14" s="86">
        <v>8471496</v>
      </c>
      <c r="AF14" s="86">
        <f t="shared" si="14"/>
        <v>37070409</v>
      </c>
      <c r="AG14" s="86">
        <v>203928151</v>
      </c>
      <c r="AH14" s="86">
        <v>209253598</v>
      </c>
      <c r="AI14" s="87">
        <v>127315567</v>
      </c>
      <c r="AJ14" s="124">
        <f t="shared" si="15"/>
        <v>0.608427134428532</v>
      </c>
      <c r="AK14" s="125">
        <f t="shared" si="16"/>
        <v>0.28477098809457435</v>
      </c>
    </row>
    <row r="15" spans="1:37" ht="12.75">
      <c r="A15" s="62" t="s">
        <v>98</v>
      </c>
      <c r="B15" s="63" t="s">
        <v>70</v>
      </c>
      <c r="C15" s="64" t="s">
        <v>71</v>
      </c>
      <c r="D15" s="85">
        <v>1687471796</v>
      </c>
      <c r="E15" s="86">
        <v>104396000</v>
      </c>
      <c r="F15" s="87">
        <f t="shared" si="0"/>
        <v>1791867796</v>
      </c>
      <c r="G15" s="85">
        <v>1687471796</v>
      </c>
      <c r="H15" s="86">
        <v>104396000</v>
      </c>
      <c r="I15" s="87">
        <f t="shared" si="1"/>
        <v>1791867796</v>
      </c>
      <c r="J15" s="85">
        <v>346328740</v>
      </c>
      <c r="K15" s="86">
        <v>3262540</v>
      </c>
      <c r="L15" s="86">
        <f t="shared" si="2"/>
        <v>349591280</v>
      </c>
      <c r="M15" s="104">
        <f t="shared" si="3"/>
        <v>0.19509881297068637</v>
      </c>
      <c r="N15" s="85">
        <v>1</v>
      </c>
      <c r="O15" s="86">
        <v>3590958</v>
      </c>
      <c r="P15" s="86">
        <f t="shared" si="4"/>
        <v>3590959</v>
      </c>
      <c r="Q15" s="104">
        <f t="shared" si="5"/>
        <v>0.002004031217044095</v>
      </c>
      <c r="R15" s="85">
        <v>0</v>
      </c>
      <c r="S15" s="86">
        <v>10993755</v>
      </c>
      <c r="T15" s="86">
        <f t="shared" si="6"/>
        <v>10993755</v>
      </c>
      <c r="U15" s="104">
        <f t="shared" si="7"/>
        <v>0.006135360557593279</v>
      </c>
      <c r="V15" s="85">
        <v>1665757143</v>
      </c>
      <c r="W15" s="86">
        <v>33831828</v>
      </c>
      <c r="X15" s="86">
        <f t="shared" si="8"/>
        <v>1699588971</v>
      </c>
      <c r="Y15" s="104">
        <f t="shared" si="9"/>
        <v>0.9485013206856027</v>
      </c>
      <c r="Z15" s="85">
        <f t="shared" si="10"/>
        <v>2012085884</v>
      </c>
      <c r="AA15" s="86">
        <f t="shared" si="11"/>
        <v>51679081</v>
      </c>
      <c r="AB15" s="86">
        <f t="shared" si="12"/>
        <v>2063764965</v>
      </c>
      <c r="AC15" s="104">
        <f t="shared" si="13"/>
        <v>1.1517395254309264</v>
      </c>
      <c r="AD15" s="85">
        <v>312062125</v>
      </c>
      <c r="AE15" s="86">
        <v>23245926</v>
      </c>
      <c r="AF15" s="86">
        <f t="shared" si="14"/>
        <v>335308051</v>
      </c>
      <c r="AG15" s="86">
        <v>1832905564</v>
      </c>
      <c r="AH15" s="86">
        <v>1831170798</v>
      </c>
      <c r="AI15" s="87">
        <v>1529107022</v>
      </c>
      <c r="AJ15" s="124">
        <f t="shared" si="15"/>
        <v>0.835043363333495</v>
      </c>
      <c r="AK15" s="125">
        <f t="shared" si="16"/>
        <v>4.0687389280730395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420884640</v>
      </c>
      <c r="E16" s="86">
        <v>28050000</v>
      </c>
      <c r="F16" s="87">
        <f t="shared" si="0"/>
        <v>448934640</v>
      </c>
      <c r="G16" s="85">
        <v>453035990</v>
      </c>
      <c r="H16" s="86">
        <v>28505020</v>
      </c>
      <c r="I16" s="87">
        <f t="shared" si="1"/>
        <v>481541010</v>
      </c>
      <c r="J16" s="85">
        <v>119682940</v>
      </c>
      <c r="K16" s="86">
        <v>4500495</v>
      </c>
      <c r="L16" s="86">
        <f t="shared" si="2"/>
        <v>124183435</v>
      </c>
      <c r="M16" s="104">
        <f t="shared" si="3"/>
        <v>0.2766180729560098</v>
      </c>
      <c r="N16" s="85">
        <v>137634609</v>
      </c>
      <c r="O16" s="86">
        <v>3847243</v>
      </c>
      <c r="P16" s="86">
        <f t="shared" si="4"/>
        <v>141481852</v>
      </c>
      <c r="Q16" s="104">
        <f t="shared" si="5"/>
        <v>0.31515022320398356</v>
      </c>
      <c r="R16" s="85">
        <v>133903363</v>
      </c>
      <c r="S16" s="86">
        <v>5835900</v>
      </c>
      <c r="T16" s="86">
        <f t="shared" si="6"/>
        <v>139739263</v>
      </c>
      <c r="U16" s="104">
        <f t="shared" si="7"/>
        <v>0.2901918218761887</v>
      </c>
      <c r="V16" s="85">
        <v>44783010</v>
      </c>
      <c r="W16" s="86">
        <v>4882963</v>
      </c>
      <c r="X16" s="86">
        <f t="shared" si="8"/>
        <v>49665973</v>
      </c>
      <c r="Y16" s="104">
        <f t="shared" si="9"/>
        <v>0.1031396536714495</v>
      </c>
      <c r="Z16" s="85">
        <f t="shared" si="10"/>
        <v>436003922</v>
      </c>
      <c r="AA16" s="86">
        <f t="shared" si="11"/>
        <v>19066601</v>
      </c>
      <c r="AB16" s="86">
        <f t="shared" si="12"/>
        <v>455070523</v>
      </c>
      <c r="AC16" s="104">
        <f t="shared" si="13"/>
        <v>0.9450296310173042</v>
      </c>
      <c r="AD16" s="85">
        <v>26671510</v>
      </c>
      <c r="AE16" s="86">
        <v>672540</v>
      </c>
      <c r="AF16" s="86">
        <f t="shared" si="14"/>
        <v>27344050</v>
      </c>
      <c r="AG16" s="86">
        <v>409827300</v>
      </c>
      <c r="AH16" s="86">
        <v>408551949</v>
      </c>
      <c r="AI16" s="87">
        <v>341630216</v>
      </c>
      <c r="AJ16" s="124">
        <f t="shared" si="15"/>
        <v>0.8361977389563254</v>
      </c>
      <c r="AK16" s="125">
        <f t="shared" si="16"/>
        <v>0.8163356562030861</v>
      </c>
    </row>
    <row r="17" spans="1:37" ht="16.5">
      <c r="A17" s="65"/>
      <c r="B17" s="66" t="s">
        <v>426</v>
      </c>
      <c r="C17" s="67"/>
      <c r="D17" s="88">
        <f>SUM(D9:D16)</f>
        <v>4793253561</v>
      </c>
      <c r="E17" s="89">
        <f>SUM(E9:E16)</f>
        <v>627684038</v>
      </c>
      <c r="F17" s="90">
        <f t="shared" si="0"/>
        <v>5420937599</v>
      </c>
      <c r="G17" s="88">
        <f>SUM(G9:G16)</f>
        <v>4802670224</v>
      </c>
      <c r="H17" s="89">
        <f>SUM(H9:H16)</f>
        <v>687811963</v>
      </c>
      <c r="I17" s="90">
        <f t="shared" si="1"/>
        <v>5490482187</v>
      </c>
      <c r="J17" s="88">
        <f>SUM(J9:J16)</f>
        <v>1132715807</v>
      </c>
      <c r="K17" s="89">
        <f>SUM(K9:K16)</f>
        <v>126836343</v>
      </c>
      <c r="L17" s="89">
        <f t="shared" si="2"/>
        <v>1259552150</v>
      </c>
      <c r="M17" s="105">
        <f t="shared" si="3"/>
        <v>0.23234950172316124</v>
      </c>
      <c r="N17" s="88">
        <f>SUM(N9:N16)</f>
        <v>800930510</v>
      </c>
      <c r="O17" s="89">
        <f>SUM(O9:O16)</f>
        <v>138151889</v>
      </c>
      <c r="P17" s="89">
        <f t="shared" si="4"/>
        <v>939082399</v>
      </c>
      <c r="Q17" s="105">
        <f t="shared" si="5"/>
        <v>0.17323246797255745</v>
      </c>
      <c r="R17" s="88">
        <f>SUM(R9:R16)</f>
        <v>687442911</v>
      </c>
      <c r="S17" s="89">
        <f>SUM(S9:S16)</f>
        <v>114252507</v>
      </c>
      <c r="T17" s="89">
        <f t="shared" si="6"/>
        <v>801695418</v>
      </c>
      <c r="U17" s="105">
        <f t="shared" si="7"/>
        <v>0.14601548474161363</v>
      </c>
      <c r="V17" s="88">
        <f>SUM(V9:V16)</f>
        <v>2197628400</v>
      </c>
      <c r="W17" s="89">
        <f>SUM(W9:W16)</f>
        <v>126658875</v>
      </c>
      <c r="X17" s="89">
        <f t="shared" si="8"/>
        <v>2324287275</v>
      </c>
      <c r="Y17" s="105">
        <f t="shared" si="9"/>
        <v>0.4233302642349507</v>
      </c>
      <c r="Z17" s="88">
        <f t="shared" si="10"/>
        <v>4818717628</v>
      </c>
      <c r="AA17" s="89">
        <f t="shared" si="11"/>
        <v>505899614</v>
      </c>
      <c r="AB17" s="89">
        <f t="shared" si="12"/>
        <v>5324617242</v>
      </c>
      <c r="AC17" s="105">
        <f t="shared" si="13"/>
        <v>0.969790459316538</v>
      </c>
      <c r="AD17" s="88">
        <f>SUM(AD9:AD16)</f>
        <v>705925277</v>
      </c>
      <c r="AE17" s="89">
        <f>SUM(AE9:AE16)</f>
        <v>87781478</v>
      </c>
      <c r="AF17" s="89">
        <f t="shared" si="14"/>
        <v>793706755</v>
      </c>
      <c r="AG17" s="89">
        <f>SUM(AG9:AG16)</f>
        <v>5027117079</v>
      </c>
      <c r="AH17" s="89">
        <f>SUM(AH9:AH16)</f>
        <v>5078122641</v>
      </c>
      <c r="AI17" s="90">
        <f>SUM(AI9:AI16)</f>
        <v>4342496262</v>
      </c>
      <c r="AJ17" s="126">
        <f t="shared" si="15"/>
        <v>0.8551381226871791</v>
      </c>
      <c r="AK17" s="127">
        <f t="shared" si="16"/>
        <v>1.9283954815276831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469710052</v>
      </c>
      <c r="E18" s="86">
        <v>35000964</v>
      </c>
      <c r="F18" s="87">
        <f t="shared" si="0"/>
        <v>504711016</v>
      </c>
      <c r="G18" s="85">
        <v>469710052</v>
      </c>
      <c r="H18" s="86">
        <v>35000964</v>
      </c>
      <c r="I18" s="87">
        <f t="shared" si="1"/>
        <v>504711016</v>
      </c>
      <c r="J18" s="85">
        <v>87526537</v>
      </c>
      <c r="K18" s="86">
        <v>3</v>
      </c>
      <c r="L18" s="86">
        <f t="shared" si="2"/>
        <v>87526540</v>
      </c>
      <c r="M18" s="104">
        <f t="shared" si="3"/>
        <v>0.17341911950659702</v>
      </c>
      <c r="N18" s="85">
        <v>87036339</v>
      </c>
      <c r="O18" s="86">
        <v>12402761</v>
      </c>
      <c r="P18" s="86">
        <f t="shared" si="4"/>
        <v>99439100</v>
      </c>
      <c r="Q18" s="104">
        <f t="shared" si="5"/>
        <v>0.19702185378890164</v>
      </c>
      <c r="R18" s="85">
        <v>343317400</v>
      </c>
      <c r="S18" s="86">
        <v>12402761</v>
      </c>
      <c r="T18" s="86">
        <f t="shared" si="6"/>
        <v>355720161</v>
      </c>
      <c r="U18" s="104">
        <f t="shared" si="7"/>
        <v>0.7047996768907457</v>
      </c>
      <c r="V18" s="85">
        <v>25363354</v>
      </c>
      <c r="W18" s="86">
        <v>0</v>
      </c>
      <c r="X18" s="86">
        <f t="shared" si="8"/>
        <v>25363354</v>
      </c>
      <c r="Y18" s="104">
        <f t="shared" si="9"/>
        <v>0.05025322054789468</v>
      </c>
      <c r="Z18" s="85">
        <f t="shared" si="10"/>
        <v>543243630</v>
      </c>
      <c r="AA18" s="86">
        <f t="shared" si="11"/>
        <v>24805525</v>
      </c>
      <c r="AB18" s="86">
        <f t="shared" si="12"/>
        <v>568049155</v>
      </c>
      <c r="AC18" s="104">
        <f t="shared" si="13"/>
        <v>1.125493870734139</v>
      </c>
      <c r="AD18" s="85">
        <v>79640592</v>
      </c>
      <c r="AE18" s="86">
        <v>773232</v>
      </c>
      <c r="AF18" s="86">
        <f t="shared" si="14"/>
        <v>80413824</v>
      </c>
      <c r="AG18" s="86">
        <v>549570900</v>
      </c>
      <c r="AH18" s="86">
        <v>549569900</v>
      </c>
      <c r="AI18" s="87">
        <v>528420253</v>
      </c>
      <c r="AJ18" s="124">
        <f t="shared" si="15"/>
        <v>0.9615160018771043</v>
      </c>
      <c r="AK18" s="125">
        <f t="shared" si="16"/>
        <v>-0.6845896297631611</v>
      </c>
    </row>
    <row r="19" spans="1:37" ht="12.75">
      <c r="A19" s="62" t="s">
        <v>98</v>
      </c>
      <c r="B19" s="63" t="s">
        <v>64</v>
      </c>
      <c r="C19" s="64" t="s">
        <v>65</v>
      </c>
      <c r="D19" s="85">
        <v>2917168579</v>
      </c>
      <c r="E19" s="86">
        <v>245502811</v>
      </c>
      <c r="F19" s="87">
        <f t="shared" si="0"/>
        <v>3162671390</v>
      </c>
      <c r="G19" s="85">
        <v>2909279614</v>
      </c>
      <c r="H19" s="86">
        <v>250437726</v>
      </c>
      <c r="I19" s="87">
        <f t="shared" si="1"/>
        <v>3159717340</v>
      </c>
      <c r="J19" s="85">
        <v>6264643013</v>
      </c>
      <c r="K19" s="86">
        <v>0</v>
      </c>
      <c r="L19" s="86">
        <f t="shared" si="2"/>
        <v>6264643013</v>
      </c>
      <c r="M19" s="104">
        <f t="shared" si="3"/>
        <v>1.9808074379172222</v>
      </c>
      <c r="N19" s="85">
        <v>1401896327</v>
      </c>
      <c r="O19" s="86">
        <v>39553785</v>
      </c>
      <c r="P19" s="86">
        <f t="shared" si="4"/>
        <v>1441450112</v>
      </c>
      <c r="Q19" s="104">
        <f t="shared" si="5"/>
        <v>0.4557698016169805</v>
      </c>
      <c r="R19" s="85">
        <v>3048155917</v>
      </c>
      <c r="S19" s="86">
        <v>31117677</v>
      </c>
      <c r="T19" s="86">
        <f t="shared" si="6"/>
        <v>3079273594</v>
      </c>
      <c r="U19" s="104">
        <f t="shared" si="7"/>
        <v>0.9745408410487756</v>
      </c>
      <c r="V19" s="85">
        <v>557995326</v>
      </c>
      <c r="W19" s="86">
        <v>88976150</v>
      </c>
      <c r="X19" s="86">
        <f t="shared" si="8"/>
        <v>646971476</v>
      </c>
      <c r="Y19" s="104">
        <f t="shared" si="9"/>
        <v>0.2047561241664737</v>
      </c>
      <c r="Z19" s="85">
        <f t="shared" si="10"/>
        <v>11272690583</v>
      </c>
      <c r="AA19" s="86">
        <f t="shared" si="11"/>
        <v>159647612</v>
      </c>
      <c r="AB19" s="86">
        <f t="shared" si="12"/>
        <v>11432338195</v>
      </c>
      <c r="AC19" s="104">
        <f t="shared" si="13"/>
        <v>3.618152184144421</v>
      </c>
      <c r="AD19" s="85">
        <v>485738157</v>
      </c>
      <c r="AE19" s="86">
        <v>64669443</v>
      </c>
      <c r="AF19" s="86">
        <f t="shared" si="14"/>
        <v>550407600</v>
      </c>
      <c r="AG19" s="86">
        <v>2907006125</v>
      </c>
      <c r="AH19" s="86">
        <v>2965071418</v>
      </c>
      <c r="AI19" s="87">
        <v>2274075613</v>
      </c>
      <c r="AJ19" s="124">
        <f t="shared" si="15"/>
        <v>0.7669547516443667</v>
      </c>
      <c r="AK19" s="125">
        <f t="shared" si="16"/>
        <v>0.17544066615359233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1357202345</v>
      </c>
      <c r="E20" s="86">
        <v>282174770</v>
      </c>
      <c r="F20" s="87">
        <f t="shared" si="0"/>
        <v>1639377115</v>
      </c>
      <c r="G20" s="85">
        <v>1407050176</v>
      </c>
      <c r="H20" s="86">
        <v>290154333</v>
      </c>
      <c r="I20" s="87">
        <f t="shared" si="1"/>
        <v>1697204509</v>
      </c>
      <c r="J20" s="85">
        <v>451047614</v>
      </c>
      <c r="K20" s="86">
        <v>26135859</v>
      </c>
      <c r="L20" s="86">
        <f t="shared" si="2"/>
        <v>477183473</v>
      </c>
      <c r="M20" s="104">
        <f t="shared" si="3"/>
        <v>0.29107608532158874</v>
      </c>
      <c r="N20" s="85">
        <v>348331173</v>
      </c>
      <c r="O20" s="86">
        <v>67774285</v>
      </c>
      <c r="P20" s="86">
        <f t="shared" si="4"/>
        <v>416105458</v>
      </c>
      <c r="Q20" s="104">
        <f t="shared" si="5"/>
        <v>0.2538192428043013</v>
      </c>
      <c r="R20" s="85">
        <v>329142426</v>
      </c>
      <c r="S20" s="86">
        <v>62872499</v>
      </c>
      <c r="T20" s="86">
        <f t="shared" si="6"/>
        <v>392014925</v>
      </c>
      <c r="U20" s="104">
        <f t="shared" si="7"/>
        <v>0.23097683450710182</v>
      </c>
      <c r="V20" s="85">
        <v>338915369</v>
      </c>
      <c r="W20" s="86">
        <v>106915265</v>
      </c>
      <c r="X20" s="86">
        <f t="shared" si="8"/>
        <v>445830634</v>
      </c>
      <c r="Y20" s="104">
        <f t="shared" si="9"/>
        <v>0.2626852754843818</v>
      </c>
      <c r="Z20" s="85">
        <f t="shared" si="10"/>
        <v>1467436582</v>
      </c>
      <c r="AA20" s="86">
        <f t="shared" si="11"/>
        <v>263697908</v>
      </c>
      <c r="AB20" s="86">
        <f t="shared" si="12"/>
        <v>1731134490</v>
      </c>
      <c r="AC20" s="104">
        <f t="shared" si="13"/>
        <v>1.0199916868120928</v>
      </c>
      <c r="AD20" s="85">
        <v>268637995</v>
      </c>
      <c r="AE20" s="86">
        <v>104296122</v>
      </c>
      <c r="AF20" s="86">
        <f t="shared" si="14"/>
        <v>372934117</v>
      </c>
      <c r="AG20" s="86">
        <v>1627315523</v>
      </c>
      <c r="AH20" s="86">
        <v>1647496492</v>
      </c>
      <c r="AI20" s="87">
        <v>1502401509</v>
      </c>
      <c r="AJ20" s="124">
        <f t="shared" si="15"/>
        <v>0.9119300200610078</v>
      </c>
      <c r="AK20" s="125">
        <f t="shared" si="16"/>
        <v>0.19546754688576806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233419552</v>
      </c>
      <c r="E21" s="86">
        <v>81869138</v>
      </c>
      <c r="F21" s="87">
        <f t="shared" si="0"/>
        <v>315288690</v>
      </c>
      <c r="G21" s="85">
        <v>240807434</v>
      </c>
      <c r="H21" s="86">
        <v>56259138</v>
      </c>
      <c r="I21" s="87">
        <f t="shared" si="1"/>
        <v>297066572</v>
      </c>
      <c r="J21" s="85">
        <v>82827506</v>
      </c>
      <c r="K21" s="86">
        <v>124707</v>
      </c>
      <c r="L21" s="86">
        <f t="shared" si="2"/>
        <v>82952213</v>
      </c>
      <c r="M21" s="104">
        <f t="shared" si="3"/>
        <v>0.26309923454596484</v>
      </c>
      <c r="N21" s="85">
        <v>56672563</v>
      </c>
      <c r="O21" s="86">
        <v>138036</v>
      </c>
      <c r="P21" s="86">
        <f t="shared" si="4"/>
        <v>56810599</v>
      </c>
      <c r="Q21" s="104">
        <f t="shared" si="5"/>
        <v>0.18018597178351053</v>
      </c>
      <c r="R21" s="85">
        <v>32593482</v>
      </c>
      <c r="S21" s="86">
        <v>35900349</v>
      </c>
      <c r="T21" s="86">
        <f t="shared" si="6"/>
        <v>68493831</v>
      </c>
      <c r="U21" s="104">
        <f t="shared" si="7"/>
        <v>0.23056727836748997</v>
      </c>
      <c r="V21" s="85">
        <v>48316617</v>
      </c>
      <c r="W21" s="86">
        <v>1427183</v>
      </c>
      <c r="X21" s="86">
        <f t="shared" si="8"/>
        <v>49743800</v>
      </c>
      <c r="Y21" s="104">
        <f t="shared" si="9"/>
        <v>0.1674500084782343</v>
      </c>
      <c r="Z21" s="85">
        <f t="shared" si="10"/>
        <v>220410168</v>
      </c>
      <c r="AA21" s="86">
        <f t="shared" si="11"/>
        <v>37590275</v>
      </c>
      <c r="AB21" s="86">
        <f t="shared" si="12"/>
        <v>258000443</v>
      </c>
      <c r="AC21" s="104">
        <f t="shared" si="13"/>
        <v>0.8684936890172887</v>
      </c>
      <c r="AD21" s="85">
        <v>46551541</v>
      </c>
      <c r="AE21" s="86">
        <v>998782</v>
      </c>
      <c r="AF21" s="86">
        <f t="shared" si="14"/>
        <v>47550323</v>
      </c>
      <c r="AG21" s="86">
        <v>302795981</v>
      </c>
      <c r="AH21" s="86">
        <v>300915541</v>
      </c>
      <c r="AI21" s="87">
        <v>247409679</v>
      </c>
      <c r="AJ21" s="124">
        <f t="shared" si="15"/>
        <v>0.8221897685237866</v>
      </c>
      <c r="AK21" s="125">
        <f t="shared" si="16"/>
        <v>0.046129592011393994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610092508</v>
      </c>
      <c r="E22" s="86">
        <v>153363891</v>
      </c>
      <c r="F22" s="87">
        <f t="shared" si="0"/>
        <v>763456399</v>
      </c>
      <c r="G22" s="85">
        <v>606717507</v>
      </c>
      <c r="H22" s="86">
        <v>161325325</v>
      </c>
      <c r="I22" s="87">
        <f t="shared" si="1"/>
        <v>768042832</v>
      </c>
      <c r="J22" s="85">
        <v>251516936</v>
      </c>
      <c r="K22" s="86">
        <v>9240514</v>
      </c>
      <c r="L22" s="86">
        <f t="shared" si="2"/>
        <v>260757450</v>
      </c>
      <c r="M22" s="104">
        <f t="shared" si="3"/>
        <v>0.34154858134865146</v>
      </c>
      <c r="N22" s="85">
        <v>165260163</v>
      </c>
      <c r="O22" s="86">
        <v>50598312</v>
      </c>
      <c r="P22" s="86">
        <f t="shared" si="4"/>
        <v>215858475</v>
      </c>
      <c r="Q22" s="104">
        <f t="shared" si="5"/>
        <v>0.28273844489710015</v>
      </c>
      <c r="R22" s="85">
        <v>165544214</v>
      </c>
      <c r="S22" s="86">
        <v>35810575</v>
      </c>
      <c r="T22" s="86">
        <f t="shared" si="6"/>
        <v>201354789</v>
      </c>
      <c r="U22" s="104">
        <f t="shared" si="7"/>
        <v>0.2621660936222369</v>
      </c>
      <c r="V22" s="85">
        <v>54506760</v>
      </c>
      <c r="W22" s="86">
        <v>24478553</v>
      </c>
      <c r="X22" s="86">
        <f t="shared" si="8"/>
        <v>78985313</v>
      </c>
      <c r="Y22" s="104">
        <f t="shared" si="9"/>
        <v>0.10283972417829947</v>
      </c>
      <c r="Z22" s="85">
        <f t="shared" si="10"/>
        <v>636828073</v>
      </c>
      <c r="AA22" s="86">
        <f t="shared" si="11"/>
        <v>120127954</v>
      </c>
      <c r="AB22" s="86">
        <f t="shared" si="12"/>
        <v>756956027</v>
      </c>
      <c r="AC22" s="104">
        <f t="shared" si="13"/>
        <v>0.9855648610493118</v>
      </c>
      <c r="AD22" s="85">
        <v>95078163</v>
      </c>
      <c r="AE22" s="86">
        <v>30264149</v>
      </c>
      <c r="AF22" s="86">
        <f t="shared" si="14"/>
        <v>125342312</v>
      </c>
      <c r="AG22" s="86">
        <v>648894629</v>
      </c>
      <c r="AH22" s="86">
        <v>716260493</v>
      </c>
      <c r="AI22" s="87">
        <v>575026118</v>
      </c>
      <c r="AJ22" s="124">
        <f t="shared" si="15"/>
        <v>0.8028170248390344</v>
      </c>
      <c r="AK22" s="125">
        <f t="shared" si="16"/>
        <v>-0.3698431779365934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550345000</v>
      </c>
      <c r="E23" s="86">
        <v>121003000</v>
      </c>
      <c r="F23" s="87">
        <f t="shared" si="0"/>
        <v>671348000</v>
      </c>
      <c r="G23" s="85">
        <v>433733754</v>
      </c>
      <c r="H23" s="86">
        <v>121002450</v>
      </c>
      <c r="I23" s="87">
        <f t="shared" si="1"/>
        <v>554736204</v>
      </c>
      <c r="J23" s="85">
        <v>179767842</v>
      </c>
      <c r="K23" s="86">
        <v>50689759</v>
      </c>
      <c r="L23" s="86">
        <f t="shared" si="2"/>
        <v>230457601</v>
      </c>
      <c r="M23" s="104">
        <f t="shared" si="3"/>
        <v>0.3432759180037775</v>
      </c>
      <c r="N23" s="85">
        <v>160423671</v>
      </c>
      <c r="O23" s="86">
        <v>22438000</v>
      </c>
      <c r="P23" s="86">
        <f t="shared" si="4"/>
        <v>182861671</v>
      </c>
      <c r="Q23" s="104">
        <f t="shared" si="5"/>
        <v>0.27237985515708696</v>
      </c>
      <c r="R23" s="85">
        <v>46140837</v>
      </c>
      <c r="S23" s="86">
        <v>12860335</v>
      </c>
      <c r="T23" s="86">
        <f t="shared" si="6"/>
        <v>59001172</v>
      </c>
      <c r="U23" s="104">
        <f t="shared" si="7"/>
        <v>0.10635897129944669</v>
      </c>
      <c r="V23" s="85">
        <v>45779809</v>
      </c>
      <c r="W23" s="86">
        <v>40129154</v>
      </c>
      <c r="X23" s="86">
        <f t="shared" si="8"/>
        <v>85908963</v>
      </c>
      <c r="Y23" s="104">
        <f t="shared" si="9"/>
        <v>0.15486453269237138</v>
      </c>
      <c r="Z23" s="85">
        <f t="shared" si="10"/>
        <v>432112159</v>
      </c>
      <c r="AA23" s="86">
        <f t="shared" si="11"/>
        <v>126117248</v>
      </c>
      <c r="AB23" s="86">
        <f t="shared" si="12"/>
        <v>558229407</v>
      </c>
      <c r="AC23" s="104">
        <f t="shared" si="13"/>
        <v>1.0062970524995696</v>
      </c>
      <c r="AD23" s="85">
        <v>28021865</v>
      </c>
      <c r="AE23" s="86">
        <v>27284406</v>
      </c>
      <c r="AF23" s="86">
        <f t="shared" si="14"/>
        <v>55306271</v>
      </c>
      <c r="AG23" s="86">
        <v>560792000</v>
      </c>
      <c r="AH23" s="86">
        <v>541295803</v>
      </c>
      <c r="AI23" s="87">
        <v>464823393</v>
      </c>
      <c r="AJ23" s="124">
        <f t="shared" si="15"/>
        <v>0.85872343813462</v>
      </c>
      <c r="AK23" s="125">
        <f t="shared" si="16"/>
        <v>0.553331321144396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371108000</v>
      </c>
      <c r="E24" s="86">
        <v>29384500</v>
      </c>
      <c r="F24" s="87">
        <f t="shared" si="0"/>
        <v>400492500</v>
      </c>
      <c r="G24" s="85">
        <v>372349600</v>
      </c>
      <c r="H24" s="86">
        <v>25498452</v>
      </c>
      <c r="I24" s="87">
        <f t="shared" si="1"/>
        <v>397848052</v>
      </c>
      <c r="J24" s="85">
        <v>148044669</v>
      </c>
      <c r="K24" s="86">
        <v>7804535</v>
      </c>
      <c r="L24" s="86">
        <f t="shared" si="2"/>
        <v>155849204</v>
      </c>
      <c r="M24" s="104">
        <f t="shared" si="3"/>
        <v>0.3891438766019339</v>
      </c>
      <c r="N24" s="85">
        <v>120091762</v>
      </c>
      <c r="O24" s="86">
        <v>608242</v>
      </c>
      <c r="P24" s="86">
        <f t="shared" si="4"/>
        <v>120700004</v>
      </c>
      <c r="Q24" s="104">
        <f t="shared" si="5"/>
        <v>0.3013789371835927</v>
      </c>
      <c r="R24" s="85">
        <v>89526390</v>
      </c>
      <c r="S24" s="86">
        <v>3892696</v>
      </c>
      <c r="T24" s="86">
        <f t="shared" si="6"/>
        <v>93419086</v>
      </c>
      <c r="U24" s="104">
        <f t="shared" si="7"/>
        <v>0.23481096747961455</v>
      </c>
      <c r="V24" s="85">
        <v>10978790</v>
      </c>
      <c r="W24" s="86">
        <v>6801410</v>
      </c>
      <c r="X24" s="86">
        <f t="shared" si="8"/>
        <v>17780200</v>
      </c>
      <c r="Y24" s="104">
        <f t="shared" si="9"/>
        <v>0.04469093140111693</v>
      </c>
      <c r="Z24" s="85">
        <f t="shared" si="10"/>
        <v>368641611</v>
      </c>
      <c r="AA24" s="86">
        <f t="shared" si="11"/>
        <v>19106883</v>
      </c>
      <c r="AB24" s="86">
        <f t="shared" si="12"/>
        <v>387748494</v>
      </c>
      <c r="AC24" s="104">
        <f t="shared" si="13"/>
        <v>0.9746145344956973</v>
      </c>
      <c r="AD24" s="85">
        <v>9108537</v>
      </c>
      <c r="AE24" s="86">
        <v>6771909</v>
      </c>
      <c r="AF24" s="86">
        <f t="shared" si="14"/>
        <v>15880446</v>
      </c>
      <c r="AG24" s="86">
        <v>363856118</v>
      </c>
      <c r="AH24" s="86">
        <v>405938315</v>
      </c>
      <c r="AI24" s="87">
        <v>397107821</v>
      </c>
      <c r="AJ24" s="124">
        <f t="shared" si="15"/>
        <v>0.9782467097248507</v>
      </c>
      <c r="AK24" s="125">
        <f t="shared" si="16"/>
        <v>0.11962850413647064</v>
      </c>
    </row>
    <row r="25" spans="1:37" ht="16.5">
      <c r="A25" s="65"/>
      <c r="B25" s="66" t="s">
        <v>437</v>
      </c>
      <c r="C25" s="67"/>
      <c r="D25" s="88">
        <f>SUM(D18:D24)</f>
        <v>6509046036</v>
      </c>
      <c r="E25" s="89">
        <f>SUM(E18:E24)</f>
        <v>948299074</v>
      </c>
      <c r="F25" s="90">
        <f t="shared" si="0"/>
        <v>7457345110</v>
      </c>
      <c r="G25" s="88">
        <f>SUM(G18:G24)</f>
        <v>6439648137</v>
      </c>
      <c r="H25" s="89">
        <f>SUM(H18:H24)</f>
        <v>939678388</v>
      </c>
      <c r="I25" s="90">
        <f t="shared" si="1"/>
        <v>7379326525</v>
      </c>
      <c r="J25" s="88">
        <f>SUM(J18:J24)</f>
        <v>7465374117</v>
      </c>
      <c r="K25" s="89">
        <f>SUM(K18:K24)</f>
        <v>93995377</v>
      </c>
      <c r="L25" s="89">
        <f t="shared" si="2"/>
        <v>7559369494</v>
      </c>
      <c r="M25" s="105">
        <f t="shared" si="3"/>
        <v>1.0136810597464758</v>
      </c>
      <c r="N25" s="88">
        <f>SUM(N18:N24)</f>
        <v>2339711998</v>
      </c>
      <c r="O25" s="89">
        <f>SUM(O18:O24)</f>
        <v>193513421</v>
      </c>
      <c r="P25" s="89">
        <f t="shared" si="4"/>
        <v>2533225419</v>
      </c>
      <c r="Q25" s="105">
        <f t="shared" si="5"/>
        <v>0.3396953448758924</v>
      </c>
      <c r="R25" s="88">
        <f>SUM(R18:R24)</f>
        <v>4054420666</v>
      </c>
      <c r="S25" s="89">
        <f>SUM(S18:S24)</f>
        <v>194856892</v>
      </c>
      <c r="T25" s="89">
        <f t="shared" si="6"/>
        <v>4249277558</v>
      </c>
      <c r="U25" s="105">
        <f t="shared" si="7"/>
        <v>0.575835415820687</v>
      </c>
      <c r="V25" s="88">
        <f>SUM(V18:V24)</f>
        <v>1081856025</v>
      </c>
      <c r="W25" s="89">
        <f>SUM(W18:W24)</f>
        <v>268727715</v>
      </c>
      <c r="X25" s="89">
        <f t="shared" si="8"/>
        <v>1350583740</v>
      </c>
      <c r="Y25" s="105">
        <f t="shared" si="9"/>
        <v>0.1830226288841447</v>
      </c>
      <c r="Z25" s="88">
        <f t="shared" si="10"/>
        <v>14941362806</v>
      </c>
      <c r="AA25" s="89">
        <f t="shared" si="11"/>
        <v>751093405</v>
      </c>
      <c r="AB25" s="89">
        <f t="shared" si="12"/>
        <v>15692456211</v>
      </c>
      <c r="AC25" s="105">
        <f t="shared" si="13"/>
        <v>2.126543141550441</v>
      </c>
      <c r="AD25" s="88">
        <f>SUM(AD18:AD24)</f>
        <v>1012776850</v>
      </c>
      <c r="AE25" s="89">
        <f>SUM(AE18:AE24)</f>
        <v>235058043</v>
      </c>
      <c r="AF25" s="89">
        <f t="shared" si="14"/>
        <v>1247834893</v>
      </c>
      <c r="AG25" s="89">
        <f>SUM(AG18:AG24)</f>
        <v>6960231276</v>
      </c>
      <c r="AH25" s="89">
        <f>SUM(AH18:AH24)</f>
        <v>7126547962</v>
      </c>
      <c r="AI25" s="90">
        <f>SUM(AI18:AI24)</f>
        <v>5989264386</v>
      </c>
      <c r="AJ25" s="126">
        <f t="shared" si="15"/>
        <v>0.840415923380549</v>
      </c>
      <c r="AK25" s="127">
        <f t="shared" si="16"/>
        <v>0.08234170047366995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543632851</v>
      </c>
      <c r="E26" s="86">
        <v>112170049</v>
      </c>
      <c r="F26" s="87">
        <f t="shared" si="0"/>
        <v>655802900</v>
      </c>
      <c r="G26" s="85">
        <v>552774038</v>
      </c>
      <c r="H26" s="86">
        <v>116769049</v>
      </c>
      <c r="I26" s="87">
        <f t="shared" si="1"/>
        <v>669543087</v>
      </c>
      <c r="J26" s="85">
        <v>207985737</v>
      </c>
      <c r="K26" s="86">
        <v>13462145</v>
      </c>
      <c r="L26" s="86">
        <f t="shared" si="2"/>
        <v>221447882</v>
      </c>
      <c r="M26" s="104">
        <f t="shared" si="3"/>
        <v>0.33767444761223225</v>
      </c>
      <c r="N26" s="85">
        <v>143305585</v>
      </c>
      <c r="O26" s="86">
        <v>5383946</v>
      </c>
      <c r="P26" s="86">
        <f t="shared" si="4"/>
        <v>148689531</v>
      </c>
      <c r="Q26" s="104">
        <f t="shared" si="5"/>
        <v>0.2267289928117122</v>
      </c>
      <c r="R26" s="85">
        <v>97127299</v>
      </c>
      <c r="S26" s="86">
        <v>42424651</v>
      </c>
      <c r="T26" s="86">
        <f t="shared" si="6"/>
        <v>139551950</v>
      </c>
      <c r="U26" s="104">
        <f t="shared" si="7"/>
        <v>0.20842863246529197</v>
      </c>
      <c r="V26" s="85">
        <v>52190028</v>
      </c>
      <c r="W26" s="86">
        <v>25398923</v>
      </c>
      <c r="X26" s="86">
        <f t="shared" si="8"/>
        <v>77588951</v>
      </c>
      <c r="Y26" s="104">
        <f t="shared" si="9"/>
        <v>0.11588343230851698</v>
      </c>
      <c r="Z26" s="85">
        <f t="shared" si="10"/>
        <v>500608649</v>
      </c>
      <c r="AA26" s="86">
        <f t="shared" si="11"/>
        <v>86669665</v>
      </c>
      <c r="AB26" s="86">
        <f t="shared" si="12"/>
        <v>587278314</v>
      </c>
      <c r="AC26" s="104">
        <f t="shared" si="13"/>
        <v>0.8771329663508273</v>
      </c>
      <c r="AD26" s="85">
        <v>153102250</v>
      </c>
      <c r="AE26" s="86">
        <v>47369181</v>
      </c>
      <c r="AF26" s="86">
        <f t="shared" si="14"/>
        <v>200471431</v>
      </c>
      <c r="AG26" s="86">
        <v>557676685</v>
      </c>
      <c r="AH26" s="86">
        <v>570643246</v>
      </c>
      <c r="AI26" s="87">
        <v>631806463</v>
      </c>
      <c r="AJ26" s="124">
        <f t="shared" si="15"/>
        <v>1.1071829333453638</v>
      </c>
      <c r="AK26" s="125">
        <f t="shared" si="16"/>
        <v>-0.6129675404970796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831197831</v>
      </c>
      <c r="E27" s="86">
        <v>259173883</v>
      </c>
      <c r="F27" s="87">
        <f t="shared" si="0"/>
        <v>1090371714</v>
      </c>
      <c r="G27" s="85">
        <v>784889870</v>
      </c>
      <c r="H27" s="86">
        <v>259173883</v>
      </c>
      <c r="I27" s="87">
        <f t="shared" si="1"/>
        <v>1044063753</v>
      </c>
      <c r="J27" s="85">
        <v>261912943</v>
      </c>
      <c r="K27" s="86">
        <v>30829794</v>
      </c>
      <c r="L27" s="86">
        <f t="shared" si="2"/>
        <v>292742737</v>
      </c>
      <c r="M27" s="104">
        <f t="shared" si="3"/>
        <v>0.2684797608386969</v>
      </c>
      <c r="N27" s="85">
        <v>137206846</v>
      </c>
      <c r="O27" s="86">
        <v>36043565</v>
      </c>
      <c r="P27" s="86">
        <f t="shared" si="4"/>
        <v>173250411</v>
      </c>
      <c r="Q27" s="104">
        <f t="shared" si="5"/>
        <v>0.15889114581341754</v>
      </c>
      <c r="R27" s="85">
        <v>152437068</v>
      </c>
      <c r="S27" s="86">
        <v>30743324</v>
      </c>
      <c r="T27" s="86">
        <f t="shared" si="6"/>
        <v>183180392</v>
      </c>
      <c r="U27" s="104">
        <f t="shared" si="7"/>
        <v>0.17544943158274742</v>
      </c>
      <c r="V27" s="85">
        <v>198078186</v>
      </c>
      <c r="W27" s="86">
        <v>57407058</v>
      </c>
      <c r="X27" s="86">
        <f t="shared" si="8"/>
        <v>255485244</v>
      </c>
      <c r="Y27" s="104">
        <f t="shared" si="9"/>
        <v>0.24470272362764423</v>
      </c>
      <c r="Z27" s="85">
        <f t="shared" si="10"/>
        <v>749635043</v>
      </c>
      <c r="AA27" s="86">
        <f t="shared" si="11"/>
        <v>155023741</v>
      </c>
      <c r="AB27" s="86">
        <f t="shared" si="12"/>
        <v>904658784</v>
      </c>
      <c r="AC27" s="104">
        <f t="shared" si="13"/>
        <v>0.8664784898437136</v>
      </c>
      <c r="AD27" s="85">
        <v>75314802</v>
      </c>
      <c r="AE27" s="86">
        <v>44603853</v>
      </c>
      <c r="AF27" s="86">
        <f t="shared" si="14"/>
        <v>119918655</v>
      </c>
      <c r="AG27" s="86">
        <v>1097534676</v>
      </c>
      <c r="AH27" s="86">
        <v>1113340492</v>
      </c>
      <c r="AI27" s="87">
        <v>819507741</v>
      </c>
      <c r="AJ27" s="124">
        <f t="shared" si="15"/>
        <v>0.7360800643546521</v>
      </c>
      <c r="AK27" s="125">
        <f t="shared" si="16"/>
        <v>1.130487904488255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1059346196</v>
      </c>
      <c r="E28" s="86">
        <v>553040515</v>
      </c>
      <c r="F28" s="87">
        <f t="shared" si="0"/>
        <v>1612386711</v>
      </c>
      <c r="G28" s="85">
        <v>1129099689</v>
      </c>
      <c r="H28" s="86">
        <v>540283743</v>
      </c>
      <c r="I28" s="87">
        <f t="shared" si="1"/>
        <v>1669383432</v>
      </c>
      <c r="J28" s="85">
        <v>438159852</v>
      </c>
      <c r="K28" s="86">
        <v>181821627</v>
      </c>
      <c r="L28" s="86">
        <f t="shared" si="2"/>
        <v>619981479</v>
      </c>
      <c r="M28" s="104">
        <f t="shared" si="3"/>
        <v>0.3845116526763535</v>
      </c>
      <c r="N28" s="85">
        <v>274640630</v>
      </c>
      <c r="O28" s="86">
        <v>83672167</v>
      </c>
      <c r="P28" s="86">
        <f t="shared" si="4"/>
        <v>358312797</v>
      </c>
      <c r="Q28" s="104">
        <f t="shared" si="5"/>
        <v>0.2222250993235828</v>
      </c>
      <c r="R28" s="85">
        <v>215558358</v>
      </c>
      <c r="S28" s="86">
        <v>186205858</v>
      </c>
      <c r="T28" s="86">
        <f t="shared" si="6"/>
        <v>401764216</v>
      </c>
      <c r="U28" s="104">
        <f t="shared" si="7"/>
        <v>0.24066622939863944</v>
      </c>
      <c r="V28" s="85">
        <v>55994914</v>
      </c>
      <c r="W28" s="86">
        <v>145656861</v>
      </c>
      <c r="X28" s="86">
        <f t="shared" si="8"/>
        <v>201651775</v>
      </c>
      <c r="Y28" s="104">
        <f t="shared" si="9"/>
        <v>0.12079416336270432</v>
      </c>
      <c r="Z28" s="85">
        <f t="shared" si="10"/>
        <v>984353754</v>
      </c>
      <c r="AA28" s="86">
        <f t="shared" si="11"/>
        <v>597356513</v>
      </c>
      <c r="AB28" s="86">
        <f t="shared" si="12"/>
        <v>1581710267</v>
      </c>
      <c r="AC28" s="104">
        <f t="shared" si="13"/>
        <v>0.9474817089235374</v>
      </c>
      <c r="AD28" s="85">
        <v>56132117</v>
      </c>
      <c r="AE28" s="86">
        <v>201569884</v>
      </c>
      <c r="AF28" s="86">
        <f t="shared" si="14"/>
        <v>257702001</v>
      </c>
      <c r="AG28" s="86">
        <v>1666238540</v>
      </c>
      <c r="AH28" s="86">
        <v>1604107860</v>
      </c>
      <c r="AI28" s="87">
        <v>1549029165</v>
      </c>
      <c r="AJ28" s="124">
        <f t="shared" si="15"/>
        <v>0.9656639703766553</v>
      </c>
      <c r="AK28" s="125">
        <f t="shared" si="16"/>
        <v>-0.21750015825449487</v>
      </c>
    </row>
    <row r="29" spans="1:37" ht="12.75">
      <c r="A29" s="62" t="s">
        <v>98</v>
      </c>
      <c r="B29" s="63" t="s">
        <v>60</v>
      </c>
      <c r="C29" s="64" t="s">
        <v>61</v>
      </c>
      <c r="D29" s="85">
        <v>2734077115</v>
      </c>
      <c r="E29" s="86">
        <v>607133896</v>
      </c>
      <c r="F29" s="87">
        <f t="shared" si="0"/>
        <v>3341211011</v>
      </c>
      <c r="G29" s="85">
        <v>2705736479</v>
      </c>
      <c r="H29" s="86">
        <v>612978591</v>
      </c>
      <c r="I29" s="87">
        <f t="shared" si="1"/>
        <v>3318715070</v>
      </c>
      <c r="J29" s="85">
        <v>714152433</v>
      </c>
      <c r="K29" s="86">
        <v>13093122</v>
      </c>
      <c r="L29" s="86">
        <f t="shared" si="2"/>
        <v>727245555</v>
      </c>
      <c r="M29" s="104">
        <f t="shared" si="3"/>
        <v>0.21765927162509283</v>
      </c>
      <c r="N29" s="85">
        <v>687972506</v>
      </c>
      <c r="O29" s="86">
        <v>168519763</v>
      </c>
      <c r="P29" s="86">
        <f t="shared" si="4"/>
        <v>856492269</v>
      </c>
      <c r="Q29" s="104">
        <f t="shared" si="5"/>
        <v>0.2563418671195083</v>
      </c>
      <c r="R29" s="85">
        <v>606122789</v>
      </c>
      <c r="S29" s="86">
        <v>107804485</v>
      </c>
      <c r="T29" s="86">
        <f t="shared" si="6"/>
        <v>713927274</v>
      </c>
      <c r="U29" s="104">
        <f t="shared" si="7"/>
        <v>0.21512159343043571</v>
      </c>
      <c r="V29" s="85">
        <v>558667344</v>
      </c>
      <c r="W29" s="86">
        <v>-3721460</v>
      </c>
      <c r="X29" s="86">
        <f t="shared" si="8"/>
        <v>554945884</v>
      </c>
      <c r="Y29" s="104">
        <f t="shared" si="9"/>
        <v>0.16721709224648804</v>
      </c>
      <c r="Z29" s="85">
        <f t="shared" si="10"/>
        <v>2566915072</v>
      </c>
      <c r="AA29" s="86">
        <f t="shared" si="11"/>
        <v>285695910</v>
      </c>
      <c r="AB29" s="86">
        <f t="shared" si="12"/>
        <v>2852610982</v>
      </c>
      <c r="AC29" s="104">
        <f t="shared" si="13"/>
        <v>0.8595528455535654</v>
      </c>
      <c r="AD29" s="85">
        <v>559427050</v>
      </c>
      <c r="AE29" s="86">
        <v>186267186</v>
      </c>
      <c r="AF29" s="86">
        <f t="shared" si="14"/>
        <v>745694236</v>
      </c>
      <c r="AG29" s="86">
        <v>3377147219</v>
      </c>
      <c r="AH29" s="86">
        <v>2951535649</v>
      </c>
      <c r="AI29" s="87">
        <v>2693469718</v>
      </c>
      <c r="AJ29" s="124">
        <f t="shared" si="15"/>
        <v>0.9125655381843568</v>
      </c>
      <c r="AK29" s="125">
        <f t="shared" si="16"/>
        <v>-0.2557996867767126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247017000</v>
      </c>
      <c r="E30" s="86">
        <v>44547000</v>
      </c>
      <c r="F30" s="87">
        <f t="shared" si="0"/>
        <v>291564000</v>
      </c>
      <c r="G30" s="85">
        <v>240810000</v>
      </c>
      <c r="H30" s="86">
        <v>39267000</v>
      </c>
      <c r="I30" s="87">
        <f t="shared" si="1"/>
        <v>280077000</v>
      </c>
      <c r="J30" s="85">
        <v>98765019</v>
      </c>
      <c r="K30" s="86">
        <v>963777</v>
      </c>
      <c r="L30" s="86">
        <f t="shared" si="2"/>
        <v>99728796</v>
      </c>
      <c r="M30" s="104">
        <f t="shared" si="3"/>
        <v>0.3420477013623081</v>
      </c>
      <c r="N30" s="85">
        <v>82560206</v>
      </c>
      <c r="O30" s="86">
        <v>5056225</v>
      </c>
      <c r="P30" s="86">
        <f t="shared" si="4"/>
        <v>87616431</v>
      </c>
      <c r="Q30" s="104">
        <f t="shared" si="5"/>
        <v>0.30050496974935176</v>
      </c>
      <c r="R30" s="85">
        <v>59438281</v>
      </c>
      <c r="S30" s="86">
        <v>2328236</v>
      </c>
      <c r="T30" s="86">
        <f t="shared" si="6"/>
        <v>61766517</v>
      </c>
      <c r="U30" s="104">
        <f t="shared" si="7"/>
        <v>0.22053405670583448</v>
      </c>
      <c r="V30" s="85">
        <v>4261647</v>
      </c>
      <c r="W30" s="86">
        <v>18289648</v>
      </c>
      <c r="X30" s="86">
        <f t="shared" si="8"/>
        <v>22551295</v>
      </c>
      <c r="Y30" s="104">
        <f t="shared" si="9"/>
        <v>0.08051819678159934</v>
      </c>
      <c r="Z30" s="85">
        <f t="shared" si="10"/>
        <v>245025153</v>
      </c>
      <c r="AA30" s="86">
        <f t="shared" si="11"/>
        <v>26637886</v>
      </c>
      <c r="AB30" s="86">
        <f t="shared" si="12"/>
        <v>271663039</v>
      </c>
      <c r="AC30" s="104">
        <f t="shared" si="13"/>
        <v>0.9699584007255148</v>
      </c>
      <c r="AD30" s="85">
        <v>4401131</v>
      </c>
      <c r="AE30" s="86">
        <v>9124709</v>
      </c>
      <c r="AF30" s="86">
        <f t="shared" si="14"/>
        <v>13525840</v>
      </c>
      <c r="AG30" s="86">
        <v>271490880</v>
      </c>
      <c r="AH30" s="86">
        <v>273732188</v>
      </c>
      <c r="AI30" s="87">
        <v>260395523</v>
      </c>
      <c r="AJ30" s="124">
        <f t="shared" si="15"/>
        <v>0.9512784188902184</v>
      </c>
      <c r="AK30" s="125">
        <f t="shared" si="16"/>
        <v>0.6672750084283121</v>
      </c>
    </row>
    <row r="31" spans="1:37" ht="16.5">
      <c r="A31" s="65"/>
      <c r="B31" s="66" t="s">
        <v>446</v>
      </c>
      <c r="C31" s="67"/>
      <c r="D31" s="88">
        <f>SUM(D26:D30)</f>
        <v>5415270993</v>
      </c>
      <c r="E31" s="89">
        <f>SUM(E26:E30)</f>
        <v>1576065343</v>
      </c>
      <c r="F31" s="90">
        <f t="shared" si="0"/>
        <v>6991336336</v>
      </c>
      <c r="G31" s="88">
        <f>SUM(G26:G30)</f>
        <v>5413310076</v>
      </c>
      <c r="H31" s="89">
        <f>SUM(H26:H30)</f>
        <v>1568472266</v>
      </c>
      <c r="I31" s="90">
        <f t="shared" si="1"/>
        <v>6981782342</v>
      </c>
      <c r="J31" s="88">
        <f>SUM(J26:J30)</f>
        <v>1720975984</v>
      </c>
      <c r="K31" s="89">
        <f>SUM(K26:K30)</f>
        <v>240170465</v>
      </c>
      <c r="L31" s="89">
        <f t="shared" si="2"/>
        <v>1961146449</v>
      </c>
      <c r="M31" s="105">
        <f t="shared" si="3"/>
        <v>0.2805109573832982</v>
      </c>
      <c r="N31" s="88">
        <f>SUM(N26:N30)</f>
        <v>1325685773</v>
      </c>
      <c r="O31" s="89">
        <f>SUM(O26:O30)</f>
        <v>298675666</v>
      </c>
      <c r="P31" s="89">
        <f t="shared" si="4"/>
        <v>1624361439</v>
      </c>
      <c r="Q31" s="105">
        <f t="shared" si="5"/>
        <v>0.2323391925282995</v>
      </c>
      <c r="R31" s="88">
        <f>SUM(R26:R30)</f>
        <v>1130683795</v>
      </c>
      <c r="S31" s="89">
        <f>SUM(S26:S30)</f>
        <v>369506554</v>
      </c>
      <c r="T31" s="89">
        <f t="shared" si="6"/>
        <v>1500190349</v>
      </c>
      <c r="U31" s="105">
        <f t="shared" si="7"/>
        <v>0.21487211653324842</v>
      </c>
      <c r="V31" s="88">
        <f>SUM(V26:V30)</f>
        <v>869192119</v>
      </c>
      <c r="W31" s="89">
        <f>SUM(W26:W30)</f>
        <v>243031030</v>
      </c>
      <c r="X31" s="89">
        <f t="shared" si="8"/>
        <v>1112223149</v>
      </c>
      <c r="Y31" s="105">
        <f t="shared" si="9"/>
        <v>0.15930361253304165</v>
      </c>
      <c r="Z31" s="88">
        <f t="shared" si="10"/>
        <v>5046537671</v>
      </c>
      <c r="AA31" s="89">
        <f t="shared" si="11"/>
        <v>1151383715</v>
      </c>
      <c r="AB31" s="89">
        <f t="shared" si="12"/>
        <v>6197921386</v>
      </c>
      <c r="AC31" s="105">
        <f t="shared" si="13"/>
        <v>0.8877276721612242</v>
      </c>
      <c r="AD31" s="88">
        <f>SUM(AD26:AD30)</f>
        <v>848377350</v>
      </c>
      <c r="AE31" s="89">
        <f>SUM(AE26:AE30)</f>
        <v>488934813</v>
      </c>
      <c r="AF31" s="89">
        <f t="shared" si="14"/>
        <v>1337312163</v>
      </c>
      <c r="AG31" s="89">
        <f>SUM(AG26:AG30)</f>
        <v>6970088000</v>
      </c>
      <c r="AH31" s="89">
        <f>SUM(AH26:AH30)</f>
        <v>6513359435</v>
      </c>
      <c r="AI31" s="90">
        <f>SUM(AI26:AI30)</f>
        <v>5954208610</v>
      </c>
      <c r="AJ31" s="126">
        <f t="shared" si="15"/>
        <v>0.9141532368081265</v>
      </c>
      <c r="AK31" s="127">
        <f t="shared" si="16"/>
        <v>-0.16831448948692462</v>
      </c>
    </row>
    <row r="32" spans="1:37" ht="16.5">
      <c r="A32" s="68"/>
      <c r="B32" s="69" t="s">
        <v>447</v>
      </c>
      <c r="C32" s="70"/>
      <c r="D32" s="91">
        <f>SUM(D9:D16,D18:D24,D26:D30)</f>
        <v>16717570590</v>
      </c>
      <c r="E32" s="92">
        <f>SUM(E9:E16,E18:E24,E26:E30)</f>
        <v>3152048455</v>
      </c>
      <c r="F32" s="93">
        <f t="shared" si="0"/>
        <v>19869619045</v>
      </c>
      <c r="G32" s="91">
        <f>SUM(G9:G16,G18:G24,G26:G30)</f>
        <v>16655628437</v>
      </c>
      <c r="H32" s="92">
        <f>SUM(H9:H16,H18:H24,H26:H30)</f>
        <v>3195962617</v>
      </c>
      <c r="I32" s="93">
        <f t="shared" si="1"/>
        <v>19851591054</v>
      </c>
      <c r="J32" s="91">
        <f>SUM(J9:J16,J18:J24,J26:J30)</f>
        <v>10319065908</v>
      </c>
      <c r="K32" s="92">
        <f>SUM(K9:K16,K18:K24,K26:K30)</f>
        <v>461002185</v>
      </c>
      <c r="L32" s="92">
        <f t="shared" si="2"/>
        <v>10780068093</v>
      </c>
      <c r="M32" s="106">
        <f t="shared" si="3"/>
        <v>0.5425402504489738</v>
      </c>
      <c r="N32" s="91">
        <f>SUM(N9:N16,N18:N24,N26:N30)</f>
        <v>4466328281</v>
      </c>
      <c r="O32" s="92">
        <f>SUM(O9:O16,O18:O24,O26:O30)</f>
        <v>630340976</v>
      </c>
      <c r="P32" s="92">
        <f t="shared" si="4"/>
        <v>5096669257</v>
      </c>
      <c r="Q32" s="106">
        <f t="shared" si="5"/>
        <v>0.25650563533489223</v>
      </c>
      <c r="R32" s="91">
        <f>SUM(R9:R16,R18:R24,R26:R30)</f>
        <v>5872547372</v>
      </c>
      <c r="S32" s="92">
        <f>SUM(S9:S16,S18:S24,S26:S30)</f>
        <v>678615953</v>
      </c>
      <c r="T32" s="92">
        <f t="shared" si="6"/>
        <v>6551163325</v>
      </c>
      <c r="U32" s="106">
        <f t="shared" si="7"/>
        <v>0.3300069655464705</v>
      </c>
      <c r="V32" s="91">
        <f>SUM(V9:V16,V18:V24,V26:V30)</f>
        <v>4148676544</v>
      </c>
      <c r="W32" s="92">
        <f>SUM(W9:W16,W18:W24,W26:W30)</f>
        <v>638417620</v>
      </c>
      <c r="X32" s="92">
        <f t="shared" si="8"/>
        <v>4787094164</v>
      </c>
      <c r="Y32" s="106">
        <f t="shared" si="9"/>
        <v>0.24114410532527183</v>
      </c>
      <c r="Z32" s="91">
        <f t="shared" si="10"/>
        <v>24806618105</v>
      </c>
      <c r="AA32" s="92">
        <f t="shared" si="11"/>
        <v>2408376734</v>
      </c>
      <c r="AB32" s="92">
        <f t="shared" si="12"/>
        <v>27214994839</v>
      </c>
      <c r="AC32" s="106">
        <f t="shared" si="13"/>
        <v>1.370922600862076</v>
      </c>
      <c r="AD32" s="91">
        <f>SUM(AD9:AD16,AD18:AD24,AD26:AD30)</f>
        <v>2567079477</v>
      </c>
      <c r="AE32" s="92">
        <f>SUM(AE9:AE16,AE18:AE24,AE26:AE30)</f>
        <v>811774334</v>
      </c>
      <c r="AF32" s="92">
        <f t="shared" si="14"/>
        <v>3378853811</v>
      </c>
      <c r="AG32" s="92">
        <f>SUM(AG9:AG16,AG18:AG24,AG26:AG30)</f>
        <v>18957436355</v>
      </c>
      <c r="AH32" s="92">
        <f>SUM(AH9:AH16,AH18:AH24,AH26:AH30)</f>
        <v>18718030038</v>
      </c>
      <c r="AI32" s="93">
        <f>SUM(AI9:AI16,AI18:AI24,AI26:AI30)</f>
        <v>16285969258</v>
      </c>
      <c r="AJ32" s="128">
        <f t="shared" si="15"/>
        <v>0.870068550212677</v>
      </c>
      <c r="AK32" s="129">
        <f t="shared" si="16"/>
        <v>0.4167804917796132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dcterms:created xsi:type="dcterms:W3CDTF">2018-08-03T13:01:37Z</dcterms:created>
  <dcterms:modified xsi:type="dcterms:W3CDTF">2018-08-08T09:11:04Z</dcterms:modified>
  <cp:category/>
  <cp:version/>
  <cp:contentType/>
  <cp:contentStatus/>
</cp:coreProperties>
</file>