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70" windowHeight="11730" activeTab="0"/>
  </bookViews>
  <sheets>
    <sheet name="Capital" sheetId="1" r:id="rId1"/>
  </sheets>
  <externalReferences>
    <externalReference r:id="rId4"/>
  </externalReferences>
  <definedNames>
    <definedName name="_xlnm.Print_Area" localSheetId="0">'Capital'!$A$1:$L$360</definedName>
  </definedNames>
  <calcPr fullCalcOnLoad="1"/>
</workbook>
</file>

<file path=xl/sharedStrings.xml><?xml version="1.0" encoding="utf-8"?>
<sst xmlns="http://schemas.openxmlformats.org/spreadsheetml/2006/main" count="861" uniqueCount="595">
  <si>
    <t>AGGREGRATED BUDGETS OF CAPITAL EXPENDITURE FOR THE 4th Quarter Ended 30 June 2018 (Preliminary results)</t>
  </si>
  <si>
    <t>Figures Finalised as at 2018/08/02</t>
  </si>
  <si>
    <t>R thousands</t>
  </si>
  <si>
    <t>Code</t>
  </si>
  <si>
    <t>Main appropriation</t>
  </si>
  <si>
    <t>Adjusted Budget</t>
  </si>
  <si>
    <t>Year to date: 30 June 2018</t>
  </si>
  <si>
    <t>Total Expenditure as % of main appropriation</t>
  </si>
  <si>
    <t>Total Expenditure as % of adjusted budget</t>
  </si>
  <si>
    <t>(Over)</t>
  </si>
  <si>
    <t>Under</t>
  </si>
  <si>
    <t>(Over) as % of adjusted budget</t>
  </si>
  <si>
    <t>Under as % of adjusted budget</t>
  </si>
  <si>
    <t xml:space="preserve"> 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</si>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</sst>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 &quot;?_);_(@_)"/>
    <numFmt numFmtId="165" formatCode="0.0%;\(0.0%\);_(* &quot; - &quot;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18" fillId="0" borderId="11" xfId="0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horizontal="left" wrapText="1"/>
      <protection/>
    </xf>
    <xf numFmtId="0" fontId="20" fillId="0" borderId="13" xfId="0" applyFont="1" applyBorder="1" applyAlignment="1" applyProtection="1">
      <alignment horizontal="center" wrapText="1"/>
      <protection/>
    </xf>
    <xf numFmtId="0" fontId="20" fillId="0" borderId="14" xfId="0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top" wrapText="1"/>
      <protection/>
    </xf>
    <xf numFmtId="0" fontId="20" fillId="0" borderId="15" xfId="0" applyFont="1" applyBorder="1" applyAlignment="1" applyProtection="1">
      <alignment horizontal="center" vertical="top" wrapText="1"/>
      <protection/>
    </xf>
    <xf numFmtId="0" fontId="20" fillId="0" borderId="16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top" wrapText="1"/>
      <protection/>
    </xf>
    <xf numFmtId="0" fontId="18" fillId="0" borderId="17" xfId="0" applyFont="1" applyBorder="1" applyAlignment="1" applyProtection="1">
      <alignment wrapText="1"/>
      <protection/>
    </xf>
    <xf numFmtId="0" fontId="20" fillId="0" borderId="10" xfId="0" applyFont="1" applyBorder="1" applyAlignment="1" applyProtection="1">
      <alignment horizontal="left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vertical="top"/>
      <protection/>
    </xf>
    <xf numFmtId="0" fontId="20" fillId="0" borderId="19" xfId="0" applyFont="1" applyBorder="1" applyAlignment="1" applyProtection="1">
      <alignment horizontal="center" vertical="top" wrapText="1"/>
      <protection/>
    </xf>
    <xf numFmtId="0" fontId="20" fillId="0" borderId="17" xfId="0" applyFont="1" applyBorder="1" applyAlignment="1" applyProtection="1">
      <alignment horizontal="center" vertical="top" wrapText="1"/>
      <protection/>
    </xf>
    <xf numFmtId="0" fontId="20" fillId="0" borderId="20" xfId="0" applyFont="1" applyBorder="1" applyAlignment="1" applyProtection="1">
      <alignment horizontal="center" vertical="top" wrapText="1"/>
      <protection/>
    </xf>
    <xf numFmtId="0" fontId="20" fillId="0" borderId="21" xfId="0" applyFont="1" applyBorder="1" applyAlignment="1" applyProtection="1">
      <alignment horizontal="center" vertical="top" wrapText="1"/>
      <protection/>
    </xf>
    <xf numFmtId="0" fontId="20" fillId="0" borderId="18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39" fillId="0" borderId="22" xfId="0" applyFont="1" applyBorder="1" applyAlignment="1" applyProtection="1">
      <alignment wrapText="1"/>
      <protection/>
    </xf>
    <xf numFmtId="0" fontId="40" fillId="0" borderId="22" xfId="0" applyFont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wrapText="1" indent="1"/>
      <protection/>
    </xf>
    <xf numFmtId="0" fontId="40" fillId="0" borderId="0" xfId="0" applyFont="1" applyBorder="1" applyAlignment="1" applyProtection="1">
      <alignment wrapText="1"/>
      <protection/>
    </xf>
    <xf numFmtId="164" fontId="40" fillId="0" borderId="23" xfId="0" applyNumberFormat="1" applyFont="1" applyBorder="1" applyAlignment="1" applyProtection="1">
      <alignment horizontal="right"/>
      <protection/>
    </xf>
    <xf numFmtId="164" fontId="40" fillId="0" borderId="23" xfId="0" applyNumberFormat="1" applyFont="1" applyBorder="1" applyAlignment="1" applyProtection="1">
      <alignment horizontal="right" wrapText="1"/>
      <protection/>
    </xf>
    <xf numFmtId="165" fontId="40" fillId="0" borderId="23" xfId="0" applyNumberFormat="1" applyFont="1" applyBorder="1" applyAlignment="1" applyProtection="1">
      <alignment horizontal="right" wrapText="1"/>
      <protection/>
    </xf>
    <xf numFmtId="165" fontId="40" fillId="0" borderId="23" xfId="0" applyNumberFormat="1" applyFont="1" applyBorder="1" applyAlignment="1" applyProtection="1">
      <alignment horizontal="right"/>
      <protection/>
    </xf>
    <xf numFmtId="0" fontId="39" fillId="0" borderId="22" xfId="0" applyFont="1" applyBorder="1" applyAlignment="1" applyProtection="1">
      <alignment horizontal="right"/>
      <protection/>
    </xf>
    <xf numFmtId="0" fontId="39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right"/>
      <protection/>
    </xf>
    <xf numFmtId="164" fontId="39" fillId="0" borderId="23" xfId="0" applyNumberFormat="1" applyFont="1" applyBorder="1" applyAlignment="1" applyProtection="1">
      <alignment horizontal="right"/>
      <protection/>
    </xf>
    <xf numFmtId="165" fontId="39" fillId="0" borderId="23" xfId="0" applyNumberFormat="1" applyFont="1" applyBorder="1" applyAlignment="1" applyProtection="1">
      <alignment horizontal="right"/>
      <protection/>
    </xf>
    <xf numFmtId="164" fontId="0" fillId="0" borderId="23" xfId="0" applyNumberFormat="1" applyFont="1" applyBorder="1" applyAlignment="1" applyProtection="1">
      <alignment/>
      <protection/>
    </xf>
    <xf numFmtId="165" fontId="0" fillId="0" borderId="23" xfId="0" applyNumberFormat="1" applyFont="1" applyBorder="1" applyAlignment="1" applyProtection="1">
      <alignment/>
      <protection/>
    </xf>
    <xf numFmtId="0" fontId="39" fillId="0" borderId="17" xfId="0" applyFont="1" applyBorder="1" applyAlignment="1" applyProtection="1">
      <alignment horizontal="right"/>
      <protection/>
    </xf>
    <xf numFmtId="0" fontId="39" fillId="0" borderId="10" xfId="0" applyFont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right"/>
      <protection/>
    </xf>
    <xf numFmtId="164" fontId="39" fillId="0" borderId="19" xfId="0" applyNumberFormat="1" applyFont="1" applyBorder="1" applyAlignment="1" applyProtection="1">
      <alignment horizontal="right"/>
      <protection/>
    </xf>
    <xf numFmtId="165" fontId="39" fillId="0" borderId="19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nvirisp01/wuttemp/4247/PUBLRP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 per Prov for Total"/>
      <sheetName val="Sum per Prov for Capital"/>
      <sheetName val="Sum per Prov for Operating"/>
      <sheetName val="Count per Prov for Total"/>
      <sheetName val="Count per Prov for Capital"/>
      <sheetName val="Count per Prov for Operating"/>
      <sheetName val="Over and Under per Year"/>
      <sheetName val="% Over and Under per Year"/>
      <sheetName val="Detail Total"/>
      <sheetName val="Detail Capital"/>
      <sheetName val="Detail Opera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showGridLines="0" tabSelected="1" zoomScalePageLayoutView="0" workbookViewId="0" topLeftCell="A55">
      <selection activeCell="E26" sqref="E26"/>
    </sheetView>
  </sheetViews>
  <sheetFormatPr defaultColWidth="9.140625" defaultRowHeight="12.75"/>
  <cols>
    <col min="1" max="1" width="2.28125" style="3" customWidth="1"/>
    <col min="2" max="2" width="23.28125" style="3" customWidth="1"/>
    <col min="3" max="3" width="7.421875" style="3" customWidth="1"/>
    <col min="4" max="4" width="12.7109375" style="3" customWidth="1"/>
    <col min="5" max="12" width="12.140625" style="3" customWidth="1"/>
    <col min="13" max="16384" width="9.140625" style="3" customWidth="1"/>
  </cols>
  <sheetData>
    <row r="1" spans="1:12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>
      <c r="A3" s="1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30" customHeight="1">
      <c r="A4" s="9"/>
      <c r="B4" s="10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3" t="s">
        <v>7</v>
      </c>
      <c r="H4" s="12" t="s">
        <v>8</v>
      </c>
      <c r="I4" s="14" t="s">
        <v>9</v>
      </c>
      <c r="J4" s="15" t="s">
        <v>10</v>
      </c>
      <c r="K4" s="16" t="s">
        <v>11</v>
      </c>
      <c r="L4" s="16" t="s">
        <v>12</v>
      </c>
    </row>
    <row r="5" spans="1:12" ht="30" customHeight="1">
      <c r="A5" s="17"/>
      <c r="B5" s="18"/>
      <c r="C5" s="19"/>
      <c r="D5" s="20"/>
      <c r="E5" s="21"/>
      <c r="F5" s="21"/>
      <c r="G5" s="22"/>
      <c r="H5" s="21"/>
      <c r="I5" s="23"/>
      <c r="J5" s="24"/>
      <c r="K5" s="25"/>
      <c r="L5" s="25"/>
    </row>
    <row r="6" spans="1:12" ht="16.5">
      <c r="A6" s="26"/>
      <c r="B6" s="27" t="s">
        <v>13</v>
      </c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ht="16.5">
      <c r="A7" s="30"/>
      <c r="B7" s="27" t="s">
        <v>14</v>
      </c>
      <c r="C7" s="28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31" t="s">
        <v>15</v>
      </c>
      <c r="B8" s="32" t="s">
        <v>16</v>
      </c>
      <c r="C8" s="33" t="s">
        <v>17</v>
      </c>
      <c r="D8" s="34">
        <v>1646166419</v>
      </c>
      <c r="E8" s="34">
        <v>1775041700</v>
      </c>
      <c r="F8" s="35">
        <v>1248102195</v>
      </c>
      <c r="G8" s="36">
        <f>IF($D8=0,0,$F8/$D8)</f>
        <v>0.7581871313826138</v>
      </c>
      <c r="H8" s="36">
        <f>IF($E8=0,0,$F8/$E8)</f>
        <v>0.7031396473671576</v>
      </c>
      <c r="I8" s="34">
        <v>0</v>
      </c>
      <c r="J8" s="35">
        <v>526939505</v>
      </c>
      <c r="K8" s="37">
        <f>IF($E8=0,0,$I8/$E8)</f>
        <v>0</v>
      </c>
      <c r="L8" s="37">
        <f>IF($E8=0,0,$J8/$E8)</f>
        <v>0.2968603526328424</v>
      </c>
    </row>
    <row r="9" spans="1:12" ht="12.75">
      <c r="A9" s="31" t="s">
        <v>15</v>
      </c>
      <c r="B9" s="32" t="s">
        <v>18</v>
      </c>
      <c r="C9" s="33" t="s">
        <v>19</v>
      </c>
      <c r="D9" s="34">
        <v>1601891266</v>
      </c>
      <c r="E9" s="34">
        <v>1669908607</v>
      </c>
      <c r="F9" s="35">
        <v>1289259431</v>
      </c>
      <c r="G9" s="36">
        <f>IF($D9=0,0,$F9/$D9)</f>
        <v>0.8048357952655196</v>
      </c>
      <c r="H9" s="36">
        <f>IF($E9=0,0,$F9/$E9)</f>
        <v>0.7720538870185008</v>
      </c>
      <c r="I9" s="34">
        <v>0</v>
      </c>
      <c r="J9" s="35">
        <v>380649176</v>
      </c>
      <c r="K9" s="37">
        <f>IF($E9=0,0,$I9/$E9)</f>
        <v>0</v>
      </c>
      <c r="L9" s="37">
        <f>IF($E9=0,0,$J9/$E9)</f>
        <v>0.22794611298149922</v>
      </c>
    </row>
    <row r="10" spans="1:12" ht="16.5">
      <c r="A10" s="38"/>
      <c r="B10" s="39" t="s">
        <v>20</v>
      </c>
      <c r="C10" s="40"/>
      <c r="D10" s="41">
        <f>SUM(D8:D9)</f>
        <v>3248057685</v>
      </c>
      <c r="E10" s="41">
        <f>SUM(E8:E9)</f>
        <v>3444950307</v>
      </c>
      <c r="F10" s="41">
        <f>SUM(F8:F9)</f>
        <v>2537361626</v>
      </c>
      <c r="G10" s="42">
        <f aca="true" t="shared" si="0" ref="G10:G54">IF($D10=0,0,$F10/$D10)</f>
        <v>0.7811935230454504</v>
      </c>
      <c r="H10" s="42">
        <f aca="true" t="shared" si="1" ref="H10:H54">IF($E10=0,0,$F10/$E10)</f>
        <v>0.7365452038144595</v>
      </c>
      <c r="I10" s="41">
        <f>SUM(I8:I9)</f>
        <v>0</v>
      </c>
      <c r="J10" s="41">
        <f>SUM(J8:J9)</f>
        <v>907588681</v>
      </c>
      <c r="K10" s="42">
        <f aca="true" t="shared" si="2" ref="K10:K54">IF($E10=0,0,$I10/$E10)</f>
        <v>0</v>
      </c>
      <c r="L10" s="42">
        <f aca="true" t="shared" si="3" ref="L10:L54">IF($E10=0,0,$J10/$E10)</f>
        <v>0.26345479618554046</v>
      </c>
    </row>
    <row r="11" spans="1:12" ht="12.75">
      <c r="A11" s="31" t="s">
        <v>21</v>
      </c>
      <c r="B11" s="32" t="s">
        <v>22</v>
      </c>
      <c r="C11" s="33" t="s">
        <v>23</v>
      </c>
      <c r="D11" s="34">
        <v>64760430</v>
      </c>
      <c r="E11" s="34">
        <v>72647399</v>
      </c>
      <c r="F11" s="35">
        <v>40393975</v>
      </c>
      <c r="G11" s="36">
        <f t="shared" si="0"/>
        <v>0.6237447002745349</v>
      </c>
      <c r="H11" s="36">
        <f t="shared" si="1"/>
        <v>0.5560278214502903</v>
      </c>
      <c r="I11" s="34">
        <v>0</v>
      </c>
      <c r="J11" s="35">
        <v>32253424</v>
      </c>
      <c r="K11" s="37">
        <f t="shared" si="2"/>
        <v>0</v>
      </c>
      <c r="L11" s="37">
        <f t="shared" si="3"/>
        <v>0.44397217854970966</v>
      </c>
    </row>
    <row r="12" spans="1:12" ht="12.75">
      <c r="A12" s="31" t="s">
        <v>21</v>
      </c>
      <c r="B12" s="32" t="s">
        <v>24</v>
      </c>
      <c r="C12" s="33" t="s">
        <v>25</v>
      </c>
      <c r="D12" s="34">
        <v>33150200</v>
      </c>
      <c r="E12" s="34">
        <v>32671360</v>
      </c>
      <c r="F12" s="35">
        <v>28832828</v>
      </c>
      <c r="G12" s="36">
        <f t="shared" si="0"/>
        <v>0.8697633196783127</v>
      </c>
      <c r="H12" s="36">
        <f t="shared" si="1"/>
        <v>0.8825107984485494</v>
      </c>
      <c r="I12" s="34">
        <v>0</v>
      </c>
      <c r="J12" s="35">
        <v>3838532</v>
      </c>
      <c r="K12" s="37">
        <f t="shared" si="2"/>
        <v>0</v>
      </c>
      <c r="L12" s="37">
        <f t="shared" si="3"/>
        <v>0.11748920155145057</v>
      </c>
    </row>
    <row r="13" spans="1:12" ht="12.75">
      <c r="A13" s="31" t="s">
        <v>21</v>
      </c>
      <c r="B13" s="32" t="s">
        <v>26</v>
      </c>
      <c r="C13" s="33" t="s">
        <v>27</v>
      </c>
      <c r="D13" s="34">
        <v>149402625</v>
      </c>
      <c r="E13" s="34">
        <v>149402625</v>
      </c>
      <c r="F13" s="35">
        <v>40657075</v>
      </c>
      <c r="G13" s="36">
        <f t="shared" si="0"/>
        <v>0.2721309280877762</v>
      </c>
      <c r="H13" s="36">
        <f t="shared" si="1"/>
        <v>0.2721309280877762</v>
      </c>
      <c r="I13" s="34">
        <v>0</v>
      </c>
      <c r="J13" s="35">
        <v>108745550</v>
      </c>
      <c r="K13" s="37">
        <f t="shared" si="2"/>
        <v>0</v>
      </c>
      <c r="L13" s="37">
        <f t="shared" si="3"/>
        <v>0.7278690719122237</v>
      </c>
    </row>
    <row r="14" spans="1:12" ht="12.75">
      <c r="A14" s="31" t="s">
        <v>21</v>
      </c>
      <c r="B14" s="32" t="s">
        <v>28</v>
      </c>
      <c r="C14" s="33" t="s">
        <v>29</v>
      </c>
      <c r="D14" s="34">
        <v>46013710</v>
      </c>
      <c r="E14" s="34">
        <v>47475265</v>
      </c>
      <c r="F14" s="35">
        <v>36806020</v>
      </c>
      <c r="G14" s="36">
        <f t="shared" si="0"/>
        <v>0.7998924668321681</v>
      </c>
      <c r="H14" s="36">
        <f t="shared" si="1"/>
        <v>0.7752672891873273</v>
      </c>
      <c r="I14" s="34">
        <v>0</v>
      </c>
      <c r="J14" s="35">
        <v>10669245</v>
      </c>
      <c r="K14" s="37">
        <f t="shared" si="2"/>
        <v>0</v>
      </c>
      <c r="L14" s="37">
        <f t="shared" si="3"/>
        <v>0.22473271081267265</v>
      </c>
    </row>
    <row r="15" spans="1:12" ht="12.75">
      <c r="A15" s="31" t="s">
        <v>21</v>
      </c>
      <c r="B15" s="32" t="s">
        <v>30</v>
      </c>
      <c r="C15" s="33" t="s">
        <v>31</v>
      </c>
      <c r="D15" s="34">
        <v>78155048</v>
      </c>
      <c r="E15" s="34">
        <v>76916840</v>
      </c>
      <c r="F15" s="35">
        <v>56129804</v>
      </c>
      <c r="G15" s="36">
        <f t="shared" si="0"/>
        <v>0.7181852668045191</v>
      </c>
      <c r="H15" s="36">
        <f t="shared" si="1"/>
        <v>0.7297466198559379</v>
      </c>
      <c r="I15" s="34">
        <v>0</v>
      </c>
      <c r="J15" s="35">
        <v>20787036</v>
      </c>
      <c r="K15" s="37">
        <f t="shared" si="2"/>
        <v>0</v>
      </c>
      <c r="L15" s="37">
        <f t="shared" si="3"/>
        <v>0.2702533801440621</v>
      </c>
    </row>
    <row r="16" spans="1:12" ht="12.75">
      <c r="A16" s="31" t="s">
        <v>21</v>
      </c>
      <c r="B16" s="32" t="s">
        <v>32</v>
      </c>
      <c r="C16" s="33" t="s">
        <v>33</v>
      </c>
      <c r="D16" s="34">
        <v>59679721</v>
      </c>
      <c r="E16" s="34">
        <v>69433719</v>
      </c>
      <c r="F16" s="35">
        <v>53115481</v>
      </c>
      <c r="G16" s="36">
        <f t="shared" si="0"/>
        <v>0.8900088691768515</v>
      </c>
      <c r="H16" s="36">
        <f t="shared" si="1"/>
        <v>0.7649810749730978</v>
      </c>
      <c r="I16" s="34">
        <v>0</v>
      </c>
      <c r="J16" s="35">
        <v>16318238</v>
      </c>
      <c r="K16" s="37">
        <f t="shared" si="2"/>
        <v>0</v>
      </c>
      <c r="L16" s="37">
        <f t="shared" si="3"/>
        <v>0.23501892502690228</v>
      </c>
    </row>
    <row r="17" spans="1:12" ht="12.75">
      <c r="A17" s="31" t="s">
        <v>21</v>
      </c>
      <c r="B17" s="32" t="s">
        <v>34</v>
      </c>
      <c r="C17" s="33" t="s">
        <v>35</v>
      </c>
      <c r="D17" s="34">
        <v>19943892</v>
      </c>
      <c r="E17" s="34">
        <v>23302601</v>
      </c>
      <c r="F17" s="35">
        <v>20302544</v>
      </c>
      <c r="G17" s="36">
        <f t="shared" si="0"/>
        <v>1.017983049647481</v>
      </c>
      <c r="H17" s="36">
        <f t="shared" si="1"/>
        <v>0.8712565605873782</v>
      </c>
      <c r="I17" s="34">
        <v>0</v>
      </c>
      <c r="J17" s="35">
        <v>3000057</v>
      </c>
      <c r="K17" s="37">
        <f t="shared" si="2"/>
        <v>0</v>
      </c>
      <c r="L17" s="37">
        <f t="shared" si="3"/>
        <v>0.12874343941262179</v>
      </c>
    </row>
    <row r="18" spans="1:12" ht="12.75">
      <c r="A18" s="31" t="s">
        <v>36</v>
      </c>
      <c r="B18" s="32" t="s">
        <v>37</v>
      </c>
      <c r="C18" s="33" t="s">
        <v>38</v>
      </c>
      <c r="D18" s="34">
        <v>1012000</v>
      </c>
      <c r="E18" s="34">
        <v>3295000</v>
      </c>
      <c r="F18" s="35">
        <v>1967744</v>
      </c>
      <c r="G18" s="36">
        <f t="shared" si="0"/>
        <v>1.9444110671936758</v>
      </c>
      <c r="H18" s="36">
        <f t="shared" si="1"/>
        <v>0.5971908952959029</v>
      </c>
      <c r="I18" s="34">
        <v>0</v>
      </c>
      <c r="J18" s="35">
        <v>1327256</v>
      </c>
      <c r="K18" s="37">
        <f t="shared" si="2"/>
        <v>0</v>
      </c>
      <c r="L18" s="37">
        <f t="shared" si="3"/>
        <v>0.40280910470409714</v>
      </c>
    </row>
    <row r="19" spans="1:12" ht="16.5">
      <c r="A19" s="38"/>
      <c r="B19" s="39" t="s">
        <v>39</v>
      </c>
      <c r="C19" s="40"/>
      <c r="D19" s="41">
        <f>SUM(D11:D18)</f>
        <v>452117626</v>
      </c>
      <c r="E19" s="41">
        <f>SUM(E11:E18)</f>
        <v>475144809</v>
      </c>
      <c r="F19" s="41">
        <f>SUM(F11:F18)</f>
        <v>278205471</v>
      </c>
      <c r="G19" s="42">
        <f t="shared" si="0"/>
        <v>0.6153386972796323</v>
      </c>
      <c r="H19" s="42">
        <f t="shared" si="1"/>
        <v>0.5855172270228886</v>
      </c>
      <c r="I19" s="41">
        <f>SUM(I11:I18)</f>
        <v>0</v>
      </c>
      <c r="J19" s="41">
        <f>SUM(J11:J18)</f>
        <v>196939338</v>
      </c>
      <c r="K19" s="42">
        <f t="shared" si="2"/>
        <v>0</v>
      </c>
      <c r="L19" s="42">
        <f t="shared" si="3"/>
        <v>0.4144827729771115</v>
      </c>
    </row>
    <row r="20" spans="1:12" ht="12.75">
      <c r="A20" s="31" t="s">
        <v>21</v>
      </c>
      <c r="B20" s="32" t="s">
        <v>40</v>
      </c>
      <c r="C20" s="33" t="s">
        <v>41</v>
      </c>
      <c r="D20" s="34">
        <v>77867140</v>
      </c>
      <c r="E20" s="34">
        <v>77867140</v>
      </c>
      <c r="F20" s="35">
        <v>33832049</v>
      </c>
      <c r="G20" s="36">
        <f t="shared" si="0"/>
        <v>0.4344842895218702</v>
      </c>
      <c r="H20" s="36">
        <f t="shared" si="1"/>
        <v>0.4344842895218702</v>
      </c>
      <c r="I20" s="34">
        <v>0</v>
      </c>
      <c r="J20" s="35">
        <v>44035091</v>
      </c>
      <c r="K20" s="37">
        <f t="shared" si="2"/>
        <v>0</v>
      </c>
      <c r="L20" s="37">
        <f t="shared" si="3"/>
        <v>0.5655157104781298</v>
      </c>
    </row>
    <row r="21" spans="1:12" ht="12.75">
      <c r="A21" s="31" t="s">
        <v>21</v>
      </c>
      <c r="B21" s="32" t="s">
        <v>42</v>
      </c>
      <c r="C21" s="33" t="s">
        <v>43</v>
      </c>
      <c r="D21" s="34">
        <v>68776000</v>
      </c>
      <c r="E21" s="34">
        <v>71901540</v>
      </c>
      <c r="F21" s="35">
        <v>3274514</v>
      </c>
      <c r="G21" s="36">
        <f t="shared" si="0"/>
        <v>0.04761128882168198</v>
      </c>
      <c r="H21" s="36">
        <f t="shared" si="1"/>
        <v>0.04554163930285777</v>
      </c>
      <c r="I21" s="34">
        <v>0</v>
      </c>
      <c r="J21" s="35">
        <v>68627026</v>
      </c>
      <c r="K21" s="37">
        <f t="shared" si="2"/>
        <v>0</v>
      </c>
      <c r="L21" s="37">
        <f t="shared" si="3"/>
        <v>0.9544583606971422</v>
      </c>
    </row>
    <row r="22" spans="1:12" ht="12.75">
      <c r="A22" s="31" t="s">
        <v>21</v>
      </c>
      <c r="B22" s="32" t="s">
        <v>44</v>
      </c>
      <c r="C22" s="33" t="s">
        <v>45</v>
      </c>
      <c r="D22" s="34">
        <v>17714250</v>
      </c>
      <c r="E22" s="34">
        <v>15614250</v>
      </c>
      <c r="F22" s="35">
        <v>11739191</v>
      </c>
      <c r="G22" s="36">
        <f t="shared" si="0"/>
        <v>0.6626976022129076</v>
      </c>
      <c r="H22" s="36">
        <f t="shared" si="1"/>
        <v>0.751825479930192</v>
      </c>
      <c r="I22" s="34">
        <v>0</v>
      </c>
      <c r="J22" s="35">
        <v>3875059</v>
      </c>
      <c r="K22" s="37">
        <f t="shared" si="2"/>
        <v>0</v>
      </c>
      <c r="L22" s="37">
        <f t="shared" si="3"/>
        <v>0.24817452006980803</v>
      </c>
    </row>
    <row r="23" spans="1:12" ht="12.75">
      <c r="A23" s="31" t="s">
        <v>21</v>
      </c>
      <c r="B23" s="32" t="s">
        <v>46</v>
      </c>
      <c r="C23" s="33" t="s">
        <v>47</v>
      </c>
      <c r="D23" s="34">
        <v>32145300</v>
      </c>
      <c r="E23" s="34">
        <v>34957360</v>
      </c>
      <c r="F23" s="35">
        <v>31436582</v>
      </c>
      <c r="G23" s="36">
        <f t="shared" si="0"/>
        <v>0.9779526711525479</v>
      </c>
      <c r="H23" s="36">
        <f t="shared" si="1"/>
        <v>0.8992836415564562</v>
      </c>
      <c r="I23" s="34">
        <v>0</v>
      </c>
      <c r="J23" s="35">
        <v>3520778</v>
      </c>
      <c r="K23" s="37">
        <f t="shared" si="2"/>
        <v>0</v>
      </c>
      <c r="L23" s="37">
        <f t="shared" si="3"/>
        <v>0.10071635844354379</v>
      </c>
    </row>
    <row r="24" spans="1:12" ht="12.75">
      <c r="A24" s="31" t="s">
        <v>21</v>
      </c>
      <c r="B24" s="32" t="s">
        <v>48</v>
      </c>
      <c r="C24" s="33" t="s">
        <v>49</v>
      </c>
      <c r="D24" s="34">
        <v>30401022</v>
      </c>
      <c r="E24" s="34">
        <v>27632296</v>
      </c>
      <c r="F24" s="35">
        <v>38624923</v>
      </c>
      <c r="G24" s="36">
        <f t="shared" si="0"/>
        <v>1.2705139649581518</v>
      </c>
      <c r="H24" s="36">
        <f t="shared" si="1"/>
        <v>1.3978180821456168</v>
      </c>
      <c r="I24" s="34">
        <v>-10992627</v>
      </c>
      <c r="J24" s="35">
        <v>0</v>
      </c>
      <c r="K24" s="37">
        <f t="shared" si="2"/>
        <v>-0.39781808214561687</v>
      </c>
      <c r="L24" s="37">
        <f t="shared" si="3"/>
        <v>0</v>
      </c>
    </row>
    <row r="25" spans="1:12" ht="12.75">
      <c r="A25" s="31" t="s">
        <v>21</v>
      </c>
      <c r="B25" s="32" t="s">
        <v>50</v>
      </c>
      <c r="C25" s="33" t="s">
        <v>51</v>
      </c>
      <c r="D25" s="34">
        <v>45389300</v>
      </c>
      <c r="E25" s="34">
        <v>47883150</v>
      </c>
      <c r="F25" s="35">
        <v>51598590</v>
      </c>
      <c r="G25" s="36">
        <f t="shared" si="0"/>
        <v>1.1368007437876329</v>
      </c>
      <c r="H25" s="36">
        <f t="shared" si="1"/>
        <v>1.077593892632377</v>
      </c>
      <c r="I25" s="34">
        <v>-3715440</v>
      </c>
      <c r="J25" s="35">
        <v>0</v>
      </c>
      <c r="K25" s="37">
        <f t="shared" si="2"/>
        <v>-0.07759389263237694</v>
      </c>
      <c r="L25" s="37">
        <f t="shared" si="3"/>
        <v>0</v>
      </c>
    </row>
    <row r="26" spans="1:12" ht="12.75">
      <c r="A26" s="31" t="s">
        <v>36</v>
      </c>
      <c r="B26" s="32" t="s">
        <v>52</v>
      </c>
      <c r="C26" s="33" t="s">
        <v>53</v>
      </c>
      <c r="D26" s="34">
        <v>537521028</v>
      </c>
      <c r="E26" s="34">
        <v>540727418</v>
      </c>
      <c r="F26" s="35">
        <v>661179653</v>
      </c>
      <c r="G26" s="36">
        <f t="shared" si="0"/>
        <v>1.2300535580163388</v>
      </c>
      <c r="H26" s="36">
        <f t="shared" si="1"/>
        <v>1.2227596215585281</v>
      </c>
      <c r="I26" s="34">
        <v>-120452235</v>
      </c>
      <c r="J26" s="35">
        <v>0</v>
      </c>
      <c r="K26" s="37">
        <f t="shared" si="2"/>
        <v>-0.22275962155852805</v>
      </c>
      <c r="L26" s="37">
        <f t="shared" si="3"/>
        <v>0</v>
      </c>
    </row>
    <row r="27" spans="1:12" ht="16.5">
      <c r="A27" s="38"/>
      <c r="B27" s="39" t="s">
        <v>54</v>
      </c>
      <c r="C27" s="40"/>
      <c r="D27" s="41">
        <f>SUM(D20:D26)</f>
        <v>809814040</v>
      </c>
      <c r="E27" s="41">
        <f>SUM(E20:E26)</f>
        <v>816583154</v>
      </c>
      <c r="F27" s="41">
        <f>SUM(F20:F26)</f>
        <v>831685502</v>
      </c>
      <c r="G27" s="42">
        <f t="shared" si="0"/>
        <v>1.0270080054428299</v>
      </c>
      <c r="H27" s="42">
        <f t="shared" si="1"/>
        <v>1.018494562281896</v>
      </c>
      <c r="I27" s="41">
        <f>SUM(I20:I26)</f>
        <v>-135160302</v>
      </c>
      <c r="J27" s="41">
        <f>SUM(J20:J26)</f>
        <v>120057954</v>
      </c>
      <c r="K27" s="42">
        <f t="shared" si="2"/>
        <v>-0.16551933668717345</v>
      </c>
      <c r="L27" s="42">
        <f t="shared" si="3"/>
        <v>0.14702477440527753</v>
      </c>
    </row>
    <row r="28" spans="1:12" ht="12.75">
      <c r="A28" s="31" t="s">
        <v>21</v>
      </c>
      <c r="B28" s="32" t="s">
        <v>55</v>
      </c>
      <c r="C28" s="33" t="s">
        <v>56</v>
      </c>
      <c r="D28" s="34">
        <v>34343510</v>
      </c>
      <c r="E28" s="34">
        <v>34343510</v>
      </c>
      <c r="F28" s="35">
        <v>17199741</v>
      </c>
      <c r="G28" s="36">
        <f t="shared" si="0"/>
        <v>0.5008148846754452</v>
      </c>
      <c r="H28" s="36">
        <f t="shared" si="1"/>
        <v>0.5008148846754452</v>
      </c>
      <c r="I28" s="34">
        <v>0</v>
      </c>
      <c r="J28" s="35">
        <v>17143769</v>
      </c>
      <c r="K28" s="37">
        <f t="shared" si="2"/>
        <v>0</v>
      </c>
      <c r="L28" s="37">
        <f t="shared" si="3"/>
        <v>0.4991851153245548</v>
      </c>
    </row>
    <row r="29" spans="1:12" ht="12.75">
      <c r="A29" s="31" t="s">
        <v>21</v>
      </c>
      <c r="B29" s="32" t="s">
        <v>57</v>
      </c>
      <c r="C29" s="33" t="s">
        <v>58</v>
      </c>
      <c r="D29" s="34">
        <v>47930046</v>
      </c>
      <c r="E29" s="34">
        <v>47930046</v>
      </c>
      <c r="F29" s="35">
        <v>32809388</v>
      </c>
      <c r="G29" s="36">
        <f t="shared" si="0"/>
        <v>0.6845265285161629</v>
      </c>
      <c r="H29" s="36">
        <f t="shared" si="1"/>
        <v>0.6845265285161629</v>
      </c>
      <c r="I29" s="34">
        <v>0</v>
      </c>
      <c r="J29" s="35">
        <v>15120658</v>
      </c>
      <c r="K29" s="37">
        <f t="shared" si="2"/>
        <v>0</v>
      </c>
      <c r="L29" s="37">
        <f t="shared" si="3"/>
        <v>0.3154734714838371</v>
      </c>
    </row>
    <row r="30" spans="1:12" ht="12.75">
      <c r="A30" s="31" t="s">
        <v>21</v>
      </c>
      <c r="B30" s="32" t="s">
        <v>59</v>
      </c>
      <c r="C30" s="33" t="s">
        <v>60</v>
      </c>
      <c r="D30" s="34">
        <v>40357950</v>
      </c>
      <c r="E30" s="34">
        <v>39903250</v>
      </c>
      <c r="F30" s="35">
        <v>34937160</v>
      </c>
      <c r="G30" s="36">
        <f t="shared" si="0"/>
        <v>0.8656822261784852</v>
      </c>
      <c r="H30" s="36">
        <f t="shared" si="1"/>
        <v>0.875546728649922</v>
      </c>
      <c r="I30" s="34">
        <v>0</v>
      </c>
      <c r="J30" s="35">
        <v>4966090</v>
      </c>
      <c r="K30" s="37">
        <f t="shared" si="2"/>
        <v>0</v>
      </c>
      <c r="L30" s="37">
        <f t="shared" si="3"/>
        <v>0.124453271350078</v>
      </c>
    </row>
    <row r="31" spans="1:12" ht="12.75">
      <c r="A31" s="31" t="s">
        <v>21</v>
      </c>
      <c r="B31" s="32" t="s">
        <v>61</v>
      </c>
      <c r="C31" s="33" t="s">
        <v>62</v>
      </c>
      <c r="D31" s="34">
        <v>66641500</v>
      </c>
      <c r="E31" s="34">
        <v>107096930</v>
      </c>
      <c r="F31" s="35">
        <v>67089208</v>
      </c>
      <c r="G31" s="36">
        <f t="shared" si="0"/>
        <v>1.0067181561039293</v>
      </c>
      <c r="H31" s="36">
        <f t="shared" si="1"/>
        <v>0.6264344645546795</v>
      </c>
      <c r="I31" s="34">
        <v>0</v>
      </c>
      <c r="J31" s="35">
        <v>40007722</v>
      </c>
      <c r="K31" s="37">
        <f t="shared" si="2"/>
        <v>0</v>
      </c>
      <c r="L31" s="37">
        <f t="shared" si="3"/>
        <v>0.3735655354453204</v>
      </c>
    </row>
    <row r="32" spans="1:12" ht="12.75">
      <c r="A32" s="31" t="s">
        <v>21</v>
      </c>
      <c r="B32" s="32" t="s">
        <v>63</v>
      </c>
      <c r="C32" s="33" t="s">
        <v>64</v>
      </c>
      <c r="D32" s="34">
        <v>31850000</v>
      </c>
      <c r="E32" s="34">
        <v>31850000</v>
      </c>
      <c r="F32" s="35">
        <v>21808408</v>
      </c>
      <c r="G32" s="36">
        <f t="shared" si="0"/>
        <v>0.6847223861852433</v>
      </c>
      <c r="H32" s="36">
        <f t="shared" si="1"/>
        <v>0.6847223861852433</v>
      </c>
      <c r="I32" s="34">
        <v>0</v>
      </c>
      <c r="J32" s="35">
        <v>10041592</v>
      </c>
      <c r="K32" s="37">
        <f t="shared" si="2"/>
        <v>0</v>
      </c>
      <c r="L32" s="37">
        <f t="shared" si="3"/>
        <v>0.31527761381475666</v>
      </c>
    </row>
    <row r="33" spans="1:12" ht="12.75">
      <c r="A33" s="31" t="s">
        <v>21</v>
      </c>
      <c r="B33" s="32" t="s">
        <v>65</v>
      </c>
      <c r="C33" s="33" t="s">
        <v>66</v>
      </c>
      <c r="D33" s="34">
        <v>67784200</v>
      </c>
      <c r="E33" s="34">
        <v>5500000</v>
      </c>
      <c r="F33" s="35">
        <v>35203722</v>
      </c>
      <c r="G33" s="36">
        <f t="shared" si="0"/>
        <v>0.5193499665113699</v>
      </c>
      <c r="H33" s="36">
        <f t="shared" si="1"/>
        <v>6.400676727272727</v>
      </c>
      <c r="I33" s="34">
        <v>-29703722</v>
      </c>
      <c r="J33" s="35">
        <v>0</v>
      </c>
      <c r="K33" s="37">
        <f t="shared" si="2"/>
        <v>-5.400676727272727</v>
      </c>
      <c r="L33" s="37">
        <f t="shared" si="3"/>
        <v>0</v>
      </c>
    </row>
    <row r="34" spans="1:12" ht="12.75">
      <c r="A34" s="31" t="s">
        <v>36</v>
      </c>
      <c r="B34" s="32" t="s">
        <v>67</v>
      </c>
      <c r="C34" s="33" t="s">
        <v>68</v>
      </c>
      <c r="D34" s="34">
        <v>611254155</v>
      </c>
      <c r="E34" s="34">
        <v>619366891</v>
      </c>
      <c r="F34" s="35">
        <v>431400486</v>
      </c>
      <c r="G34" s="36">
        <f t="shared" si="0"/>
        <v>0.7057628688020943</v>
      </c>
      <c r="H34" s="36">
        <f t="shared" si="1"/>
        <v>0.6965184808369099</v>
      </c>
      <c r="I34" s="34">
        <v>0</v>
      </c>
      <c r="J34" s="35">
        <v>187966405</v>
      </c>
      <c r="K34" s="37">
        <f t="shared" si="2"/>
        <v>0</v>
      </c>
      <c r="L34" s="37">
        <f t="shared" si="3"/>
        <v>0.30348151916309</v>
      </c>
    </row>
    <row r="35" spans="1:12" ht="16.5">
      <c r="A35" s="38"/>
      <c r="B35" s="39" t="s">
        <v>69</v>
      </c>
      <c r="C35" s="40"/>
      <c r="D35" s="41">
        <f>SUM(D28:D34)</f>
        <v>900161361</v>
      </c>
      <c r="E35" s="41">
        <f>SUM(E28:E34)</f>
        <v>885990627</v>
      </c>
      <c r="F35" s="41">
        <f>SUM(F28:F34)</f>
        <v>640448113</v>
      </c>
      <c r="G35" s="42">
        <f t="shared" si="0"/>
        <v>0.7114814529347477</v>
      </c>
      <c r="H35" s="42">
        <f t="shared" si="1"/>
        <v>0.7228610478291211</v>
      </c>
      <c r="I35" s="41">
        <f>SUM(I28:I34)</f>
        <v>-29703722</v>
      </c>
      <c r="J35" s="41">
        <f>SUM(J28:J34)</f>
        <v>275246236</v>
      </c>
      <c r="K35" s="42">
        <f t="shared" si="2"/>
        <v>-0.033526000269978026</v>
      </c>
      <c r="L35" s="42">
        <f t="shared" si="3"/>
        <v>0.3106649524408569</v>
      </c>
    </row>
    <row r="36" spans="1:12" ht="12.75">
      <c r="A36" s="31" t="s">
        <v>21</v>
      </c>
      <c r="B36" s="32" t="s">
        <v>70</v>
      </c>
      <c r="C36" s="33" t="s">
        <v>71</v>
      </c>
      <c r="D36" s="34">
        <v>88177500</v>
      </c>
      <c r="E36" s="34">
        <v>95162198</v>
      </c>
      <c r="F36" s="35">
        <v>77631783</v>
      </c>
      <c r="G36" s="36">
        <f t="shared" si="0"/>
        <v>0.880403538317598</v>
      </c>
      <c r="H36" s="36">
        <f t="shared" si="1"/>
        <v>0.8157838367709833</v>
      </c>
      <c r="I36" s="34">
        <v>0</v>
      </c>
      <c r="J36" s="35">
        <v>17530415</v>
      </c>
      <c r="K36" s="37">
        <f t="shared" si="2"/>
        <v>0</v>
      </c>
      <c r="L36" s="37">
        <f t="shared" si="3"/>
        <v>0.18421616322901663</v>
      </c>
    </row>
    <row r="37" spans="1:12" ht="12.75">
      <c r="A37" s="31" t="s">
        <v>21</v>
      </c>
      <c r="B37" s="32" t="s">
        <v>72</v>
      </c>
      <c r="C37" s="33" t="s">
        <v>73</v>
      </c>
      <c r="D37" s="34">
        <v>79628421</v>
      </c>
      <c r="E37" s="34">
        <v>66706791</v>
      </c>
      <c r="F37" s="35">
        <v>44110540</v>
      </c>
      <c r="G37" s="36">
        <f t="shared" si="0"/>
        <v>0.5539547242811709</v>
      </c>
      <c r="H37" s="36">
        <f t="shared" si="1"/>
        <v>0.6612601106834834</v>
      </c>
      <c r="I37" s="34">
        <v>0</v>
      </c>
      <c r="J37" s="35">
        <v>22596251</v>
      </c>
      <c r="K37" s="37">
        <f t="shared" si="2"/>
        <v>0</v>
      </c>
      <c r="L37" s="37">
        <f t="shared" si="3"/>
        <v>0.3387398893165165</v>
      </c>
    </row>
    <row r="38" spans="1:12" ht="12.75">
      <c r="A38" s="31" t="s">
        <v>21</v>
      </c>
      <c r="B38" s="32" t="s">
        <v>74</v>
      </c>
      <c r="C38" s="33" t="s">
        <v>75</v>
      </c>
      <c r="D38" s="34">
        <v>37556300</v>
      </c>
      <c r="E38" s="34">
        <v>40556300</v>
      </c>
      <c r="F38" s="35">
        <v>32422643</v>
      </c>
      <c r="G38" s="36">
        <f t="shared" si="0"/>
        <v>0.863307700705341</v>
      </c>
      <c r="H38" s="36">
        <f t="shared" si="1"/>
        <v>0.7994477553425732</v>
      </c>
      <c r="I38" s="34">
        <v>0</v>
      </c>
      <c r="J38" s="35">
        <v>8133657</v>
      </c>
      <c r="K38" s="37">
        <f t="shared" si="2"/>
        <v>0</v>
      </c>
      <c r="L38" s="37">
        <f t="shared" si="3"/>
        <v>0.20055224465742683</v>
      </c>
    </row>
    <row r="39" spans="1:12" ht="12.75">
      <c r="A39" s="31" t="s">
        <v>36</v>
      </c>
      <c r="B39" s="32" t="s">
        <v>76</v>
      </c>
      <c r="C39" s="33" t="s">
        <v>77</v>
      </c>
      <c r="D39" s="34">
        <v>258546000</v>
      </c>
      <c r="E39" s="34">
        <v>231251594</v>
      </c>
      <c r="F39" s="35">
        <v>161388848</v>
      </c>
      <c r="G39" s="36">
        <f t="shared" si="0"/>
        <v>0.6242171528470756</v>
      </c>
      <c r="H39" s="36">
        <f t="shared" si="1"/>
        <v>0.6978929105241108</v>
      </c>
      <c r="I39" s="34">
        <v>0</v>
      </c>
      <c r="J39" s="35">
        <v>69862746</v>
      </c>
      <c r="K39" s="37">
        <f t="shared" si="2"/>
        <v>0</v>
      </c>
      <c r="L39" s="37">
        <f t="shared" si="3"/>
        <v>0.3021070894758892</v>
      </c>
    </row>
    <row r="40" spans="1:12" ht="16.5">
      <c r="A40" s="38"/>
      <c r="B40" s="39" t="s">
        <v>78</v>
      </c>
      <c r="C40" s="40"/>
      <c r="D40" s="41">
        <f>SUM(D36:D39)</f>
        <v>463908221</v>
      </c>
      <c r="E40" s="41">
        <f>SUM(E36:E39)</f>
        <v>433676883</v>
      </c>
      <c r="F40" s="41">
        <f>SUM(F36:F39)</f>
        <v>315553814</v>
      </c>
      <c r="G40" s="42">
        <f t="shared" si="0"/>
        <v>0.6802074197344307</v>
      </c>
      <c r="H40" s="42">
        <f t="shared" si="1"/>
        <v>0.7276242436929709</v>
      </c>
      <c r="I40" s="41">
        <f>SUM(I36:I39)</f>
        <v>0</v>
      </c>
      <c r="J40" s="41">
        <f>SUM(J36:J39)</f>
        <v>118123069</v>
      </c>
      <c r="K40" s="42">
        <f t="shared" si="2"/>
        <v>0</v>
      </c>
      <c r="L40" s="42">
        <f t="shared" si="3"/>
        <v>0.27237575630702915</v>
      </c>
    </row>
    <row r="41" spans="1:12" ht="12.75">
      <c r="A41" s="31" t="s">
        <v>21</v>
      </c>
      <c r="B41" s="32" t="s">
        <v>79</v>
      </c>
      <c r="C41" s="33" t="s">
        <v>80</v>
      </c>
      <c r="D41" s="34">
        <v>144013235</v>
      </c>
      <c r="E41" s="34">
        <v>164668006</v>
      </c>
      <c r="F41" s="35">
        <v>109177016</v>
      </c>
      <c r="G41" s="36">
        <f t="shared" si="0"/>
        <v>0.7581040450900225</v>
      </c>
      <c r="H41" s="36">
        <f t="shared" si="1"/>
        <v>0.6630129231054149</v>
      </c>
      <c r="I41" s="34">
        <v>0</v>
      </c>
      <c r="J41" s="35">
        <v>55490990</v>
      </c>
      <c r="K41" s="37">
        <f t="shared" si="2"/>
        <v>0</v>
      </c>
      <c r="L41" s="37">
        <f t="shared" si="3"/>
        <v>0.33698707689458507</v>
      </c>
    </row>
    <row r="42" spans="1:12" ht="12.75">
      <c r="A42" s="31" t="s">
        <v>21</v>
      </c>
      <c r="B42" s="32" t="s">
        <v>81</v>
      </c>
      <c r="C42" s="33" t="s">
        <v>82</v>
      </c>
      <c r="D42" s="34">
        <v>70043500</v>
      </c>
      <c r="E42" s="34">
        <v>65888899</v>
      </c>
      <c r="F42" s="35">
        <v>27746061</v>
      </c>
      <c r="G42" s="36">
        <f t="shared" si="0"/>
        <v>0.39612613590126133</v>
      </c>
      <c r="H42" s="36">
        <f t="shared" si="1"/>
        <v>0.4211037279587871</v>
      </c>
      <c r="I42" s="34">
        <v>0</v>
      </c>
      <c r="J42" s="35">
        <v>38142838</v>
      </c>
      <c r="K42" s="37">
        <f t="shared" si="2"/>
        <v>0</v>
      </c>
      <c r="L42" s="37">
        <f t="shared" si="3"/>
        <v>0.5788962720412129</v>
      </c>
    </row>
    <row r="43" spans="1:12" ht="12.75">
      <c r="A43" s="31" t="s">
        <v>21</v>
      </c>
      <c r="B43" s="32" t="s">
        <v>83</v>
      </c>
      <c r="C43" s="33" t="s">
        <v>84</v>
      </c>
      <c r="D43" s="34">
        <v>113390700</v>
      </c>
      <c r="E43" s="34">
        <v>109950700</v>
      </c>
      <c r="F43" s="35">
        <v>70683728</v>
      </c>
      <c r="G43" s="36">
        <f t="shared" si="0"/>
        <v>0.6233644205388978</v>
      </c>
      <c r="H43" s="36">
        <f t="shared" si="1"/>
        <v>0.6428674669647396</v>
      </c>
      <c r="I43" s="34">
        <v>0</v>
      </c>
      <c r="J43" s="35">
        <v>39266972</v>
      </c>
      <c r="K43" s="37">
        <f t="shared" si="2"/>
        <v>0</v>
      </c>
      <c r="L43" s="37">
        <f t="shared" si="3"/>
        <v>0.3571325330352603</v>
      </c>
    </row>
    <row r="44" spans="1:12" ht="12.75">
      <c r="A44" s="31" t="s">
        <v>21</v>
      </c>
      <c r="B44" s="32" t="s">
        <v>85</v>
      </c>
      <c r="C44" s="33" t="s">
        <v>86</v>
      </c>
      <c r="D44" s="34">
        <v>57679712</v>
      </c>
      <c r="E44" s="34">
        <v>57679712</v>
      </c>
      <c r="F44" s="35">
        <v>57913167</v>
      </c>
      <c r="G44" s="36">
        <f t="shared" si="0"/>
        <v>1.0040474369913637</v>
      </c>
      <c r="H44" s="36">
        <f t="shared" si="1"/>
        <v>1.0040474369913637</v>
      </c>
      <c r="I44" s="34">
        <v>-233455</v>
      </c>
      <c r="J44" s="35">
        <v>0</v>
      </c>
      <c r="K44" s="37">
        <f t="shared" si="2"/>
        <v>-0.0040474369913636185</v>
      </c>
      <c r="L44" s="37">
        <f t="shared" si="3"/>
        <v>0</v>
      </c>
    </row>
    <row r="45" spans="1:12" ht="12.75">
      <c r="A45" s="31" t="s">
        <v>21</v>
      </c>
      <c r="B45" s="32" t="s">
        <v>87</v>
      </c>
      <c r="C45" s="33" t="s">
        <v>88</v>
      </c>
      <c r="D45" s="34">
        <v>235716483</v>
      </c>
      <c r="E45" s="34">
        <v>281989674</v>
      </c>
      <c r="F45" s="35">
        <v>258100337</v>
      </c>
      <c r="G45" s="36">
        <f t="shared" si="0"/>
        <v>1.0949609196400576</v>
      </c>
      <c r="H45" s="36">
        <f t="shared" si="1"/>
        <v>0.9152829369205909</v>
      </c>
      <c r="I45" s="34">
        <v>0</v>
      </c>
      <c r="J45" s="35">
        <v>23889337</v>
      </c>
      <c r="K45" s="37">
        <f t="shared" si="2"/>
        <v>0</v>
      </c>
      <c r="L45" s="37">
        <f t="shared" si="3"/>
        <v>0.08471706307940907</v>
      </c>
    </row>
    <row r="46" spans="1:12" ht="12.75">
      <c r="A46" s="31" t="s">
        <v>36</v>
      </c>
      <c r="B46" s="32" t="s">
        <v>89</v>
      </c>
      <c r="C46" s="33" t="s">
        <v>90</v>
      </c>
      <c r="D46" s="34">
        <v>1263232525</v>
      </c>
      <c r="E46" s="34">
        <v>1263232525</v>
      </c>
      <c r="F46" s="35">
        <v>1136442466</v>
      </c>
      <c r="G46" s="36">
        <f t="shared" si="0"/>
        <v>0.8996304666870416</v>
      </c>
      <c r="H46" s="36">
        <f t="shared" si="1"/>
        <v>0.8996304666870416</v>
      </c>
      <c r="I46" s="34">
        <v>0</v>
      </c>
      <c r="J46" s="35">
        <v>126790059</v>
      </c>
      <c r="K46" s="37">
        <f t="shared" si="2"/>
        <v>0</v>
      </c>
      <c r="L46" s="37">
        <f t="shared" si="3"/>
        <v>0.10036953331295835</v>
      </c>
    </row>
    <row r="47" spans="1:12" ht="16.5">
      <c r="A47" s="38"/>
      <c r="B47" s="39" t="s">
        <v>91</v>
      </c>
      <c r="C47" s="40"/>
      <c r="D47" s="41">
        <f>SUM(D41:D46)</f>
        <v>1884076155</v>
      </c>
      <c r="E47" s="41">
        <f>SUM(E41:E46)</f>
        <v>1943409516</v>
      </c>
      <c r="F47" s="41">
        <f>SUM(F41:F46)</f>
        <v>1660062775</v>
      </c>
      <c r="G47" s="42">
        <f t="shared" si="0"/>
        <v>0.8811017381619587</v>
      </c>
      <c r="H47" s="42">
        <f t="shared" si="1"/>
        <v>0.8542012176706868</v>
      </c>
      <c r="I47" s="41">
        <f>SUM(I41:I46)</f>
        <v>-233455</v>
      </c>
      <c r="J47" s="41">
        <f>SUM(J41:J46)</f>
        <v>283580196</v>
      </c>
      <c r="K47" s="42">
        <f t="shared" si="2"/>
        <v>-0.00012012650863236794</v>
      </c>
      <c r="L47" s="42">
        <f t="shared" si="3"/>
        <v>0.14591890883794562</v>
      </c>
    </row>
    <row r="48" spans="1:12" ht="12.75">
      <c r="A48" s="31" t="s">
        <v>21</v>
      </c>
      <c r="B48" s="32" t="s">
        <v>92</v>
      </c>
      <c r="C48" s="33" t="s">
        <v>93</v>
      </c>
      <c r="D48" s="34">
        <v>170708272</v>
      </c>
      <c r="E48" s="34">
        <v>176225627</v>
      </c>
      <c r="F48" s="35">
        <v>163692785</v>
      </c>
      <c r="G48" s="36">
        <f t="shared" si="0"/>
        <v>0.9589036493790998</v>
      </c>
      <c r="H48" s="36">
        <f t="shared" si="1"/>
        <v>0.928881841912811</v>
      </c>
      <c r="I48" s="34">
        <v>0</v>
      </c>
      <c r="J48" s="35">
        <v>12532842</v>
      </c>
      <c r="K48" s="37">
        <f t="shared" si="2"/>
        <v>0</v>
      </c>
      <c r="L48" s="37">
        <f t="shared" si="3"/>
        <v>0.07111815808718899</v>
      </c>
    </row>
    <row r="49" spans="1:12" ht="12.75">
      <c r="A49" s="31" t="s">
        <v>21</v>
      </c>
      <c r="B49" s="32" t="s">
        <v>94</v>
      </c>
      <c r="C49" s="33" t="s">
        <v>95</v>
      </c>
      <c r="D49" s="34">
        <v>139019720</v>
      </c>
      <c r="E49" s="34">
        <v>139019720</v>
      </c>
      <c r="F49" s="35">
        <v>111244216</v>
      </c>
      <c r="G49" s="36">
        <f t="shared" si="0"/>
        <v>0.8002045752933469</v>
      </c>
      <c r="H49" s="36">
        <f t="shared" si="1"/>
        <v>0.8002045752933469</v>
      </c>
      <c r="I49" s="34">
        <v>0</v>
      </c>
      <c r="J49" s="35">
        <v>27775504</v>
      </c>
      <c r="K49" s="37">
        <f t="shared" si="2"/>
        <v>0</v>
      </c>
      <c r="L49" s="37">
        <f t="shared" si="3"/>
        <v>0.19979542470665312</v>
      </c>
    </row>
    <row r="50" spans="1:12" ht="12.75">
      <c r="A50" s="31" t="s">
        <v>21</v>
      </c>
      <c r="B50" s="32" t="s">
        <v>96</v>
      </c>
      <c r="C50" s="33" t="s">
        <v>97</v>
      </c>
      <c r="D50" s="34">
        <v>115202431</v>
      </c>
      <c r="E50" s="34">
        <v>137936961</v>
      </c>
      <c r="F50" s="35">
        <v>190969088</v>
      </c>
      <c r="G50" s="36">
        <f t="shared" si="0"/>
        <v>1.6576827966416785</v>
      </c>
      <c r="H50" s="36">
        <f t="shared" si="1"/>
        <v>1.3844664012860193</v>
      </c>
      <c r="I50" s="34">
        <v>-53032127</v>
      </c>
      <c r="J50" s="35">
        <v>0</v>
      </c>
      <c r="K50" s="37">
        <f t="shared" si="2"/>
        <v>-0.38446640128601933</v>
      </c>
      <c r="L50" s="37">
        <f t="shared" si="3"/>
        <v>0</v>
      </c>
    </row>
    <row r="51" spans="1:12" ht="12.75">
      <c r="A51" s="31" t="s">
        <v>21</v>
      </c>
      <c r="B51" s="32" t="s">
        <v>98</v>
      </c>
      <c r="C51" s="33" t="s">
        <v>99</v>
      </c>
      <c r="D51" s="34">
        <v>90549200</v>
      </c>
      <c r="E51" s="34">
        <v>90549200</v>
      </c>
      <c r="F51" s="35">
        <v>74638252</v>
      </c>
      <c r="G51" s="36">
        <f t="shared" si="0"/>
        <v>0.8242839472905338</v>
      </c>
      <c r="H51" s="36">
        <f t="shared" si="1"/>
        <v>0.8242839472905338</v>
      </c>
      <c r="I51" s="34">
        <v>0</v>
      </c>
      <c r="J51" s="35">
        <v>15910948</v>
      </c>
      <c r="K51" s="37">
        <f t="shared" si="2"/>
        <v>0</v>
      </c>
      <c r="L51" s="37">
        <f t="shared" si="3"/>
        <v>0.17571605270946625</v>
      </c>
    </row>
    <row r="52" spans="1:12" ht="12.75">
      <c r="A52" s="31" t="s">
        <v>36</v>
      </c>
      <c r="B52" s="32" t="s">
        <v>100</v>
      </c>
      <c r="C52" s="33" t="s">
        <v>101</v>
      </c>
      <c r="D52" s="34">
        <v>532273748</v>
      </c>
      <c r="E52" s="34">
        <v>524929420</v>
      </c>
      <c r="F52" s="35">
        <v>535580904</v>
      </c>
      <c r="G52" s="36">
        <f t="shared" si="0"/>
        <v>1.006213261526473</v>
      </c>
      <c r="H52" s="36">
        <f t="shared" si="1"/>
        <v>1.0202912688719181</v>
      </c>
      <c r="I52" s="34">
        <v>-10651484</v>
      </c>
      <c r="J52" s="35">
        <v>0</v>
      </c>
      <c r="K52" s="37">
        <f t="shared" si="2"/>
        <v>-0.020291268871918056</v>
      </c>
      <c r="L52" s="37">
        <f t="shared" si="3"/>
        <v>0</v>
      </c>
    </row>
    <row r="53" spans="1:12" ht="16.5">
      <c r="A53" s="38"/>
      <c r="B53" s="39" t="s">
        <v>102</v>
      </c>
      <c r="C53" s="40"/>
      <c r="D53" s="41">
        <f>SUM(D48:D52)</f>
        <v>1047753371</v>
      </c>
      <c r="E53" s="41">
        <f>SUM(E48:E52)</f>
        <v>1068660928</v>
      </c>
      <c r="F53" s="41">
        <f>SUM(F48:F52)</f>
        <v>1076125245</v>
      </c>
      <c r="G53" s="42">
        <f t="shared" si="0"/>
        <v>1.0270787713838814</v>
      </c>
      <c r="H53" s="42">
        <f t="shared" si="1"/>
        <v>1.0069847383809283</v>
      </c>
      <c r="I53" s="41">
        <f>SUM(I48:I52)</f>
        <v>-63683611</v>
      </c>
      <c r="J53" s="41">
        <f>SUM(J48:J52)</f>
        <v>56219294</v>
      </c>
      <c r="K53" s="42">
        <f t="shared" si="2"/>
        <v>-0.05959197097173183</v>
      </c>
      <c r="L53" s="42">
        <f t="shared" si="3"/>
        <v>0.05260723259080358</v>
      </c>
    </row>
    <row r="54" spans="1:12" ht="16.5">
      <c r="A54" s="38"/>
      <c r="B54" s="39" t="s">
        <v>103</v>
      </c>
      <c r="C54" s="40"/>
      <c r="D54" s="41">
        <f>SUM(D8:D9,D11:D18,D20:D26,D28:D34,D36:D39,D41:D46,D48:D52)</f>
        <v>8805888459</v>
      </c>
      <c r="E54" s="41">
        <f>SUM(E8:E9,E11:E18,E20:E26,E28:E34,E36:E39,E41:E46,E48:E52)</f>
        <v>9068416224</v>
      </c>
      <c r="F54" s="41">
        <f>SUM(F8:F9,F11:F18,F20:F26,F28:F34,F36:F39,F41:F46,F48:F52)</f>
        <v>7339442546</v>
      </c>
      <c r="G54" s="42">
        <f t="shared" si="0"/>
        <v>0.8334698514718036</v>
      </c>
      <c r="H54" s="42">
        <f t="shared" si="1"/>
        <v>0.8093411644004399</v>
      </c>
      <c r="I54" s="41">
        <f>SUM(I8:I9,I11:I18,I20:I26,I28:I34,I36:I39,I41:I46,I48:I52)</f>
        <v>-228781090</v>
      </c>
      <c r="J54" s="41">
        <f>SUM(J8:J9,J11:J18,J20:J26,J28:J34,J36:J39,J41:J46,J48:J52)</f>
        <v>1957754768</v>
      </c>
      <c r="K54" s="42">
        <f t="shared" si="2"/>
        <v>-0.025228340246946302</v>
      </c>
      <c r="L54" s="42">
        <f t="shared" si="3"/>
        <v>0.21588717584650643</v>
      </c>
    </row>
    <row r="55" spans="1:12" ht="16.5">
      <c r="A55" s="26"/>
      <c r="B55" s="27" t="s">
        <v>13</v>
      </c>
      <c r="C55" s="28"/>
      <c r="D55" s="43"/>
      <c r="E55" s="43"/>
      <c r="F55" s="43"/>
      <c r="G55" s="44"/>
      <c r="H55" s="44"/>
      <c r="I55" s="43"/>
      <c r="J55" s="43"/>
      <c r="K55" s="44"/>
      <c r="L55" s="44"/>
    </row>
    <row r="56" spans="1:12" ht="16.5">
      <c r="A56" s="30"/>
      <c r="B56" s="27" t="s">
        <v>104</v>
      </c>
      <c r="C56" s="28"/>
      <c r="D56" s="43"/>
      <c r="E56" s="43"/>
      <c r="F56" s="43"/>
      <c r="G56" s="44"/>
      <c r="H56" s="44"/>
      <c r="I56" s="43"/>
      <c r="J56" s="43"/>
      <c r="K56" s="44"/>
      <c r="L56" s="44"/>
    </row>
    <row r="57" spans="1:12" ht="12.75">
      <c r="A57" s="31" t="s">
        <v>15</v>
      </c>
      <c r="B57" s="32" t="s">
        <v>105</v>
      </c>
      <c r="C57" s="33" t="s">
        <v>106</v>
      </c>
      <c r="D57" s="34">
        <v>1139436203</v>
      </c>
      <c r="E57" s="34">
        <v>1237528502</v>
      </c>
      <c r="F57" s="35">
        <v>677545415</v>
      </c>
      <c r="G57" s="36">
        <f aca="true" t="shared" si="4" ref="G57:G85">IF($D57=0,0,$F57/$D57)</f>
        <v>0.5946321638860548</v>
      </c>
      <c r="H57" s="36">
        <f aca="true" t="shared" si="5" ref="H57:H85">IF($E57=0,0,$F57/$E57)</f>
        <v>0.5474988365156862</v>
      </c>
      <c r="I57" s="34">
        <v>0</v>
      </c>
      <c r="J57" s="35">
        <v>559983087</v>
      </c>
      <c r="K57" s="37">
        <f aca="true" t="shared" si="6" ref="K57:K85">IF($E57=0,0,$I57/$E57)</f>
        <v>0</v>
      </c>
      <c r="L57" s="37">
        <f aca="true" t="shared" si="7" ref="L57:L85">IF($E57=0,0,$J57/$E57)</f>
        <v>0.45250116348431385</v>
      </c>
    </row>
    <row r="58" spans="1:12" ht="16.5">
      <c r="A58" s="38"/>
      <c r="B58" s="39" t="s">
        <v>20</v>
      </c>
      <c r="C58" s="40"/>
      <c r="D58" s="41">
        <f>D57</f>
        <v>1139436203</v>
      </c>
      <c r="E58" s="41">
        <f>E57</f>
        <v>1237528502</v>
      </c>
      <c r="F58" s="41">
        <f>F57</f>
        <v>677545415</v>
      </c>
      <c r="G58" s="42">
        <f t="shared" si="4"/>
        <v>0.5946321638860548</v>
      </c>
      <c r="H58" s="42">
        <f t="shared" si="5"/>
        <v>0.5474988365156862</v>
      </c>
      <c r="I58" s="41">
        <f>I57</f>
        <v>0</v>
      </c>
      <c r="J58" s="41">
        <f>J57</f>
        <v>559983087</v>
      </c>
      <c r="K58" s="42">
        <f t="shared" si="6"/>
        <v>0</v>
      </c>
      <c r="L58" s="42">
        <f t="shared" si="7"/>
        <v>0.45250116348431385</v>
      </c>
    </row>
    <row r="59" spans="1:12" ht="12.75">
      <c r="A59" s="31" t="s">
        <v>21</v>
      </c>
      <c r="B59" s="32" t="s">
        <v>107</v>
      </c>
      <c r="C59" s="33" t="s">
        <v>108</v>
      </c>
      <c r="D59" s="34">
        <v>46877001</v>
      </c>
      <c r="E59" s="34">
        <v>43047185</v>
      </c>
      <c r="F59" s="35">
        <v>13504466</v>
      </c>
      <c r="G59" s="36">
        <f t="shared" si="4"/>
        <v>0.2880829769805453</v>
      </c>
      <c r="H59" s="36">
        <f t="shared" si="5"/>
        <v>0.31371310342360365</v>
      </c>
      <c r="I59" s="34">
        <v>0</v>
      </c>
      <c r="J59" s="35">
        <v>29542719</v>
      </c>
      <c r="K59" s="37">
        <f t="shared" si="6"/>
        <v>0</v>
      </c>
      <c r="L59" s="37">
        <f t="shared" si="7"/>
        <v>0.6862868965763963</v>
      </c>
    </row>
    <row r="60" spans="1:12" ht="12.75">
      <c r="A60" s="31" t="s">
        <v>21</v>
      </c>
      <c r="B60" s="32" t="s">
        <v>109</v>
      </c>
      <c r="C60" s="33" t="s">
        <v>110</v>
      </c>
      <c r="D60" s="34">
        <v>57533000</v>
      </c>
      <c r="E60" s="34">
        <v>57533000</v>
      </c>
      <c r="F60" s="35">
        <v>28075206</v>
      </c>
      <c r="G60" s="36">
        <f t="shared" si="4"/>
        <v>0.4879843915665792</v>
      </c>
      <c r="H60" s="36">
        <f t="shared" si="5"/>
        <v>0.4879843915665792</v>
      </c>
      <c r="I60" s="34">
        <v>0</v>
      </c>
      <c r="J60" s="35">
        <v>29457794</v>
      </c>
      <c r="K60" s="37">
        <f t="shared" si="6"/>
        <v>0</v>
      </c>
      <c r="L60" s="37">
        <f t="shared" si="7"/>
        <v>0.5120156084334209</v>
      </c>
    </row>
    <row r="61" spans="1:12" ht="12.75">
      <c r="A61" s="31" t="s">
        <v>21</v>
      </c>
      <c r="B61" s="32" t="s">
        <v>111</v>
      </c>
      <c r="C61" s="33" t="s">
        <v>112</v>
      </c>
      <c r="D61" s="34">
        <v>68671701</v>
      </c>
      <c r="E61" s="34">
        <v>68671701</v>
      </c>
      <c r="F61" s="35">
        <v>39381503</v>
      </c>
      <c r="G61" s="36">
        <f t="shared" si="4"/>
        <v>0.5734749893555134</v>
      </c>
      <c r="H61" s="36">
        <f t="shared" si="5"/>
        <v>0.5734749893555134</v>
      </c>
      <c r="I61" s="34">
        <v>0</v>
      </c>
      <c r="J61" s="35">
        <v>29290198</v>
      </c>
      <c r="K61" s="37">
        <f t="shared" si="6"/>
        <v>0</v>
      </c>
      <c r="L61" s="37">
        <f t="shared" si="7"/>
        <v>0.42652501064448656</v>
      </c>
    </row>
    <row r="62" spans="1:12" ht="12.75">
      <c r="A62" s="31" t="s">
        <v>36</v>
      </c>
      <c r="B62" s="32" t="s">
        <v>113</v>
      </c>
      <c r="C62" s="33" t="s">
        <v>114</v>
      </c>
      <c r="D62" s="34">
        <v>1438000</v>
      </c>
      <c r="E62" s="34">
        <v>1443216</v>
      </c>
      <c r="F62" s="35">
        <v>0</v>
      </c>
      <c r="G62" s="36">
        <f t="shared" si="4"/>
        <v>0</v>
      </c>
      <c r="H62" s="36">
        <f t="shared" si="5"/>
        <v>0</v>
      </c>
      <c r="I62" s="34">
        <v>0</v>
      </c>
      <c r="J62" s="35">
        <v>1443216</v>
      </c>
      <c r="K62" s="37">
        <f t="shared" si="6"/>
        <v>0</v>
      </c>
      <c r="L62" s="37">
        <f t="shared" si="7"/>
        <v>1</v>
      </c>
    </row>
    <row r="63" spans="1:12" ht="16.5">
      <c r="A63" s="38"/>
      <c r="B63" s="39" t="s">
        <v>115</v>
      </c>
      <c r="C63" s="40"/>
      <c r="D63" s="41">
        <f>SUM(D59:D62)</f>
        <v>174519702</v>
      </c>
      <c r="E63" s="41">
        <f>SUM(E59:E62)</f>
        <v>170695102</v>
      </c>
      <c r="F63" s="41">
        <f>SUM(F59:F62)</f>
        <v>80961175</v>
      </c>
      <c r="G63" s="42">
        <f t="shared" si="4"/>
        <v>0.4639085104557421</v>
      </c>
      <c r="H63" s="42">
        <f t="shared" si="5"/>
        <v>0.4743028596098791</v>
      </c>
      <c r="I63" s="41">
        <f>SUM(I59:I62)</f>
        <v>0</v>
      </c>
      <c r="J63" s="41">
        <f>SUM(J59:J62)</f>
        <v>89733927</v>
      </c>
      <c r="K63" s="42">
        <f t="shared" si="6"/>
        <v>0</v>
      </c>
      <c r="L63" s="42">
        <f t="shared" si="7"/>
        <v>0.5256971403901208</v>
      </c>
    </row>
    <row r="64" spans="1:12" ht="12.75">
      <c r="A64" s="31" t="s">
        <v>21</v>
      </c>
      <c r="B64" s="32" t="s">
        <v>116</v>
      </c>
      <c r="C64" s="33" t="s">
        <v>117</v>
      </c>
      <c r="D64" s="34">
        <v>51263000</v>
      </c>
      <c r="E64" s="34">
        <v>34558000</v>
      </c>
      <c r="F64" s="35">
        <v>7824432</v>
      </c>
      <c r="G64" s="36">
        <f t="shared" si="4"/>
        <v>0.1526331272067573</v>
      </c>
      <c r="H64" s="36">
        <f t="shared" si="5"/>
        <v>0.2264144915793738</v>
      </c>
      <c r="I64" s="34">
        <v>0</v>
      </c>
      <c r="J64" s="35">
        <v>26733568</v>
      </c>
      <c r="K64" s="37">
        <f t="shared" si="6"/>
        <v>0</v>
      </c>
      <c r="L64" s="37">
        <f t="shared" si="7"/>
        <v>0.7735855084206262</v>
      </c>
    </row>
    <row r="65" spans="1:12" ht="12.75">
      <c r="A65" s="31" t="s">
        <v>21</v>
      </c>
      <c r="B65" s="32" t="s">
        <v>118</v>
      </c>
      <c r="C65" s="33" t="s">
        <v>119</v>
      </c>
      <c r="D65" s="34">
        <v>72432450</v>
      </c>
      <c r="E65" s="34">
        <v>72432450</v>
      </c>
      <c r="F65" s="35">
        <v>75257842</v>
      </c>
      <c r="G65" s="36">
        <f t="shared" si="4"/>
        <v>1.0390072681512224</v>
      </c>
      <c r="H65" s="36">
        <f t="shared" si="5"/>
        <v>1.0390072681512224</v>
      </c>
      <c r="I65" s="34">
        <v>-2825392</v>
      </c>
      <c r="J65" s="35">
        <v>0</v>
      </c>
      <c r="K65" s="37">
        <f t="shared" si="6"/>
        <v>-0.039007268151222275</v>
      </c>
      <c r="L65" s="37">
        <f t="shared" si="7"/>
        <v>0</v>
      </c>
    </row>
    <row r="66" spans="1:12" ht="12.75">
      <c r="A66" s="31" t="s">
        <v>21</v>
      </c>
      <c r="B66" s="32" t="s">
        <v>120</v>
      </c>
      <c r="C66" s="33" t="s">
        <v>121</v>
      </c>
      <c r="D66" s="34">
        <v>51964000</v>
      </c>
      <c r="E66" s="34">
        <v>51964000</v>
      </c>
      <c r="F66" s="35">
        <v>1063987</v>
      </c>
      <c r="G66" s="36">
        <f t="shared" si="4"/>
        <v>0.020475463782618736</v>
      </c>
      <c r="H66" s="36">
        <f t="shared" si="5"/>
        <v>0.020475463782618736</v>
      </c>
      <c r="I66" s="34">
        <v>0</v>
      </c>
      <c r="J66" s="35">
        <v>50900013</v>
      </c>
      <c r="K66" s="37">
        <f t="shared" si="6"/>
        <v>0</v>
      </c>
      <c r="L66" s="37">
        <f t="shared" si="7"/>
        <v>0.9795245362173812</v>
      </c>
    </row>
    <row r="67" spans="1:12" ht="12.75">
      <c r="A67" s="31" t="s">
        <v>21</v>
      </c>
      <c r="B67" s="32" t="s">
        <v>122</v>
      </c>
      <c r="C67" s="33" t="s">
        <v>123</v>
      </c>
      <c r="D67" s="34">
        <v>181215135</v>
      </c>
      <c r="E67" s="34">
        <v>181216000</v>
      </c>
      <c r="F67" s="35">
        <v>157108875</v>
      </c>
      <c r="G67" s="36">
        <f t="shared" si="4"/>
        <v>0.8669743561982282</v>
      </c>
      <c r="H67" s="36">
        <f t="shared" si="5"/>
        <v>0.8669702178615575</v>
      </c>
      <c r="I67" s="34">
        <v>0</v>
      </c>
      <c r="J67" s="35">
        <v>24107125</v>
      </c>
      <c r="K67" s="37">
        <f t="shared" si="6"/>
        <v>0</v>
      </c>
      <c r="L67" s="37">
        <f t="shared" si="7"/>
        <v>0.13302978213844252</v>
      </c>
    </row>
    <row r="68" spans="1:12" ht="12.75">
      <c r="A68" s="31" t="s">
        <v>21</v>
      </c>
      <c r="B68" s="32" t="s">
        <v>124</v>
      </c>
      <c r="C68" s="33" t="s">
        <v>125</v>
      </c>
      <c r="D68" s="34">
        <v>40546000</v>
      </c>
      <c r="E68" s="34">
        <v>40546000</v>
      </c>
      <c r="F68" s="35">
        <v>45464507</v>
      </c>
      <c r="G68" s="36">
        <f t="shared" si="4"/>
        <v>1.1213068366793273</v>
      </c>
      <c r="H68" s="36">
        <f t="shared" si="5"/>
        <v>1.1213068366793273</v>
      </c>
      <c r="I68" s="34">
        <v>-4918507</v>
      </c>
      <c r="J68" s="35">
        <v>0</v>
      </c>
      <c r="K68" s="37">
        <f t="shared" si="6"/>
        <v>-0.12130683667932718</v>
      </c>
      <c r="L68" s="37">
        <f t="shared" si="7"/>
        <v>0</v>
      </c>
    </row>
    <row r="69" spans="1:12" ht="12.75">
      <c r="A69" s="31" t="s">
        <v>36</v>
      </c>
      <c r="B69" s="32" t="s">
        <v>126</v>
      </c>
      <c r="C69" s="33" t="s">
        <v>127</v>
      </c>
      <c r="D69" s="34">
        <v>3250000</v>
      </c>
      <c r="E69" s="34">
        <v>4745000</v>
      </c>
      <c r="F69" s="35">
        <v>3509590</v>
      </c>
      <c r="G69" s="36">
        <f t="shared" si="4"/>
        <v>1.0798738461538462</v>
      </c>
      <c r="H69" s="36">
        <f t="shared" si="5"/>
        <v>0.7396396206533192</v>
      </c>
      <c r="I69" s="34">
        <v>0</v>
      </c>
      <c r="J69" s="35">
        <v>1235410</v>
      </c>
      <c r="K69" s="37">
        <f t="shared" si="6"/>
        <v>0</v>
      </c>
      <c r="L69" s="37">
        <f t="shared" si="7"/>
        <v>0.2603603793466807</v>
      </c>
    </row>
    <row r="70" spans="1:12" ht="16.5">
      <c r="A70" s="38"/>
      <c r="B70" s="39" t="s">
        <v>128</v>
      </c>
      <c r="C70" s="40"/>
      <c r="D70" s="41">
        <f>SUM(D64:D69)</f>
        <v>400670585</v>
      </c>
      <c r="E70" s="41">
        <f>SUM(E64:E69)</f>
        <v>385461450</v>
      </c>
      <c r="F70" s="41">
        <f>SUM(F64:F69)</f>
        <v>290229233</v>
      </c>
      <c r="G70" s="42">
        <f t="shared" si="4"/>
        <v>0.7243587222655739</v>
      </c>
      <c r="H70" s="42">
        <f t="shared" si="5"/>
        <v>0.7529397116105904</v>
      </c>
      <c r="I70" s="41">
        <f>SUM(I64:I69)</f>
        <v>-7743899</v>
      </c>
      <c r="J70" s="41">
        <f>SUM(J64:J69)</f>
        <v>102976116</v>
      </c>
      <c r="K70" s="42">
        <f t="shared" si="6"/>
        <v>-0.020089944143571296</v>
      </c>
      <c r="L70" s="42">
        <f t="shared" si="7"/>
        <v>0.2671502325329809</v>
      </c>
    </row>
    <row r="71" spans="1:12" ht="12.75">
      <c r="A71" s="31" t="s">
        <v>21</v>
      </c>
      <c r="B71" s="32" t="s">
        <v>129</v>
      </c>
      <c r="C71" s="33" t="s">
        <v>130</v>
      </c>
      <c r="D71" s="34">
        <v>166241150</v>
      </c>
      <c r="E71" s="34">
        <v>133755324</v>
      </c>
      <c r="F71" s="35">
        <v>70810219</v>
      </c>
      <c r="G71" s="36">
        <f t="shared" si="4"/>
        <v>0.42594880389121464</v>
      </c>
      <c r="H71" s="36">
        <f t="shared" si="5"/>
        <v>0.5294011249974618</v>
      </c>
      <c r="I71" s="34">
        <v>0</v>
      </c>
      <c r="J71" s="35">
        <v>62945105</v>
      </c>
      <c r="K71" s="37">
        <f t="shared" si="6"/>
        <v>0</v>
      </c>
      <c r="L71" s="37">
        <f t="shared" si="7"/>
        <v>0.4705988750025382</v>
      </c>
    </row>
    <row r="72" spans="1:12" ht="12.75">
      <c r="A72" s="31" t="s">
        <v>21</v>
      </c>
      <c r="B72" s="32" t="s">
        <v>131</v>
      </c>
      <c r="C72" s="33" t="s">
        <v>132</v>
      </c>
      <c r="D72" s="34">
        <v>69280515</v>
      </c>
      <c r="E72" s="34">
        <v>72561000</v>
      </c>
      <c r="F72" s="35">
        <v>50271293</v>
      </c>
      <c r="G72" s="36">
        <f t="shared" si="4"/>
        <v>0.7256195049935757</v>
      </c>
      <c r="H72" s="36">
        <f t="shared" si="5"/>
        <v>0.6928142252725293</v>
      </c>
      <c r="I72" s="34">
        <v>0</v>
      </c>
      <c r="J72" s="35">
        <v>22289707</v>
      </c>
      <c r="K72" s="37">
        <f t="shared" si="6"/>
        <v>0</v>
      </c>
      <c r="L72" s="37">
        <f t="shared" si="7"/>
        <v>0.30718577472747066</v>
      </c>
    </row>
    <row r="73" spans="1:12" ht="12.75">
      <c r="A73" s="31" t="s">
        <v>21</v>
      </c>
      <c r="B73" s="32" t="s">
        <v>133</v>
      </c>
      <c r="C73" s="33" t="s">
        <v>134</v>
      </c>
      <c r="D73" s="34">
        <v>98761001</v>
      </c>
      <c r="E73" s="34">
        <v>98761001</v>
      </c>
      <c r="F73" s="35">
        <v>29110532</v>
      </c>
      <c r="G73" s="36">
        <f t="shared" si="4"/>
        <v>0.2947573607521455</v>
      </c>
      <c r="H73" s="36">
        <f t="shared" si="5"/>
        <v>0.2947573607521455</v>
      </c>
      <c r="I73" s="34">
        <v>0</v>
      </c>
      <c r="J73" s="35">
        <v>69650469</v>
      </c>
      <c r="K73" s="37">
        <f t="shared" si="6"/>
        <v>0</v>
      </c>
      <c r="L73" s="37">
        <f t="shared" si="7"/>
        <v>0.7052426392478546</v>
      </c>
    </row>
    <row r="74" spans="1:12" ht="12.75">
      <c r="A74" s="31" t="s">
        <v>21</v>
      </c>
      <c r="B74" s="32" t="s">
        <v>135</v>
      </c>
      <c r="C74" s="33" t="s">
        <v>136</v>
      </c>
      <c r="D74" s="34">
        <v>272431999</v>
      </c>
      <c r="E74" s="34">
        <v>272431999</v>
      </c>
      <c r="F74" s="35">
        <v>122350845</v>
      </c>
      <c r="G74" s="36">
        <f t="shared" si="4"/>
        <v>0.4491059987413593</v>
      </c>
      <c r="H74" s="36">
        <f t="shared" si="5"/>
        <v>0.4491059987413593</v>
      </c>
      <c r="I74" s="34">
        <v>0</v>
      </c>
      <c r="J74" s="35">
        <v>150081154</v>
      </c>
      <c r="K74" s="37">
        <f t="shared" si="6"/>
        <v>0</v>
      </c>
      <c r="L74" s="37">
        <f t="shared" si="7"/>
        <v>0.5508940012586407</v>
      </c>
    </row>
    <row r="75" spans="1:12" ht="12.75">
      <c r="A75" s="31" t="s">
        <v>21</v>
      </c>
      <c r="B75" s="32" t="s">
        <v>137</v>
      </c>
      <c r="C75" s="33" t="s">
        <v>138</v>
      </c>
      <c r="D75" s="34">
        <v>84454002</v>
      </c>
      <c r="E75" s="34">
        <v>84454002</v>
      </c>
      <c r="F75" s="35">
        <v>78450105</v>
      </c>
      <c r="G75" s="36">
        <f t="shared" si="4"/>
        <v>0.9289092658983763</v>
      </c>
      <c r="H75" s="36">
        <f t="shared" si="5"/>
        <v>0.9289092658983763</v>
      </c>
      <c r="I75" s="34">
        <v>0</v>
      </c>
      <c r="J75" s="35">
        <v>6003897</v>
      </c>
      <c r="K75" s="37">
        <f t="shared" si="6"/>
        <v>0</v>
      </c>
      <c r="L75" s="37">
        <f t="shared" si="7"/>
        <v>0.07109073410162374</v>
      </c>
    </row>
    <row r="76" spans="1:12" ht="12.75">
      <c r="A76" s="31" t="s">
        <v>21</v>
      </c>
      <c r="B76" s="32" t="s">
        <v>139</v>
      </c>
      <c r="C76" s="33" t="s">
        <v>140</v>
      </c>
      <c r="D76" s="34">
        <v>46964400</v>
      </c>
      <c r="E76" s="34">
        <v>34914489</v>
      </c>
      <c r="F76" s="35">
        <v>36320467</v>
      </c>
      <c r="G76" s="36">
        <f t="shared" si="4"/>
        <v>0.7733616739487782</v>
      </c>
      <c r="H76" s="36">
        <f t="shared" si="5"/>
        <v>1.0402691845210739</v>
      </c>
      <c r="I76" s="34">
        <v>-1405978</v>
      </c>
      <c r="J76" s="35">
        <v>0</v>
      </c>
      <c r="K76" s="37">
        <f t="shared" si="6"/>
        <v>-0.04026918452107376</v>
      </c>
      <c r="L76" s="37">
        <f t="shared" si="7"/>
        <v>0</v>
      </c>
    </row>
    <row r="77" spans="1:12" ht="12.75">
      <c r="A77" s="31" t="s">
        <v>36</v>
      </c>
      <c r="B77" s="32" t="s">
        <v>141</v>
      </c>
      <c r="C77" s="33" t="s">
        <v>142</v>
      </c>
      <c r="D77" s="34">
        <v>241500</v>
      </c>
      <c r="E77" s="34">
        <v>467433</v>
      </c>
      <c r="F77" s="35">
        <v>7500</v>
      </c>
      <c r="G77" s="36">
        <f t="shared" si="4"/>
        <v>0.031055900621118012</v>
      </c>
      <c r="H77" s="36">
        <f t="shared" si="5"/>
        <v>0.016045080257491448</v>
      </c>
      <c r="I77" s="34">
        <v>0</v>
      </c>
      <c r="J77" s="35">
        <v>459933</v>
      </c>
      <c r="K77" s="37">
        <f t="shared" si="6"/>
        <v>0</v>
      </c>
      <c r="L77" s="37">
        <f t="shared" si="7"/>
        <v>0.9839549197425086</v>
      </c>
    </row>
    <row r="78" spans="1:12" ht="16.5">
      <c r="A78" s="38"/>
      <c r="B78" s="39" t="s">
        <v>143</v>
      </c>
      <c r="C78" s="40"/>
      <c r="D78" s="41">
        <f>SUM(D71:D77)</f>
        <v>738374567</v>
      </c>
      <c r="E78" s="41">
        <f>SUM(E71:E77)</f>
        <v>697345248</v>
      </c>
      <c r="F78" s="41">
        <f>SUM(F71:F77)</f>
        <v>387320961</v>
      </c>
      <c r="G78" s="42">
        <f t="shared" si="4"/>
        <v>0.5245589140125407</v>
      </c>
      <c r="H78" s="42">
        <f t="shared" si="5"/>
        <v>0.5554220984667841</v>
      </c>
      <c r="I78" s="41">
        <f>SUM(I71:I77)</f>
        <v>-1405978</v>
      </c>
      <c r="J78" s="41">
        <f>SUM(J71:J77)</f>
        <v>311430265</v>
      </c>
      <c r="K78" s="42">
        <f t="shared" si="6"/>
        <v>-0.0020161863926546754</v>
      </c>
      <c r="L78" s="42">
        <f t="shared" si="7"/>
        <v>0.4465940879258705</v>
      </c>
    </row>
    <row r="79" spans="1:12" ht="12.75">
      <c r="A79" s="31" t="s">
        <v>21</v>
      </c>
      <c r="B79" s="32" t="s">
        <v>144</v>
      </c>
      <c r="C79" s="33" t="s">
        <v>145</v>
      </c>
      <c r="D79" s="34">
        <v>76152742</v>
      </c>
      <c r="E79" s="34">
        <v>79188000</v>
      </c>
      <c r="F79" s="35">
        <v>63090222</v>
      </c>
      <c r="G79" s="36">
        <f t="shared" si="4"/>
        <v>0.8284694725765751</v>
      </c>
      <c r="H79" s="36">
        <f t="shared" si="5"/>
        <v>0.7967144264282467</v>
      </c>
      <c r="I79" s="34">
        <v>0</v>
      </c>
      <c r="J79" s="35">
        <v>16097778</v>
      </c>
      <c r="K79" s="37">
        <f t="shared" si="6"/>
        <v>0</v>
      </c>
      <c r="L79" s="37">
        <f t="shared" si="7"/>
        <v>0.2032855735717533</v>
      </c>
    </row>
    <row r="80" spans="1:12" ht="12.75">
      <c r="A80" s="31" t="s">
        <v>21</v>
      </c>
      <c r="B80" s="32" t="s">
        <v>146</v>
      </c>
      <c r="C80" s="33" t="s">
        <v>147</v>
      </c>
      <c r="D80" s="34">
        <v>90078001</v>
      </c>
      <c r="E80" s="34">
        <v>125048001</v>
      </c>
      <c r="F80" s="35">
        <v>75115837</v>
      </c>
      <c r="G80" s="36">
        <f t="shared" si="4"/>
        <v>0.8338976905138026</v>
      </c>
      <c r="H80" s="36">
        <f t="shared" si="5"/>
        <v>0.6006960239212461</v>
      </c>
      <c r="I80" s="34">
        <v>0</v>
      </c>
      <c r="J80" s="35">
        <v>49932164</v>
      </c>
      <c r="K80" s="37">
        <f t="shared" si="6"/>
        <v>0</v>
      </c>
      <c r="L80" s="37">
        <f t="shared" si="7"/>
        <v>0.39930397607875395</v>
      </c>
    </row>
    <row r="81" spans="1:12" ht="12.75">
      <c r="A81" s="31" t="s">
        <v>21</v>
      </c>
      <c r="B81" s="32" t="s">
        <v>148</v>
      </c>
      <c r="C81" s="33" t="s">
        <v>149</v>
      </c>
      <c r="D81" s="34">
        <v>166156660</v>
      </c>
      <c r="E81" s="34">
        <v>170745790</v>
      </c>
      <c r="F81" s="35">
        <v>85864843</v>
      </c>
      <c r="G81" s="36">
        <f t="shared" si="4"/>
        <v>0.5167703960828293</v>
      </c>
      <c r="H81" s="36">
        <f t="shared" si="5"/>
        <v>0.5028811720628661</v>
      </c>
      <c r="I81" s="34">
        <v>0</v>
      </c>
      <c r="J81" s="35">
        <v>84880947</v>
      </c>
      <c r="K81" s="37">
        <f t="shared" si="6"/>
        <v>0</v>
      </c>
      <c r="L81" s="37">
        <f t="shared" si="7"/>
        <v>0.4971188279371339</v>
      </c>
    </row>
    <row r="82" spans="1:12" ht="12.75">
      <c r="A82" s="31" t="s">
        <v>21</v>
      </c>
      <c r="B82" s="32" t="s">
        <v>150</v>
      </c>
      <c r="C82" s="33" t="s">
        <v>151</v>
      </c>
      <c r="D82" s="34">
        <v>33091914</v>
      </c>
      <c r="E82" s="34">
        <v>33341913</v>
      </c>
      <c r="F82" s="35">
        <v>179702</v>
      </c>
      <c r="G82" s="36">
        <f t="shared" si="4"/>
        <v>0.00543039003425429</v>
      </c>
      <c r="H82" s="36">
        <f t="shared" si="5"/>
        <v>0.005389672752130329</v>
      </c>
      <c r="I82" s="34">
        <v>0</v>
      </c>
      <c r="J82" s="35">
        <v>33162211</v>
      </c>
      <c r="K82" s="37">
        <f t="shared" si="6"/>
        <v>0</v>
      </c>
      <c r="L82" s="37">
        <f t="shared" si="7"/>
        <v>0.9946103272478697</v>
      </c>
    </row>
    <row r="83" spans="1:12" ht="12.75">
      <c r="A83" s="31" t="s">
        <v>36</v>
      </c>
      <c r="B83" s="32" t="s">
        <v>152</v>
      </c>
      <c r="C83" s="33" t="s">
        <v>153</v>
      </c>
      <c r="D83" s="34">
        <v>2915000</v>
      </c>
      <c r="E83" s="34">
        <v>2915000</v>
      </c>
      <c r="F83" s="35">
        <v>461841</v>
      </c>
      <c r="G83" s="36">
        <f t="shared" si="4"/>
        <v>0.1584360205831904</v>
      </c>
      <c r="H83" s="36">
        <f t="shared" si="5"/>
        <v>0.1584360205831904</v>
      </c>
      <c r="I83" s="34">
        <v>0</v>
      </c>
      <c r="J83" s="35">
        <v>2453159</v>
      </c>
      <c r="K83" s="37">
        <f t="shared" si="6"/>
        <v>0</v>
      </c>
      <c r="L83" s="37">
        <f t="shared" si="7"/>
        <v>0.8415639794168096</v>
      </c>
    </row>
    <row r="84" spans="1:12" ht="16.5">
      <c r="A84" s="38"/>
      <c r="B84" s="39" t="s">
        <v>154</v>
      </c>
      <c r="C84" s="40"/>
      <c r="D84" s="41">
        <f>SUM(D79:D83)</f>
        <v>368394317</v>
      </c>
      <c r="E84" s="41">
        <f>SUM(E79:E83)</f>
        <v>411238704</v>
      </c>
      <c r="F84" s="41">
        <f>SUM(F79:F83)</f>
        <v>224712445</v>
      </c>
      <c r="G84" s="42">
        <f t="shared" si="4"/>
        <v>0.6099780442595698</v>
      </c>
      <c r="H84" s="42">
        <f t="shared" si="5"/>
        <v>0.5464282491270569</v>
      </c>
      <c r="I84" s="41">
        <f>SUM(I79:I83)</f>
        <v>0</v>
      </c>
      <c r="J84" s="41">
        <f>SUM(J79:J83)</f>
        <v>186526259</v>
      </c>
      <c r="K84" s="42">
        <f t="shared" si="6"/>
        <v>0</v>
      </c>
      <c r="L84" s="42">
        <f t="shared" si="7"/>
        <v>0.4535717508729431</v>
      </c>
    </row>
    <row r="85" spans="1:12" ht="16.5">
      <c r="A85" s="38"/>
      <c r="B85" s="39" t="s">
        <v>155</v>
      </c>
      <c r="C85" s="40"/>
      <c r="D85" s="41">
        <f>SUM(D57,D59:D62,D64:D69,D71:D77,D79:D83)</f>
        <v>2821395374</v>
      </c>
      <c r="E85" s="41">
        <f>SUM(E57,E59:E62,E64:E69,E71:E77,E79:E83)</f>
        <v>2902269006</v>
      </c>
      <c r="F85" s="41">
        <f>SUM(F57,F59:F62,F64:F69,F71:F77,F79:F83)</f>
        <v>1660769229</v>
      </c>
      <c r="G85" s="42">
        <f t="shared" si="4"/>
        <v>0.5886339944782231</v>
      </c>
      <c r="H85" s="42">
        <f t="shared" si="5"/>
        <v>0.5722313216199505</v>
      </c>
      <c r="I85" s="41">
        <f>SUM(I57,I59:I62,I64:I69,I71:I77,I79:I83)</f>
        <v>-9149877</v>
      </c>
      <c r="J85" s="41">
        <f>SUM(J57,J59:J62,J64:J69,J71:J77,J79:J83)</f>
        <v>1250649654</v>
      </c>
      <c r="K85" s="42">
        <f t="shared" si="6"/>
        <v>-0.0031526633062214497</v>
      </c>
      <c r="L85" s="42">
        <f t="shared" si="7"/>
        <v>0.43092134168627094</v>
      </c>
    </row>
    <row r="86" spans="1:12" ht="16.5">
      <c r="A86" s="26"/>
      <c r="B86" s="27" t="s">
        <v>13</v>
      </c>
      <c r="C86" s="28"/>
      <c r="D86" s="43"/>
      <c r="E86" s="43"/>
      <c r="F86" s="43"/>
      <c r="G86" s="44"/>
      <c r="H86" s="44"/>
      <c r="I86" s="43"/>
      <c r="J86" s="43"/>
      <c r="K86" s="44"/>
      <c r="L86" s="44"/>
    </row>
    <row r="87" spans="1:12" ht="16.5">
      <c r="A87" s="30"/>
      <c r="B87" s="27" t="s">
        <v>156</v>
      </c>
      <c r="C87" s="28"/>
      <c r="D87" s="43"/>
      <c r="E87" s="43"/>
      <c r="F87" s="43"/>
      <c r="G87" s="44"/>
      <c r="H87" s="44"/>
      <c r="I87" s="43"/>
      <c r="J87" s="43"/>
      <c r="K87" s="44"/>
      <c r="L87" s="44"/>
    </row>
    <row r="88" spans="1:12" ht="12.75">
      <c r="A88" s="31" t="s">
        <v>15</v>
      </c>
      <c r="B88" s="32" t="s">
        <v>157</v>
      </c>
      <c r="C88" s="33" t="s">
        <v>158</v>
      </c>
      <c r="D88" s="34">
        <v>6715955712</v>
      </c>
      <c r="E88" s="34">
        <v>6620082394</v>
      </c>
      <c r="F88" s="35">
        <v>5169397663</v>
      </c>
      <c r="G88" s="36">
        <f aca="true" t="shared" si="8" ref="G88:G99">IF($D88=0,0,$F88/$D88)</f>
        <v>0.7697188434050234</v>
      </c>
      <c r="H88" s="36">
        <f aca="true" t="shared" si="9" ref="H88:H99">IF($E88=0,0,$F88/$E88)</f>
        <v>0.7808660610757951</v>
      </c>
      <c r="I88" s="34">
        <v>0</v>
      </c>
      <c r="J88" s="35">
        <v>1450684731</v>
      </c>
      <c r="K88" s="37">
        <f aca="true" t="shared" si="10" ref="K88:K99">IF($E88=0,0,$I88/$E88)</f>
        <v>0</v>
      </c>
      <c r="L88" s="37">
        <f aca="true" t="shared" si="11" ref="L88:L99">IF($E88=0,0,$J88/$E88)</f>
        <v>0.21913393892420488</v>
      </c>
    </row>
    <row r="89" spans="1:12" ht="12.75">
      <c r="A89" s="31" t="s">
        <v>15</v>
      </c>
      <c r="B89" s="32" t="s">
        <v>159</v>
      </c>
      <c r="C89" s="33" t="s">
        <v>160</v>
      </c>
      <c r="D89" s="34">
        <v>8589421000</v>
      </c>
      <c r="E89" s="34">
        <v>7041070000</v>
      </c>
      <c r="F89" s="35">
        <v>5485299000</v>
      </c>
      <c r="G89" s="36">
        <f t="shared" si="8"/>
        <v>0.6386110309414337</v>
      </c>
      <c r="H89" s="36">
        <f t="shared" si="9"/>
        <v>0.7790433840311203</v>
      </c>
      <c r="I89" s="34">
        <v>0</v>
      </c>
      <c r="J89" s="35">
        <v>1555771000</v>
      </c>
      <c r="K89" s="37">
        <f t="shared" si="10"/>
        <v>0</v>
      </c>
      <c r="L89" s="37">
        <f t="shared" si="11"/>
        <v>0.22095661596887972</v>
      </c>
    </row>
    <row r="90" spans="1:12" ht="12.75">
      <c r="A90" s="31" t="s">
        <v>15</v>
      </c>
      <c r="B90" s="32" t="s">
        <v>161</v>
      </c>
      <c r="C90" s="33" t="s">
        <v>162</v>
      </c>
      <c r="D90" s="34">
        <v>3860284040</v>
      </c>
      <c r="E90" s="34">
        <v>3723200044</v>
      </c>
      <c r="F90" s="35">
        <v>2817398464</v>
      </c>
      <c r="G90" s="36">
        <f t="shared" si="8"/>
        <v>0.7298422693268964</v>
      </c>
      <c r="H90" s="36">
        <f t="shared" si="9"/>
        <v>0.7567142325699865</v>
      </c>
      <c r="I90" s="34">
        <v>0</v>
      </c>
      <c r="J90" s="35">
        <v>905801580</v>
      </c>
      <c r="K90" s="37">
        <f t="shared" si="10"/>
        <v>0</v>
      </c>
      <c r="L90" s="37">
        <f t="shared" si="11"/>
        <v>0.24328576743001348</v>
      </c>
    </row>
    <row r="91" spans="1:12" ht="16.5">
      <c r="A91" s="38"/>
      <c r="B91" s="39" t="s">
        <v>20</v>
      </c>
      <c r="C91" s="40"/>
      <c r="D91" s="41">
        <f>SUM(D88:D90)</f>
        <v>19165660752</v>
      </c>
      <c r="E91" s="41">
        <f>SUM(E88:E90)</f>
        <v>17384352438</v>
      </c>
      <c r="F91" s="41">
        <f>SUM(F88:F90)</f>
        <v>13472095127</v>
      </c>
      <c r="G91" s="42">
        <f t="shared" si="8"/>
        <v>0.7029288111339518</v>
      </c>
      <c r="H91" s="42">
        <f t="shared" si="9"/>
        <v>0.7749552463945508</v>
      </c>
      <c r="I91" s="41">
        <f>SUM(I88:I90)</f>
        <v>0</v>
      </c>
      <c r="J91" s="41">
        <f>SUM(J88:J90)</f>
        <v>3912257311</v>
      </c>
      <c r="K91" s="42">
        <f t="shared" si="10"/>
        <v>0</v>
      </c>
      <c r="L91" s="42">
        <f t="shared" si="11"/>
        <v>0.2250447536054492</v>
      </c>
    </row>
    <row r="92" spans="1:12" ht="12.75">
      <c r="A92" s="31" t="s">
        <v>21</v>
      </c>
      <c r="B92" s="32" t="s">
        <v>163</v>
      </c>
      <c r="C92" s="33" t="s">
        <v>164</v>
      </c>
      <c r="D92" s="34">
        <v>423588837</v>
      </c>
      <c r="E92" s="34">
        <v>371419687</v>
      </c>
      <c r="F92" s="35">
        <v>235206828</v>
      </c>
      <c r="G92" s="36">
        <f t="shared" si="8"/>
        <v>0.5552715450808728</v>
      </c>
      <c r="H92" s="36">
        <f t="shared" si="9"/>
        <v>0.633264299746179</v>
      </c>
      <c r="I92" s="34">
        <v>0</v>
      </c>
      <c r="J92" s="35">
        <v>136212859</v>
      </c>
      <c r="K92" s="37">
        <f t="shared" si="10"/>
        <v>0</v>
      </c>
      <c r="L92" s="37">
        <f t="shared" si="11"/>
        <v>0.36673570025382096</v>
      </c>
    </row>
    <row r="93" spans="1:12" ht="12.75">
      <c r="A93" s="31" t="s">
        <v>21</v>
      </c>
      <c r="B93" s="32" t="s">
        <v>165</v>
      </c>
      <c r="C93" s="33" t="s">
        <v>166</v>
      </c>
      <c r="D93" s="34">
        <v>143993000</v>
      </c>
      <c r="E93" s="34">
        <v>160834356</v>
      </c>
      <c r="F93" s="35">
        <v>110727919</v>
      </c>
      <c r="G93" s="36">
        <f t="shared" si="8"/>
        <v>0.7689812629780615</v>
      </c>
      <c r="H93" s="36">
        <f t="shared" si="9"/>
        <v>0.6884593674749442</v>
      </c>
      <c r="I93" s="34">
        <v>0</v>
      </c>
      <c r="J93" s="35">
        <v>50106437</v>
      </c>
      <c r="K93" s="37">
        <f t="shared" si="10"/>
        <v>0</v>
      </c>
      <c r="L93" s="37">
        <f t="shared" si="11"/>
        <v>0.31154063252505576</v>
      </c>
    </row>
    <row r="94" spans="1:12" ht="12.75">
      <c r="A94" s="31" t="s">
        <v>21</v>
      </c>
      <c r="B94" s="32" t="s">
        <v>167</v>
      </c>
      <c r="C94" s="33" t="s">
        <v>168</v>
      </c>
      <c r="D94" s="34">
        <v>95562925</v>
      </c>
      <c r="E94" s="34">
        <v>96422925</v>
      </c>
      <c r="F94" s="35">
        <v>58675919</v>
      </c>
      <c r="G94" s="36">
        <f t="shared" si="8"/>
        <v>0.6140029619227331</v>
      </c>
      <c r="H94" s="36">
        <f t="shared" si="9"/>
        <v>0.608526644467589</v>
      </c>
      <c r="I94" s="34">
        <v>0</v>
      </c>
      <c r="J94" s="35">
        <v>37747006</v>
      </c>
      <c r="K94" s="37">
        <f t="shared" si="10"/>
        <v>0</v>
      </c>
      <c r="L94" s="37">
        <f t="shared" si="11"/>
        <v>0.39147335553241097</v>
      </c>
    </row>
    <row r="95" spans="1:12" ht="12.75">
      <c r="A95" s="31" t="s">
        <v>36</v>
      </c>
      <c r="B95" s="32" t="s">
        <v>169</v>
      </c>
      <c r="C95" s="33" t="s">
        <v>170</v>
      </c>
      <c r="D95" s="34">
        <v>6000000</v>
      </c>
      <c r="E95" s="34">
        <v>5349717</v>
      </c>
      <c r="F95" s="35">
        <v>2718985</v>
      </c>
      <c r="G95" s="36">
        <f t="shared" si="8"/>
        <v>0.45316416666666665</v>
      </c>
      <c r="H95" s="36">
        <f t="shared" si="9"/>
        <v>0.5082483802414222</v>
      </c>
      <c r="I95" s="34">
        <v>0</v>
      </c>
      <c r="J95" s="35">
        <v>2630732</v>
      </c>
      <c r="K95" s="37">
        <f t="shared" si="10"/>
        <v>0</v>
      </c>
      <c r="L95" s="37">
        <f t="shared" si="11"/>
        <v>0.4917516197585779</v>
      </c>
    </row>
    <row r="96" spans="1:12" ht="16.5">
      <c r="A96" s="38"/>
      <c r="B96" s="39" t="s">
        <v>171</v>
      </c>
      <c r="C96" s="40"/>
      <c r="D96" s="41">
        <f>SUM(D92:D95)</f>
        <v>669144762</v>
      </c>
      <c r="E96" s="41">
        <f>SUM(E92:E95)</f>
        <v>634026685</v>
      </c>
      <c r="F96" s="41">
        <f>SUM(F92:F95)</f>
        <v>407329651</v>
      </c>
      <c r="G96" s="42">
        <f t="shared" si="8"/>
        <v>0.6087317335975799</v>
      </c>
      <c r="H96" s="42">
        <f t="shared" si="9"/>
        <v>0.6424487496137485</v>
      </c>
      <c r="I96" s="41">
        <f>SUM(I92:I95)</f>
        <v>0</v>
      </c>
      <c r="J96" s="41">
        <f>SUM(J92:J95)</f>
        <v>226697034</v>
      </c>
      <c r="K96" s="42">
        <f t="shared" si="10"/>
        <v>0</v>
      </c>
      <c r="L96" s="42">
        <f t="shared" si="11"/>
        <v>0.35755125038625146</v>
      </c>
    </row>
    <row r="97" spans="1:12" ht="12.75">
      <c r="A97" s="31" t="s">
        <v>21</v>
      </c>
      <c r="B97" s="32" t="s">
        <v>172</v>
      </c>
      <c r="C97" s="33" t="s">
        <v>173</v>
      </c>
      <c r="D97" s="34">
        <v>293878065</v>
      </c>
      <c r="E97" s="34">
        <v>442129805</v>
      </c>
      <c r="F97" s="35">
        <v>356105489</v>
      </c>
      <c r="G97" s="36">
        <f t="shared" si="8"/>
        <v>1.2117457252211048</v>
      </c>
      <c r="H97" s="36">
        <f t="shared" si="9"/>
        <v>0.8054319907249863</v>
      </c>
      <c r="I97" s="34">
        <v>0</v>
      </c>
      <c r="J97" s="35">
        <v>86024316</v>
      </c>
      <c r="K97" s="37">
        <f t="shared" si="10"/>
        <v>0</v>
      </c>
      <c r="L97" s="37">
        <f t="shared" si="11"/>
        <v>0.1945680092750137</v>
      </c>
    </row>
    <row r="98" spans="1:12" ht="12.75">
      <c r="A98" s="31" t="s">
        <v>21</v>
      </c>
      <c r="B98" s="32" t="s">
        <v>174</v>
      </c>
      <c r="C98" s="33" t="s">
        <v>175</v>
      </c>
      <c r="D98" s="34">
        <v>124298600</v>
      </c>
      <c r="E98" s="34">
        <v>217897174</v>
      </c>
      <c r="F98" s="35">
        <v>178461347</v>
      </c>
      <c r="G98" s="36">
        <f t="shared" si="8"/>
        <v>1.435747039789668</v>
      </c>
      <c r="H98" s="36">
        <f t="shared" si="9"/>
        <v>0.8190163448379555</v>
      </c>
      <c r="I98" s="34">
        <v>0</v>
      </c>
      <c r="J98" s="35">
        <v>39435827</v>
      </c>
      <c r="K98" s="37">
        <f t="shared" si="10"/>
        <v>0</v>
      </c>
      <c r="L98" s="37">
        <f t="shared" si="11"/>
        <v>0.18098365516204445</v>
      </c>
    </row>
    <row r="99" spans="1:12" ht="12.75">
      <c r="A99" s="31" t="s">
        <v>21</v>
      </c>
      <c r="B99" s="32" t="s">
        <v>176</v>
      </c>
      <c r="C99" s="33" t="s">
        <v>177</v>
      </c>
      <c r="D99" s="34">
        <v>156634000</v>
      </c>
      <c r="E99" s="34">
        <v>261527998</v>
      </c>
      <c r="F99" s="35">
        <v>204815232</v>
      </c>
      <c r="G99" s="36">
        <f t="shared" si="8"/>
        <v>1.3076039174125669</v>
      </c>
      <c r="H99" s="36">
        <f t="shared" si="9"/>
        <v>0.7831483954540118</v>
      </c>
      <c r="I99" s="34">
        <v>0</v>
      </c>
      <c r="J99" s="35">
        <v>56712766</v>
      </c>
      <c r="K99" s="37">
        <f t="shared" si="10"/>
        <v>0</v>
      </c>
      <c r="L99" s="37">
        <f t="shared" si="11"/>
        <v>0.21685160454598823</v>
      </c>
    </row>
    <row r="100" spans="1:12" ht="12.75">
      <c r="A100" s="31" t="s">
        <v>36</v>
      </c>
      <c r="B100" s="32" t="s">
        <v>178</v>
      </c>
      <c r="C100" s="33" t="s">
        <v>179</v>
      </c>
      <c r="D100" s="34">
        <v>10000000</v>
      </c>
      <c r="E100" s="34">
        <v>53307000</v>
      </c>
      <c r="F100" s="35">
        <v>17152440</v>
      </c>
      <c r="G100" s="36">
        <f>IF($D100=0,0,$F100/$D100)</f>
        <v>1.715244</v>
      </c>
      <c r="H100" s="36">
        <f>IF($E100=0,0,$F100/$E100)</f>
        <v>0.32176712251674267</v>
      </c>
      <c r="I100" s="34">
        <v>0</v>
      </c>
      <c r="J100" s="35">
        <v>36154560</v>
      </c>
      <c r="K100" s="37">
        <f>IF($E100=0,0,$I100/$E100)</f>
        <v>0</v>
      </c>
      <c r="L100" s="37">
        <f>IF($E100=0,0,$J100/$E100)</f>
        <v>0.6782328774832573</v>
      </c>
    </row>
    <row r="101" spans="1:12" ht="16.5">
      <c r="A101" s="38"/>
      <c r="B101" s="39" t="s">
        <v>180</v>
      </c>
      <c r="C101" s="40"/>
      <c r="D101" s="41">
        <f>SUM(D97:D100)</f>
        <v>584810665</v>
      </c>
      <c r="E101" s="41">
        <f>SUM(E97:E100)</f>
        <v>974861977</v>
      </c>
      <c r="F101" s="41">
        <f>SUM(F97:F100)</f>
        <v>756534508</v>
      </c>
      <c r="G101" s="42">
        <f>IF($D101=0,0,$F101/$D101)</f>
        <v>1.2936400672515096</v>
      </c>
      <c r="H101" s="42">
        <f>IF($E101=0,0,$F101/$E101)</f>
        <v>0.7760426869125905</v>
      </c>
      <c r="I101" s="41">
        <f>SUM(I97:I100)</f>
        <v>0</v>
      </c>
      <c r="J101" s="41">
        <f>SUM(J97:J100)</f>
        <v>218327469</v>
      </c>
      <c r="K101" s="42">
        <f>IF($E101=0,0,$I101/$E101)</f>
        <v>0</v>
      </c>
      <c r="L101" s="42">
        <f>IF($E101=0,0,$J101/$E101)</f>
        <v>0.2239573130874095</v>
      </c>
    </row>
    <row r="102" spans="1:12" ht="16.5">
      <c r="A102" s="38"/>
      <c r="B102" s="39" t="s">
        <v>181</v>
      </c>
      <c r="C102" s="40"/>
      <c r="D102" s="41">
        <f>SUM(D88:D90,D92:D95,D97:D100)</f>
        <v>20419616179</v>
      </c>
      <c r="E102" s="41">
        <f>SUM(E88:E90,E92:E95,E97:E100)</f>
        <v>18993241100</v>
      </c>
      <c r="F102" s="41">
        <f>SUM(F88:F90,F92:F95,F97:F100)</f>
        <v>14635959286</v>
      </c>
      <c r="G102" s="42">
        <f>IF($D102=0,0,$F102/$D102)</f>
        <v>0.7167597646155541</v>
      </c>
      <c r="H102" s="42">
        <f>IF($E102=0,0,$F102/$E102)</f>
        <v>0.7705877690353754</v>
      </c>
      <c r="I102" s="41">
        <f>SUM(I88:I90,I92:I95,I97:I100)</f>
        <v>0</v>
      </c>
      <c r="J102" s="41">
        <f>SUM(J88:J90,J92:J95,J97:J100)</f>
        <v>4357281814</v>
      </c>
      <c r="K102" s="42">
        <f>IF($E102=0,0,$I102/$E102)</f>
        <v>0</v>
      </c>
      <c r="L102" s="42">
        <f>IF($E102=0,0,$J102/$E102)</f>
        <v>0.22941223096462457</v>
      </c>
    </row>
    <row r="103" spans="1:12" ht="16.5">
      <c r="A103" s="26"/>
      <c r="B103" s="27" t="s">
        <v>13</v>
      </c>
      <c r="C103" s="28"/>
      <c r="D103" s="43"/>
      <c r="E103" s="43"/>
      <c r="F103" s="43"/>
      <c r="G103" s="44"/>
      <c r="H103" s="44"/>
      <c r="I103" s="43"/>
      <c r="J103" s="43"/>
      <c r="K103" s="44"/>
      <c r="L103" s="44"/>
    </row>
    <row r="104" spans="1:12" ht="16.5">
      <c r="A104" s="30"/>
      <c r="B104" s="27" t="s">
        <v>182</v>
      </c>
      <c r="C104" s="28"/>
      <c r="D104" s="43"/>
      <c r="E104" s="43"/>
      <c r="F104" s="43"/>
      <c r="G104" s="44"/>
      <c r="H104" s="44"/>
      <c r="I104" s="43"/>
      <c r="J104" s="43"/>
      <c r="K104" s="44"/>
      <c r="L104" s="44"/>
    </row>
    <row r="105" spans="1:12" ht="12.75">
      <c r="A105" s="31" t="s">
        <v>15</v>
      </c>
      <c r="B105" s="32" t="s">
        <v>183</v>
      </c>
      <c r="C105" s="33" t="s">
        <v>184</v>
      </c>
      <c r="D105" s="34">
        <v>7340084000</v>
      </c>
      <c r="E105" s="34">
        <v>7335632000</v>
      </c>
      <c r="F105" s="35">
        <v>4362884200</v>
      </c>
      <c r="G105" s="36">
        <f aca="true" t="shared" si="12" ref="G105:G168">IF($D105=0,0,$F105/$D105)</f>
        <v>0.5943915900689964</v>
      </c>
      <c r="H105" s="36">
        <f aca="true" t="shared" si="13" ref="H105:H168">IF($E105=0,0,$F105/$E105)</f>
        <v>0.5947523267252228</v>
      </c>
      <c r="I105" s="34">
        <v>0</v>
      </c>
      <c r="J105" s="35">
        <v>2972747800</v>
      </c>
      <c r="K105" s="37">
        <f aca="true" t="shared" si="14" ref="K105:K168">IF($E105=0,0,$I105/$E105)</f>
        <v>0</v>
      </c>
      <c r="L105" s="37">
        <f aca="true" t="shared" si="15" ref="L105:L168">IF($E105=0,0,$J105/$E105)</f>
        <v>0.4052476732747771</v>
      </c>
    </row>
    <row r="106" spans="1:12" ht="16.5">
      <c r="A106" s="38"/>
      <c r="B106" s="39" t="s">
        <v>20</v>
      </c>
      <c r="C106" s="40"/>
      <c r="D106" s="41">
        <f>D105</f>
        <v>7340084000</v>
      </c>
      <c r="E106" s="41">
        <f>E105</f>
        <v>7335632000</v>
      </c>
      <c r="F106" s="41">
        <f>F105</f>
        <v>4362884200</v>
      </c>
      <c r="G106" s="42">
        <f t="shared" si="12"/>
        <v>0.5943915900689964</v>
      </c>
      <c r="H106" s="42">
        <f t="shared" si="13"/>
        <v>0.5947523267252228</v>
      </c>
      <c r="I106" s="41">
        <f>I105</f>
        <v>0</v>
      </c>
      <c r="J106" s="41">
        <f>J105</f>
        <v>2972747800</v>
      </c>
      <c r="K106" s="42">
        <f t="shared" si="14"/>
        <v>0</v>
      </c>
      <c r="L106" s="42">
        <f t="shared" si="15"/>
        <v>0.4052476732747771</v>
      </c>
    </row>
    <row r="107" spans="1:12" ht="12.75">
      <c r="A107" s="31" t="s">
        <v>21</v>
      </c>
      <c r="B107" s="32" t="s">
        <v>185</v>
      </c>
      <c r="C107" s="33" t="s">
        <v>186</v>
      </c>
      <c r="D107" s="34">
        <v>74070000</v>
      </c>
      <c r="E107" s="34">
        <v>75445700</v>
      </c>
      <c r="F107" s="35">
        <v>59849402</v>
      </c>
      <c r="G107" s="36">
        <f t="shared" si="12"/>
        <v>0.8080113676252194</v>
      </c>
      <c r="H107" s="36">
        <f t="shared" si="13"/>
        <v>0.7932778408842386</v>
      </c>
      <c r="I107" s="34">
        <v>0</v>
      </c>
      <c r="J107" s="35">
        <v>15596298</v>
      </c>
      <c r="K107" s="37">
        <f t="shared" si="14"/>
        <v>0</v>
      </c>
      <c r="L107" s="37">
        <f t="shared" si="15"/>
        <v>0.2067221591157614</v>
      </c>
    </row>
    <row r="108" spans="1:12" ht="12.75">
      <c r="A108" s="31" t="s">
        <v>21</v>
      </c>
      <c r="B108" s="32" t="s">
        <v>187</v>
      </c>
      <c r="C108" s="33" t="s">
        <v>188</v>
      </c>
      <c r="D108" s="34">
        <v>79080589</v>
      </c>
      <c r="E108" s="34">
        <v>79080589</v>
      </c>
      <c r="F108" s="35">
        <v>42331869</v>
      </c>
      <c r="G108" s="36">
        <f t="shared" si="12"/>
        <v>0.5353003756712029</v>
      </c>
      <c r="H108" s="36">
        <f t="shared" si="13"/>
        <v>0.5353003756712029</v>
      </c>
      <c r="I108" s="34">
        <v>0</v>
      </c>
      <c r="J108" s="35">
        <v>36748720</v>
      </c>
      <c r="K108" s="37">
        <f t="shared" si="14"/>
        <v>0</v>
      </c>
      <c r="L108" s="37">
        <f t="shared" si="15"/>
        <v>0.464699624328797</v>
      </c>
    </row>
    <row r="109" spans="1:12" ht="12.75">
      <c r="A109" s="31" t="s">
        <v>21</v>
      </c>
      <c r="B109" s="32" t="s">
        <v>189</v>
      </c>
      <c r="C109" s="33" t="s">
        <v>190</v>
      </c>
      <c r="D109" s="34">
        <v>79111974</v>
      </c>
      <c r="E109" s="34">
        <v>71492000</v>
      </c>
      <c r="F109" s="35">
        <v>42649351</v>
      </c>
      <c r="G109" s="36">
        <f t="shared" si="12"/>
        <v>0.5391010847485616</v>
      </c>
      <c r="H109" s="36">
        <f t="shared" si="13"/>
        <v>0.5965611676830974</v>
      </c>
      <c r="I109" s="34">
        <v>0</v>
      </c>
      <c r="J109" s="35">
        <v>28842649</v>
      </c>
      <c r="K109" s="37">
        <f t="shared" si="14"/>
        <v>0</v>
      </c>
      <c r="L109" s="37">
        <f t="shared" si="15"/>
        <v>0.4034388323169026</v>
      </c>
    </row>
    <row r="110" spans="1:12" ht="12.75">
      <c r="A110" s="31" t="s">
        <v>21</v>
      </c>
      <c r="B110" s="32" t="s">
        <v>191</v>
      </c>
      <c r="C110" s="33" t="s">
        <v>192</v>
      </c>
      <c r="D110" s="34">
        <v>132788185</v>
      </c>
      <c r="E110" s="34">
        <v>132788185</v>
      </c>
      <c r="F110" s="35">
        <v>125384921</v>
      </c>
      <c r="G110" s="36">
        <f t="shared" si="12"/>
        <v>0.9442475699174592</v>
      </c>
      <c r="H110" s="36">
        <f t="shared" si="13"/>
        <v>0.9442475699174592</v>
      </c>
      <c r="I110" s="34">
        <v>0</v>
      </c>
      <c r="J110" s="35">
        <v>7403264</v>
      </c>
      <c r="K110" s="37">
        <f t="shared" si="14"/>
        <v>0</v>
      </c>
      <c r="L110" s="37">
        <f t="shared" si="15"/>
        <v>0.055752430082540855</v>
      </c>
    </row>
    <row r="111" spans="1:12" ht="12.75">
      <c r="A111" s="31" t="s">
        <v>36</v>
      </c>
      <c r="B111" s="32" t="s">
        <v>193</v>
      </c>
      <c r="C111" s="33" t="s">
        <v>194</v>
      </c>
      <c r="D111" s="34">
        <v>362325304</v>
      </c>
      <c r="E111" s="34">
        <v>362325304</v>
      </c>
      <c r="F111" s="35">
        <v>219741997</v>
      </c>
      <c r="G111" s="36">
        <f t="shared" si="12"/>
        <v>0.6064770927508834</v>
      </c>
      <c r="H111" s="36">
        <f t="shared" si="13"/>
        <v>0.6064770927508834</v>
      </c>
      <c r="I111" s="34">
        <v>0</v>
      </c>
      <c r="J111" s="35">
        <v>142583307</v>
      </c>
      <c r="K111" s="37">
        <f t="shared" si="14"/>
        <v>0</v>
      </c>
      <c r="L111" s="37">
        <f t="shared" si="15"/>
        <v>0.39352290724911665</v>
      </c>
    </row>
    <row r="112" spans="1:12" ht="16.5">
      <c r="A112" s="38"/>
      <c r="B112" s="39" t="s">
        <v>195</v>
      </c>
      <c r="C112" s="40"/>
      <c r="D112" s="41">
        <f>SUM(D107:D111)</f>
        <v>727376052</v>
      </c>
      <c r="E112" s="41">
        <f>SUM(E107:E111)</f>
        <v>721131778</v>
      </c>
      <c r="F112" s="41">
        <f>SUM(F107:F111)</f>
        <v>489957540</v>
      </c>
      <c r="G112" s="42">
        <f t="shared" si="12"/>
        <v>0.673595918717434</v>
      </c>
      <c r="H112" s="42">
        <f t="shared" si="13"/>
        <v>0.6794285801117477</v>
      </c>
      <c r="I112" s="41">
        <f>SUM(I107:I111)</f>
        <v>0</v>
      </c>
      <c r="J112" s="41">
        <f>SUM(J107:J111)</f>
        <v>231174238</v>
      </c>
      <c r="K112" s="42">
        <f t="shared" si="14"/>
        <v>0</v>
      </c>
      <c r="L112" s="42">
        <f t="shared" si="15"/>
        <v>0.3205714198882524</v>
      </c>
    </row>
    <row r="113" spans="1:12" ht="12.75">
      <c r="A113" s="31" t="s">
        <v>21</v>
      </c>
      <c r="B113" s="32" t="s">
        <v>196</v>
      </c>
      <c r="C113" s="33" t="s">
        <v>197</v>
      </c>
      <c r="D113" s="34">
        <v>40516000</v>
      </c>
      <c r="E113" s="34">
        <v>40516000</v>
      </c>
      <c r="F113" s="35">
        <v>36012121</v>
      </c>
      <c r="G113" s="36">
        <f t="shared" si="12"/>
        <v>0.8888370273472208</v>
      </c>
      <c r="H113" s="36">
        <f t="shared" si="13"/>
        <v>0.8888370273472208</v>
      </c>
      <c r="I113" s="34">
        <v>0</v>
      </c>
      <c r="J113" s="35">
        <v>4503879</v>
      </c>
      <c r="K113" s="37">
        <f t="shared" si="14"/>
        <v>0</v>
      </c>
      <c r="L113" s="37">
        <f t="shared" si="15"/>
        <v>0.11116297265277915</v>
      </c>
    </row>
    <row r="114" spans="1:12" ht="12.75">
      <c r="A114" s="31" t="s">
        <v>21</v>
      </c>
      <c r="B114" s="32" t="s">
        <v>198</v>
      </c>
      <c r="C114" s="33" t="s">
        <v>199</v>
      </c>
      <c r="D114" s="34">
        <v>30406771</v>
      </c>
      <c r="E114" s="34">
        <v>49205771</v>
      </c>
      <c r="F114" s="35">
        <v>38861165</v>
      </c>
      <c r="G114" s="36">
        <f t="shared" si="12"/>
        <v>1.278043137168363</v>
      </c>
      <c r="H114" s="36">
        <f t="shared" si="13"/>
        <v>0.789768439966117</v>
      </c>
      <c r="I114" s="34">
        <v>0</v>
      </c>
      <c r="J114" s="35">
        <v>10344606</v>
      </c>
      <c r="K114" s="37">
        <f t="shared" si="14"/>
        <v>0</v>
      </c>
      <c r="L114" s="37">
        <f t="shared" si="15"/>
        <v>0.21023156003388302</v>
      </c>
    </row>
    <row r="115" spans="1:12" ht="12.75">
      <c r="A115" s="31" t="s">
        <v>21</v>
      </c>
      <c r="B115" s="32" t="s">
        <v>200</v>
      </c>
      <c r="C115" s="33" t="s">
        <v>201</v>
      </c>
      <c r="D115" s="34">
        <v>12164000</v>
      </c>
      <c r="E115" s="34">
        <v>15164000</v>
      </c>
      <c r="F115" s="35">
        <v>12386194</v>
      </c>
      <c r="G115" s="36">
        <f t="shared" si="12"/>
        <v>1.018266524169681</v>
      </c>
      <c r="H115" s="36">
        <f t="shared" si="13"/>
        <v>0.8168157478237932</v>
      </c>
      <c r="I115" s="34">
        <v>0</v>
      </c>
      <c r="J115" s="35">
        <v>2777806</v>
      </c>
      <c r="K115" s="37">
        <f t="shared" si="14"/>
        <v>0</v>
      </c>
      <c r="L115" s="37">
        <f t="shared" si="15"/>
        <v>0.18318425217620682</v>
      </c>
    </row>
    <row r="116" spans="1:12" ht="12.75">
      <c r="A116" s="31" t="s">
        <v>21</v>
      </c>
      <c r="B116" s="32" t="s">
        <v>202</v>
      </c>
      <c r="C116" s="33" t="s">
        <v>203</v>
      </c>
      <c r="D116" s="34">
        <v>18364000</v>
      </c>
      <c r="E116" s="34">
        <v>17719000</v>
      </c>
      <c r="F116" s="35">
        <v>15141448</v>
      </c>
      <c r="G116" s="36">
        <f t="shared" si="12"/>
        <v>0.8245179699411893</v>
      </c>
      <c r="H116" s="36">
        <f t="shared" si="13"/>
        <v>0.8545317455838366</v>
      </c>
      <c r="I116" s="34">
        <v>0</v>
      </c>
      <c r="J116" s="35">
        <v>2577552</v>
      </c>
      <c r="K116" s="37">
        <f t="shared" si="14"/>
        <v>0</v>
      </c>
      <c r="L116" s="37">
        <f t="shared" si="15"/>
        <v>0.14546825441616343</v>
      </c>
    </row>
    <row r="117" spans="1:12" ht="12.75">
      <c r="A117" s="31" t="s">
        <v>21</v>
      </c>
      <c r="B117" s="32" t="s">
        <v>204</v>
      </c>
      <c r="C117" s="33" t="s">
        <v>205</v>
      </c>
      <c r="D117" s="34">
        <v>698424000</v>
      </c>
      <c r="E117" s="34">
        <v>762591022</v>
      </c>
      <c r="F117" s="35">
        <v>584184278</v>
      </c>
      <c r="G117" s="36">
        <f t="shared" si="12"/>
        <v>0.8364321357799847</v>
      </c>
      <c r="H117" s="36">
        <f t="shared" si="13"/>
        <v>0.7660518694121211</v>
      </c>
      <c r="I117" s="34">
        <v>0</v>
      </c>
      <c r="J117" s="35">
        <v>178406744</v>
      </c>
      <c r="K117" s="37">
        <f t="shared" si="14"/>
        <v>0</v>
      </c>
      <c r="L117" s="37">
        <f t="shared" si="15"/>
        <v>0.23394813058787886</v>
      </c>
    </row>
    <row r="118" spans="1:12" ht="12.75">
      <c r="A118" s="31" t="s">
        <v>21</v>
      </c>
      <c r="B118" s="32" t="s">
        <v>206</v>
      </c>
      <c r="C118" s="33" t="s">
        <v>207</v>
      </c>
      <c r="D118" s="34">
        <v>22985000</v>
      </c>
      <c r="E118" s="34">
        <v>129248171</v>
      </c>
      <c r="F118" s="35">
        <v>20400709</v>
      </c>
      <c r="G118" s="36">
        <f t="shared" si="12"/>
        <v>0.8875661953447901</v>
      </c>
      <c r="H118" s="36">
        <f t="shared" si="13"/>
        <v>0.15784137479206573</v>
      </c>
      <c r="I118" s="34">
        <v>0</v>
      </c>
      <c r="J118" s="35">
        <v>108847462</v>
      </c>
      <c r="K118" s="37">
        <f t="shared" si="14"/>
        <v>0</v>
      </c>
      <c r="L118" s="37">
        <f t="shared" si="15"/>
        <v>0.8421586252079343</v>
      </c>
    </row>
    <row r="119" spans="1:12" ht="12.75">
      <c r="A119" s="31" t="s">
        <v>21</v>
      </c>
      <c r="B119" s="32" t="s">
        <v>208</v>
      </c>
      <c r="C119" s="33" t="s">
        <v>209</v>
      </c>
      <c r="D119" s="34">
        <v>21005250</v>
      </c>
      <c r="E119" s="34">
        <v>22679144</v>
      </c>
      <c r="F119" s="35">
        <v>17777156</v>
      </c>
      <c r="G119" s="36">
        <f t="shared" si="12"/>
        <v>0.8463196581806929</v>
      </c>
      <c r="H119" s="36">
        <f t="shared" si="13"/>
        <v>0.7838548051019915</v>
      </c>
      <c r="I119" s="34">
        <v>0</v>
      </c>
      <c r="J119" s="35">
        <v>4901988</v>
      </c>
      <c r="K119" s="37">
        <f t="shared" si="14"/>
        <v>0</v>
      </c>
      <c r="L119" s="37">
        <f t="shared" si="15"/>
        <v>0.21614519489800849</v>
      </c>
    </row>
    <row r="120" spans="1:12" ht="12.75">
      <c r="A120" s="31" t="s">
        <v>36</v>
      </c>
      <c r="B120" s="32" t="s">
        <v>210</v>
      </c>
      <c r="C120" s="33" t="s">
        <v>211</v>
      </c>
      <c r="D120" s="34">
        <v>201043639</v>
      </c>
      <c r="E120" s="34">
        <v>201043639</v>
      </c>
      <c r="F120" s="35">
        <v>118657017</v>
      </c>
      <c r="G120" s="36">
        <f t="shared" si="12"/>
        <v>0.5902052787653729</v>
      </c>
      <c r="H120" s="36">
        <f t="shared" si="13"/>
        <v>0.5902052787653729</v>
      </c>
      <c r="I120" s="34">
        <v>0</v>
      </c>
      <c r="J120" s="35">
        <v>82386622</v>
      </c>
      <c r="K120" s="37">
        <f t="shared" si="14"/>
        <v>0</v>
      </c>
      <c r="L120" s="37">
        <f t="shared" si="15"/>
        <v>0.40979472123462707</v>
      </c>
    </row>
    <row r="121" spans="1:12" ht="16.5">
      <c r="A121" s="38"/>
      <c r="B121" s="39" t="s">
        <v>212</v>
      </c>
      <c r="C121" s="40"/>
      <c r="D121" s="41">
        <f>SUM(D113:D120)</f>
        <v>1044908660</v>
      </c>
      <c r="E121" s="41">
        <f>SUM(E113:E120)</f>
        <v>1238166747</v>
      </c>
      <c r="F121" s="41">
        <f>SUM(F113:F120)</f>
        <v>843420088</v>
      </c>
      <c r="G121" s="42">
        <f t="shared" si="12"/>
        <v>0.8071711148417509</v>
      </c>
      <c r="H121" s="42">
        <f t="shared" si="13"/>
        <v>0.6811845739223361</v>
      </c>
      <c r="I121" s="41">
        <f>SUM(I113:I120)</f>
        <v>0</v>
      </c>
      <c r="J121" s="41">
        <f>SUM(J113:J120)</f>
        <v>394746659</v>
      </c>
      <c r="K121" s="42">
        <f t="shared" si="14"/>
        <v>0</v>
      </c>
      <c r="L121" s="42">
        <f t="shared" si="15"/>
        <v>0.31881542607766383</v>
      </c>
    </row>
    <row r="122" spans="1:12" ht="12.75">
      <c r="A122" s="31" t="s">
        <v>21</v>
      </c>
      <c r="B122" s="32" t="s">
        <v>213</v>
      </c>
      <c r="C122" s="33" t="s">
        <v>214</v>
      </c>
      <c r="D122" s="34">
        <v>75906000</v>
      </c>
      <c r="E122" s="34">
        <v>87858109</v>
      </c>
      <c r="F122" s="35">
        <v>85337365</v>
      </c>
      <c r="G122" s="36">
        <f t="shared" si="12"/>
        <v>1.1242505862514163</v>
      </c>
      <c r="H122" s="36">
        <f t="shared" si="13"/>
        <v>0.9713089203866202</v>
      </c>
      <c r="I122" s="34">
        <v>0</v>
      </c>
      <c r="J122" s="35">
        <v>2520744</v>
      </c>
      <c r="K122" s="37">
        <f t="shared" si="14"/>
        <v>0</v>
      </c>
      <c r="L122" s="37">
        <f t="shared" si="15"/>
        <v>0.028691079613379796</v>
      </c>
    </row>
    <row r="123" spans="1:12" ht="12.75">
      <c r="A123" s="31" t="s">
        <v>21</v>
      </c>
      <c r="B123" s="32" t="s">
        <v>215</v>
      </c>
      <c r="C123" s="33" t="s">
        <v>216</v>
      </c>
      <c r="D123" s="34">
        <v>53876000</v>
      </c>
      <c r="E123" s="34">
        <v>56576000</v>
      </c>
      <c r="F123" s="35">
        <v>42036014</v>
      </c>
      <c r="G123" s="36">
        <f t="shared" si="12"/>
        <v>0.7802363575618086</v>
      </c>
      <c r="H123" s="36">
        <f t="shared" si="13"/>
        <v>0.7430008130656108</v>
      </c>
      <c r="I123" s="34">
        <v>0</v>
      </c>
      <c r="J123" s="35">
        <v>14539986</v>
      </c>
      <c r="K123" s="37">
        <f t="shared" si="14"/>
        <v>0</v>
      </c>
      <c r="L123" s="37">
        <f t="shared" si="15"/>
        <v>0.25699918693438917</v>
      </c>
    </row>
    <row r="124" spans="1:12" ht="12.75">
      <c r="A124" s="31" t="s">
        <v>21</v>
      </c>
      <c r="B124" s="32" t="s">
        <v>217</v>
      </c>
      <c r="C124" s="33" t="s">
        <v>218</v>
      </c>
      <c r="D124" s="34">
        <v>89637597</v>
      </c>
      <c r="E124" s="34">
        <v>102953002</v>
      </c>
      <c r="F124" s="35">
        <v>82005431</v>
      </c>
      <c r="G124" s="36">
        <f t="shared" si="12"/>
        <v>0.9148553034057796</v>
      </c>
      <c r="H124" s="36">
        <f t="shared" si="13"/>
        <v>0.796532683913384</v>
      </c>
      <c r="I124" s="34">
        <v>0</v>
      </c>
      <c r="J124" s="35">
        <v>20947571</v>
      </c>
      <c r="K124" s="37">
        <f t="shared" si="14"/>
        <v>0</v>
      </c>
      <c r="L124" s="37">
        <f t="shared" si="15"/>
        <v>0.20346731608661592</v>
      </c>
    </row>
    <row r="125" spans="1:12" ht="12.75">
      <c r="A125" s="31" t="s">
        <v>36</v>
      </c>
      <c r="B125" s="32" t="s">
        <v>219</v>
      </c>
      <c r="C125" s="33" t="s">
        <v>220</v>
      </c>
      <c r="D125" s="34">
        <v>371539000</v>
      </c>
      <c r="E125" s="34">
        <v>368089000</v>
      </c>
      <c r="F125" s="35">
        <v>340950729</v>
      </c>
      <c r="G125" s="36">
        <f t="shared" si="12"/>
        <v>0.9176714396066092</v>
      </c>
      <c r="H125" s="36">
        <f t="shared" si="13"/>
        <v>0.9262725291981015</v>
      </c>
      <c r="I125" s="34">
        <v>0</v>
      </c>
      <c r="J125" s="35">
        <v>27138271</v>
      </c>
      <c r="K125" s="37">
        <f t="shared" si="14"/>
        <v>0</v>
      </c>
      <c r="L125" s="37">
        <f t="shared" si="15"/>
        <v>0.07372747080189845</v>
      </c>
    </row>
    <row r="126" spans="1:12" ht="16.5">
      <c r="A126" s="38"/>
      <c r="B126" s="39" t="s">
        <v>221</v>
      </c>
      <c r="C126" s="40"/>
      <c r="D126" s="41">
        <f>SUM(D122:D125)</f>
        <v>590958597</v>
      </c>
      <c r="E126" s="41">
        <f>SUM(E122:E125)</f>
        <v>615476111</v>
      </c>
      <c r="F126" s="41">
        <f>SUM(F122:F125)</f>
        <v>550329539</v>
      </c>
      <c r="G126" s="42">
        <f t="shared" si="12"/>
        <v>0.9312488925514354</v>
      </c>
      <c r="H126" s="42">
        <f t="shared" si="13"/>
        <v>0.8941525579373787</v>
      </c>
      <c r="I126" s="41">
        <f>SUM(I122:I125)</f>
        <v>0</v>
      </c>
      <c r="J126" s="41">
        <f>SUM(J122:J125)</f>
        <v>65146572</v>
      </c>
      <c r="K126" s="42">
        <f t="shared" si="14"/>
        <v>0</v>
      </c>
      <c r="L126" s="42">
        <f t="shared" si="15"/>
        <v>0.10584744206262134</v>
      </c>
    </row>
    <row r="127" spans="1:12" ht="12.75">
      <c r="A127" s="31" t="s">
        <v>21</v>
      </c>
      <c r="B127" s="32" t="s">
        <v>222</v>
      </c>
      <c r="C127" s="33" t="s">
        <v>223</v>
      </c>
      <c r="D127" s="34">
        <v>126725620</v>
      </c>
      <c r="E127" s="34">
        <v>36069800</v>
      </c>
      <c r="F127" s="35">
        <v>39367552</v>
      </c>
      <c r="G127" s="36">
        <f t="shared" si="12"/>
        <v>0.31065187923326004</v>
      </c>
      <c r="H127" s="36">
        <f t="shared" si="13"/>
        <v>1.0914269555140312</v>
      </c>
      <c r="I127" s="34">
        <v>-3297752</v>
      </c>
      <c r="J127" s="35">
        <v>0</v>
      </c>
      <c r="K127" s="37">
        <f t="shared" si="14"/>
        <v>-0.09142695551403113</v>
      </c>
      <c r="L127" s="37">
        <f t="shared" si="15"/>
        <v>0</v>
      </c>
    </row>
    <row r="128" spans="1:12" ht="12.75">
      <c r="A128" s="31" t="s">
        <v>21</v>
      </c>
      <c r="B128" s="32" t="s">
        <v>224</v>
      </c>
      <c r="C128" s="33" t="s">
        <v>225</v>
      </c>
      <c r="D128" s="34">
        <v>103028860</v>
      </c>
      <c r="E128" s="34">
        <v>103028860</v>
      </c>
      <c r="F128" s="35">
        <v>63278024</v>
      </c>
      <c r="G128" s="36">
        <f t="shared" si="12"/>
        <v>0.614177658570618</v>
      </c>
      <c r="H128" s="36">
        <f t="shared" si="13"/>
        <v>0.614177658570618</v>
      </c>
      <c r="I128" s="34">
        <v>0</v>
      </c>
      <c r="J128" s="35">
        <v>39750836</v>
      </c>
      <c r="K128" s="37">
        <f t="shared" si="14"/>
        <v>0</v>
      </c>
      <c r="L128" s="37">
        <f t="shared" si="15"/>
        <v>0.38582234142938204</v>
      </c>
    </row>
    <row r="129" spans="1:12" ht="12.75">
      <c r="A129" s="31" t="s">
        <v>21</v>
      </c>
      <c r="B129" s="32" t="s">
        <v>226</v>
      </c>
      <c r="C129" s="33" t="s">
        <v>227</v>
      </c>
      <c r="D129" s="34">
        <v>72022000</v>
      </c>
      <c r="E129" s="34">
        <v>37800000</v>
      </c>
      <c r="F129" s="35">
        <v>27751499</v>
      </c>
      <c r="G129" s="36">
        <f t="shared" si="12"/>
        <v>0.3853197495209797</v>
      </c>
      <c r="H129" s="36">
        <f t="shared" si="13"/>
        <v>0.7341666402116402</v>
      </c>
      <c r="I129" s="34">
        <v>0</v>
      </c>
      <c r="J129" s="35">
        <v>10048501</v>
      </c>
      <c r="K129" s="37">
        <f t="shared" si="14"/>
        <v>0</v>
      </c>
      <c r="L129" s="37">
        <f t="shared" si="15"/>
        <v>0.2658333597883598</v>
      </c>
    </row>
    <row r="130" spans="1:12" ht="12.75">
      <c r="A130" s="31" t="s">
        <v>21</v>
      </c>
      <c r="B130" s="32" t="s">
        <v>228</v>
      </c>
      <c r="C130" s="33" t="s">
        <v>229</v>
      </c>
      <c r="D130" s="34">
        <v>76546000</v>
      </c>
      <c r="E130" s="34">
        <v>76546000</v>
      </c>
      <c r="F130" s="35">
        <v>44639585</v>
      </c>
      <c r="G130" s="36">
        <f t="shared" si="12"/>
        <v>0.5831733206176678</v>
      </c>
      <c r="H130" s="36">
        <f t="shared" si="13"/>
        <v>0.5831733206176678</v>
      </c>
      <c r="I130" s="34">
        <v>0</v>
      </c>
      <c r="J130" s="35">
        <v>31906415</v>
      </c>
      <c r="K130" s="37">
        <f t="shared" si="14"/>
        <v>0</v>
      </c>
      <c r="L130" s="37">
        <f t="shared" si="15"/>
        <v>0.4168266793823322</v>
      </c>
    </row>
    <row r="131" spans="1:12" ht="12.75">
      <c r="A131" s="31" t="s">
        <v>36</v>
      </c>
      <c r="B131" s="32" t="s">
        <v>230</v>
      </c>
      <c r="C131" s="33" t="s">
        <v>231</v>
      </c>
      <c r="D131" s="34">
        <v>372432000</v>
      </c>
      <c r="E131" s="34">
        <v>373222749</v>
      </c>
      <c r="F131" s="35">
        <v>284393719</v>
      </c>
      <c r="G131" s="36">
        <f t="shared" si="12"/>
        <v>0.7636124688533745</v>
      </c>
      <c r="H131" s="36">
        <f t="shared" si="13"/>
        <v>0.7619945991019963</v>
      </c>
      <c r="I131" s="34">
        <v>0</v>
      </c>
      <c r="J131" s="35">
        <v>88829030</v>
      </c>
      <c r="K131" s="37">
        <f t="shared" si="14"/>
        <v>0</v>
      </c>
      <c r="L131" s="37">
        <f t="shared" si="15"/>
        <v>0.23800540089800368</v>
      </c>
    </row>
    <row r="132" spans="1:12" ht="16.5">
      <c r="A132" s="38"/>
      <c r="B132" s="39" t="s">
        <v>232</v>
      </c>
      <c r="C132" s="40"/>
      <c r="D132" s="41">
        <f>SUM(D127:D131)</f>
        <v>750754480</v>
      </c>
      <c r="E132" s="41">
        <f>SUM(E127:E131)</f>
        <v>626667409</v>
      </c>
      <c r="F132" s="41">
        <f>SUM(F127:F131)</f>
        <v>459430379</v>
      </c>
      <c r="G132" s="42">
        <f t="shared" si="12"/>
        <v>0.6119582250111915</v>
      </c>
      <c r="H132" s="42">
        <f t="shared" si="13"/>
        <v>0.7331327150603423</v>
      </c>
      <c r="I132" s="41">
        <f>SUM(I127:I131)</f>
        <v>-3297752</v>
      </c>
      <c r="J132" s="41">
        <f>SUM(J127:J131)</f>
        <v>170534782</v>
      </c>
      <c r="K132" s="42">
        <f t="shared" si="14"/>
        <v>-0.005262363979103946</v>
      </c>
      <c r="L132" s="42">
        <f t="shared" si="15"/>
        <v>0.2721296489187616</v>
      </c>
    </row>
    <row r="133" spans="1:12" ht="12.75">
      <c r="A133" s="31" t="s">
        <v>21</v>
      </c>
      <c r="B133" s="32" t="s">
        <v>233</v>
      </c>
      <c r="C133" s="33" t="s">
        <v>234</v>
      </c>
      <c r="D133" s="34">
        <v>252778405</v>
      </c>
      <c r="E133" s="34">
        <v>232863213</v>
      </c>
      <c r="F133" s="35">
        <v>179893035</v>
      </c>
      <c r="G133" s="36">
        <f t="shared" si="12"/>
        <v>0.7116629879834869</v>
      </c>
      <c r="H133" s="36">
        <f t="shared" si="13"/>
        <v>0.7725266377733954</v>
      </c>
      <c r="I133" s="34">
        <v>0</v>
      </c>
      <c r="J133" s="35">
        <v>52970178</v>
      </c>
      <c r="K133" s="37">
        <f t="shared" si="14"/>
        <v>0</v>
      </c>
      <c r="L133" s="37">
        <f t="shared" si="15"/>
        <v>0.2274733622266047</v>
      </c>
    </row>
    <row r="134" spans="1:12" ht="12.75">
      <c r="A134" s="31" t="s">
        <v>21</v>
      </c>
      <c r="B134" s="32" t="s">
        <v>235</v>
      </c>
      <c r="C134" s="33" t="s">
        <v>236</v>
      </c>
      <c r="D134" s="34">
        <v>19743780</v>
      </c>
      <c r="E134" s="34">
        <v>22153000</v>
      </c>
      <c r="F134" s="35">
        <v>18338471</v>
      </c>
      <c r="G134" s="36">
        <f t="shared" si="12"/>
        <v>0.9288226975786805</v>
      </c>
      <c r="H134" s="36">
        <f t="shared" si="13"/>
        <v>0.8278098225973909</v>
      </c>
      <c r="I134" s="34">
        <v>0</v>
      </c>
      <c r="J134" s="35">
        <v>3814529</v>
      </c>
      <c r="K134" s="37">
        <f t="shared" si="14"/>
        <v>0</v>
      </c>
      <c r="L134" s="37">
        <f t="shared" si="15"/>
        <v>0.17219017740260914</v>
      </c>
    </row>
    <row r="135" spans="1:12" ht="12.75">
      <c r="A135" s="31" t="s">
        <v>21</v>
      </c>
      <c r="B135" s="32" t="s">
        <v>237</v>
      </c>
      <c r="C135" s="33" t="s">
        <v>238</v>
      </c>
      <c r="D135" s="34">
        <v>63247686</v>
      </c>
      <c r="E135" s="34">
        <v>63247686</v>
      </c>
      <c r="F135" s="35">
        <v>25968357</v>
      </c>
      <c r="G135" s="36">
        <f t="shared" si="12"/>
        <v>0.410581930222712</v>
      </c>
      <c r="H135" s="36">
        <f t="shared" si="13"/>
        <v>0.410581930222712</v>
      </c>
      <c r="I135" s="34">
        <v>0</v>
      </c>
      <c r="J135" s="35">
        <v>37279329</v>
      </c>
      <c r="K135" s="37">
        <f t="shared" si="14"/>
        <v>0</v>
      </c>
      <c r="L135" s="37">
        <f t="shared" si="15"/>
        <v>0.589418069777288</v>
      </c>
    </row>
    <row r="136" spans="1:12" ht="12.75">
      <c r="A136" s="31" t="s">
        <v>36</v>
      </c>
      <c r="B136" s="32" t="s">
        <v>239</v>
      </c>
      <c r="C136" s="33" t="s">
        <v>240</v>
      </c>
      <c r="D136" s="34">
        <v>120067000</v>
      </c>
      <c r="E136" s="34">
        <v>125265070</v>
      </c>
      <c r="F136" s="35">
        <v>84565005</v>
      </c>
      <c r="G136" s="36">
        <f t="shared" si="12"/>
        <v>0.7043151323844187</v>
      </c>
      <c r="H136" s="36">
        <f t="shared" si="13"/>
        <v>0.6750884743847586</v>
      </c>
      <c r="I136" s="34">
        <v>0</v>
      </c>
      <c r="J136" s="35">
        <v>40700065</v>
      </c>
      <c r="K136" s="37">
        <f t="shared" si="14"/>
        <v>0</v>
      </c>
      <c r="L136" s="37">
        <f t="shared" si="15"/>
        <v>0.32491152561524134</v>
      </c>
    </row>
    <row r="137" spans="1:12" ht="16.5">
      <c r="A137" s="38"/>
      <c r="B137" s="39" t="s">
        <v>241</v>
      </c>
      <c r="C137" s="40"/>
      <c r="D137" s="41">
        <f>SUM(D133:D136)</f>
        <v>455836871</v>
      </c>
      <c r="E137" s="41">
        <f>SUM(E133:E136)</f>
        <v>443528969</v>
      </c>
      <c r="F137" s="41">
        <f>SUM(F133:F136)</f>
        <v>308764868</v>
      </c>
      <c r="G137" s="42">
        <f t="shared" si="12"/>
        <v>0.6773582560854319</v>
      </c>
      <c r="H137" s="42">
        <f t="shared" si="13"/>
        <v>0.6961549066257271</v>
      </c>
      <c r="I137" s="41">
        <f>SUM(I133:I136)</f>
        <v>0</v>
      </c>
      <c r="J137" s="41">
        <f>SUM(J133:J136)</f>
        <v>134764101</v>
      </c>
      <c r="K137" s="42">
        <f t="shared" si="14"/>
        <v>0</v>
      </c>
      <c r="L137" s="42">
        <f t="shared" si="15"/>
        <v>0.3038450933742729</v>
      </c>
    </row>
    <row r="138" spans="1:12" ht="12.75">
      <c r="A138" s="31" t="s">
        <v>21</v>
      </c>
      <c r="B138" s="32" t="s">
        <v>242</v>
      </c>
      <c r="C138" s="33" t="s">
        <v>243</v>
      </c>
      <c r="D138" s="34">
        <v>41764800</v>
      </c>
      <c r="E138" s="34">
        <v>41764800</v>
      </c>
      <c r="F138" s="35">
        <v>52275392</v>
      </c>
      <c r="G138" s="36">
        <f t="shared" si="12"/>
        <v>1.2516614948473355</v>
      </c>
      <c r="H138" s="36">
        <f t="shared" si="13"/>
        <v>1.2516614948473355</v>
      </c>
      <c r="I138" s="34">
        <v>-10510592</v>
      </c>
      <c r="J138" s="35">
        <v>0</v>
      </c>
      <c r="K138" s="37">
        <f t="shared" si="14"/>
        <v>-0.2516614948473356</v>
      </c>
      <c r="L138" s="37">
        <f t="shared" si="15"/>
        <v>0</v>
      </c>
    </row>
    <row r="139" spans="1:12" ht="12.75">
      <c r="A139" s="31" t="s">
        <v>21</v>
      </c>
      <c r="B139" s="32" t="s">
        <v>244</v>
      </c>
      <c r="C139" s="33" t="s">
        <v>245</v>
      </c>
      <c r="D139" s="34">
        <v>64334969</v>
      </c>
      <c r="E139" s="34">
        <v>85995734</v>
      </c>
      <c r="F139" s="35">
        <v>39814947</v>
      </c>
      <c r="G139" s="36">
        <f t="shared" si="12"/>
        <v>0.6188694518528485</v>
      </c>
      <c r="H139" s="36">
        <f t="shared" si="13"/>
        <v>0.46298746633176013</v>
      </c>
      <c r="I139" s="34">
        <v>0</v>
      </c>
      <c r="J139" s="35">
        <v>46180787</v>
      </c>
      <c r="K139" s="37">
        <f t="shared" si="14"/>
        <v>0</v>
      </c>
      <c r="L139" s="37">
        <f t="shared" si="15"/>
        <v>0.5370125336682399</v>
      </c>
    </row>
    <row r="140" spans="1:12" ht="12.75">
      <c r="A140" s="31" t="s">
        <v>21</v>
      </c>
      <c r="B140" s="32" t="s">
        <v>246</v>
      </c>
      <c r="C140" s="33" t="s">
        <v>247</v>
      </c>
      <c r="D140" s="34">
        <v>0</v>
      </c>
      <c r="E140" s="34">
        <v>0</v>
      </c>
      <c r="F140" s="35">
        <v>6965474723</v>
      </c>
      <c r="G140" s="36">
        <f t="shared" si="12"/>
        <v>0</v>
      </c>
      <c r="H140" s="36">
        <f t="shared" si="13"/>
        <v>0</v>
      </c>
      <c r="I140" s="34">
        <v>-6965474723</v>
      </c>
      <c r="J140" s="35">
        <v>0</v>
      </c>
      <c r="K140" s="37">
        <f t="shared" si="14"/>
        <v>0</v>
      </c>
      <c r="L140" s="37">
        <f t="shared" si="15"/>
        <v>0</v>
      </c>
    </row>
    <row r="141" spans="1:12" ht="12.75">
      <c r="A141" s="31" t="s">
        <v>21</v>
      </c>
      <c r="B141" s="32" t="s">
        <v>248</v>
      </c>
      <c r="C141" s="33" t="s">
        <v>249</v>
      </c>
      <c r="D141" s="34">
        <v>64089000</v>
      </c>
      <c r="E141" s="34">
        <v>63709000</v>
      </c>
      <c r="F141" s="35">
        <v>56880020</v>
      </c>
      <c r="G141" s="36">
        <f t="shared" si="12"/>
        <v>0.8875161104089625</v>
      </c>
      <c r="H141" s="36">
        <f t="shared" si="13"/>
        <v>0.8928098070916197</v>
      </c>
      <c r="I141" s="34">
        <v>0</v>
      </c>
      <c r="J141" s="35">
        <v>6828980</v>
      </c>
      <c r="K141" s="37">
        <f t="shared" si="14"/>
        <v>0</v>
      </c>
      <c r="L141" s="37">
        <f t="shared" si="15"/>
        <v>0.10719019290838029</v>
      </c>
    </row>
    <row r="142" spans="1:12" ht="12.75">
      <c r="A142" s="31" t="s">
        <v>21</v>
      </c>
      <c r="B142" s="32" t="s">
        <v>250</v>
      </c>
      <c r="C142" s="33" t="s">
        <v>251</v>
      </c>
      <c r="D142" s="34">
        <v>57570000</v>
      </c>
      <c r="E142" s="34">
        <v>57388000</v>
      </c>
      <c r="F142" s="35">
        <v>37733688</v>
      </c>
      <c r="G142" s="36">
        <f t="shared" si="12"/>
        <v>0.655440125065138</v>
      </c>
      <c r="H142" s="36">
        <f t="shared" si="13"/>
        <v>0.6575187844148602</v>
      </c>
      <c r="I142" s="34">
        <v>0</v>
      </c>
      <c r="J142" s="35">
        <v>19654312</v>
      </c>
      <c r="K142" s="37">
        <f t="shared" si="14"/>
        <v>0</v>
      </c>
      <c r="L142" s="37">
        <f t="shared" si="15"/>
        <v>0.3424812155851398</v>
      </c>
    </row>
    <row r="143" spans="1:12" ht="12.75">
      <c r="A143" s="31" t="s">
        <v>36</v>
      </c>
      <c r="B143" s="32" t="s">
        <v>252</v>
      </c>
      <c r="C143" s="33" t="s">
        <v>253</v>
      </c>
      <c r="D143" s="34">
        <v>465852000</v>
      </c>
      <c r="E143" s="34">
        <v>459410351</v>
      </c>
      <c r="F143" s="35">
        <v>347738000</v>
      </c>
      <c r="G143" s="36">
        <f t="shared" si="12"/>
        <v>0.7464559559688485</v>
      </c>
      <c r="H143" s="36">
        <f t="shared" si="13"/>
        <v>0.7569224316410755</v>
      </c>
      <c r="I143" s="34">
        <v>0</v>
      </c>
      <c r="J143" s="35">
        <v>111672351</v>
      </c>
      <c r="K143" s="37">
        <f t="shared" si="14"/>
        <v>0</v>
      </c>
      <c r="L143" s="37">
        <f t="shared" si="15"/>
        <v>0.2430775683589245</v>
      </c>
    </row>
    <row r="144" spans="1:12" ht="16.5">
      <c r="A144" s="38"/>
      <c r="B144" s="39" t="s">
        <v>254</v>
      </c>
      <c r="C144" s="40"/>
      <c r="D144" s="41">
        <f>SUM(D138:D143)</f>
        <v>693610769</v>
      </c>
      <c r="E144" s="41">
        <f>SUM(E138:E143)</f>
        <v>708267885</v>
      </c>
      <c r="F144" s="41">
        <f>SUM(F138:F143)</f>
        <v>7499916770</v>
      </c>
      <c r="G144" s="42">
        <f t="shared" si="12"/>
        <v>10.812860908738283</v>
      </c>
      <c r="H144" s="42">
        <f t="shared" si="13"/>
        <v>10.589096200514584</v>
      </c>
      <c r="I144" s="41">
        <f>SUM(I138:I143)</f>
        <v>-6975985315</v>
      </c>
      <c r="J144" s="41">
        <f>SUM(J138:J143)</f>
        <v>184336430</v>
      </c>
      <c r="K144" s="42">
        <f t="shared" si="14"/>
        <v>-9.849359914151691</v>
      </c>
      <c r="L144" s="42">
        <f t="shared" si="15"/>
        <v>0.2602637136371078</v>
      </c>
    </row>
    <row r="145" spans="1:12" ht="12.75">
      <c r="A145" s="31" t="s">
        <v>21</v>
      </c>
      <c r="B145" s="32" t="s">
        <v>255</v>
      </c>
      <c r="C145" s="33" t="s">
        <v>256</v>
      </c>
      <c r="D145" s="34">
        <v>60587330</v>
      </c>
      <c r="E145" s="34">
        <v>69784796</v>
      </c>
      <c r="F145" s="35">
        <v>68373663</v>
      </c>
      <c r="G145" s="36">
        <f t="shared" si="12"/>
        <v>1.1285142124599319</v>
      </c>
      <c r="H145" s="36">
        <f t="shared" si="13"/>
        <v>0.9797787902109795</v>
      </c>
      <c r="I145" s="34">
        <v>0</v>
      </c>
      <c r="J145" s="35">
        <v>1411133</v>
      </c>
      <c r="K145" s="37">
        <f t="shared" si="14"/>
        <v>0</v>
      </c>
      <c r="L145" s="37">
        <f t="shared" si="15"/>
        <v>0.02022120978902052</v>
      </c>
    </row>
    <row r="146" spans="1:12" ht="12.75">
      <c r="A146" s="31" t="s">
        <v>21</v>
      </c>
      <c r="B146" s="32" t="s">
        <v>257</v>
      </c>
      <c r="C146" s="33" t="s">
        <v>258</v>
      </c>
      <c r="D146" s="34">
        <v>64175530</v>
      </c>
      <c r="E146" s="34">
        <v>64228580</v>
      </c>
      <c r="F146" s="35">
        <v>35399464</v>
      </c>
      <c r="G146" s="36">
        <f t="shared" si="12"/>
        <v>0.5516037654850688</v>
      </c>
      <c r="H146" s="36">
        <f t="shared" si="13"/>
        <v>0.5511481648823623</v>
      </c>
      <c r="I146" s="34">
        <v>0</v>
      </c>
      <c r="J146" s="35">
        <v>28829116</v>
      </c>
      <c r="K146" s="37">
        <f t="shared" si="14"/>
        <v>0</v>
      </c>
      <c r="L146" s="37">
        <f t="shared" si="15"/>
        <v>0.44885183511763765</v>
      </c>
    </row>
    <row r="147" spans="1:12" ht="12.75">
      <c r="A147" s="31" t="s">
        <v>21</v>
      </c>
      <c r="B147" s="32" t="s">
        <v>259</v>
      </c>
      <c r="C147" s="33" t="s">
        <v>260</v>
      </c>
      <c r="D147" s="34">
        <v>55869899</v>
      </c>
      <c r="E147" s="34">
        <v>58544899</v>
      </c>
      <c r="F147" s="35">
        <v>46529660</v>
      </c>
      <c r="G147" s="36">
        <f t="shared" si="12"/>
        <v>0.8328216236796848</v>
      </c>
      <c r="H147" s="36">
        <f t="shared" si="13"/>
        <v>0.7947688149568761</v>
      </c>
      <c r="I147" s="34">
        <v>0</v>
      </c>
      <c r="J147" s="35">
        <v>12015239</v>
      </c>
      <c r="K147" s="37">
        <f t="shared" si="14"/>
        <v>0</v>
      </c>
      <c r="L147" s="37">
        <f t="shared" si="15"/>
        <v>0.2052311850431239</v>
      </c>
    </row>
    <row r="148" spans="1:12" ht="12.75">
      <c r="A148" s="31" t="s">
        <v>21</v>
      </c>
      <c r="B148" s="32" t="s">
        <v>261</v>
      </c>
      <c r="C148" s="33" t="s">
        <v>262</v>
      </c>
      <c r="D148" s="34">
        <v>21664000</v>
      </c>
      <c r="E148" s="34">
        <v>21664000</v>
      </c>
      <c r="F148" s="35">
        <v>22141573</v>
      </c>
      <c r="G148" s="36">
        <f t="shared" si="12"/>
        <v>1.0220445439438701</v>
      </c>
      <c r="H148" s="36">
        <f t="shared" si="13"/>
        <v>1.0220445439438701</v>
      </c>
      <c r="I148" s="34">
        <v>-477573</v>
      </c>
      <c r="J148" s="35">
        <v>0</v>
      </c>
      <c r="K148" s="37">
        <f t="shared" si="14"/>
        <v>-0.022044543943870013</v>
      </c>
      <c r="L148" s="37">
        <f t="shared" si="15"/>
        <v>0</v>
      </c>
    </row>
    <row r="149" spans="1:12" ht="12.75">
      <c r="A149" s="31" t="s">
        <v>36</v>
      </c>
      <c r="B149" s="32" t="s">
        <v>263</v>
      </c>
      <c r="C149" s="33" t="s">
        <v>264</v>
      </c>
      <c r="D149" s="34">
        <v>257964500</v>
      </c>
      <c r="E149" s="34">
        <v>293965811</v>
      </c>
      <c r="F149" s="35">
        <v>293651734</v>
      </c>
      <c r="G149" s="36">
        <f t="shared" si="12"/>
        <v>1.1383416477848696</v>
      </c>
      <c r="H149" s="36">
        <f t="shared" si="13"/>
        <v>0.9989315866395089</v>
      </c>
      <c r="I149" s="34">
        <v>0</v>
      </c>
      <c r="J149" s="35">
        <v>314077</v>
      </c>
      <c r="K149" s="37">
        <f t="shared" si="14"/>
        <v>0</v>
      </c>
      <c r="L149" s="37">
        <f t="shared" si="15"/>
        <v>0.0010684133604910947</v>
      </c>
    </row>
    <row r="150" spans="1:12" ht="16.5">
      <c r="A150" s="38"/>
      <c r="B150" s="39" t="s">
        <v>265</v>
      </c>
      <c r="C150" s="40"/>
      <c r="D150" s="41">
        <f>SUM(D145:D149)</f>
        <v>460261259</v>
      </c>
      <c r="E150" s="41">
        <f>SUM(E145:E149)</f>
        <v>508188086</v>
      </c>
      <c r="F150" s="41">
        <f>SUM(F145:F149)</f>
        <v>466096094</v>
      </c>
      <c r="G150" s="42">
        <f t="shared" si="12"/>
        <v>1.0126772238286517</v>
      </c>
      <c r="H150" s="42">
        <f t="shared" si="13"/>
        <v>0.9171724147818766</v>
      </c>
      <c r="I150" s="41">
        <f>SUM(I145:I149)</f>
        <v>-477573</v>
      </c>
      <c r="J150" s="41">
        <f>SUM(J145:J149)</f>
        <v>42569565</v>
      </c>
      <c r="K150" s="42">
        <f t="shared" si="14"/>
        <v>-0.0009397563877560089</v>
      </c>
      <c r="L150" s="42">
        <f t="shared" si="15"/>
        <v>0.08376734160587937</v>
      </c>
    </row>
    <row r="151" spans="1:12" ht="12.75">
      <c r="A151" s="31" t="s">
        <v>21</v>
      </c>
      <c r="B151" s="32" t="s">
        <v>266</v>
      </c>
      <c r="C151" s="33" t="s">
        <v>267</v>
      </c>
      <c r="D151" s="34">
        <v>60000000</v>
      </c>
      <c r="E151" s="34">
        <v>60000000</v>
      </c>
      <c r="F151" s="35">
        <v>28306469</v>
      </c>
      <c r="G151" s="36">
        <f t="shared" si="12"/>
        <v>0.4717744833333333</v>
      </c>
      <c r="H151" s="36">
        <f t="shared" si="13"/>
        <v>0.4717744833333333</v>
      </c>
      <c r="I151" s="34">
        <v>0</v>
      </c>
      <c r="J151" s="35">
        <v>31693531</v>
      </c>
      <c r="K151" s="37">
        <f t="shared" si="14"/>
        <v>0</v>
      </c>
      <c r="L151" s="37">
        <f t="shared" si="15"/>
        <v>0.5282255166666666</v>
      </c>
    </row>
    <row r="152" spans="1:12" ht="12.75">
      <c r="A152" s="31" t="s">
        <v>21</v>
      </c>
      <c r="B152" s="32" t="s">
        <v>268</v>
      </c>
      <c r="C152" s="33" t="s">
        <v>269</v>
      </c>
      <c r="D152" s="34">
        <v>521255100</v>
      </c>
      <c r="E152" s="34">
        <v>570504800</v>
      </c>
      <c r="F152" s="35">
        <v>468600850</v>
      </c>
      <c r="G152" s="36">
        <f t="shared" si="12"/>
        <v>0.898985640620111</v>
      </c>
      <c r="H152" s="36">
        <f t="shared" si="13"/>
        <v>0.8213793293237849</v>
      </c>
      <c r="I152" s="34">
        <v>0</v>
      </c>
      <c r="J152" s="35">
        <v>101903950</v>
      </c>
      <c r="K152" s="37">
        <f t="shared" si="14"/>
        <v>0</v>
      </c>
      <c r="L152" s="37">
        <f t="shared" si="15"/>
        <v>0.17862067067621518</v>
      </c>
    </row>
    <row r="153" spans="1:12" ht="12.75">
      <c r="A153" s="31" t="s">
        <v>21</v>
      </c>
      <c r="B153" s="32" t="s">
        <v>270</v>
      </c>
      <c r="C153" s="33" t="s">
        <v>271</v>
      </c>
      <c r="D153" s="34">
        <v>50447700</v>
      </c>
      <c r="E153" s="34">
        <v>50447700</v>
      </c>
      <c r="F153" s="35">
        <v>46045734</v>
      </c>
      <c r="G153" s="36">
        <f t="shared" si="12"/>
        <v>0.912741988237323</v>
      </c>
      <c r="H153" s="36">
        <f t="shared" si="13"/>
        <v>0.912741988237323</v>
      </c>
      <c r="I153" s="34">
        <v>0</v>
      </c>
      <c r="J153" s="35">
        <v>4401966</v>
      </c>
      <c r="K153" s="37">
        <f t="shared" si="14"/>
        <v>0</v>
      </c>
      <c r="L153" s="37">
        <f t="shared" si="15"/>
        <v>0.08725801176267699</v>
      </c>
    </row>
    <row r="154" spans="1:12" ht="12.75">
      <c r="A154" s="31" t="s">
        <v>21</v>
      </c>
      <c r="B154" s="32" t="s">
        <v>272</v>
      </c>
      <c r="C154" s="33" t="s">
        <v>273</v>
      </c>
      <c r="D154" s="34">
        <v>39683000</v>
      </c>
      <c r="E154" s="34">
        <v>49423077</v>
      </c>
      <c r="F154" s="35">
        <v>41387213</v>
      </c>
      <c r="G154" s="36">
        <f t="shared" si="12"/>
        <v>1.0429456694302346</v>
      </c>
      <c r="H154" s="36">
        <f t="shared" si="13"/>
        <v>0.83740664305462</v>
      </c>
      <c r="I154" s="34">
        <v>0</v>
      </c>
      <c r="J154" s="35">
        <v>8035864</v>
      </c>
      <c r="K154" s="37">
        <f t="shared" si="14"/>
        <v>0</v>
      </c>
      <c r="L154" s="37">
        <f t="shared" si="15"/>
        <v>0.16259335694538</v>
      </c>
    </row>
    <row r="155" spans="1:12" ht="12.75">
      <c r="A155" s="31" t="s">
        <v>21</v>
      </c>
      <c r="B155" s="32" t="s">
        <v>274</v>
      </c>
      <c r="C155" s="33" t="s">
        <v>275</v>
      </c>
      <c r="D155" s="34">
        <v>33714000</v>
      </c>
      <c r="E155" s="34">
        <v>27714000</v>
      </c>
      <c r="F155" s="35">
        <v>22344145</v>
      </c>
      <c r="G155" s="36">
        <f t="shared" si="12"/>
        <v>0.6627556801328824</v>
      </c>
      <c r="H155" s="36">
        <f t="shared" si="13"/>
        <v>0.8062403478386375</v>
      </c>
      <c r="I155" s="34">
        <v>0</v>
      </c>
      <c r="J155" s="35">
        <v>5369855</v>
      </c>
      <c r="K155" s="37">
        <f t="shared" si="14"/>
        <v>0</v>
      </c>
      <c r="L155" s="37">
        <f t="shared" si="15"/>
        <v>0.19375965216136248</v>
      </c>
    </row>
    <row r="156" spans="1:12" ht="12.75">
      <c r="A156" s="31" t="s">
        <v>36</v>
      </c>
      <c r="B156" s="32" t="s">
        <v>276</v>
      </c>
      <c r="C156" s="33" t="s">
        <v>277</v>
      </c>
      <c r="D156" s="34">
        <v>327417835</v>
      </c>
      <c r="E156" s="34">
        <v>274533059</v>
      </c>
      <c r="F156" s="35">
        <v>185291339</v>
      </c>
      <c r="G156" s="36">
        <f t="shared" si="12"/>
        <v>0.565917061298753</v>
      </c>
      <c r="H156" s="36">
        <f t="shared" si="13"/>
        <v>0.6749327009101661</v>
      </c>
      <c r="I156" s="34">
        <v>0</v>
      </c>
      <c r="J156" s="35">
        <v>89241720</v>
      </c>
      <c r="K156" s="37">
        <f t="shared" si="14"/>
        <v>0</v>
      </c>
      <c r="L156" s="37">
        <f t="shared" si="15"/>
        <v>0.32506729908983384</v>
      </c>
    </row>
    <row r="157" spans="1:12" ht="16.5">
      <c r="A157" s="38"/>
      <c r="B157" s="39" t="s">
        <v>278</v>
      </c>
      <c r="C157" s="40"/>
      <c r="D157" s="41">
        <f>SUM(D151:D156)</f>
        <v>1032517635</v>
      </c>
      <c r="E157" s="41">
        <f>SUM(E151:E156)</f>
        <v>1032622636</v>
      </c>
      <c r="F157" s="41">
        <f>SUM(F151:F156)</f>
        <v>791975750</v>
      </c>
      <c r="G157" s="42">
        <f t="shared" si="12"/>
        <v>0.767033630374749</v>
      </c>
      <c r="H157" s="42">
        <f t="shared" si="13"/>
        <v>0.7669556354757266</v>
      </c>
      <c r="I157" s="41">
        <f>SUM(I151:I156)</f>
        <v>0</v>
      </c>
      <c r="J157" s="41">
        <f>SUM(J151:J156)</f>
        <v>240646886</v>
      </c>
      <c r="K157" s="42">
        <f t="shared" si="14"/>
        <v>0</v>
      </c>
      <c r="L157" s="42">
        <f t="shared" si="15"/>
        <v>0.23304436452427332</v>
      </c>
    </row>
    <row r="158" spans="1:12" ht="12.75">
      <c r="A158" s="31" t="s">
        <v>21</v>
      </c>
      <c r="B158" s="32" t="s">
        <v>279</v>
      </c>
      <c r="C158" s="33" t="s">
        <v>280</v>
      </c>
      <c r="D158" s="34">
        <v>57721000</v>
      </c>
      <c r="E158" s="34">
        <v>51721000</v>
      </c>
      <c r="F158" s="35">
        <v>41007167</v>
      </c>
      <c r="G158" s="36">
        <f t="shared" si="12"/>
        <v>0.7104375703816636</v>
      </c>
      <c r="H158" s="36">
        <f t="shared" si="13"/>
        <v>0.7928533284352584</v>
      </c>
      <c r="I158" s="34">
        <v>0</v>
      </c>
      <c r="J158" s="35">
        <v>10713833</v>
      </c>
      <c r="K158" s="37">
        <f t="shared" si="14"/>
        <v>0</v>
      </c>
      <c r="L158" s="37">
        <f t="shared" si="15"/>
        <v>0.2071466715647416</v>
      </c>
    </row>
    <row r="159" spans="1:12" ht="12.75">
      <c r="A159" s="31" t="s">
        <v>21</v>
      </c>
      <c r="B159" s="32" t="s">
        <v>281</v>
      </c>
      <c r="C159" s="33" t="s">
        <v>282</v>
      </c>
      <c r="D159" s="34">
        <v>230843836</v>
      </c>
      <c r="E159" s="34">
        <v>217762033</v>
      </c>
      <c r="F159" s="35">
        <v>139035636</v>
      </c>
      <c r="G159" s="36">
        <f t="shared" si="12"/>
        <v>0.6022930410842765</v>
      </c>
      <c r="H159" s="36">
        <f t="shared" si="13"/>
        <v>0.6384751009373613</v>
      </c>
      <c r="I159" s="34">
        <v>0</v>
      </c>
      <c r="J159" s="35">
        <v>78726397</v>
      </c>
      <c r="K159" s="37">
        <f t="shared" si="14"/>
        <v>0</v>
      </c>
      <c r="L159" s="37">
        <f t="shared" si="15"/>
        <v>0.36152489906263874</v>
      </c>
    </row>
    <row r="160" spans="1:12" ht="12.75">
      <c r="A160" s="31" t="s">
        <v>21</v>
      </c>
      <c r="B160" s="32" t="s">
        <v>283</v>
      </c>
      <c r="C160" s="33" t="s">
        <v>284</v>
      </c>
      <c r="D160" s="34">
        <v>108395000</v>
      </c>
      <c r="E160" s="34">
        <v>108395000</v>
      </c>
      <c r="F160" s="35">
        <v>443313747</v>
      </c>
      <c r="G160" s="36">
        <f t="shared" si="12"/>
        <v>4.089798856035795</v>
      </c>
      <c r="H160" s="36">
        <f t="shared" si="13"/>
        <v>4.089798856035795</v>
      </c>
      <c r="I160" s="34">
        <v>-334918747</v>
      </c>
      <c r="J160" s="35">
        <v>0</v>
      </c>
      <c r="K160" s="37">
        <f t="shared" si="14"/>
        <v>-3.089798856035795</v>
      </c>
      <c r="L160" s="37">
        <f t="shared" si="15"/>
        <v>0</v>
      </c>
    </row>
    <row r="161" spans="1:12" ht="12.75">
      <c r="A161" s="31" t="s">
        <v>21</v>
      </c>
      <c r="B161" s="32" t="s">
        <v>285</v>
      </c>
      <c r="C161" s="33" t="s">
        <v>286</v>
      </c>
      <c r="D161" s="34">
        <v>24491000</v>
      </c>
      <c r="E161" s="34">
        <v>29780448</v>
      </c>
      <c r="F161" s="35">
        <v>38431290</v>
      </c>
      <c r="G161" s="36">
        <f t="shared" si="12"/>
        <v>1.5692005226409702</v>
      </c>
      <c r="H161" s="36">
        <f t="shared" si="13"/>
        <v>1.2904873022729544</v>
      </c>
      <c r="I161" s="34">
        <v>-8650842</v>
      </c>
      <c r="J161" s="35">
        <v>0</v>
      </c>
      <c r="K161" s="37">
        <f t="shared" si="14"/>
        <v>-0.2904873022729544</v>
      </c>
      <c r="L161" s="37">
        <f t="shared" si="15"/>
        <v>0</v>
      </c>
    </row>
    <row r="162" spans="1:12" ht="12.75">
      <c r="A162" s="31" t="s">
        <v>36</v>
      </c>
      <c r="B162" s="32" t="s">
        <v>287</v>
      </c>
      <c r="C162" s="33" t="s">
        <v>288</v>
      </c>
      <c r="D162" s="34">
        <v>354720174</v>
      </c>
      <c r="E162" s="34">
        <v>337303304</v>
      </c>
      <c r="F162" s="35">
        <v>243056425</v>
      </c>
      <c r="G162" s="36">
        <f t="shared" si="12"/>
        <v>0.6852060943113993</v>
      </c>
      <c r="H162" s="36">
        <f t="shared" si="13"/>
        <v>0.7205871455086607</v>
      </c>
      <c r="I162" s="34">
        <v>0</v>
      </c>
      <c r="J162" s="35">
        <v>94246879</v>
      </c>
      <c r="K162" s="37">
        <f t="shared" si="14"/>
        <v>0</v>
      </c>
      <c r="L162" s="37">
        <f t="shared" si="15"/>
        <v>0.27941285449133935</v>
      </c>
    </row>
    <row r="163" spans="1:12" ht="16.5">
      <c r="A163" s="38"/>
      <c r="B163" s="39" t="s">
        <v>289</v>
      </c>
      <c r="C163" s="40"/>
      <c r="D163" s="41">
        <f>SUM(D158:D162)</f>
        <v>776171010</v>
      </c>
      <c r="E163" s="41">
        <f>SUM(E158:E162)</f>
        <v>744961785</v>
      </c>
      <c r="F163" s="41">
        <f>SUM(F158:F162)</f>
        <v>904844265</v>
      </c>
      <c r="G163" s="42">
        <f t="shared" si="12"/>
        <v>1.1657795168103482</v>
      </c>
      <c r="H163" s="42">
        <f t="shared" si="13"/>
        <v>1.2146183646185287</v>
      </c>
      <c r="I163" s="41">
        <f>SUM(I158:I162)</f>
        <v>-343569589</v>
      </c>
      <c r="J163" s="41">
        <f>SUM(J158:J162)</f>
        <v>183687109</v>
      </c>
      <c r="K163" s="42">
        <f t="shared" si="14"/>
        <v>-0.46119089048306017</v>
      </c>
      <c r="L163" s="42">
        <f t="shared" si="15"/>
        <v>0.24657252586453143</v>
      </c>
    </row>
    <row r="164" spans="1:12" ht="12.75">
      <c r="A164" s="31" t="s">
        <v>21</v>
      </c>
      <c r="B164" s="32" t="s">
        <v>290</v>
      </c>
      <c r="C164" s="33" t="s">
        <v>291</v>
      </c>
      <c r="D164" s="34">
        <v>63705000</v>
      </c>
      <c r="E164" s="34">
        <v>93986840</v>
      </c>
      <c r="F164" s="35">
        <v>63005961</v>
      </c>
      <c r="G164" s="36">
        <f t="shared" si="12"/>
        <v>0.9890269366611726</v>
      </c>
      <c r="H164" s="36">
        <f t="shared" si="13"/>
        <v>0.6703700326556357</v>
      </c>
      <c r="I164" s="34">
        <v>0</v>
      </c>
      <c r="J164" s="35">
        <v>30980879</v>
      </c>
      <c r="K164" s="37">
        <f t="shared" si="14"/>
        <v>0</v>
      </c>
      <c r="L164" s="37">
        <f t="shared" si="15"/>
        <v>0.3296299673443644</v>
      </c>
    </row>
    <row r="165" spans="1:12" ht="12.75">
      <c r="A165" s="31" t="s">
        <v>21</v>
      </c>
      <c r="B165" s="32" t="s">
        <v>292</v>
      </c>
      <c r="C165" s="33" t="s">
        <v>293</v>
      </c>
      <c r="D165" s="34">
        <v>83009663</v>
      </c>
      <c r="E165" s="34">
        <v>55820077</v>
      </c>
      <c r="F165" s="35">
        <v>41057264</v>
      </c>
      <c r="G165" s="36">
        <f t="shared" si="12"/>
        <v>0.4946082481987669</v>
      </c>
      <c r="H165" s="36">
        <f t="shared" si="13"/>
        <v>0.7355286163435425</v>
      </c>
      <c r="I165" s="34">
        <v>0</v>
      </c>
      <c r="J165" s="35">
        <v>14762813</v>
      </c>
      <c r="K165" s="37">
        <f t="shared" si="14"/>
        <v>0</v>
      </c>
      <c r="L165" s="37">
        <f t="shared" si="15"/>
        <v>0.2644713836564575</v>
      </c>
    </row>
    <row r="166" spans="1:12" ht="12.75">
      <c r="A166" s="31" t="s">
        <v>21</v>
      </c>
      <c r="B166" s="32" t="s">
        <v>294</v>
      </c>
      <c r="C166" s="33" t="s">
        <v>295</v>
      </c>
      <c r="D166" s="34">
        <v>73012200</v>
      </c>
      <c r="E166" s="34">
        <v>82041498</v>
      </c>
      <c r="F166" s="35">
        <v>66938053</v>
      </c>
      <c r="G166" s="36">
        <f t="shared" si="12"/>
        <v>0.9168064104355163</v>
      </c>
      <c r="H166" s="36">
        <f t="shared" si="13"/>
        <v>0.8159048119769827</v>
      </c>
      <c r="I166" s="34">
        <v>0</v>
      </c>
      <c r="J166" s="35">
        <v>15103445</v>
      </c>
      <c r="K166" s="37">
        <f t="shared" si="14"/>
        <v>0</v>
      </c>
      <c r="L166" s="37">
        <f t="shared" si="15"/>
        <v>0.18409518802301733</v>
      </c>
    </row>
    <row r="167" spans="1:12" ht="12.75">
      <c r="A167" s="31" t="s">
        <v>21</v>
      </c>
      <c r="B167" s="32" t="s">
        <v>296</v>
      </c>
      <c r="C167" s="33" t="s">
        <v>297</v>
      </c>
      <c r="D167" s="34">
        <v>79738000</v>
      </c>
      <c r="E167" s="34">
        <v>102695124</v>
      </c>
      <c r="F167" s="35">
        <v>103510770</v>
      </c>
      <c r="G167" s="36">
        <f t="shared" si="12"/>
        <v>1.2981360204670296</v>
      </c>
      <c r="H167" s="36">
        <f t="shared" si="13"/>
        <v>1.0079424024065642</v>
      </c>
      <c r="I167" s="34">
        <v>-815646</v>
      </c>
      <c r="J167" s="35">
        <v>0</v>
      </c>
      <c r="K167" s="37">
        <f t="shared" si="14"/>
        <v>-0.007942402406564113</v>
      </c>
      <c r="L167" s="37">
        <f t="shared" si="15"/>
        <v>0</v>
      </c>
    </row>
    <row r="168" spans="1:12" ht="12.75">
      <c r="A168" s="31" t="s">
        <v>36</v>
      </c>
      <c r="B168" s="32" t="s">
        <v>298</v>
      </c>
      <c r="C168" s="33" t="s">
        <v>299</v>
      </c>
      <c r="D168" s="34">
        <v>399054000</v>
      </c>
      <c r="E168" s="34">
        <v>399054000</v>
      </c>
      <c r="F168" s="35">
        <v>220868127</v>
      </c>
      <c r="G168" s="36">
        <f t="shared" si="12"/>
        <v>0.553479296035123</v>
      </c>
      <c r="H168" s="36">
        <f t="shared" si="13"/>
        <v>0.553479296035123</v>
      </c>
      <c r="I168" s="34">
        <v>0</v>
      </c>
      <c r="J168" s="35">
        <v>178185873</v>
      </c>
      <c r="K168" s="37">
        <f t="shared" si="14"/>
        <v>0</v>
      </c>
      <c r="L168" s="37">
        <f t="shared" si="15"/>
        <v>0.4465207039648769</v>
      </c>
    </row>
    <row r="169" spans="1:12" ht="16.5">
      <c r="A169" s="38"/>
      <c r="B169" s="39" t="s">
        <v>300</v>
      </c>
      <c r="C169" s="40"/>
      <c r="D169" s="41">
        <f>SUM(D164:D168)</f>
        <v>698518863</v>
      </c>
      <c r="E169" s="41">
        <f>SUM(E164:E168)</f>
        <v>733597539</v>
      </c>
      <c r="F169" s="41">
        <f>SUM(F164:F168)</f>
        <v>495380175</v>
      </c>
      <c r="G169" s="42">
        <f>IF($D169=0,0,$F169/$D169)</f>
        <v>0.7091865391758218</v>
      </c>
      <c r="H169" s="42">
        <f>IF($E169=0,0,$F169/$E169)</f>
        <v>0.6752751320230369</v>
      </c>
      <c r="I169" s="41">
        <f>SUM(I164:I168)</f>
        <v>-815646</v>
      </c>
      <c r="J169" s="41">
        <f>SUM(J164:J168)</f>
        <v>239033010</v>
      </c>
      <c r="K169" s="42">
        <f>IF($E169=0,0,$I169/$E169)</f>
        <v>-0.001111843969803721</v>
      </c>
      <c r="L169" s="42">
        <f>IF($E169=0,0,$J169/$E169)</f>
        <v>0.3258367119467668</v>
      </c>
    </row>
    <row r="170" spans="1:12" ht="16.5">
      <c r="A170" s="38"/>
      <c r="B170" s="39" t="s">
        <v>301</v>
      </c>
      <c r="C170" s="40"/>
      <c r="D170" s="41">
        <f>SUM(D105,D107:D111,D113:D120,D122:D125,D127:D131,D133:D136,D138:D143,D145:D149,D151:D156,D158:D162,D164:D168)</f>
        <v>14570998196</v>
      </c>
      <c r="E170" s="41">
        <f>SUM(E105,E107:E111,E113:E120,E122:E125,E127:E131,E133:E136,E138:E143,E145:E149,E151:E156,E158:E162,E164:E168)</f>
        <v>14708240945</v>
      </c>
      <c r="F170" s="41">
        <f>SUM(F105,F107:F111,F113:F120,F122:F125,F127:F131,F133:F136,F138:F143,F145:F149,F151:F156,F158:F162,F164:F168)</f>
        <v>17172999668</v>
      </c>
      <c r="G170" s="42">
        <f>IF($D170=0,0,$F170/$D170)</f>
        <v>1.1785740027553018</v>
      </c>
      <c r="H170" s="42">
        <f>IF($E170=0,0,$F170/$E170)</f>
        <v>1.1675767164963315</v>
      </c>
      <c r="I170" s="41">
        <f>SUM(I105,I107:I111,I113:I120,I122:I125,I127:I131,I133:I136,I138:I143,I145:I149,I151:I156,I158:I162,I164:I168)</f>
        <v>-7324145875</v>
      </c>
      <c r="J170" s="41">
        <f>SUM(J105,J107:J111,J113:J120,J122:J125,J127:J131,J133:J136,J138:J143,J145:J149,J151:J156,J158:J162,J164:J168)</f>
        <v>4859387152</v>
      </c>
      <c r="K170" s="42">
        <f>IF($E170=0,0,$I170/$E170)</f>
        <v>-0.49796205422442513</v>
      </c>
      <c r="L170" s="42">
        <f>IF($E170=0,0,$J170/$E170)</f>
        <v>0.33038533772809364</v>
      </c>
    </row>
    <row r="171" spans="1:12" ht="16.5">
      <c r="A171" s="26"/>
      <c r="B171" s="27" t="s">
        <v>13</v>
      </c>
      <c r="C171" s="28"/>
      <c r="D171" s="43"/>
      <c r="E171" s="43"/>
      <c r="F171" s="43"/>
      <c r="G171" s="44"/>
      <c r="H171" s="44"/>
      <c r="I171" s="43"/>
      <c r="J171" s="43"/>
      <c r="K171" s="44"/>
      <c r="L171" s="44"/>
    </row>
    <row r="172" spans="1:12" ht="16.5">
      <c r="A172" s="30"/>
      <c r="B172" s="27" t="s">
        <v>302</v>
      </c>
      <c r="C172" s="28"/>
      <c r="D172" s="43"/>
      <c r="E172" s="43"/>
      <c r="F172" s="43"/>
      <c r="G172" s="44"/>
      <c r="H172" s="44"/>
      <c r="I172" s="43"/>
      <c r="J172" s="43"/>
      <c r="K172" s="44"/>
      <c r="L172" s="44"/>
    </row>
    <row r="173" spans="1:12" ht="12.75">
      <c r="A173" s="31" t="s">
        <v>21</v>
      </c>
      <c r="B173" s="32" t="s">
        <v>303</v>
      </c>
      <c r="C173" s="33" t="s">
        <v>304</v>
      </c>
      <c r="D173" s="34">
        <v>113023557</v>
      </c>
      <c r="E173" s="34">
        <v>135338681</v>
      </c>
      <c r="F173" s="35">
        <v>149382863</v>
      </c>
      <c r="G173" s="36">
        <f aca="true" t="shared" si="16" ref="G173:G205">IF($D173=0,0,$F173/$D173)</f>
        <v>1.3216967061123372</v>
      </c>
      <c r="H173" s="36">
        <f aca="true" t="shared" si="17" ref="H173:H205">IF($E173=0,0,$F173/$E173)</f>
        <v>1.1037706433683951</v>
      </c>
      <c r="I173" s="34">
        <v>-14044182</v>
      </c>
      <c r="J173" s="35">
        <v>0</v>
      </c>
      <c r="K173" s="37">
        <f aca="true" t="shared" si="18" ref="K173:K205">IF($E173=0,0,$I173/$E173)</f>
        <v>-0.10377064336839517</v>
      </c>
      <c r="L173" s="37">
        <f aca="true" t="shared" si="19" ref="L173:L205">IF($E173=0,0,$J173/$E173)</f>
        <v>0</v>
      </c>
    </row>
    <row r="174" spans="1:12" ht="12.75">
      <c r="A174" s="31" t="s">
        <v>21</v>
      </c>
      <c r="B174" s="32" t="s">
        <v>305</v>
      </c>
      <c r="C174" s="33" t="s">
        <v>306</v>
      </c>
      <c r="D174" s="34">
        <v>141632508</v>
      </c>
      <c r="E174" s="34">
        <v>162818703</v>
      </c>
      <c r="F174" s="35">
        <v>154185322</v>
      </c>
      <c r="G174" s="36">
        <f t="shared" si="16"/>
        <v>1.0886294691611336</v>
      </c>
      <c r="H174" s="36">
        <f t="shared" si="17"/>
        <v>0.946975495806523</v>
      </c>
      <c r="I174" s="34">
        <v>0</v>
      </c>
      <c r="J174" s="35">
        <v>8633381</v>
      </c>
      <c r="K174" s="37">
        <f t="shared" si="18"/>
        <v>0</v>
      </c>
      <c r="L174" s="37">
        <f t="shared" si="19"/>
        <v>0.05302450419347708</v>
      </c>
    </row>
    <row r="175" spans="1:12" ht="12.75">
      <c r="A175" s="31" t="s">
        <v>21</v>
      </c>
      <c r="B175" s="32" t="s">
        <v>307</v>
      </c>
      <c r="C175" s="33" t="s">
        <v>308</v>
      </c>
      <c r="D175" s="34">
        <v>141124514</v>
      </c>
      <c r="E175" s="34">
        <v>168930910</v>
      </c>
      <c r="F175" s="35">
        <v>121637659</v>
      </c>
      <c r="G175" s="36">
        <f t="shared" si="16"/>
        <v>0.8619172924131381</v>
      </c>
      <c r="H175" s="36">
        <f t="shared" si="17"/>
        <v>0.7200438273848166</v>
      </c>
      <c r="I175" s="34">
        <v>0</v>
      </c>
      <c r="J175" s="35">
        <v>47293251</v>
      </c>
      <c r="K175" s="37">
        <f t="shared" si="18"/>
        <v>0</v>
      </c>
      <c r="L175" s="37">
        <f t="shared" si="19"/>
        <v>0.27995617261518335</v>
      </c>
    </row>
    <row r="176" spans="1:12" ht="12.75">
      <c r="A176" s="31" t="s">
        <v>21</v>
      </c>
      <c r="B176" s="32" t="s">
        <v>309</v>
      </c>
      <c r="C176" s="33" t="s">
        <v>310</v>
      </c>
      <c r="D176" s="34">
        <v>63119000</v>
      </c>
      <c r="E176" s="34">
        <v>64101000</v>
      </c>
      <c r="F176" s="35">
        <v>47549255</v>
      </c>
      <c r="G176" s="36">
        <f t="shared" si="16"/>
        <v>0.7533271281230691</v>
      </c>
      <c r="H176" s="36">
        <f t="shared" si="17"/>
        <v>0.7417864775900532</v>
      </c>
      <c r="I176" s="34">
        <v>0</v>
      </c>
      <c r="J176" s="35">
        <v>16551745</v>
      </c>
      <c r="K176" s="37">
        <f t="shared" si="18"/>
        <v>0</v>
      </c>
      <c r="L176" s="37">
        <f t="shared" si="19"/>
        <v>0.2582135224099468</v>
      </c>
    </row>
    <row r="177" spans="1:12" ht="12.75">
      <c r="A177" s="31" t="s">
        <v>21</v>
      </c>
      <c r="B177" s="32" t="s">
        <v>311</v>
      </c>
      <c r="C177" s="33" t="s">
        <v>312</v>
      </c>
      <c r="D177" s="34">
        <v>96044850</v>
      </c>
      <c r="E177" s="34">
        <v>99533247</v>
      </c>
      <c r="F177" s="35">
        <v>79859093</v>
      </c>
      <c r="G177" s="36">
        <f t="shared" si="16"/>
        <v>0.8314770963773696</v>
      </c>
      <c r="H177" s="36">
        <f t="shared" si="17"/>
        <v>0.8023358566811349</v>
      </c>
      <c r="I177" s="34">
        <v>0</v>
      </c>
      <c r="J177" s="35">
        <v>19674154</v>
      </c>
      <c r="K177" s="37">
        <f t="shared" si="18"/>
        <v>0</v>
      </c>
      <c r="L177" s="37">
        <f t="shared" si="19"/>
        <v>0.19766414331886512</v>
      </c>
    </row>
    <row r="178" spans="1:12" ht="12.75">
      <c r="A178" s="31" t="s">
        <v>36</v>
      </c>
      <c r="B178" s="32" t="s">
        <v>313</v>
      </c>
      <c r="C178" s="33" t="s">
        <v>314</v>
      </c>
      <c r="D178" s="34">
        <v>640834648</v>
      </c>
      <c r="E178" s="34">
        <v>610475626</v>
      </c>
      <c r="F178" s="35">
        <v>258800980</v>
      </c>
      <c r="G178" s="36">
        <f t="shared" si="16"/>
        <v>0.40384985550906105</v>
      </c>
      <c r="H178" s="36">
        <f t="shared" si="17"/>
        <v>0.42393335454804876</v>
      </c>
      <c r="I178" s="34">
        <v>0</v>
      </c>
      <c r="J178" s="35">
        <v>351674646</v>
      </c>
      <c r="K178" s="37">
        <f t="shared" si="18"/>
        <v>0</v>
      </c>
      <c r="L178" s="37">
        <f t="shared" si="19"/>
        <v>0.5760666454519513</v>
      </c>
    </row>
    <row r="179" spans="1:12" ht="16.5">
      <c r="A179" s="38"/>
      <c r="B179" s="39" t="s">
        <v>315</v>
      </c>
      <c r="C179" s="40"/>
      <c r="D179" s="41">
        <f>SUM(D173:D178)</f>
        <v>1195779077</v>
      </c>
      <c r="E179" s="41">
        <f>SUM(E173:E178)</f>
        <v>1241198167</v>
      </c>
      <c r="F179" s="41">
        <f>SUM(F173:F178)</f>
        <v>811415172</v>
      </c>
      <c r="G179" s="42">
        <f t="shared" si="16"/>
        <v>0.6785661227956074</v>
      </c>
      <c r="H179" s="42">
        <f t="shared" si="17"/>
        <v>0.6537353934071674</v>
      </c>
      <c r="I179" s="41">
        <f>SUM(I173:I178)</f>
        <v>-14044182</v>
      </c>
      <c r="J179" s="41">
        <f>SUM(J173:J178)</f>
        <v>443827177</v>
      </c>
      <c r="K179" s="42">
        <f t="shared" si="18"/>
        <v>-0.011315019932671234</v>
      </c>
      <c r="L179" s="42">
        <f t="shared" si="19"/>
        <v>0.3575796265255039</v>
      </c>
    </row>
    <row r="180" spans="1:12" ht="12.75">
      <c r="A180" s="31" t="s">
        <v>21</v>
      </c>
      <c r="B180" s="32" t="s">
        <v>316</v>
      </c>
      <c r="C180" s="33" t="s">
        <v>317</v>
      </c>
      <c r="D180" s="34">
        <v>47468000</v>
      </c>
      <c r="E180" s="34">
        <v>47468000</v>
      </c>
      <c r="F180" s="35">
        <v>18774065</v>
      </c>
      <c r="G180" s="36">
        <f t="shared" si="16"/>
        <v>0.3955099224740878</v>
      </c>
      <c r="H180" s="36">
        <f t="shared" si="17"/>
        <v>0.3955099224740878</v>
      </c>
      <c r="I180" s="34">
        <v>0</v>
      </c>
      <c r="J180" s="35">
        <v>28693935</v>
      </c>
      <c r="K180" s="37">
        <f t="shared" si="18"/>
        <v>0</v>
      </c>
      <c r="L180" s="37">
        <f t="shared" si="19"/>
        <v>0.6044900775259122</v>
      </c>
    </row>
    <row r="181" spans="1:12" ht="12.75">
      <c r="A181" s="31" t="s">
        <v>21</v>
      </c>
      <c r="B181" s="32" t="s">
        <v>318</v>
      </c>
      <c r="C181" s="33" t="s">
        <v>319</v>
      </c>
      <c r="D181" s="34">
        <v>252050000</v>
      </c>
      <c r="E181" s="34">
        <v>217403000</v>
      </c>
      <c r="F181" s="35">
        <v>163298530</v>
      </c>
      <c r="G181" s="36">
        <f t="shared" si="16"/>
        <v>0.6478814917675064</v>
      </c>
      <c r="H181" s="36">
        <f t="shared" si="17"/>
        <v>0.7511328270539045</v>
      </c>
      <c r="I181" s="34">
        <v>0</v>
      </c>
      <c r="J181" s="35">
        <v>54104470</v>
      </c>
      <c r="K181" s="37">
        <f t="shared" si="18"/>
        <v>0</v>
      </c>
      <c r="L181" s="37">
        <f t="shared" si="19"/>
        <v>0.2488671729460955</v>
      </c>
    </row>
    <row r="182" spans="1:12" ht="12.75">
      <c r="A182" s="31" t="s">
        <v>21</v>
      </c>
      <c r="B182" s="32" t="s">
        <v>320</v>
      </c>
      <c r="C182" s="33" t="s">
        <v>321</v>
      </c>
      <c r="D182" s="34">
        <v>163757000</v>
      </c>
      <c r="E182" s="34">
        <v>182816000</v>
      </c>
      <c r="F182" s="35">
        <v>190130120</v>
      </c>
      <c r="G182" s="36">
        <f t="shared" si="16"/>
        <v>1.1610503367794964</v>
      </c>
      <c r="H182" s="36">
        <f t="shared" si="17"/>
        <v>1.0400080955715036</v>
      </c>
      <c r="I182" s="34">
        <v>-7314120</v>
      </c>
      <c r="J182" s="35">
        <v>0</v>
      </c>
      <c r="K182" s="37">
        <f t="shared" si="18"/>
        <v>-0.04000809557150359</v>
      </c>
      <c r="L182" s="37">
        <f t="shared" si="19"/>
        <v>0</v>
      </c>
    </row>
    <row r="183" spans="1:12" ht="12.75">
      <c r="A183" s="31" t="s">
        <v>21</v>
      </c>
      <c r="B183" s="32" t="s">
        <v>322</v>
      </c>
      <c r="C183" s="33" t="s">
        <v>323</v>
      </c>
      <c r="D183" s="34">
        <v>131615000</v>
      </c>
      <c r="E183" s="34">
        <v>131615000</v>
      </c>
      <c r="F183" s="35">
        <v>50266545</v>
      </c>
      <c r="G183" s="36">
        <f t="shared" si="16"/>
        <v>0.3819210956198002</v>
      </c>
      <c r="H183" s="36">
        <f t="shared" si="17"/>
        <v>0.3819210956198002</v>
      </c>
      <c r="I183" s="34">
        <v>0</v>
      </c>
      <c r="J183" s="35">
        <v>81348455</v>
      </c>
      <c r="K183" s="37">
        <f t="shared" si="18"/>
        <v>0</v>
      </c>
      <c r="L183" s="37">
        <f t="shared" si="19"/>
        <v>0.6180789043801999</v>
      </c>
    </row>
    <row r="184" spans="1:12" ht="12.75">
      <c r="A184" s="31" t="s">
        <v>36</v>
      </c>
      <c r="B184" s="32" t="s">
        <v>324</v>
      </c>
      <c r="C184" s="33" t="s">
        <v>325</v>
      </c>
      <c r="D184" s="34">
        <v>634432291</v>
      </c>
      <c r="E184" s="34">
        <v>634432291</v>
      </c>
      <c r="F184" s="35">
        <v>411089420</v>
      </c>
      <c r="G184" s="36">
        <f t="shared" si="16"/>
        <v>0.6479642127799576</v>
      </c>
      <c r="H184" s="36">
        <f t="shared" si="17"/>
        <v>0.6479642127799576</v>
      </c>
      <c r="I184" s="34">
        <v>0</v>
      </c>
      <c r="J184" s="35">
        <v>223342871</v>
      </c>
      <c r="K184" s="37">
        <f t="shared" si="18"/>
        <v>0</v>
      </c>
      <c r="L184" s="37">
        <f t="shared" si="19"/>
        <v>0.35203578722004236</v>
      </c>
    </row>
    <row r="185" spans="1:12" ht="16.5">
      <c r="A185" s="38"/>
      <c r="B185" s="39" t="s">
        <v>326</v>
      </c>
      <c r="C185" s="40"/>
      <c r="D185" s="41">
        <f>SUM(D180:D184)</f>
        <v>1229322291</v>
      </c>
      <c r="E185" s="41">
        <f>SUM(E180:E184)</f>
        <v>1213734291</v>
      </c>
      <c r="F185" s="41">
        <f>SUM(F180:F184)</f>
        <v>833558680</v>
      </c>
      <c r="G185" s="42">
        <f t="shared" si="16"/>
        <v>0.6780635851985864</v>
      </c>
      <c r="H185" s="42">
        <f t="shared" si="17"/>
        <v>0.6867719616895952</v>
      </c>
      <c r="I185" s="41">
        <f>SUM(I180:I184)</f>
        <v>-7314120</v>
      </c>
      <c r="J185" s="41">
        <f>SUM(J180:J184)</f>
        <v>387489731</v>
      </c>
      <c r="K185" s="42">
        <f t="shared" si="18"/>
        <v>-0.00602612948668845</v>
      </c>
      <c r="L185" s="42">
        <f t="shared" si="19"/>
        <v>0.31925416779709326</v>
      </c>
    </row>
    <row r="186" spans="1:12" ht="12.75">
      <c r="A186" s="31" t="s">
        <v>21</v>
      </c>
      <c r="B186" s="32" t="s">
        <v>327</v>
      </c>
      <c r="C186" s="33" t="s">
        <v>328</v>
      </c>
      <c r="D186" s="34">
        <v>69568500</v>
      </c>
      <c r="E186" s="34">
        <v>66041024</v>
      </c>
      <c r="F186" s="35">
        <v>39575586</v>
      </c>
      <c r="G186" s="36">
        <f t="shared" si="16"/>
        <v>0.5688722050928222</v>
      </c>
      <c r="H186" s="36">
        <f t="shared" si="17"/>
        <v>0.5992576069080939</v>
      </c>
      <c r="I186" s="34">
        <v>0</v>
      </c>
      <c r="J186" s="35">
        <v>26465438</v>
      </c>
      <c r="K186" s="37">
        <f t="shared" si="18"/>
        <v>0</v>
      </c>
      <c r="L186" s="37">
        <f t="shared" si="19"/>
        <v>0.400742393091906</v>
      </c>
    </row>
    <row r="187" spans="1:12" ht="12.75">
      <c r="A187" s="31" t="s">
        <v>21</v>
      </c>
      <c r="B187" s="32" t="s">
        <v>329</v>
      </c>
      <c r="C187" s="33" t="s">
        <v>330</v>
      </c>
      <c r="D187" s="34">
        <v>47527108</v>
      </c>
      <c r="E187" s="34">
        <v>64055524</v>
      </c>
      <c r="F187" s="35">
        <v>40336256</v>
      </c>
      <c r="G187" s="36">
        <f t="shared" si="16"/>
        <v>0.848699988225667</v>
      </c>
      <c r="H187" s="36">
        <f t="shared" si="17"/>
        <v>0.6297076892228686</v>
      </c>
      <c r="I187" s="34">
        <v>0</v>
      </c>
      <c r="J187" s="35">
        <v>23719268</v>
      </c>
      <c r="K187" s="37">
        <f t="shared" si="18"/>
        <v>0</v>
      </c>
      <c r="L187" s="37">
        <f t="shared" si="19"/>
        <v>0.37029231077713143</v>
      </c>
    </row>
    <row r="188" spans="1:12" ht="12.75">
      <c r="A188" s="31" t="s">
        <v>21</v>
      </c>
      <c r="B188" s="32" t="s">
        <v>331</v>
      </c>
      <c r="C188" s="33" t="s">
        <v>332</v>
      </c>
      <c r="D188" s="34">
        <v>1230118000</v>
      </c>
      <c r="E188" s="34">
        <v>1231379000</v>
      </c>
      <c r="F188" s="35">
        <v>961949736</v>
      </c>
      <c r="G188" s="36">
        <f t="shared" si="16"/>
        <v>0.7819979351574402</v>
      </c>
      <c r="H188" s="36">
        <f t="shared" si="17"/>
        <v>0.7811971261488136</v>
      </c>
      <c r="I188" s="34">
        <v>0</v>
      </c>
      <c r="J188" s="35">
        <v>269429264</v>
      </c>
      <c r="K188" s="37">
        <f t="shared" si="18"/>
        <v>0</v>
      </c>
      <c r="L188" s="37">
        <f t="shared" si="19"/>
        <v>0.21880287385118635</v>
      </c>
    </row>
    <row r="189" spans="1:12" ht="12.75">
      <c r="A189" s="31" t="s">
        <v>21</v>
      </c>
      <c r="B189" s="32" t="s">
        <v>333</v>
      </c>
      <c r="C189" s="33" t="s">
        <v>334</v>
      </c>
      <c r="D189" s="34">
        <v>219628474</v>
      </c>
      <c r="E189" s="34">
        <v>201570735</v>
      </c>
      <c r="F189" s="35">
        <v>84878098</v>
      </c>
      <c r="G189" s="36">
        <f t="shared" si="16"/>
        <v>0.3864621761202056</v>
      </c>
      <c r="H189" s="36">
        <f t="shared" si="17"/>
        <v>0.4210834375337273</v>
      </c>
      <c r="I189" s="34">
        <v>0</v>
      </c>
      <c r="J189" s="35">
        <v>116692637</v>
      </c>
      <c r="K189" s="37">
        <f t="shared" si="18"/>
        <v>0</v>
      </c>
      <c r="L189" s="37">
        <f t="shared" si="19"/>
        <v>0.5789165624662727</v>
      </c>
    </row>
    <row r="190" spans="1:12" ht="12.75">
      <c r="A190" s="31" t="s">
        <v>36</v>
      </c>
      <c r="B190" s="32" t="s">
        <v>335</v>
      </c>
      <c r="C190" s="33" t="s">
        <v>336</v>
      </c>
      <c r="D190" s="34">
        <v>237974000</v>
      </c>
      <c r="E190" s="34">
        <v>296529000</v>
      </c>
      <c r="F190" s="35">
        <v>222539441</v>
      </c>
      <c r="G190" s="36">
        <f t="shared" si="16"/>
        <v>0.935141826418012</v>
      </c>
      <c r="H190" s="36">
        <f t="shared" si="17"/>
        <v>0.750481204199252</v>
      </c>
      <c r="I190" s="34">
        <v>0</v>
      </c>
      <c r="J190" s="35">
        <v>73989559</v>
      </c>
      <c r="K190" s="37">
        <f t="shared" si="18"/>
        <v>0</v>
      </c>
      <c r="L190" s="37">
        <f t="shared" si="19"/>
        <v>0.24951879580074798</v>
      </c>
    </row>
    <row r="191" spans="1:12" ht="16.5">
      <c r="A191" s="38"/>
      <c r="B191" s="39" t="s">
        <v>337</v>
      </c>
      <c r="C191" s="40"/>
      <c r="D191" s="41">
        <f>SUM(D186:D190)</f>
        <v>1804816082</v>
      </c>
      <c r="E191" s="41">
        <f>SUM(E186:E190)</f>
        <v>1859575283</v>
      </c>
      <c r="F191" s="41">
        <f>SUM(F186:F190)</f>
        <v>1349279117</v>
      </c>
      <c r="G191" s="42">
        <f t="shared" si="16"/>
        <v>0.7475992321083496</v>
      </c>
      <c r="H191" s="42">
        <f t="shared" si="17"/>
        <v>0.7255845618808432</v>
      </c>
      <c r="I191" s="41">
        <f>SUM(I186:I190)</f>
        <v>0</v>
      </c>
      <c r="J191" s="41">
        <f>SUM(J186:J190)</f>
        <v>510296166</v>
      </c>
      <c r="K191" s="42">
        <f t="shared" si="18"/>
        <v>0</v>
      </c>
      <c r="L191" s="42">
        <f t="shared" si="19"/>
        <v>0.2744154381191568</v>
      </c>
    </row>
    <row r="192" spans="1:12" ht="12.75">
      <c r="A192" s="31" t="s">
        <v>21</v>
      </c>
      <c r="B192" s="32" t="s">
        <v>338</v>
      </c>
      <c r="C192" s="33" t="s">
        <v>339</v>
      </c>
      <c r="D192" s="34">
        <v>114676972</v>
      </c>
      <c r="E192" s="34">
        <v>45067986</v>
      </c>
      <c r="F192" s="35">
        <v>0</v>
      </c>
      <c r="G192" s="36">
        <f t="shared" si="16"/>
        <v>0</v>
      </c>
      <c r="H192" s="36">
        <f t="shared" si="17"/>
        <v>0</v>
      </c>
      <c r="I192" s="34">
        <v>0</v>
      </c>
      <c r="J192" s="35">
        <v>45067986</v>
      </c>
      <c r="K192" s="37">
        <f t="shared" si="18"/>
        <v>0</v>
      </c>
      <c r="L192" s="37">
        <f t="shared" si="19"/>
        <v>1</v>
      </c>
    </row>
    <row r="193" spans="1:12" ht="12.75">
      <c r="A193" s="31" t="s">
        <v>21</v>
      </c>
      <c r="B193" s="32" t="s">
        <v>340</v>
      </c>
      <c r="C193" s="33" t="s">
        <v>341</v>
      </c>
      <c r="D193" s="34">
        <v>106452000</v>
      </c>
      <c r="E193" s="34">
        <v>133958000</v>
      </c>
      <c r="F193" s="35">
        <v>101199065</v>
      </c>
      <c r="G193" s="36">
        <f t="shared" si="16"/>
        <v>0.9506544264081463</v>
      </c>
      <c r="H193" s="36">
        <f t="shared" si="17"/>
        <v>0.755453686976515</v>
      </c>
      <c r="I193" s="34">
        <v>0</v>
      </c>
      <c r="J193" s="35">
        <v>32758935</v>
      </c>
      <c r="K193" s="37">
        <f t="shared" si="18"/>
        <v>0</v>
      </c>
      <c r="L193" s="37">
        <f t="shared" si="19"/>
        <v>0.24454631302348498</v>
      </c>
    </row>
    <row r="194" spans="1:12" ht="12.75">
      <c r="A194" s="31" t="s">
        <v>21</v>
      </c>
      <c r="B194" s="32" t="s">
        <v>342</v>
      </c>
      <c r="C194" s="33" t="s">
        <v>343</v>
      </c>
      <c r="D194" s="34">
        <v>85238800</v>
      </c>
      <c r="E194" s="34">
        <v>84988799</v>
      </c>
      <c r="F194" s="35">
        <v>34675472</v>
      </c>
      <c r="G194" s="36">
        <f t="shared" si="16"/>
        <v>0.4068038498899562</v>
      </c>
      <c r="H194" s="36">
        <f t="shared" si="17"/>
        <v>0.4080004942768988</v>
      </c>
      <c r="I194" s="34">
        <v>0</v>
      </c>
      <c r="J194" s="35">
        <v>50313327</v>
      </c>
      <c r="K194" s="37">
        <f t="shared" si="18"/>
        <v>0</v>
      </c>
      <c r="L194" s="37">
        <f t="shared" si="19"/>
        <v>0.5919995057231012</v>
      </c>
    </row>
    <row r="195" spans="1:12" ht="12.75">
      <c r="A195" s="31" t="s">
        <v>21</v>
      </c>
      <c r="B195" s="32" t="s">
        <v>344</v>
      </c>
      <c r="C195" s="33" t="s">
        <v>345</v>
      </c>
      <c r="D195" s="34">
        <v>486147170</v>
      </c>
      <c r="E195" s="34">
        <v>409229036</v>
      </c>
      <c r="F195" s="35">
        <v>301694173</v>
      </c>
      <c r="G195" s="36">
        <f t="shared" si="16"/>
        <v>0.6205819793212002</v>
      </c>
      <c r="H195" s="36">
        <f t="shared" si="17"/>
        <v>0.7372257255958738</v>
      </c>
      <c r="I195" s="34">
        <v>0</v>
      </c>
      <c r="J195" s="35">
        <v>107534863</v>
      </c>
      <c r="K195" s="37">
        <f t="shared" si="18"/>
        <v>0</v>
      </c>
      <c r="L195" s="37">
        <f t="shared" si="19"/>
        <v>0.2627742744041261</v>
      </c>
    </row>
    <row r="196" spans="1:12" ht="12.75">
      <c r="A196" s="31" t="s">
        <v>21</v>
      </c>
      <c r="B196" s="32" t="s">
        <v>346</v>
      </c>
      <c r="C196" s="33" t="s">
        <v>347</v>
      </c>
      <c r="D196" s="34">
        <v>125230500</v>
      </c>
      <c r="E196" s="34">
        <v>125230500</v>
      </c>
      <c r="F196" s="35">
        <v>42435718</v>
      </c>
      <c r="G196" s="36">
        <f t="shared" si="16"/>
        <v>0.33886088452892865</v>
      </c>
      <c r="H196" s="36">
        <f t="shared" si="17"/>
        <v>0.33886088452892865</v>
      </c>
      <c r="I196" s="34">
        <v>0</v>
      </c>
      <c r="J196" s="35">
        <v>82794782</v>
      </c>
      <c r="K196" s="37">
        <f t="shared" si="18"/>
        <v>0</v>
      </c>
      <c r="L196" s="37">
        <f t="shared" si="19"/>
        <v>0.6611391154710713</v>
      </c>
    </row>
    <row r="197" spans="1:12" ht="12.75">
      <c r="A197" s="31" t="s">
        <v>36</v>
      </c>
      <c r="B197" s="32" t="s">
        <v>348</v>
      </c>
      <c r="C197" s="33" t="s">
        <v>349</v>
      </c>
      <c r="D197" s="34">
        <v>300000</v>
      </c>
      <c r="E197" s="34">
        <v>1100000</v>
      </c>
      <c r="F197" s="35">
        <v>0</v>
      </c>
      <c r="G197" s="36">
        <f t="shared" si="16"/>
        <v>0</v>
      </c>
      <c r="H197" s="36">
        <f t="shared" si="17"/>
        <v>0</v>
      </c>
      <c r="I197" s="34">
        <v>0</v>
      </c>
      <c r="J197" s="35">
        <v>1100000</v>
      </c>
      <c r="K197" s="37">
        <f t="shared" si="18"/>
        <v>0</v>
      </c>
      <c r="L197" s="37">
        <f t="shared" si="19"/>
        <v>1</v>
      </c>
    </row>
    <row r="198" spans="1:12" ht="16.5">
      <c r="A198" s="38"/>
      <c r="B198" s="39" t="s">
        <v>350</v>
      </c>
      <c r="C198" s="40"/>
      <c r="D198" s="41">
        <f>SUM(D192:D197)</f>
        <v>918045442</v>
      </c>
      <c r="E198" s="41">
        <f>SUM(E192:E197)</f>
        <v>799574321</v>
      </c>
      <c r="F198" s="41">
        <f>SUM(F192:F197)</f>
        <v>480004428</v>
      </c>
      <c r="G198" s="42">
        <f t="shared" si="16"/>
        <v>0.5228547586427644</v>
      </c>
      <c r="H198" s="42">
        <f t="shared" si="17"/>
        <v>0.6003249671646221</v>
      </c>
      <c r="I198" s="41">
        <f>SUM(I192:I197)</f>
        <v>0</v>
      </c>
      <c r="J198" s="41">
        <f>SUM(J192:J197)</f>
        <v>319569893</v>
      </c>
      <c r="K198" s="42">
        <f t="shared" si="18"/>
        <v>0</v>
      </c>
      <c r="L198" s="42">
        <f t="shared" si="19"/>
        <v>0.3996750328353779</v>
      </c>
    </row>
    <row r="199" spans="1:12" ht="12.75">
      <c r="A199" s="31" t="s">
        <v>21</v>
      </c>
      <c r="B199" s="32" t="s">
        <v>351</v>
      </c>
      <c r="C199" s="33" t="s">
        <v>352</v>
      </c>
      <c r="D199" s="34">
        <v>61285000</v>
      </c>
      <c r="E199" s="34">
        <v>9424167</v>
      </c>
      <c r="F199" s="35">
        <v>56868036</v>
      </c>
      <c r="G199" s="36">
        <f t="shared" si="16"/>
        <v>0.9279274863343395</v>
      </c>
      <c r="H199" s="36">
        <f t="shared" si="17"/>
        <v>6.034277193941915</v>
      </c>
      <c r="I199" s="34">
        <v>-47443869</v>
      </c>
      <c r="J199" s="35">
        <v>0</v>
      </c>
      <c r="K199" s="37">
        <f t="shared" si="18"/>
        <v>-5.034277193941915</v>
      </c>
      <c r="L199" s="37">
        <f t="shared" si="19"/>
        <v>0</v>
      </c>
    </row>
    <row r="200" spans="1:12" ht="12.75">
      <c r="A200" s="31" t="s">
        <v>21</v>
      </c>
      <c r="B200" s="32" t="s">
        <v>353</v>
      </c>
      <c r="C200" s="33" t="s">
        <v>354</v>
      </c>
      <c r="D200" s="34">
        <v>77301755</v>
      </c>
      <c r="E200" s="34">
        <v>104559899</v>
      </c>
      <c r="F200" s="35">
        <v>110483954</v>
      </c>
      <c r="G200" s="36">
        <f t="shared" si="16"/>
        <v>1.4292554418719212</v>
      </c>
      <c r="H200" s="36">
        <f t="shared" si="17"/>
        <v>1.0566570459292428</v>
      </c>
      <c r="I200" s="34">
        <v>-5924055</v>
      </c>
      <c r="J200" s="35">
        <v>0</v>
      </c>
      <c r="K200" s="37">
        <f t="shared" si="18"/>
        <v>-0.056657045929242915</v>
      </c>
      <c r="L200" s="37">
        <f t="shared" si="19"/>
        <v>0</v>
      </c>
    </row>
    <row r="201" spans="1:12" ht="12.75">
      <c r="A201" s="31" t="s">
        <v>21</v>
      </c>
      <c r="B201" s="32" t="s">
        <v>355</v>
      </c>
      <c r="C201" s="33" t="s">
        <v>356</v>
      </c>
      <c r="D201" s="34">
        <v>144961811</v>
      </c>
      <c r="E201" s="34">
        <v>160759599</v>
      </c>
      <c r="F201" s="35">
        <v>141284826</v>
      </c>
      <c r="G201" s="36">
        <f t="shared" si="16"/>
        <v>0.974634802265267</v>
      </c>
      <c r="H201" s="36">
        <f t="shared" si="17"/>
        <v>0.8788577906318366</v>
      </c>
      <c r="I201" s="34">
        <v>0</v>
      </c>
      <c r="J201" s="35">
        <v>19474773</v>
      </c>
      <c r="K201" s="37">
        <f t="shared" si="18"/>
        <v>0</v>
      </c>
      <c r="L201" s="37">
        <f t="shared" si="19"/>
        <v>0.12114220936816346</v>
      </c>
    </row>
    <row r="202" spans="1:12" ht="12.75">
      <c r="A202" s="31" t="s">
        <v>21</v>
      </c>
      <c r="B202" s="32" t="s">
        <v>357</v>
      </c>
      <c r="C202" s="33" t="s">
        <v>358</v>
      </c>
      <c r="D202" s="34">
        <v>140438401</v>
      </c>
      <c r="E202" s="34">
        <v>164371772</v>
      </c>
      <c r="F202" s="35">
        <v>84070777</v>
      </c>
      <c r="G202" s="36">
        <f t="shared" si="16"/>
        <v>0.5986309755833805</v>
      </c>
      <c r="H202" s="36">
        <f t="shared" si="17"/>
        <v>0.5114672426844677</v>
      </c>
      <c r="I202" s="34">
        <v>0</v>
      </c>
      <c r="J202" s="35">
        <v>80300995</v>
      </c>
      <c r="K202" s="37">
        <f t="shared" si="18"/>
        <v>0</v>
      </c>
      <c r="L202" s="37">
        <f t="shared" si="19"/>
        <v>0.48853275731553225</v>
      </c>
    </row>
    <row r="203" spans="1:12" ht="12.75">
      <c r="A203" s="31" t="s">
        <v>36</v>
      </c>
      <c r="B203" s="32" t="s">
        <v>359</v>
      </c>
      <c r="C203" s="33" t="s">
        <v>360</v>
      </c>
      <c r="D203" s="34">
        <v>689845000</v>
      </c>
      <c r="E203" s="34">
        <v>689845000</v>
      </c>
      <c r="F203" s="35">
        <v>412349325</v>
      </c>
      <c r="G203" s="36">
        <f t="shared" si="16"/>
        <v>0.597741992766491</v>
      </c>
      <c r="H203" s="36">
        <f t="shared" si="17"/>
        <v>0.597741992766491</v>
      </c>
      <c r="I203" s="34">
        <v>0</v>
      </c>
      <c r="J203" s="35">
        <v>277495675</v>
      </c>
      <c r="K203" s="37">
        <f t="shared" si="18"/>
        <v>0</v>
      </c>
      <c r="L203" s="37">
        <f t="shared" si="19"/>
        <v>0.40225800723350896</v>
      </c>
    </row>
    <row r="204" spans="1:12" ht="16.5">
      <c r="A204" s="38"/>
      <c r="B204" s="39" t="s">
        <v>361</v>
      </c>
      <c r="C204" s="40"/>
      <c r="D204" s="41">
        <f>SUM(D199:D203)</f>
        <v>1113831967</v>
      </c>
      <c r="E204" s="41">
        <f>SUM(E199:E203)</f>
        <v>1128960437</v>
      </c>
      <c r="F204" s="41">
        <f>SUM(F199:F203)</f>
        <v>805056918</v>
      </c>
      <c r="G204" s="42">
        <f t="shared" si="16"/>
        <v>0.7227813008171635</v>
      </c>
      <c r="H204" s="42">
        <f t="shared" si="17"/>
        <v>0.7130957752065141</v>
      </c>
      <c r="I204" s="41">
        <f>SUM(I199:I203)</f>
        <v>-53367924</v>
      </c>
      <c r="J204" s="41">
        <f>SUM(J199:J203)</f>
        <v>377271443</v>
      </c>
      <c r="K204" s="42">
        <f t="shared" si="18"/>
        <v>-0.04727173978019568</v>
      </c>
      <c r="L204" s="42">
        <f t="shared" si="19"/>
        <v>0.33417596457368154</v>
      </c>
    </row>
    <row r="205" spans="1:12" ht="16.5">
      <c r="A205" s="38"/>
      <c r="B205" s="39" t="s">
        <v>362</v>
      </c>
      <c r="C205" s="40"/>
      <c r="D205" s="41">
        <f>SUM(D173:D178,D180:D184,D186:D190,D192:D197,D199:D203)</f>
        <v>6261794859</v>
      </c>
      <c r="E205" s="41">
        <f>SUM(E173:E178,E180:E184,E186:E190,E192:E197,E199:E203)</f>
        <v>6243042499</v>
      </c>
      <c r="F205" s="41">
        <f>SUM(F173:F178,F180:F184,F186:F190,F192:F197,F199:F203)</f>
        <v>4279314315</v>
      </c>
      <c r="G205" s="42">
        <f t="shared" si="16"/>
        <v>0.68340059221988</v>
      </c>
      <c r="H205" s="42">
        <f t="shared" si="17"/>
        <v>0.6854533371646042</v>
      </c>
      <c r="I205" s="41">
        <f>SUM(I173:I178,I180:I184,I186:I190,I192:I197,I199:I203)</f>
        <v>-74726226</v>
      </c>
      <c r="J205" s="41">
        <f>SUM(J173:J178,J180:J184,J186:J190,J192:J197,J199:J203)</f>
        <v>2038454410</v>
      </c>
      <c r="K205" s="42">
        <f t="shared" si="18"/>
        <v>-0.01196952063228298</v>
      </c>
      <c r="L205" s="42">
        <f t="shared" si="19"/>
        <v>0.3265161834676788</v>
      </c>
    </row>
    <row r="206" spans="1:12" ht="16.5">
      <c r="A206" s="26"/>
      <c r="B206" s="27" t="s">
        <v>13</v>
      </c>
      <c r="C206" s="28"/>
      <c r="D206" s="43"/>
      <c r="E206" s="43"/>
      <c r="F206" s="43"/>
      <c r="G206" s="44"/>
      <c r="H206" s="44"/>
      <c r="I206" s="43"/>
      <c r="J206" s="43"/>
      <c r="K206" s="44"/>
      <c r="L206" s="44"/>
    </row>
    <row r="207" spans="1:12" ht="16.5">
      <c r="A207" s="30"/>
      <c r="B207" s="27" t="s">
        <v>363</v>
      </c>
      <c r="C207" s="28"/>
      <c r="D207" s="43"/>
      <c r="E207" s="43"/>
      <c r="F207" s="43"/>
      <c r="G207" s="44"/>
      <c r="H207" s="44"/>
      <c r="I207" s="43"/>
      <c r="J207" s="43"/>
      <c r="K207" s="44"/>
      <c r="L207" s="44"/>
    </row>
    <row r="208" spans="1:12" ht="12.75">
      <c r="A208" s="31" t="s">
        <v>21</v>
      </c>
      <c r="B208" s="32" t="s">
        <v>364</v>
      </c>
      <c r="C208" s="33" t="s">
        <v>365</v>
      </c>
      <c r="D208" s="34">
        <v>133185000</v>
      </c>
      <c r="E208" s="34">
        <v>133185000</v>
      </c>
      <c r="F208" s="35">
        <v>142365622</v>
      </c>
      <c r="G208" s="36">
        <f aca="true" t="shared" si="20" ref="G208:G231">IF($D208=0,0,$F208/$D208)</f>
        <v>1.06893135112813</v>
      </c>
      <c r="H208" s="36">
        <f aca="true" t="shared" si="21" ref="H208:H231">IF($E208=0,0,$F208/$E208)</f>
        <v>1.06893135112813</v>
      </c>
      <c r="I208" s="34">
        <v>-9180622</v>
      </c>
      <c r="J208" s="35">
        <v>0</v>
      </c>
      <c r="K208" s="37">
        <f aca="true" t="shared" si="22" ref="K208:K231">IF($E208=0,0,$I208/$E208)</f>
        <v>-0.06893135112813005</v>
      </c>
      <c r="L208" s="37">
        <f aca="true" t="shared" si="23" ref="L208:L231">IF($E208=0,0,$J208/$E208)</f>
        <v>0</v>
      </c>
    </row>
    <row r="209" spans="1:12" ht="12.75">
      <c r="A209" s="31" t="s">
        <v>21</v>
      </c>
      <c r="B209" s="32" t="s">
        <v>366</v>
      </c>
      <c r="C209" s="33" t="s">
        <v>367</v>
      </c>
      <c r="D209" s="34">
        <v>79055238</v>
      </c>
      <c r="E209" s="34">
        <v>74066349</v>
      </c>
      <c r="F209" s="35">
        <v>58285145</v>
      </c>
      <c r="G209" s="36">
        <f t="shared" si="20"/>
        <v>0.7372711343933972</v>
      </c>
      <c r="H209" s="36">
        <f t="shared" si="21"/>
        <v>0.7869315254083875</v>
      </c>
      <c r="I209" s="34">
        <v>0</v>
      </c>
      <c r="J209" s="35">
        <v>15781204</v>
      </c>
      <c r="K209" s="37">
        <f t="shared" si="22"/>
        <v>0</v>
      </c>
      <c r="L209" s="37">
        <f t="shared" si="23"/>
        <v>0.21306847459161246</v>
      </c>
    </row>
    <row r="210" spans="1:12" ht="12.75">
      <c r="A210" s="31" t="s">
        <v>21</v>
      </c>
      <c r="B210" s="32" t="s">
        <v>368</v>
      </c>
      <c r="C210" s="33" t="s">
        <v>369</v>
      </c>
      <c r="D210" s="34">
        <v>125604250</v>
      </c>
      <c r="E210" s="34">
        <v>155699582</v>
      </c>
      <c r="F210" s="35">
        <v>117988715</v>
      </c>
      <c r="G210" s="36">
        <f t="shared" si="20"/>
        <v>0.9393688111668196</v>
      </c>
      <c r="H210" s="36">
        <f t="shared" si="21"/>
        <v>0.7577972495777157</v>
      </c>
      <c r="I210" s="34">
        <v>0</v>
      </c>
      <c r="J210" s="35">
        <v>37710867</v>
      </c>
      <c r="K210" s="37">
        <f t="shared" si="22"/>
        <v>0</v>
      </c>
      <c r="L210" s="37">
        <f t="shared" si="23"/>
        <v>0.24220275042228437</v>
      </c>
    </row>
    <row r="211" spans="1:12" ht="12.75">
      <c r="A211" s="31" t="s">
        <v>21</v>
      </c>
      <c r="B211" s="32" t="s">
        <v>370</v>
      </c>
      <c r="C211" s="33" t="s">
        <v>371</v>
      </c>
      <c r="D211" s="34">
        <v>48930000</v>
      </c>
      <c r="E211" s="34">
        <v>53337812</v>
      </c>
      <c r="F211" s="35">
        <v>44666076</v>
      </c>
      <c r="G211" s="36">
        <f t="shared" si="20"/>
        <v>0.912856652360515</v>
      </c>
      <c r="H211" s="36">
        <f t="shared" si="21"/>
        <v>0.8374186027728322</v>
      </c>
      <c r="I211" s="34">
        <v>0</v>
      </c>
      <c r="J211" s="35">
        <v>8671736</v>
      </c>
      <c r="K211" s="37">
        <f t="shared" si="22"/>
        <v>0</v>
      </c>
      <c r="L211" s="37">
        <f t="shared" si="23"/>
        <v>0.16258139722716786</v>
      </c>
    </row>
    <row r="212" spans="1:12" ht="12.75">
      <c r="A212" s="31" t="s">
        <v>21</v>
      </c>
      <c r="B212" s="32" t="s">
        <v>372</v>
      </c>
      <c r="C212" s="33" t="s">
        <v>373</v>
      </c>
      <c r="D212" s="34">
        <v>68341350</v>
      </c>
      <c r="E212" s="34">
        <v>98500000</v>
      </c>
      <c r="F212" s="35">
        <v>33869590</v>
      </c>
      <c r="G212" s="36">
        <f t="shared" si="20"/>
        <v>0.49559439490147617</v>
      </c>
      <c r="H212" s="36">
        <f t="shared" si="21"/>
        <v>0.34385370558375633</v>
      </c>
      <c r="I212" s="34">
        <v>0</v>
      </c>
      <c r="J212" s="35">
        <v>64630410</v>
      </c>
      <c r="K212" s="37">
        <f t="shared" si="22"/>
        <v>0</v>
      </c>
      <c r="L212" s="37">
        <f t="shared" si="23"/>
        <v>0.6561462944162436</v>
      </c>
    </row>
    <row r="213" spans="1:12" ht="12.75">
      <c r="A213" s="31" t="s">
        <v>21</v>
      </c>
      <c r="B213" s="32" t="s">
        <v>374</v>
      </c>
      <c r="C213" s="33" t="s">
        <v>375</v>
      </c>
      <c r="D213" s="34">
        <v>40122200</v>
      </c>
      <c r="E213" s="34">
        <v>40122200</v>
      </c>
      <c r="F213" s="35">
        <v>37978787</v>
      </c>
      <c r="G213" s="36">
        <f t="shared" si="20"/>
        <v>0.9465778795778895</v>
      </c>
      <c r="H213" s="36">
        <f t="shared" si="21"/>
        <v>0.9465778795778895</v>
      </c>
      <c r="I213" s="34">
        <v>0</v>
      </c>
      <c r="J213" s="35">
        <v>2143413</v>
      </c>
      <c r="K213" s="37">
        <f t="shared" si="22"/>
        <v>0</v>
      </c>
      <c r="L213" s="37">
        <f t="shared" si="23"/>
        <v>0.053422120422110454</v>
      </c>
    </row>
    <row r="214" spans="1:12" ht="12.75">
      <c r="A214" s="31" t="s">
        <v>21</v>
      </c>
      <c r="B214" s="32" t="s">
        <v>376</v>
      </c>
      <c r="C214" s="33" t="s">
        <v>377</v>
      </c>
      <c r="D214" s="34">
        <v>104396000</v>
      </c>
      <c r="E214" s="34">
        <v>104396000</v>
      </c>
      <c r="F214" s="35">
        <v>51679081</v>
      </c>
      <c r="G214" s="36">
        <f t="shared" si="20"/>
        <v>0.4950293210467834</v>
      </c>
      <c r="H214" s="36">
        <f t="shared" si="21"/>
        <v>0.4950293210467834</v>
      </c>
      <c r="I214" s="34">
        <v>0</v>
      </c>
      <c r="J214" s="35">
        <v>52716919</v>
      </c>
      <c r="K214" s="37">
        <f t="shared" si="22"/>
        <v>0</v>
      </c>
      <c r="L214" s="37">
        <f t="shared" si="23"/>
        <v>0.5049706789532166</v>
      </c>
    </row>
    <row r="215" spans="1:12" ht="12.75">
      <c r="A215" s="31" t="s">
        <v>36</v>
      </c>
      <c r="B215" s="32" t="s">
        <v>378</v>
      </c>
      <c r="C215" s="33" t="s">
        <v>379</v>
      </c>
      <c r="D215" s="34">
        <v>28050000</v>
      </c>
      <c r="E215" s="34">
        <v>28505020</v>
      </c>
      <c r="F215" s="35">
        <v>19066601</v>
      </c>
      <c r="G215" s="36">
        <f t="shared" si="20"/>
        <v>0.6797362210338681</v>
      </c>
      <c r="H215" s="36">
        <f t="shared" si="21"/>
        <v>0.6688857260931583</v>
      </c>
      <c r="I215" s="34">
        <v>0</v>
      </c>
      <c r="J215" s="35">
        <v>9438419</v>
      </c>
      <c r="K215" s="37">
        <f t="shared" si="22"/>
        <v>0</v>
      </c>
      <c r="L215" s="37">
        <f t="shared" si="23"/>
        <v>0.33111427390684167</v>
      </c>
    </row>
    <row r="216" spans="1:12" ht="16.5">
      <c r="A216" s="38"/>
      <c r="B216" s="39" t="s">
        <v>380</v>
      </c>
      <c r="C216" s="40"/>
      <c r="D216" s="41">
        <f>SUM(D208:D215)</f>
        <v>627684038</v>
      </c>
      <c r="E216" s="41">
        <f>SUM(E208:E215)</f>
        <v>687811963</v>
      </c>
      <c r="F216" s="41">
        <f>SUM(F208:F215)</f>
        <v>505899617</v>
      </c>
      <c r="G216" s="42">
        <f t="shared" si="20"/>
        <v>0.8059781456478586</v>
      </c>
      <c r="H216" s="42">
        <f t="shared" si="21"/>
        <v>0.7355202354920366</v>
      </c>
      <c r="I216" s="41">
        <f>SUM(I208:I215)</f>
        <v>-9180622</v>
      </c>
      <c r="J216" s="41">
        <f>SUM(J208:J215)</f>
        <v>191092968</v>
      </c>
      <c r="K216" s="42">
        <f t="shared" si="22"/>
        <v>-0.013347575345967049</v>
      </c>
      <c r="L216" s="42">
        <f t="shared" si="23"/>
        <v>0.2778273398539304</v>
      </c>
    </row>
    <row r="217" spans="1:12" ht="12.75">
      <c r="A217" s="31" t="s">
        <v>21</v>
      </c>
      <c r="B217" s="32" t="s">
        <v>381</v>
      </c>
      <c r="C217" s="33" t="s">
        <v>382</v>
      </c>
      <c r="D217" s="34">
        <v>35000964</v>
      </c>
      <c r="E217" s="34">
        <v>35000964</v>
      </c>
      <c r="F217" s="35">
        <v>24805525</v>
      </c>
      <c r="G217" s="36">
        <f t="shared" si="20"/>
        <v>0.7087097658224499</v>
      </c>
      <c r="H217" s="36">
        <f t="shared" si="21"/>
        <v>0.7087097658224499</v>
      </c>
      <c r="I217" s="34">
        <v>0</v>
      </c>
      <c r="J217" s="35">
        <v>10195439</v>
      </c>
      <c r="K217" s="37">
        <f t="shared" si="22"/>
        <v>0</v>
      </c>
      <c r="L217" s="37">
        <f t="shared" si="23"/>
        <v>0.29129023417755007</v>
      </c>
    </row>
    <row r="218" spans="1:12" ht="12.75">
      <c r="A218" s="31" t="s">
        <v>21</v>
      </c>
      <c r="B218" s="32" t="s">
        <v>383</v>
      </c>
      <c r="C218" s="33" t="s">
        <v>384</v>
      </c>
      <c r="D218" s="34">
        <v>245502811</v>
      </c>
      <c r="E218" s="34">
        <v>250437726</v>
      </c>
      <c r="F218" s="35">
        <v>159647612</v>
      </c>
      <c r="G218" s="36">
        <f t="shared" si="20"/>
        <v>0.6502883260265399</v>
      </c>
      <c r="H218" s="36">
        <f t="shared" si="21"/>
        <v>0.637474291712743</v>
      </c>
      <c r="I218" s="34">
        <v>0</v>
      </c>
      <c r="J218" s="35">
        <v>90790114</v>
      </c>
      <c r="K218" s="37">
        <f t="shared" si="22"/>
        <v>0</v>
      </c>
      <c r="L218" s="37">
        <f t="shared" si="23"/>
        <v>0.362525708287257</v>
      </c>
    </row>
    <row r="219" spans="1:12" ht="12.75">
      <c r="A219" s="31" t="s">
        <v>21</v>
      </c>
      <c r="B219" s="32" t="s">
        <v>385</v>
      </c>
      <c r="C219" s="33" t="s">
        <v>386</v>
      </c>
      <c r="D219" s="34">
        <v>282174770</v>
      </c>
      <c r="E219" s="34">
        <v>290154333</v>
      </c>
      <c r="F219" s="35">
        <v>263697912</v>
      </c>
      <c r="G219" s="36">
        <f t="shared" si="20"/>
        <v>0.9345198084151889</v>
      </c>
      <c r="H219" s="36">
        <f t="shared" si="21"/>
        <v>0.9088194867660309</v>
      </c>
      <c r="I219" s="34">
        <v>0</v>
      </c>
      <c r="J219" s="35">
        <v>26456421</v>
      </c>
      <c r="K219" s="37">
        <f t="shared" si="22"/>
        <v>0</v>
      </c>
      <c r="L219" s="37">
        <f t="shared" si="23"/>
        <v>0.09118051323396918</v>
      </c>
    </row>
    <row r="220" spans="1:12" ht="12.75">
      <c r="A220" s="31" t="s">
        <v>21</v>
      </c>
      <c r="B220" s="32" t="s">
        <v>387</v>
      </c>
      <c r="C220" s="33" t="s">
        <v>388</v>
      </c>
      <c r="D220" s="34">
        <v>81869138</v>
      </c>
      <c r="E220" s="34">
        <v>56259138</v>
      </c>
      <c r="F220" s="35">
        <v>37590275</v>
      </c>
      <c r="G220" s="36">
        <f t="shared" si="20"/>
        <v>0.4591507363861581</v>
      </c>
      <c r="H220" s="36">
        <f t="shared" si="21"/>
        <v>0.6681630102473308</v>
      </c>
      <c r="I220" s="34">
        <v>0</v>
      </c>
      <c r="J220" s="35">
        <v>18668863</v>
      </c>
      <c r="K220" s="37">
        <f t="shared" si="22"/>
        <v>0</v>
      </c>
      <c r="L220" s="37">
        <f t="shared" si="23"/>
        <v>0.3318369897526692</v>
      </c>
    </row>
    <row r="221" spans="1:12" ht="12.75">
      <c r="A221" s="31" t="s">
        <v>21</v>
      </c>
      <c r="B221" s="32" t="s">
        <v>389</v>
      </c>
      <c r="C221" s="33" t="s">
        <v>390</v>
      </c>
      <c r="D221" s="34">
        <v>153363891</v>
      </c>
      <c r="E221" s="34">
        <v>161325325</v>
      </c>
      <c r="F221" s="35">
        <v>120127954</v>
      </c>
      <c r="G221" s="36">
        <f t="shared" si="20"/>
        <v>0.7832870776602818</v>
      </c>
      <c r="H221" s="36">
        <f t="shared" si="21"/>
        <v>0.7446317185475994</v>
      </c>
      <c r="I221" s="34">
        <v>0</v>
      </c>
      <c r="J221" s="35">
        <v>41197371</v>
      </c>
      <c r="K221" s="37">
        <f t="shared" si="22"/>
        <v>0</v>
      </c>
      <c r="L221" s="37">
        <f t="shared" si="23"/>
        <v>0.2553682814524006</v>
      </c>
    </row>
    <row r="222" spans="1:12" ht="12.75">
      <c r="A222" s="31" t="s">
        <v>21</v>
      </c>
      <c r="B222" s="32" t="s">
        <v>391</v>
      </c>
      <c r="C222" s="33" t="s">
        <v>392</v>
      </c>
      <c r="D222" s="34">
        <v>121003000</v>
      </c>
      <c r="E222" s="34">
        <v>121002450</v>
      </c>
      <c r="F222" s="35">
        <v>126117248</v>
      </c>
      <c r="G222" s="36">
        <f t="shared" si="20"/>
        <v>1.042265464492616</v>
      </c>
      <c r="H222" s="36">
        <f t="shared" si="21"/>
        <v>1.042270201966985</v>
      </c>
      <c r="I222" s="34">
        <v>-5114798</v>
      </c>
      <c r="J222" s="35">
        <v>0</v>
      </c>
      <c r="K222" s="37">
        <f t="shared" si="22"/>
        <v>-0.042270201966984965</v>
      </c>
      <c r="L222" s="37">
        <f t="shared" si="23"/>
        <v>0</v>
      </c>
    </row>
    <row r="223" spans="1:12" ht="12.75">
      <c r="A223" s="31" t="s">
        <v>36</v>
      </c>
      <c r="B223" s="32" t="s">
        <v>393</v>
      </c>
      <c r="C223" s="33" t="s">
        <v>394</v>
      </c>
      <c r="D223" s="34">
        <v>29384500</v>
      </c>
      <c r="E223" s="34">
        <v>25498452</v>
      </c>
      <c r="F223" s="35">
        <v>19106883</v>
      </c>
      <c r="G223" s="36">
        <f t="shared" si="20"/>
        <v>0.6502367915057258</v>
      </c>
      <c r="H223" s="36">
        <f t="shared" si="21"/>
        <v>0.749335018455238</v>
      </c>
      <c r="I223" s="34">
        <v>0</v>
      </c>
      <c r="J223" s="35">
        <v>6391569</v>
      </c>
      <c r="K223" s="37">
        <f t="shared" si="22"/>
        <v>0</v>
      </c>
      <c r="L223" s="37">
        <f t="shared" si="23"/>
        <v>0.250664981544762</v>
      </c>
    </row>
    <row r="224" spans="1:12" ht="16.5">
      <c r="A224" s="38"/>
      <c r="B224" s="39" t="s">
        <v>395</v>
      </c>
      <c r="C224" s="40"/>
      <c r="D224" s="41">
        <f>SUM(D217:D223)</f>
        <v>948299074</v>
      </c>
      <c r="E224" s="41">
        <f>SUM(E217:E223)</f>
        <v>939678388</v>
      </c>
      <c r="F224" s="41">
        <f>SUM(F217:F223)</f>
        <v>751093409</v>
      </c>
      <c r="G224" s="42">
        <f t="shared" si="20"/>
        <v>0.7920427527486966</v>
      </c>
      <c r="H224" s="42">
        <f t="shared" si="21"/>
        <v>0.7993090174167121</v>
      </c>
      <c r="I224" s="41">
        <f>SUM(I217:I223)</f>
        <v>-5114798</v>
      </c>
      <c r="J224" s="41">
        <f>SUM(J217:J223)</f>
        <v>193699777</v>
      </c>
      <c r="K224" s="42">
        <f t="shared" si="22"/>
        <v>-0.00544313678522103</v>
      </c>
      <c r="L224" s="42">
        <f t="shared" si="23"/>
        <v>0.20613411936850887</v>
      </c>
    </row>
    <row r="225" spans="1:12" ht="12.75">
      <c r="A225" s="31" t="s">
        <v>21</v>
      </c>
      <c r="B225" s="32" t="s">
        <v>396</v>
      </c>
      <c r="C225" s="33" t="s">
        <v>397</v>
      </c>
      <c r="D225" s="34">
        <v>112170049</v>
      </c>
      <c r="E225" s="34">
        <v>116769049</v>
      </c>
      <c r="F225" s="35">
        <v>86669671</v>
      </c>
      <c r="G225" s="36">
        <f t="shared" si="20"/>
        <v>0.7726632177899824</v>
      </c>
      <c r="H225" s="36">
        <f t="shared" si="21"/>
        <v>0.7422315394552884</v>
      </c>
      <c r="I225" s="34">
        <v>0</v>
      </c>
      <c r="J225" s="35">
        <v>30099378</v>
      </c>
      <c r="K225" s="37">
        <f t="shared" si="22"/>
        <v>0</v>
      </c>
      <c r="L225" s="37">
        <f t="shared" si="23"/>
        <v>0.25776846054471164</v>
      </c>
    </row>
    <row r="226" spans="1:12" ht="12.75">
      <c r="A226" s="31" t="s">
        <v>21</v>
      </c>
      <c r="B226" s="32" t="s">
        <v>398</v>
      </c>
      <c r="C226" s="33" t="s">
        <v>399</v>
      </c>
      <c r="D226" s="34">
        <v>259173883</v>
      </c>
      <c r="E226" s="34">
        <v>259173883</v>
      </c>
      <c r="F226" s="35">
        <v>155023742</v>
      </c>
      <c r="G226" s="36">
        <f t="shared" si="20"/>
        <v>0.5981456935612606</v>
      </c>
      <c r="H226" s="36">
        <f t="shared" si="21"/>
        <v>0.5981456935612606</v>
      </c>
      <c r="I226" s="34">
        <v>0</v>
      </c>
      <c r="J226" s="35">
        <v>104150141</v>
      </c>
      <c r="K226" s="37">
        <f t="shared" si="22"/>
        <v>0</v>
      </c>
      <c r="L226" s="37">
        <f t="shared" si="23"/>
        <v>0.40185430643873943</v>
      </c>
    </row>
    <row r="227" spans="1:12" ht="12.75">
      <c r="A227" s="31" t="s">
        <v>21</v>
      </c>
      <c r="B227" s="32" t="s">
        <v>400</v>
      </c>
      <c r="C227" s="33" t="s">
        <v>401</v>
      </c>
      <c r="D227" s="34">
        <v>553040515</v>
      </c>
      <c r="E227" s="34">
        <v>540283743</v>
      </c>
      <c r="F227" s="35">
        <v>597356514</v>
      </c>
      <c r="G227" s="36">
        <f t="shared" si="20"/>
        <v>1.0801315596200036</v>
      </c>
      <c r="H227" s="36">
        <f t="shared" si="21"/>
        <v>1.1056348108553027</v>
      </c>
      <c r="I227" s="34">
        <v>-57072771</v>
      </c>
      <c r="J227" s="35">
        <v>0</v>
      </c>
      <c r="K227" s="37">
        <f t="shared" si="22"/>
        <v>-0.10563481085530274</v>
      </c>
      <c r="L227" s="37">
        <f t="shared" si="23"/>
        <v>0</v>
      </c>
    </row>
    <row r="228" spans="1:12" ht="12.75">
      <c r="A228" s="31" t="s">
        <v>21</v>
      </c>
      <c r="B228" s="32" t="s">
        <v>402</v>
      </c>
      <c r="C228" s="33" t="s">
        <v>403</v>
      </c>
      <c r="D228" s="34">
        <v>607133896</v>
      </c>
      <c r="E228" s="34">
        <v>612978591</v>
      </c>
      <c r="F228" s="35">
        <v>285695912</v>
      </c>
      <c r="G228" s="36">
        <f t="shared" si="20"/>
        <v>0.47056491802263006</v>
      </c>
      <c r="H228" s="36">
        <f t="shared" si="21"/>
        <v>0.4660781244152783</v>
      </c>
      <c r="I228" s="34">
        <v>0</v>
      </c>
      <c r="J228" s="35">
        <v>327282679</v>
      </c>
      <c r="K228" s="37">
        <f t="shared" si="22"/>
        <v>0</v>
      </c>
      <c r="L228" s="37">
        <f t="shared" si="23"/>
        <v>0.5339218755847217</v>
      </c>
    </row>
    <row r="229" spans="1:12" ht="12.75">
      <c r="A229" s="31" t="s">
        <v>36</v>
      </c>
      <c r="B229" s="32" t="s">
        <v>404</v>
      </c>
      <c r="C229" s="33" t="s">
        <v>405</v>
      </c>
      <c r="D229" s="34">
        <v>44547000</v>
      </c>
      <c r="E229" s="34">
        <v>39267000</v>
      </c>
      <c r="F229" s="35">
        <v>26637886</v>
      </c>
      <c r="G229" s="36">
        <f t="shared" si="20"/>
        <v>0.5979726131950525</v>
      </c>
      <c r="H229" s="36">
        <f t="shared" si="21"/>
        <v>0.6783784348180406</v>
      </c>
      <c r="I229" s="34">
        <v>0</v>
      </c>
      <c r="J229" s="35">
        <v>12629114</v>
      </c>
      <c r="K229" s="37">
        <f t="shared" si="22"/>
        <v>0</v>
      </c>
      <c r="L229" s="37">
        <f t="shared" si="23"/>
        <v>0.3216215651819594</v>
      </c>
    </row>
    <row r="230" spans="1:12" ht="16.5">
      <c r="A230" s="38"/>
      <c r="B230" s="39" t="s">
        <v>406</v>
      </c>
      <c r="C230" s="40"/>
      <c r="D230" s="41">
        <f>SUM(D225:D229)</f>
        <v>1576065343</v>
      </c>
      <c r="E230" s="41">
        <f>SUM(E225:E229)</f>
        <v>1568472266</v>
      </c>
      <c r="F230" s="41">
        <f>SUM(F225:F229)</f>
        <v>1151383725</v>
      </c>
      <c r="G230" s="42">
        <f t="shared" si="20"/>
        <v>0.730543140304304</v>
      </c>
      <c r="H230" s="42">
        <f t="shared" si="21"/>
        <v>0.7340797475089049</v>
      </c>
      <c r="I230" s="41">
        <f>SUM(I225:I229)</f>
        <v>-57072771</v>
      </c>
      <c r="J230" s="41">
        <f>SUM(J225:J229)</f>
        <v>474161312</v>
      </c>
      <c r="K230" s="42">
        <f t="shared" si="22"/>
        <v>-0.036387491342483196</v>
      </c>
      <c r="L230" s="42">
        <f t="shared" si="23"/>
        <v>0.3023077438335782</v>
      </c>
    </row>
    <row r="231" spans="1:12" ht="16.5">
      <c r="A231" s="38"/>
      <c r="B231" s="39" t="s">
        <v>407</v>
      </c>
      <c r="C231" s="40"/>
      <c r="D231" s="41">
        <f>SUM(D208:D215,D217:D223,D225:D229)</f>
        <v>3152048455</v>
      </c>
      <c r="E231" s="41">
        <f>SUM(E208:E215,E217:E223,E225:E229)</f>
        <v>3195962617</v>
      </c>
      <c r="F231" s="41">
        <f>SUM(F208:F215,F217:F223,F225:F229)</f>
        <v>2408376751</v>
      </c>
      <c r="G231" s="42">
        <f t="shared" si="20"/>
        <v>0.7640671726285375</v>
      </c>
      <c r="H231" s="42">
        <f t="shared" si="21"/>
        <v>0.7535684986392943</v>
      </c>
      <c r="I231" s="41">
        <f>SUM(I208:I215,I217:I223,I225:I229)</f>
        <v>-71368191</v>
      </c>
      <c r="J231" s="41">
        <f>SUM(J208:J215,J217:J223,J225:J229)</f>
        <v>858954057</v>
      </c>
      <c r="K231" s="42">
        <f t="shared" si="22"/>
        <v>-0.02233073397679232</v>
      </c>
      <c r="L231" s="42">
        <f t="shared" si="23"/>
        <v>0.268762235337498</v>
      </c>
    </row>
    <row r="232" spans="1:12" ht="16.5">
      <c r="A232" s="26"/>
      <c r="B232" s="27" t="s">
        <v>13</v>
      </c>
      <c r="C232" s="28"/>
      <c r="D232" s="43"/>
      <c r="E232" s="43"/>
      <c r="F232" s="43"/>
      <c r="G232" s="44"/>
      <c r="H232" s="44"/>
      <c r="I232" s="43"/>
      <c r="J232" s="43"/>
      <c r="K232" s="44"/>
      <c r="L232" s="44"/>
    </row>
    <row r="233" spans="1:12" ht="16.5">
      <c r="A233" s="30"/>
      <c r="B233" s="27" t="s">
        <v>408</v>
      </c>
      <c r="C233" s="28"/>
      <c r="D233" s="43"/>
      <c r="E233" s="43"/>
      <c r="F233" s="43"/>
      <c r="G233" s="44"/>
      <c r="H233" s="44"/>
      <c r="I233" s="43"/>
      <c r="J233" s="43"/>
      <c r="K233" s="44"/>
      <c r="L233" s="44"/>
    </row>
    <row r="234" spans="1:12" ht="12.75">
      <c r="A234" s="31" t="s">
        <v>21</v>
      </c>
      <c r="B234" s="32" t="s">
        <v>409</v>
      </c>
      <c r="C234" s="33" t="s">
        <v>410</v>
      </c>
      <c r="D234" s="34">
        <v>208438041</v>
      </c>
      <c r="E234" s="34">
        <v>230172443</v>
      </c>
      <c r="F234" s="35">
        <v>115908339</v>
      </c>
      <c r="G234" s="36">
        <f aca="true" t="shared" si="24" ref="G234:G260">IF($D234=0,0,$F234/$D234)</f>
        <v>0.5560805428985969</v>
      </c>
      <c r="H234" s="36">
        <f aca="true" t="shared" si="25" ref="H234:H260">IF($E234=0,0,$F234/$E234)</f>
        <v>0.5035717459887238</v>
      </c>
      <c r="I234" s="34">
        <v>0</v>
      </c>
      <c r="J234" s="35">
        <v>114264104</v>
      </c>
      <c r="K234" s="37">
        <f aca="true" t="shared" si="26" ref="K234:K260">IF($E234=0,0,$I234/$E234)</f>
        <v>0</v>
      </c>
      <c r="L234" s="37">
        <f aca="true" t="shared" si="27" ref="L234:L260">IF($E234=0,0,$J234/$E234)</f>
        <v>0.4964282540112762</v>
      </c>
    </row>
    <row r="235" spans="1:12" ht="12.75">
      <c r="A235" s="31" t="s">
        <v>21</v>
      </c>
      <c r="B235" s="32" t="s">
        <v>411</v>
      </c>
      <c r="C235" s="33" t="s">
        <v>412</v>
      </c>
      <c r="D235" s="34">
        <v>301005000</v>
      </c>
      <c r="E235" s="34">
        <v>311487130</v>
      </c>
      <c r="F235" s="35">
        <v>166783838</v>
      </c>
      <c r="G235" s="36">
        <f t="shared" si="24"/>
        <v>0.5540899254165214</v>
      </c>
      <c r="H235" s="36">
        <f t="shared" si="25"/>
        <v>0.5354437533261808</v>
      </c>
      <c r="I235" s="34">
        <v>0</v>
      </c>
      <c r="J235" s="35">
        <v>144703292</v>
      </c>
      <c r="K235" s="37">
        <f t="shared" si="26"/>
        <v>0</v>
      </c>
      <c r="L235" s="37">
        <f t="shared" si="27"/>
        <v>0.46455624667381923</v>
      </c>
    </row>
    <row r="236" spans="1:12" ht="12.75">
      <c r="A236" s="31" t="s">
        <v>21</v>
      </c>
      <c r="B236" s="32" t="s">
        <v>413</v>
      </c>
      <c r="C236" s="33" t="s">
        <v>414</v>
      </c>
      <c r="D236" s="34">
        <v>581218800</v>
      </c>
      <c r="E236" s="34">
        <v>624207647</v>
      </c>
      <c r="F236" s="35">
        <v>334514014</v>
      </c>
      <c r="G236" s="36">
        <f t="shared" si="24"/>
        <v>0.5755388745167913</v>
      </c>
      <c r="H236" s="36">
        <f t="shared" si="25"/>
        <v>0.5359018198634788</v>
      </c>
      <c r="I236" s="34">
        <v>0</v>
      </c>
      <c r="J236" s="35">
        <v>289693633</v>
      </c>
      <c r="K236" s="37">
        <f t="shared" si="26"/>
        <v>0</v>
      </c>
      <c r="L236" s="37">
        <f t="shared" si="27"/>
        <v>0.46409818013652115</v>
      </c>
    </row>
    <row r="237" spans="1:12" ht="12.75">
      <c r="A237" s="31" t="s">
        <v>21</v>
      </c>
      <c r="B237" s="32" t="s">
        <v>415</v>
      </c>
      <c r="C237" s="33" t="s">
        <v>416</v>
      </c>
      <c r="D237" s="34">
        <v>44926700</v>
      </c>
      <c r="E237" s="34">
        <v>44926700</v>
      </c>
      <c r="F237" s="35">
        <v>14076131</v>
      </c>
      <c r="G237" s="36">
        <f t="shared" si="24"/>
        <v>0.3133132636049387</v>
      </c>
      <c r="H237" s="36">
        <f t="shared" si="25"/>
        <v>0.3133132636049387</v>
      </c>
      <c r="I237" s="34">
        <v>0</v>
      </c>
      <c r="J237" s="35">
        <v>30850569</v>
      </c>
      <c r="K237" s="37">
        <f t="shared" si="26"/>
        <v>0</v>
      </c>
      <c r="L237" s="37">
        <f t="shared" si="27"/>
        <v>0.6866867363950613</v>
      </c>
    </row>
    <row r="238" spans="1:12" ht="12.75">
      <c r="A238" s="31" t="s">
        <v>21</v>
      </c>
      <c r="B238" s="32" t="s">
        <v>417</v>
      </c>
      <c r="C238" s="33" t="s">
        <v>418</v>
      </c>
      <c r="D238" s="34">
        <v>214679913</v>
      </c>
      <c r="E238" s="34">
        <v>254839217</v>
      </c>
      <c r="F238" s="35">
        <v>133932194</v>
      </c>
      <c r="G238" s="36">
        <f t="shared" si="24"/>
        <v>0.6238692392240721</v>
      </c>
      <c r="H238" s="36">
        <f t="shared" si="25"/>
        <v>0.5255556643779831</v>
      </c>
      <c r="I238" s="34">
        <v>0</v>
      </c>
      <c r="J238" s="35">
        <v>120907023</v>
      </c>
      <c r="K238" s="37">
        <f t="shared" si="26"/>
        <v>0</v>
      </c>
      <c r="L238" s="37">
        <f t="shared" si="27"/>
        <v>0.47444433562201693</v>
      </c>
    </row>
    <row r="239" spans="1:12" ht="12.75">
      <c r="A239" s="31" t="s">
        <v>36</v>
      </c>
      <c r="B239" s="32" t="s">
        <v>419</v>
      </c>
      <c r="C239" s="33" t="s">
        <v>420</v>
      </c>
      <c r="D239" s="34">
        <v>3573000</v>
      </c>
      <c r="E239" s="34">
        <v>21302603</v>
      </c>
      <c r="F239" s="35">
        <v>2792223</v>
      </c>
      <c r="G239" s="36">
        <f t="shared" si="24"/>
        <v>0.781478589420655</v>
      </c>
      <c r="H239" s="36">
        <f t="shared" si="25"/>
        <v>0.13107426355361362</v>
      </c>
      <c r="I239" s="34">
        <v>0</v>
      </c>
      <c r="J239" s="35">
        <v>18510380</v>
      </c>
      <c r="K239" s="37">
        <f t="shared" si="26"/>
        <v>0</v>
      </c>
      <c r="L239" s="37">
        <f t="shared" si="27"/>
        <v>0.8689257364463864</v>
      </c>
    </row>
    <row r="240" spans="1:12" ht="16.5">
      <c r="A240" s="38"/>
      <c r="B240" s="39" t="s">
        <v>421</v>
      </c>
      <c r="C240" s="40"/>
      <c r="D240" s="41">
        <f>SUM(D234:D239)</f>
        <v>1353841454</v>
      </c>
      <c r="E240" s="41">
        <f>SUM(E234:E239)</f>
        <v>1486935740</v>
      </c>
      <c r="F240" s="41">
        <f>SUM(F234:F239)</f>
        <v>768006739</v>
      </c>
      <c r="G240" s="42">
        <f t="shared" si="24"/>
        <v>0.5672796742416782</v>
      </c>
      <c r="H240" s="42">
        <f t="shared" si="25"/>
        <v>0.5165029788039125</v>
      </c>
      <c r="I240" s="41">
        <f>SUM(I234:I239)</f>
        <v>0</v>
      </c>
      <c r="J240" s="41">
        <f>SUM(J234:J239)</f>
        <v>718929001</v>
      </c>
      <c r="K240" s="42">
        <f t="shared" si="26"/>
        <v>0</v>
      </c>
      <c r="L240" s="42">
        <f t="shared" si="27"/>
        <v>0.48349702119608745</v>
      </c>
    </row>
    <row r="241" spans="1:12" ht="12.75">
      <c r="A241" s="31" t="s">
        <v>21</v>
      </c>
      <c r="B241" s="32" t="s">
        <v>422</v>
      </c>
      <c r="C241" s="33" t="s">
        <v>423</v>
      </c>
      <c r="D241" s="34">
        <v>34012050</v>
      </c>
      <c r="E241" s="34">
        <v>47882553</v>
      </c>
      <c r="F241" s="35">
        <v>27282509</v>
      </c>
      <c r="G241" s="36">
        <f t="shared" si="24"/>
        <v>0.8021424465740818</v>
      </c>
      <c r="H241" s="36">
        <f t="shared" si="25"/>
        <v>0.569779748377243</v>
      </c>
      <c r="I241" s="34">
        <v>0</v>
      </c>
      <c r="J241" s="35">
        <v>20600044</v>
      </c>
      <c r="K241" s="37">
        <f t="shared" si="26"/>
        <v>0</v>
      </c>
      <c r="L241" s="37">
        <f t="shared" si="27"/>
        <v>0.43022025162275707</v>
      </c>
    </row>
    <row r="242" spans="1:12" ht="12.75">
      <c r="A242" s="31" t="s">
        <v>21</v>
      </c>
      <c r="B242" s="32" t="s">
        <v>424</v>
      </c>
      <c r="C242" s="33" t="s">
        <v>425</v>
      </c>
      <c r="D242" s="34">
        <v>29730000</v>
      </c>
      <c r="E242" s="34">
        <v>29730000</v>
      </c>
      <c r="F242" s="35">
        <v>24639610</v>
      </c>
      <c r="G242" s="36">
        <f t="shared" si="24"/>
        <v>0.8287793474604777</v>
      </c>
      <c r="H242" s="36">
        <f t="shared" si="25"/>
        <v>0.8287793474604777</v>
      </c>
      <c r="I242" s="34">
        <v>0</v>
      </c>
      <c r="J242" s="35">
        <v>5090390</v>
      </c>
      <c r="K242" s="37">
        <f t="shared" si="26"/>
        <v>0</v>
      </c>
      <c r="L242" s="37">
        <f t="shared" si="27"/>
        <v>0.17122065253952237</v>
      </c>
    </row>
    <row r="243" spans="1:12" ht="12.75">
      <c r="A243" s="31" t="s">
        <v>21</v>
      </c>
      <c r="B243" s="32" t="s">
        <v>426</v>
      </c>
      <c r="C243" s="33" t="s">
        <v>427</v>
      </c>
      <c r="D243" s="34">
        <v>140265947</v>
      </c>
      <c r="E243" s="34">
        <v>51180000</v>
      </c>
      <c r="F243" s="35">
        <v>481053603</v>
      </c>
      <c r="G243" s="36">
        <f t="shared" si="24"/>
        <v>3.4295822563405216</v>
      </c>
      <c r="H243" s="36">
        <f t="shared" si="25"/>
        <v>9.399249765533412</v>
      </c>
      <c r="I243" s="34">
        <v>-429873603</v>
      </c>
      <c r="J243" s="35">
        <v>0</v>
      </c>
      <c r="K243" s="37">
        <f t="shared" si="26"/>
        <v>-8.399249765533412</v>
      </c>
      <c r="L243" s="37">
        <f t="shared" si="27"/>
        <v>0</v>
      </c>
    </row>
    <row r="244" spans="1:12" ht="12.75">
      <c r="A244" s="31" t="s">
        <v>21</v>
      </c>
      <c r="B244" s="32" t="s">
        <v>428</v>
      </c>
      <c r="C244" s="33" t="s">
        <v>429</v>
      </c>
      <c r="D244" s="34">
        <v>55133000</v>
      </c>
      <c r="E244" s="34">
        <v>55133000</v>
      </c>
      <c r="F244" s="35">
        <v>24536102</v>
      </c>
      <c r="G244" s="36">
        <f t="shared" si="24"/>
        <v>0.44503477046415035</v>
      </c>
      <c r="H244" s="36">
        <f t="shared" si="25"/>
        <v>0.44503477046415035</v>
      </c>
      <c r="I244" s="34">
        <v>0</v>
      </c>
      <c r="J244" s="35">
        <v>30596898</v>
      </c>
      <c r="K244" s="37">
        <f t="shared" si="26"/>
        <v>0</v>
      </c>
      <c r="L244" s="37">
        <f t="shared" si="27"/>
        <v>0.5549652295358497</v>
      </c>
    </row>
    <row r="245" spans="1:12" ht="12.75">
      <c r="A245" s="31" t="s">
        <v>21</v>
      </c>
      <c r="B245" s="32" t="s">
        <v>430</v>
      </c>
      <c r="C245" s="33" t="s">
        <v>431</v>
      </c>
      <c r="D245" s="34">
        <v>66186852</v>
      </c>
      <c r="E245" s="34">
        <v>54588992</v>
      </c>
      <c r="F245" s="35">
        <v>24562395</v>
      </c>
      <c r="G245" s="36">
        <f t="shared" si="24"/>
        <v>0.3711068627346108</v>
      </c>
      <c r="H245" s="36">
        <f t="shared" si="25"/>
        <v>0.4499514297681115</v>
      </c>
      <c r="I245" s="34">
        <v>0</v>
      </c>
      <c r="J245" s="35">
        <v>30026597</v>
      </c>
      <c r="K245" s="37">
        <f t="shared" si="26"/>
        <v>0</v>
      </c>
      <c r="L245" s="37">
        <f t="shared" si="27"/>
        <v>0.5500485702318885</v>
      </c>
    </row>
    <row r="246" spans="1:12" ht="12.75">
      <c r="A246" s="31" t="s">
        <v>36</v>
      </c>
      <c r="B246" s="32" t="s">
        <v>432</v>
      </c>
      <c r="C246" s="33" t="s">
        <v>433</v>
      </c>
      <c r="D246" s="34">
        <v>307729846</v>
      </c>
      <c r="E246" s="34">
        <v>302069846</v>
      </c>
      <c r="F246" s="35">
        <v>190674507</v>
      </c>
      <c r="G246" s="36">
        <f t="shared" si="24"/>
        <v>0.6196165548401178</v>
      </c>
      <c r="H246" s="36">
        <f t="shared" si="25"/>
        <v>0.63122655082891</v>
      </c>
      <c r="I246" s="34">
        <v>0</v>
      </c>
      <c r="J246" s="35">
        <v>111395339</v>
      </c>
      <c r="K246" s="37">
        <f t="shared" si="26"/>
        <v>0</v>
      </c>
      <c r="L246" s="37">
        <f t="shared" si="27"/>
        <v>0.36877344917109006</v>
      </c>
    </row>
    <row r="247" spans="1:12" ht="16.5">
      <c r="A247" s="38"/>
      <c r="B247" s="39" t="s">
        <v>434</v>
      </c>
      <c r="C247" s="40"/>
      <c r="D247" s="41">
        <f>SUM(D241:D246)</f>
        <v>633057695</v>
      </c>
      <c r="E247" s="41">
        <f>SUM(E241:E246)</f>
        <v>540584391</v>
      </c>
      <c r="F247" s="41">
        <f>SUM(F241:F246)</f>
        <v>772748726</v>
      </c>
      <c r="G247" s="42">
        <f t="shared" si="24"/>
        <v>1.2206608214437706</v>
      </c>
      <c r="H247" s="42">
        <f t="shared" si="25"/>
        <v>1.4294691797714152</v>
      </c>
      <c r="I247" s="41">
        <f>SUM(I241:I246)</f>
        <v>-429873603</v>
      </c>
      <c r="J247" s="41">
        <f>SUM(J241:J246)</f>
        <v>197709268</v>
      </c>
      <c r="K247" s="42">
        <f t="shared" si="26"/>
        <v>-0.7952016561277294</v>
      </c>
      <c r="L247" s="42">
        <f t="shared" si="27"/>
        <v>0.3657324763563142</v>
      </c>
    </row>
    <row r="248" spans="1:12" ht="12.75">
      <c r="A248" s="31" t="s">
        <v>21</v>
      </c>
      <c r="B248" s="32" t="s">
        <v>435</v>
      </c>
      <c r="C248" s="33" t="s">
        <v>436</v>
      </c>
      <c r="D248" s="34">
        <v>37405000</v>
      </c>
      <c r="E248" s="34">
        <v>66081653</v>
      </c>
      <c r="F248" s="35">
        <v>31093785</v>
      </c>
      <c r="G248" s="36">
        <f t="shared" si="24"/>
        <v>0.8312734928485497</v>
      </c>
      <c r="H248" s="36">
        <f t="shared" si="25"/>
        <v>0.4705358233093836</v>
      </c>
      <c r="I248" s="34">
        <v>0</v>
      </c>
      <c r="J248" s="35">
        <v>34987868</v>
      </c>
      <c r="K248" s="37">
        <f t="shared" si="26"/>
        <v>0</v>
      </c>
      <c r="L248" s="37">
        <f t="shared" si="27"/>
        <v>0.5294641766906164</v>
      </c>
    </row>
    <row r="249" spans="1:12" ht="12.75">
      <c r="A249" s="31" t="s">
        <v>21</v>
      </c>
      <c r="B249" s="32" t="s">
        <v>437</v>
      </c>
      <c r="C249" s="33" t="s">
        <v>438</v>
      </c>
      <c r="D249" s="34">
        <v>15897000</v>
      </c>
      <c r="E249" s="34">
        <v>15897000</v>
      </c>
      <c r="F249" s="35">
        <v>1639503</v>
      </c>
      <c r="G249" s="36">
        <f t="shared" si="24"/>
        <v>0.10313285525570863</v>
      </c>
      <c r="H249" s="36">
        <f t="shared" si="25"/>
        <v>0.10313285525570863</v>
      </c>
      <c r="I249" s="34">
        <v>0</v>
      </c>
      <c r="J249" s="35">
        <v>14257497</v>
      </c>
      <c r="K249" s="37">
        <f t="shared" si="26"/>
        <v>0</v>
      </c>
      <c r="L249" s="37">
        <f t="shared" si="27"/>
        <v>0.8968671447442914</v>
      </c>
    </row>
    <row r="250" spans="1:12" ht="12.75">
      <c r="A250" s="31" t="s">
        <v>21</v>
      </c>
      <c r="B250" s="32" t="s">
        <v>439</v>
      </c>
      <c r="C250" s="33" t="s">
        <v>440</v>
      </c>
      <c r="D250" s="34">
        <v>74286700</v>
      </c>
      <c r="E250" s="34">
        <v>80286700</v>
      </c>
      <c r="F250" s="35">
        <v>53526929</v>
      </c>
      <c r="G250" s="36">
        <f t="shared" si="24"/>
        <v>0.720545252380305</v>
      </c>
      <c r="H250" s="36">
        <f t="shared" si="25"/>
        <v>0.6666973359223881</v>
      </c>
      <c r="I250" s="34">
        <v>0</v>
      </c>
      <c r="J250" s="35">
        <v>26759771</v>
      </c>
      <c r="K250" s="37">
        <f t="shared" si="26"/>
        <v>0</v>
      </c>
      <c r="L250" s="37">
        <f t="shared" si="27"/>
        <v>0.33330266407761183</v>
      </c>
    </row>
    <row r="251" spans="1:12" ht="12.75">
      <c r="A251" s="31" t="s">
        <v>21</v>
      </c>
      <c r="B251" s="32" t="s">
        <v>441</v>
      </c>
      <c r="C251" s="33" t="s">
        <v>442</v>
      </c>
      <c r="D251" s="34">
        <v>25126216</v>
      </c>
      <c r="E251" s="34">
        <v>25126216</v>
      </c>
      <c r="F251" s="35">
        <v>26031604</v>
      </c>
      <c r="G251" s="36">
        <f t="shared" si="24"/>
        <v>1.0360335993290832</v>
      </c>
      <c r="H251" s="36">
        <f t="shared" si="25"/>
        <v>1.0360335993290832</v>
      </c>
      <c r="I251" s="34">
        <v>-905388</v>
      </c>
      <c r="J251" s="35">
        <v>0</v>
      </c>
      <c r="K251" s="37">
        <f t="shared" si="26"/>
        <v>-0.03603359932908322</v>
      </c>
      <c r="L251" s="37">
        <f t="shared" si="27"/>
        <v>0</v>
      </c>
    </row>
    <row r="252" spans="1:12" ht="12.75">
      <c r="A252" s="31" t="s">
        <v>21</v>
      </c>
      <c r="B252" s="32" t="s">
        <v>443</v>
      </c>
      <c r="C252" s="33" t="s">
        <v>444</v>
      </c>
      <c r="D252" s="34">
        <v>58010000</v>
      </c>
      <c r="E252" s="34">
        <v>49110853</v>
      </c>
      <c r="F252" s="35">
        <v>29605927</v>
      </c>
      <c r="G252" s="36">
        <f t="shared" si="24"/>
        <v>0.5103590243061541</v>
      </c>
      <c r="H252" s="36">
        <f t="shared" si="25"/>
        <v>0.6028387859604067</v>
      </c>
      <c r="I252" s="34">
        <v>0</v>
      </c>
      <c r="J252" s="35">
        <v>19504926</v>
      </c>
      <c r="K252" s="37">
        <f t="shared" si="26"/>
        <v>0</v>
      </c>
      <c r="L252" s="37">
        <f t="shared" si="27"/>
        <v>0.39716121403959326</v>
      </c>
    </row>
    <row r="253" spans="1:12" ht="12.75">
      <c r="A253" s="31" t="s">
        <v>36</v>
      </c>
      <c r="B253" s="32" t="s">
        <v>445</v>
      </c>
      <c r="C253" s="33" t="s">
        <v>446</v>
      </c>
      <c r="D253" s="34">
        <v>396024650</v>
      </c>
      <c r="E253" s="34">
        <v>441885000</v>
      </c>
      <c r="F253" s="35">
        <v>159801486</v>
      </c>
      <c r="G253" s="36">
        <f t="shared" si="24"/>
        <v>0.40351398833380697</v>
      </c>
      <c r="H253" s="36">
        <f t="shared" si="25"/>
        <v>0.3616359143215995</v>
      </c>
      <c r="I253" s="34">
        <v>0</v>
      </c>
      <c r="J253" s="35">
        <v>282083514</v>
      </c>
      <c r="K253" s="37">
        <f t="shared" si="26"/>
        <v>0</v>
      </c>
      <c r="L253" s="37">
        <f t="shared" si="27"/>
        <v>0.6383640856784005</v>
      </c>
    </row>
    <row r="254" spans="1:12" ht="16.5">
      <c r="A254" s="38"/>
      <c r="B254" s="39" t="s">
        <v>447</v>
      </c>
      <c r="C254" s="40"/>
      <c r="D254" s="41">
        <f>SUM(D248:D253)</f>
        <v>606749566</v>
      </c>
      <c r="E254" s="41">
        <f>SUM(E248:E253)</f>
        <v>678387422</v>
      </c>
      <c r="F254" s="41">
        <f>SUM(F248:F253)</f>
        <v>301699234</v>
      </c>
      <c r="G254" s="42">
        <f t="shared" si="24"/>
        <v>0.4972384833976132</v>
      </c>
      <c r="H254" s="42">
        <f t="shared" si="25"/>
        <v>0.4447299938293962</v>
      </c>
      <c r="I254" s="41">
        <f>SUM(I248:I253)</f>
        <v>-905388</v>
      </c>
      <c r="J254" s="41">
        <f>SUM(J248:J253)</f>
        <v>377593576</v>
      </c>
      <c r="K254" s="42">
        <f t="shared" si="26"/>
        <v>-0.0013346179051061475</v>
      </c>
      <c r="L254" s="42">
        <f t="shared" si="27"/>
        <v>0.55660462407571</v>
      </c>
    </row>
    <row r="255" spans="1:12" ht="12.75">
      <c r="A255" s="31" t="s">
        <v>21</v>
      </c>
      <c r="B255" s="32" t="s">
        <v>448</v>
      </c>
      <c r="C255" s="33" t="s">
        <v>449</v>
      </c>
      <c r="D255" s="34">
        <v>213746949</v>
      </c>
      <c r="E255" s="34">
        <v>204257530</v>
      </c>
      <c r="F255" s="35">
        <v>93014051</v>
      </c>
      <c r="G255" s="36">
        <f t="shared" si="24"/>
        <v>0.4351596663024182</v>
      </c>
      <c r="H255" s="36">
        <f t="shared" si="25"/>
        <v>0.4553763623793943</v>
      </c>
      <c r="I255" s="34">
        <v>0</v>
      </c>
      <c r="J255" s="35">
        <v>111243479</v>
      </c>
      <c r="K255" s="37">
        <f t="shared" si="26"/>
        <v>0</v>
      </c>
      <c r="L255" s="37">
        <f t="shared" si="27"/>
        <v>0.5446236376206057</v>
      </c>
    </row>
    <row r="256" spans="1:12" ht="12.75">
      <c r="A256" s="31" t="s">
        <v>21</v>
      </c>
      <c r="B256" s="32" t="s">
        <v>450</v>
      </c>
      <c r="C256" s="33" t="s">
        <v>451</v>
      </c>
      <c r="D256" s="34">
        <v>48419480</v>
      </c>
      <c r="E256" s="34">
        <v>66761416</v>
      </c>
      <c r="F256" s="35">
        <v>41094919</v>
      </c>
      <c r="G256" s="36">
        <f t="shared" si="24"/>
        <v>0.8487269793066757</v>
      </c>
      <c r="H256" s="36">
        <f t="shared" si="25"/>
        <v>0.6155489422213574</v>
      </c>
      <c r="I256" s="34">
        <v>0</v>
      </c>
      <c r="J256" s="35">
        <v>25666497</v>
      </c>
      <c r="K256" s="37">
        <f t="shared" si="26"/>
        <v>0</v>
      </c>
      <c r="L256" s="37">
        <f t="shared" si="27"/>
        <v>0.3844510577786427</v>
      </c>
    </row>
    <row r="257" spans="1:12" ht="12.75">
      <c r="A257" s="31" t="s">
        <v>21</v>
      </c>
      <c r="B257" s="32" t="s">
        <v>452</v>
      </c>
      <c r="C257" s="33" t="s">
        <v>453</v>
      </c>
      <c r="D257" s="34">
        <v>241497885</v>
      </c>
      <c r="E257" s="34">
        <v>243329334</v>
      </c>
      <c r="F257" s="35">
        <v>158667452</v>
      </c>
      <c r="G257" s="36">
        <f t="shared" si="24"/>
        <v>0.657013836787846</v>
      </c>
      <c r="H257" s="36">
        <f t="shared" si="25"/>
        <v>0.652068739069495</v>
      </c>
      <c r="I257" s="34">
        <v>0</v>
      </c>
      <c r="J257" s="35">
        <v>84661882</v>
      </c>
      <c r="K257" s="37">
        <f t="shared" si="26"/>
        <v>0</v>
      </c>
      <c r="L257" s="37">
        <f t="shared" si="27"/>
        <v>0.34793126093050497</v>
      </c>
    </row>
    <row r="258" spans="1:12" ht="12.75">
      <c r="A258" s="31" t="s">
        <v>36</v>
      </c>
      <c r="B258" s="32" t="s">
        <v>454</v>
      </c>
      <c r="C258" s="33" t="s">
        <v>455</v>
      </c>
      <c r="D258" s="34">
        <v>9905000</v>
      </c>
      <c r="E258" s="34">
        <v>7705000</v>
      </c>
      <c r="F258" s="35">
        <v>8138742</v>
      </c>
      <c r="G258" s="36">
        <f t="shared" si="24"/>
        <v>0.8216801615345785</v>
      </c>
      <c r="H258" s="36">
        <f t="shared" si="25"/>
        <v>1.0562935756002596</v>
      </c>
      <c r="I258" s="34">
        <v>-433742</v>
      </c>
      <c r="J258" s="35">
        <v>0</v>
      </c>
      <c r="K258" s="37">
        <f t="shared" si="26"/>
        <v>-0.05629357560025957</v>
      </c>
      <c r="L258" s="37">
        <f t="shared" si="27"/>
        <v>0</v>
      </c>
    </row>
    <row r="259" spans="1:12" ht="16.5">
      <c r="A259" s="38"/>
      <c r="B259" s="39" t="s">
        <v>456</v>
      </c>
      <c r="C259" s="40"/>
      <c r="D259" s="41">
        <f>SUM(D255:D258)</f>
        <v>513569314</v>
      </c>
      <c r="E259" s="41">
        <f>SUM(E255:E258)</f>
        <v>522053280</v>
      </c>
      <c r="F259" s="41">
        <f>SUM(F255:F258)</f>
        <v>300915164</v>
      </c>
      <c r="G259" s="42">
        <f t="shared" si="24"/>
        <v>0.5859290183369483</v>
      </c>
      <c r="H259" s="42">
        <f t="shared" si="25"/>
        <v>0.5764069981516063</v>
      </c>
      <c r="I259" s="41">
        <f>SUM(I255:I258)</f>
        <v>-433742</v>
      </c>
      <c r="J259" s="41">
        <f>SUM(J255:J258)</f>
        <v>221571858</v>
      </c>
      <c r="K259" s="42">
        <f t="shared" si="26"/>
        <v>-0.0008308385688142789</v>
      </c>
      <c r="L259" s="42">
        <f t="shared" si="27"/>
        <v>0.424423840417208</v>
      </c>
    </row>
    <row r="260" spans="1:12" ht="16.5">
      <c r="A260" s="38"/>
      <c r="B260" s="39" t="s">
        <v>457</v>
      </c>
      <c r="C260" s="40"/>
      <c r="D260" s="41">
        <f>SUM(D234:D239,D241:D246,D248:D253,D255:D258)</f>
        <v>3107218029</v>
      </c>
      <c r="E260" s="41">
        <f>SUM(E234:E239,E241:E246,E248:E253,E255:E258)</f>
        <v>3227960833</v>
      </c>
      <c r="F260" s="41">
        <f>SUM(F234:F239,F241:F246,F248:F253,F255:F258)</f>
        <v>2143369863</v>
      </c>
      <c r="G260" s="42">
        <f t="shared" si="24"/>
        <v>0.6898034972105911</v>
      </c>
      <c r="H260" s="42">
        <f t="shared" si="25"/>
        <v>0.6640011988646084</v>
      </c>
      <c r="I260" s="41">
        <f>SUM(I234:I239,I241:I246,I248:I253,I255:I258)</f>
        <v>-431212733</v>
      </c>
      <c r="J260" s="41">
        <f>SUM(J234:J239,J241:J246,J248:J253,J255:J258)</f>
        <v>1515803703</v>
      </c>
      <c r="K260" s="42">
        <f t="shared" si="26"/>
        <v>-0.13358673023279524</v>
      </c>
      <c r="L260" s="42">
        <f t="shared" si="27"/>
        <v>0.4695855313681868</v>
      </c>
    </row>
    <row r="261" spans="1:12" ht="16.5">
      <c r="A261" s="26"/>
      <c r="B261" s="27" t="s">
        <v>13</v>
      </c>
      <c r="C261" s="28"/>
      <c r="D261" s="43"/>
      <c r="E261" s="43"/>
      <c r="F261" s="43"/>
      <c r="G261" s="44"/>
      <c r="H261" s="44"/>
      <c r="I261" s="43"/>
      <c r="J261" s="43"/>
      <c r="K261" s="44"/>
      <c r="L261" s="44"/>
    </row>
    <row r="262" spans="1:12" ht="16.5">
      <c r="A262" s="30"/>
      <c r="B262" s="27" t="s">
        <v>458</v>
      </c>
      <c r="C262" s="28"/>
      <c r="D262" s="43"/>
      <c r="E262" s="43"/>
      <c r="F262" s="43"/>
      <c r="G262" s="44"/>
      <c r="H262" s="44"/>
      <c r="I262" s="43"/>
      <c r="J262" s="43"/>
      <c r="K262" s="44"/>
      <c r="L262" s="44"/>
    </row>
    <row r="263" spans="1:12" ht="12.75">
      <c r="A263" s="31" t="s">
        <v>21</v>
      </c>
      <c r="B263" s="32" t="s">
        <v>459</v>
      </c>
      <c r="C263" s="33" t="s">
        <v>460</v>
      </c>
      <c r="D263" s="34">
        <v>114264001</v>
      </c>
      <c r="E263" s="34">
        <v>114390174</v>
      </c>
      <c r="F263" s="35">
        <v>105273548</v>
      </c>
      <c r="G263" s="36">
        <f aca="true" t="shared" si="28" ref="G263:G299">IF($D263=0,0,$F263/$D263)</f>
        <v>0.9213185874700817</v>
      </c>
      <c r="H263" s="36">
        <f aca="true" t="shared" si="29" ref="H263:H299">IF($E263=0,0,$F263/$E263)</f>
        <v>0.9203023679289097</v>
      </c>
      <c r="I263" s="34">
        <v>0</v>
      </c>
      <c r="J263" s="35">
        <v>9116626</v>
      </c>
      <c r="K263" s="37">
        <f aca="true" t="shared" si="30" ref="K263:K299">IF($E263=0,0,$I263/$E263)</f>
        <v>0</v>
      </c>
      <c r="L263" s="37">
        <f aca="true" t="shared" si="31" ref="L263:L299">IF($E263=0,0,$J263/$E263)</f>
        <v>0.0796976320710903</v>
      </c>
    </row>
    <row r="264" spans="1:12" ht="12.75">
      <c r="A264" s="31" t="s">
        <v>21</v>
      </c>
      <c r="B264" s="32" t="s">
        <v>461</v>
      </c>
      <c r="C264" s="33" t="s">
        <v>462</v>
      </c>
      <c r="D264" s="34">
        <v>95256152</v>
      </c>
      <c r="E264" s="34">
        <v>90979944</v>
      </c>
      <c r="F264" s="35">
        <v>100019883</v>
      </c>
      <c r="G264" s="36">
        <f t="shared" si="28"/>
        <v>1.0500096938620824</v>
      </c>
      <c r="H264" s="36">
        <f t="shared" si="29"/>
        <v>1.099361887934334</v>
      </c>
      <c r="I264" s="34">
        <v>-9039939</v>
      </c>
      <c r="J264" s="35">
        <v>0</v>
      </c>
      <c r="K264" s="37">
        <f t="shared" si="30"/>
        <v>-0.09936188793433419</v>
      </c>
      <c r="L264" s="37">
        <f t="shared" si="31"/>
        <v>0</v>
      </c>
    </row>
    <row r="265" spans="1:12" ht="12.75">
      <c r="A265" s="31" t="s">
        <v>21</v>
      </c>
      <c r="B265" s="32" t="s">
        <v>463</v>
      </c>
      <c r="C265" s="33" t="s">
        <v>464</v>
      </c>
      <c r="D265" s="34">
        <v>208307099</v>
      </c>
      <c r="E265" s="34">
        <v>105013650</v>
      </c>
      <c r="F265" s="35">
        <v>44569879</v>
      </c>
      <c r="G265" s="36">
        <f t="shared" si="28"/>
        <v>0.21396236236768867</v>
      </c>
      <c r="H265" s="36">
        <f t="shared" si="29"/>
        <v>0.4244198635129814</v>
      </c>
      <c r="I265" s="34">
        <v>0</v>
      </c>
      <c r="J265" s="35">
        <v>60443771</v>
      </c>
      <c r="K265" s="37">
        <f t="shared" si="30"/>
        <v>0</v>
      </c>
      <c r="L265" s="37">
        <f t="shared" si="31"/>
        <v>0.5755801364870186</v>
      </c>
    </row>
    <row r="266" spans="1:12" ht="12.75">
      <c r="A266" s="31" t="s">
        <v>36</v>
      </c>
      <c r="B266" s="32" t="s">
        <v>465</v>
      </c>
      <c r="C266" s="33" t="s">
        <v>466</v>
      </c>
      <c r="D266" s="34">
        <v>946000</v>
      </c>
      <c r="E266" s="34">
        <v>1216000</v>
      </c>
      <c r="F266" s="35">
        <v>1452126</v>
      </c>
      <c r="G266" s="36">
        <f t="shared" si="28"/>
        <v>1.5350169133192388</v>
      </c>
      <c r="H266" s="36">
        <f t="shared" si="29"/>
        <v>1.1941825657894738</v>
      </c>
      <c r="I266" s="34">
        <v>-236126</v>
      </c>
      <c r="J266" s="35">
        <v>0</v>
      </c>
      <c r="K266" s="37">
        <f t="shared" si="30"/>
        <v>-0.19418256578947368</v>
      </c>
      <c r="L266" s="37">
        <f t="shared" si="31"/>
        <v>0</v>
      </c>
    </row>
    <row r="267" spans="1:12" ht="16.5">
      <c r="A267" s="38"/>
      <c r="B267" s="39" t="s">
        <v>467</v>
      </c>
      <c r="C267" s="40"/>
      <c r="D267" s="41">
        <f>SUM(D263:D266)</f>
        <v>418773252</v>
      </c>
      <c r="E267" s="41">
        <f>SUM(E263:E266)</f>
        <v>311599768</v>
      </c>
      <c r="F267" s="41">
        <f>SUM(F263:F266)</f>
        <v>251315436</v>
      </c>
      <c r="G267" s="42">
        <f t="shared" si="28"/>
        <v>0.6001229419495016</v>
      </c>
      <c r="H267" s="42">
        <f t="shared" si="29"/>
        <v>0.806532808458317</v>
      </c>
      <c r="I267" s="41">
        <f>SUM(I263:I266)</f>
        <v>-9276065</v>
      </c>
      <c r="J267" s="41">
        <f>SUM(J263:J266)</f>
        <v>69560397</v>
      </c>
      <c r="K267" s="42">
        <f t="shared" si="30"/>
        <v>-0.029769165296682762</v>
      </c>
      <c r="L267" s="42">
        <f t="shared" si="31"/>
        <v>0.22323635683836582</v>
      </c>
    </row>
    <row r="268" spans="1:12" ht="12.75">
      <c r="A268" s="31" t="s">
        <v>21</v>
      </c>
      <c r="B268" s="32" t="s">
        <v>468</v>
      </c>
      <c r="C268" s="33" t="s">
        <v>469</v>
      </c>
      <c r="D268" s="34">
        <v>21947600</v>
      </c>
      <c r="E268" s="34">
        <v>37144600</v>
      </c>
      <c r="F268" s="35">
        <v>27118112</v>
      </c>
      <c r="G268" s="36">
        <f t="shared" si="28"/>
        <v>1.2355843919152891</v>
      </c>
      <c r="H268" s="36">
        <f t="shared" si="29"/>
        <v>0.7300687583121099</v>
      </c>
      <c r="I268" s="34">
        <v>0</v>
      </c>
      <c r="J268" s="35">
        <v>10026488</v>
      </c>
      <c r="K268" s="37">
        <f t="shared" si="30"/>
        <v>0</v>
      </c>
      <c r="L268" s="37">
        <f t="shared" si="31"/>
        <v>0.26993124168789</v>
      </c>
    </row>
    <row r="269" spans="1:12" ht="12.75">
      <c r="A269" s="31" t="s">
        <v>21</v>
      </c>
      <c r="B269" s="32" t="s">
        <v>470</v>
      </c>
      <c r="C269" s="33" t="s">
        <v>471</v>
      </c>
      <c r="D269" s="34">
        <v>24774000</v>
      </c>
      <c r="E269" s="34">
        <v>44421000</v>
      </c>
      <c r="F269" s="35">
        <v>22098737</v>
      </c>
      <c r="G269" s="36">
        <f t="shared" si="28"/>
        <v>0.892013280051667</v>
      </c>
      <c r="H269" s="36">
        <f t="shared" si="29"/>
        <v>0.4974840053128025</v>
      </c>
      <c r="I269" s="34">
        <v>0</v>
      </c>
      <c r="J269" s="35">
        <v>22322263</v>
      </c>
      <c r="K269" s="37">
        <f t="shared" si="30"/>
        <v>0</v>
      </c>
      <c r="L269" s="37">
        <f t="shared" si="31"/>
        <v>0.5025159946871975</v>
      </c>
    </row>
    <row r="270" spans="1:12" ht="12.75">
      <c r="A270" s="31" t="s">
        <v>21</v>
      </c>
      <c r="B270" s="32" t="s">
        <v>472</v>
      </c>
      <c r="C270" s="33" t="s">
        <v>473</v>
      </c>
      <c r="D270" s="34">
        <v>11601000</v>
      </c>
      <c r="E270" s="34">
        <v>25672000</v>
      </c>
      <c r="F270" s="35">
        <v>19969731</v>
      </c>
      <c r="G270" s="36">
        <f t="shared" si="28"/>
        <v>1.7213801396431343</v>
      </c>
      <c r="H270" s="36">
        <f t="shared" si="29"/>
        <v>0.7778798301651605</v>
      </c>
      <c r="I270" s="34">
        <v>0</v>
      </c>
      <c r="J270" s="35">
        <v>5702269</v>
      </c>
      <c r="K270" s="37">
        <f t="shared" si="30"/>
        <v>0</v>
      </c>
      <c r="L270" s="37">
        <f t="shared" si="31"/>
        <v>0.2221201698348395</v>
      </c>
    </row>
    <row r="271" spans="1:12" ht="12.75">
      <c r="A271" s="31" t="s">
        <v>21</v>
      </c>
      <c r="B271" s="32" t="s">
        <v>474</v>
      </c>
      <c r="C271" s="33" t="s">
        <v>475</v>
      </c>
      <c r="D271" s="34">
        <v>75577482</v>
      </c>
      <c r="E271" s="34">
        <v>99326816</v>
      </c>
      <c r="F271" s="35">
        <v>93861313</v>
      </c>
      <c r="G271" s="36">
        <f t="shared" si="28"/>
        <v>1.2419216745008785</v>
      </c>
      <c r="H271" s="36">
        <f t="shared" si="29"/>
        <v>0.9449745474575567</v>
      </c>
      <c r="I271" s="34">
        <v>0</v>
      </c>
      <c r="J271" s="35">
        <v>5465503</v>
      </c>
      <c r="K271" s="37">
        <f t="shared" si="30"/>
        <v>0</v>
      </c>
      <c r="L271" s="37">
        <f t="shared" si="31"/>
        <v>0.05502545254244332</v>
      </c>
    </row>
    <row r="272" spans="1:12" ht="12.75">
      <c r="A272" s="31" t="s">
        <v>21</v>
      </c>
      <c r="B272" s="32" t="s">
        <v>476</v>
      </c>
      <c r="C272" s="33" t="s">
        <v>477</v>
      </c>
      <c r="D272" s="34">
        <v>8145000</v>
      </c>
      <c r="E272" s="34">
        <v>21145000</v>
      </c>
      <c r="F272" s="35">
        <v>20431662</v>
      </c>
      <c r="G272" s="36">
        <f t="shared" si="28"/>
        <v>2.508491344383057</v>
      </c>
      <c r="H272" s="36">
        <f t="shared" si="29"/>
        <v>0.9662644596831402</v>
      </c>
      <c r="I272" s="34">
        <v>0</v>
      </c>
      <c r="J272" s="35">
        <v>713338</v>
      </c>
      <c r="K272" s="37">
        <f t="shared" si="30"/>
        <v>0</v>
      </c>
      <c r="L272" s="37">
        <f t="shared" si="31"/>
        <v>0.033735540316859776</v>
      </c>
    </row>
    <row r="273" spans="1:12" ht="12.75">
      <c r="A273" s="31" t="s">
        <v>21</v>
      </c>
      <c r="B273" s="32" t="s">
        <v>478</v>
      </c>
      <c r="C273" s="33" t="s">
        <v>479</v>
      </c>
      <c r="D273" s="34">
        <v>22425000</v>
      </c>
      <c r="E273" s="34">
        <v>26589000</v>
      </c>
      <c r="F273" s="35">
        <v>16353353</v>
      </c>
      <c r="G273" s="36">
        <f t="shared" si="28"/>
        <v>0.7292465105908584</v>
      </c>
      <c r="H273" s="36">
        <f t="shared" si="29"/>
        <v>0.6150420474632367</v>
      </c>
      <c r="I273" s="34">
        <v>0</v>
      </c>
      <c r="J273" s="35">
        <v>10235647</v>
      </c>
      <c r="K273" s="37">
        <f t="shared" si="30"/>
        <v>0</v>
      </c>
      <c r="L273" s="37">
        <f t="shared" si="31"/>
        <v>0.38495795253676335</v>
      </c>
    </row>
    <row r="274" spans="1:12" ht="12.75">
      <c r="A274" s="31" t="s">
        <v>36</v>
      </c>
      <c r="B274" s="32" t="s">
        <v>480</v>
      </c>
      <c r="C274" s="33" t="s">
        <v>481</v>
      </c>
      <c r="D274" s="34">
        <v>110000</v>
      </c>
      <c r="E274" s="34">
        <v>536000</v>
      </c>
      <c r="F274" s="35">
        <v>116435</v>
      </c>
      <c r="G274" s="36">
        <f t="shared" si="28"/>
        <v>1.0585</v>
      </c>
      <c r="H274" s="36">
        <f t="shared" si="29"/>
        <v>0.2172294776119403</v>
      </c>
      <c r="I274" s="34">
        <v>0</v>
      </c>
      <c r="J274" s="35">
        <v>419565</v>
      </c>
      <c r="K274" s="37">
        <f t="shared" si="30"/>
        <v>0</v>
      </c>
      <c r="L274" s="37">
        <f t="shared" si="31"/>
        <v>0.7827705223880597</v>
      </c>
    </row>
    <row r="275" spans="1:12" ht="16.5">
      <c r="A275" s="38"/>
      <c r="B275" s="39" t="s">
        <v>482</v>
      </c>
      <c r="C275" s="40"/>
      <c r="D275" s="41">
        <f>SUM(D268:D274)</f>
        <v>164580082</v>
      </c>
      <c r="E275" s="41">
        <f>SUM(E268:E274)</f>
        <v>254834416</v>
      </c>
      <c r="F275" s="41">
        <f>SUM(F268:F274)</f>
        <v>199949343</v>
      </c>
      <c r="G275" s="42">
        <f t="shared" si="28"/>
        <v>1.2149060844434383</v>
      </c>
      <c r="H275" s="42">
        <f t="shared" si="29"/>
        <v>0.7846245657807853</v>
      </c>
      <c r="I275" s="41">
        <f>SUM(I268:I274)</f>
        <v>0</v>
      </c>
      <c r="J275" s="41">
        <f>SUM(J268:J274)</f>
        <v>54885073</v>
      </c>
      <c r="K275" s="42">
        <f t="shared" si="30"/>
        <v>0</v>
      </c>
      <c r="L275" s="42">
        <f t="shared" si="31"/>
        <v>0.21537543421921473</v>
      </c>
    </row>
    <row r="276" spans="1:12" ht="12.75">
      <c r="A276" s="31" t="s">
        <v>21</v>
      </c>
      <c r="B276" s="32" t="s">
        <v>483</v>
      </c>
      <c r="C276" s="33" t="s">
        <v>484</v>
      </c>
      <c r="D276" s="34">
        <v>15063000</v>
      </c>
      <c r="E276" s="34">
        <v>14063000</v>
      </c>
      <c r="F276" s="35">
        <v>11040021</v>
      </c>
      <c r="G276" s="36">
        <f t="shared" si="28"/>
        <v>0.7329231228838877</v>
      </c>
      <c r="H276" s="36">
        <f t="shared" si="29"/>
        <v>0.7850402474578682</v>
      </c>
      <c r="I276" s="34">
        <v>0</v>
      </c>
      <c r="J276" s="35">
        <v>3022979</v>
      </c>
      <c r="K276" s="37">
        <f t="shared" si="30"/>
        <v>0</v>
      </c>
      <c r="L276" s="37">
        <f t="shared" si="31"/>
        <v>0.21495975254213184</v>
      </c>
    </row>
    <row r="277" spans="1:12" ht="12.75">
      <c r="A277" s="31" t="s">
        <v>21</v>
      </c>
      <c r="B277" s="32" t="s">
        <v>485</v>
      </c>
      <c r="C277" s="33" t="s">
        <v>486</v>
      </c>
      <c r="D277" s="34">
        <v>20781000</v>
      </c>
      <c r="E277" s="34">
        <v>40732092</v>
      </c>
      <c r="F277" s="35">
        <v>24200523</v>
      </c>
      <c r="G277" s="36">
        <f t="shared" si="28"/>
        <v>1.1645504547423127</v>
      </c>
      <c r="H277" s="36">
        <f t="shared" si="29"/>
        <v>0.5941389654133159</v>
      </c>
      <c r="I277" s="34">
        <v>0</v>
      </c>
      <c r="J277" s="35">
        <v>16531569</v>
      </c>
      <c r="K277" s="37">
        <f t="shared" si="30"/>
        <v>0</v>
      </c>
      <c r="L277" s="37">
        <f t="shared" si="31"/>
        <v>0.40586103458668416</v>
      </c>
    </row>
    <row r="278" spans="1:12" ht="12.75">
      <c r="A278" s="31" t="s">
        <v>21</v>
      </c>
      <c r="B278" s="32" t="s">
        <v>487</v>
      </c>
      <c r="C278" s="33" t="s">
        <v>488</v>
      </c>
      <c r="D278" s="34">
        <v>39082000</v>
      </c>
      <c r="E278" s="34">
        <v>39082000</v>
      </c>
      <c r="F278" s="35">
        <v>32107470</v>
      </c>
      <c r="G278" s="36">
        <f t="shared" si="28"/>
        <v>0.8215411186735582</v>
      </c>
      <c r="H278" s="36">
        <f t="shared" si="29"/>
        <v>0.8215411186735582</v>
      </c>
      <c r="I278" s="34">
        <v>0</v>
      </c>
      <c r="J278" s="35">
        <v>6974530</v>
      </c>
      <c r="K278" s="37">
        <f t="shared" si="30"/>
        <v>0</v>
      </c>
      <c r="L278" s="37">
        <f t="shared" si="31"/>
        <v>0.17845888132644183</v>
      </c>
    </row>
    <row r="279" spans="1:12" ht="12.75">
      <c r="A279" s="31" t="s">
        <v>21</v>
      </c>
      <c r="B279" s="32" t="s">
        <v>489</v>
      </c>
      <c r="C279" s="33" t="s">
        <v>490</v>
      </c>
      <c r="D279" s="34">
        <v>0</v>
      </c>
      <c r="E279" s="34">
        <v>0</v>
      </c>
      <c r="F279" s="35">
        <v>14857075</v>
      </c>
      <c r="G279" s="36">
        <f t="shared" si="28"/>
        <v>0</v>
      </c>
      <c r="H279" s="36">
        <f t="shared" si="29"/>
        <v>0</v>
      </c>
      <c r="I279" s="34">
        <v>-14857075</v>
      </c>
      <c r="J279" s="35">
        <v>0</v>
      </c>
      <c r="K279" s="37">
        <f t="shared" si="30"/>
        <v>0</v>
      </c>
      <c r="L279" s="37">
        <f t="shared" si="31"/>
        <v>0</v>
      </c>
    </row>
    <row r="280" spans="1:12" ht="12.75">
      <c r="A280" s="31" t="s">
        <v>21</v>
      </c>
      <c r="B280" s="32" t="s">
        <v>491</v>
      </c>
      <c r="C280" s="33" t="s">
        <v>492</v>
      </c>
      <c r="D280" s="34">
        <v>24027000</v>
      </c>
      <c r="E280" s="34">
        <v>21027000</v>
      </c>
      <c r="F280" s="35">
        <v>18421665</v>
      </c>
      <c r="G280" s="36">
        <f t="shared" si="28"/>
        <v>0.7667068298164564</v>
      </c>
      <c r="H280" s="36">
        <f t="shared" si="29"/>
        <v>0.8760957340562134</v>
      </c>
      <c r="I280" s="34">
        <v>0</v>
      </c>
      <c r="J280" s="35">
        <v>2605335</v>
      </c>
      <c r="K280" s="37">
        <f t="shared" si="30"/>
        <v>0</v>
      </c>
      <c r="L280" s="37">
        <f t="shared" si="31"/>
        <v>0.12390426594378656</v>
      </c>
    </row>
    <row r="281" spans="1:12" ht="12.75">
      <c r="A281" s="31" t="s">
        <v>21</v>
      </c>
      <c r="B281" s="32" t="s">
        <v>493</v>
      </c>
      <c r="C281" s="33" t="s">
        <v>494</v>
      </c>
      <c r="D281" s="34">
        <v>14055000</v>
      </c>
      <c r="E281" s="34">
        <v>14055000</v>
      </c>
      <c r="F281" s="35">
        <v>11746433</v>
      </c>
      <c r="G281" s="36">
        <f t="shared" si="28"/>
        <v>0.8357476342938456</v>
      </c>
      <c r="H281" s="36">
        <f t="shared" si="29"/>
        <v>0.8357476342938456</v>
      </c>
      <c r="I281" s="34">
        <v>0</v>
      </c>
      <c r="J281" s="35">
        <v>2308567</v>
      </c>
      <c r="K281" s="37">
        <f t="shared" si="30"/>
        <v>0</v>
      </c>
      <c r="L281" s="37">
        <f t="shared" si="31"/>
        <v>0.1642523657061544</v>
      </c>
    </row>
    <row r="282" spans="1:12" ht="12.75">
      <c r="A282" s="31" t="s">
        <v>21</v>
      </c>
      <c r="B282" s="32" t="s">
        <v>495</v>
      </c>
      <c r="C282" s="33" t="s">
        <v>496</v>
      </c>
      <c r="D282" s="34">
        <v>25130783</v>
      </c>
      <c r="E282" s="34">
        <v>10121000</v>
      </c>
      <c r="F282" s="35">
        <v>0</v>
      </c>
      <c r="G282" s="36">
        <f t="shared" si="28"/>
        <v>0</v>
      </c>
      <c r="H282" s="36">
        <f t="shared" si="29"/>
        <v>0</v>
      </c>
      <c r="I282" s="34">
        <v>0</v>
      </c>
      <c r="J282" s="35">
        <v>10121000</v>
      </c>
      <c r="K282" s="37">
        <f t="shared" si="30"/>
        <v>0</v>
      </c>
      <c r="L282" s="37">
        <f t="shared" si="31"/>
        <v>1</v>
      </c>
    </row>
    <row r="283" spans="1:12" ht="12.75">
      <c r="A283" s="31" t="s">
        <v>21</v>
      </c>
      <c r="B283" s="32" t="s">
        <v>497</v>
      </c>
      <c r="C283" s="33" t="s">
        <v>498</v>
      </c>
      <c r="D283" s="34">
        <v>87473000</v>
      </c>
      <c r="E283" s="34">
        <v>87473000</v>
      </c>
      <c r="F283" s="35">
        <v>12304710</v>
      </c>
      <c r="G283" s="36">
        <f t="shared" si="28"/>
        <v>0.14066866347330034</v>
      </c>
      <c r="H283" s="36">
        <f t="shared" si="29"/>
        <v>0.14066866347330034</v>
      </c>
      <c r="I283" s="34">
        <v>0</v>
      </c>
      <c r="J283" s="35">
        <v>75168290</v>
      </c>
      <c r="K283" s="37">
        <f t="shared" si="30"/>
        <v>0</v>
      </c>
      <c r="L283" s="37">
        <f t="shared" si="31"/>
        <v>0.8593313365266997</v>
      </c>
    </row>
    <row r="284" spans="1:12" ht="12.75">
      <c r="A284" s="31" t="s">
        <v>36</v>
      </c>
      <c r="B284" s="32" t="s">
        <v>499</v>
      </c>
      <c r="C284" s="33" t="s">
        <v>500</v>
      </c>
      <c r="D284" s="34">
        <v>160750</v>
      </c>
      <c r="E284" s="34">
        <v>160750</v>
      </c>
      <c r="F284" s="35">
        <v>0</v>
      </c>
      <c r="G284" s="36">
        <f t="shared" si="28"/>
        <v>0</v>
      </c>
      <c r="H284" s="36">
        <f t="shared" si="29"/>
        <v>0</v>
      </c>
      <c r="I284" s="34">
        <v>0</v>
      </c>
      <c r="J284" s="35">
        <v>160750</v>
      </c>
      <c r="K284" s="37">
        <f t="shared" si="30"/>
        <v>0</v>
      </c>
      <c r="L284" s="37">
        <f t="shared" si="31"/>
        <v>1</v>
      </c>
    </row>
    <row r="285" spans="1:12" ht="16.5">
      <c r="A285" s="38"/>
      <c r="B285" s="39" t="s">
        <v>501</v>
      </c>
      <c r="C285" s="40"/>
      <c r="D285" s="41">
        <f>SUM(D276:D284)</f>
        <v>225772533</v>
      </c>
      <c r="E285" s="41">
        <f>SUM(E276:E284)</f>
        <v>226713842</v>
      </c>
      <c r="F285" s="41">
        <f>SUM(F276:F284)</f>
        <v>124677897</v>
      </c>
      <c r="G285" s="42">
        <f t="shared" si="28"/>
        <v>0.5522279231371338</v>
      </c>
      <c r="H285" s="42">
        <f t="shared" si="29"/>
        <v>0.549935089538997</v>
      </c>
      <c r="I285" s="41">
        <f>SUM(I276:I284)</f>
        <v>-14857075</v>
      </c>
      <c r="J285" s="41">
        <f>SUM(J276:J284)</f>
        <v>116893020</v>
      </c>
      <c r="K285" s="42">
        <f t="shared" si="30"/>
        <v>-0.06553228011547703</v>
      </c>
      <c r="L285" s="42">
        <f t="shared" si="31"/>
        <v>0.5155971905764801</v>
      </c>
    </row>
    <row r="286" spans="1:12" ht="12.75">
      <c r="A286" s="31" t="s">
        <v>21</v>
      </c>
      <c r="B286" s="32" t="s">
        <v>502</v>
      </c>
      <c r="C286" s="33" t="s">
        <v>503</v>
      </c>
      <c r="D286" s="34">
        <v>36906800</v>
      </c>
      <c r="E286" s="34">
        <v>36906800</v>
      </c>
      <c r="F286" s="35">
        <v>50031076</v>
      </c>
      <c r="G286" s="36">
        <f t="shared" si="28"/>
        <v>1.3556059046029458</v>
      </c>
      <c r="H286" s="36">
        <f t="shared" si="29"/>
        <v>1.3556059046029458</v>
      </c>
      <c r="I286" s="34">
        <v>-13124276</v>
      </c>
      <c r="J286" s="35">
        <v>0</v>
      </c>
      <c r="K286" s="37">
        <f t="shared" si="30"/>
        <v>-0.3556059046029458</v>
      </c>
      <c r="L286" s="37">
        <f t="shared" si="31"/>
        <v>0</v>
      </c>
    </row>
    <row r="287" spans="1:12" ht="12.75">
      <c r="A287" s="31" t="s">
        <v>21</v>
      </c>
      <c r="B287" s="32" t="s">
        <v>504</v>
      </c>
      <c r="C287" s="33" t="s">
        <v>505</v>
      </c>
      <c r="D287" s="34">
        <v>18298000</v>
      </c>
      <c r="E287" s="34">
        <v>19398000</v>
      </c>
      <c r="F287" s="35">
        <v>9939516</v>
      </c>
      <c r="G287" s="36">
        <f t="shared" si="28"/>
        <v>0.5432023171931358</v>
      </c>
      <c r="H287" s="36">
        <f t="shared" si="29"/>
        <v>0.5123990102072379</v>
      </c>
      <c r="I287" s="34">
        <v>0</v>
      </c>
      <c r="J287" s="35">
        <v>9458484</v>
      </c>
      <c r="K287" s="37">
        <f t="shared" si="30"/>
        <v>0</v>
      </c>
      <c r="L287" s="37">
        <f t="shared" si="31"/>
        <v>0.4876009897927621</v>
      </c>
    </row>
    <row r="288" spans="1:12" ht="12.75">
      <c r="A288" s="31" t="s">
        <v>21</v>
      </c>
      <c r="B288" s="32" t="s">
        <v>506</v>
      </c>
      <c r="C288" s="33" t="s">
        <v>507</v>
      </c>
      <c r="D288" s="34">
        <v>39155000</v>
      </c>
      <c r="E288" s="34">
        <v>24352000</v>
      </c>
      <c r="F288" s="35">
        <v>11052337</v>
      </c>
      <c r="G288" s="36">
        <f t="shared" si="28"/>
        <v>0.282271408504661</v>
      </c>
      <c r="H288" s="36">
        <f t="shared" si="29"/>
        <v>0.45385746550591327</v>
      </c>
      <c r="I288" s="34">
        <v>0</v>
      </c>
      <c r="J288" s="35">
        <v>13299663</v>
      </c>
      <c r="K288" s="37">
        <f t="shared" si="30"/>
        <v>0</v>
      </c>
      <c r="L288" s="37">
        <f t="shared" si="31"/>
        <v>0.5461425344940867</v>
      </c>
    </row>
    <row r="289" spans="1:12" ht="12.75">
      <c r="A289" s="31" t="s">
        <v>21</v>
      </c>
      <c r="B289" s="32" t="s">
        <v>508</v>
      </c>
      <c r="C289" s="33" t="s">
        <v>509</v>
      </c>
      <c r="D289" s="34">
        <v>13864000</v>
      </c>
      <c r="E289" s="34">
        <v>4604600</v>
      </c>
      <c r="F289" s="35">
        <v>14762588</v>
      </c>
      <c r="G289" s="36">
        <f t="shared" si="28"/>
        <v>1.0648144835545297</v>
      </c>
      <c r="H289" s="36">
        <f t="shared" si="29"/>
        <v>3.2060522086609042</v>
      </c>
      <c r="I289" s="34">
        <v>-10157988</v>
      </c>
      <c r="J289" s="35">
        <v>0</v>
      </c>
      <c r="K289" s="37">
        <f t="shared" si="30"/>
        <v>-2.2060522086609042</v>
      </c>
      <c r="L289" s="37">
        <f t="shared" si="31"/>
        <v>0</v>
      </c>
    </row>
    <row r="290" spans="1:12" ht="12.75">
      <c r="A290" s="31" t="s">
        <v>21</v>
      </c>
      <c r="B290" s="32" t="s">
        <v>510</v>
      </c>
      <c r="C290" s="33" t="s">
        <v>511</v>
      </c>
      <c r="D290" s="34">
        <v>91816543</v>
      </c>
      <c r="E290" s="34">
        <v>91816543</v>
      </c>
      <c r="F290" s="35">
        <v>43951871</v>
      </c>
      <c r="G290" s="36">
        <f t="shared" si="28"/>
        <v>0.4786922875107594</v>
      </c>
      <c r="H290" s="36">
        <f t="shared" si="29"/>
        <v>0.4786922875107594</v>
      </c>
      <c r="I290" s="34">
        <v>0</v>
      </c>
      <c r="J290" s="35">
        <v>47864672</v>
      </c>
      <c r="K290" s="37">
        <f t="shared" si="30"/>
        <v>0</v>
      </c>
      <c r="L290" s="37">
        <f t="shared" si="31"/>
        <v>0.5213077124892407</v>
      </c>
    </row>
    <row r="291" spans="1:12" ht="12.75">
      <c r="A291" s="31" t="s">
        <v>36</v>
      </c>
      <c r="B291" s="32" t="s">
        <v>512</v>
      </c>
      <c r="C291" s="33" t="s">
        <v>513</v>
      </c>
      <c r="D291" s="34">
        <v>1530000</v>
      </c>
      <c r="E291" s="34">
        <v>740000</v>
      </c>
      <c r="F291" s="35">
        <v>2700</v>
      </c>
      <c r="G291" s="36">
        <f t="shared" si="28"/>
        <v>0.0017647058823529412</v>
      </c>
      <c r="H291" s="36">
        <f t="shared" si="29"/>
        <v>0.0036486486486486487</v>
      </c>
      <c r="I291" s="34">
        <v>0</v>
      </c>
      <c r="J291" s="35">
        <v>737300</v>
      </c>
      <c r="K291" s="37">
        <f t="shared" si="30"/>
        <v>0</v>
      </c>
      <c r="L291" s="37">
        <f t="shared" si="31"/>
        <v>0.9963513513513513</v>
      </c>
    </row>
    <row r="292" spans="1:12" ht="16.5">
      <c r="A292" s="38"/>
      <c r="B292" s="39" t="s">
        <v>514</v>
      </c>
      <c r="C292" s="40"/>
      <c r="D292" s="41">
        <f>SUM(D286:D291)</f>
        <v>201570343</v>
      </c>
      <c r="E292" s="41">
        <f>SUM(E286:E291)</f>
        <v>177817943</v>
      </c>
      <c r="F292" s="41">
        <f>SUM(F286:F291)</f>
        <v>129740088</v>
      </c>
      <c r="G292" s="42">
        <f t="shared" si="28"/>
        <v>0.6436467094765027</v>
      </c>
      <c r="H292" s="42">
        <f t="shared" si="29"/>
        <v>0.7296231516973515</v>
      </c>
      <c r="I292" s="41">
        <f>SUM(I286:I291)</f>
        <v>-23282264</v>
      </c>
      <c r="J292" s="41">
        <f>SUM(J286:J291)</f>
        <v>71360119</v>
      </c>
      <c r="K292" s="42">
        <f t="shared" si="30"/>
        <v>-0.13093315335449585</v>
      </c>
      <c r="L292" s="42">
        <f t="shared" si="31"/>
        <v>0.40131000165714437</v>
      </c>
    </row>
    <row r="293" spans="1:12" ht="12.75">
      <c r="A293" s="31" t="s">
        <v>21</v>
      </c>
      <c r="B293" s="32" t="s">
        <v>515</v>
      </c>
      <c r="C293" s="33" t="s">
        <v>516</v>
      </c>
      <c r="D293" s="34">
        <v>232065602</v>
      </c>
      <c r="E293" s="34">
        <v>313940936</v>
      </c>
      <c r="F293" s="35">
        <v>250394357</v>
      </c>
      <c r="G293" s="36">
        <f t="shared" si="28"/>
        <v>1.0789809210931658</v>
      </c>
      <c r="H293" s="36">
        <f t="shared" si="29"/>
        <v>0.7975842850898552</v>
      </c>
      <c r="I293" s="34">
        <v>0</v>
      </c>
      <c r="J293" s="35">
        <v>63546579</v>
      </c>
      <c r="K293" s="37">
        <f t="shared" si="30"/>
        <v>0</v>
      </c>
      <c r="L293" s="37">
        <f t="shared" si="31"/>
        <v>0.20241571491014476</v>
      </c>
    </row>
    <row r="294" spans="1:12" ht="12.75">
      <c r="A294" s="31" t="s">
        <v>21</v>
      </c>
      <c r="B294" s="32" t="s">
        <v>517</v>
      </c>
      <c r="C294" s="33" t="s">
        <v>518</v>
      </c>
      <c r="D294" s="34">
        <v>37507000</v>
      </c>
      <c r="E294" s="34">
        <v>37507000</v>
      </c>
      <c r="F294" s="35">
        <v>31013751</v>
      </c>
      <c r="G294" s="36">
        <f t="shared" si="28"/>
        <v>0.8268790092516064</v>
      </c>
      <c r="H294" s="36">
        <f t="shared" si="29"/>
        <v>0.8268790092516064</v>
      </c>
      <c r="I294" s="34">
        <v>0</v>
      </c>
      <c r="J294" s="35">
        <v>6493249</v>
      </c>
      <c r="K294" s="37">
        <f t="shared" si="30"/>
        <v>0</v>
      </c>
      <c r="L294" s="37">
        <f t="shared" si="31"/>
        <v>0.17312099074839363</v>
      </c>
    </row>
    <row r="295" spans="1:12" ht="12.75">
      <c r="A295" s="31" t="s">
        <v>21</v>
      </c>
      <c r="B295" s="32" t="s">
        <v>519</v>
      </c>
      <c r="C295" s="33" t="s">
        <v>520</v>
      </c>
      <c r="D295" s="34">
        <v>41037080</v>
      </c>
      <c r="E295" s="34">
        <v>41037080</v>
      </c>
      <c r="F295" s="35">
        <v>6851107</v>
      </c>
      <c r="G295" s="36">
        <f t="shared" si="28"/>
        <v>0.16694918351890534</v>
      </c>
      <c r="H295" s="36">
        <f t="shared" si="29"/>
        <v>0.16694918351890534</v>
      </c>
      <c r="I295" s="34">
        <v>0</v>
      </c>
      <c r="J295" s="35">
        <v>34185973</v>
      </c>
      <c r="K295" s="37">
        <f t="shared" si="30"/>
        <v>0</v>
      </c>
      <c r="L295" s="37">
        <f t="shared" si="31"/>
        <v>0.8330508164810947</v>
      </c>
    </row>
    <row r="296" spans="1:12" ht="12.75">
      <c r="A296" s="31" t="s">
        <v>21</v>
      </c>
      <c r="B296" s="32" t="s">
        <v>521</v>
      </c>
      <c r="C296" s="33" t="s">
        <v>522</v>
      </c>
      <c r="D296" s="34">
        <v>60410694</v>
      </c>
      <c r="E296" s="34">
        <v>60410694</v>
      </c>
      <c r="F296" s="35">
        <v>48105701</v>
      </c>
      <c r="G296" s="36">
        <f t="shared" si="28"/>
        <v>0.7963110140731043</v>
      </c>
      <c r="H296" s="36">
        <f t="shared" si="29"/>
        <v>0.7963110140731043</v>
      </c>
      <c r="I296" s="34">
        <v>0</v>
      </c>
      <c r="J296" s="35">
        <v>12304993</v>
      </c>
      <c r="K296" s="37">
        <f t="shared" si="30"/>
        <v>0</v>
      </c>
      <c r="L296" s="37">
        <f t="shared" si="31"/>
        <v>0.20368898592689566</v>
      </c>
    </row>
    <row r="297" spans="1:12" ht="12.75">
      <c r="A297" s="31" t="s">
        <v>36</v>
      </c>
      <c r="B297" s="32" t="s">
        <v>523</v>
      </c>
      <c r="C297" s="33" t="s">
        <v>524</v>
      </c>
      <c r="D297" s="34">
        <v>10086900</v>
      </c>
      <c r="E297" s="34">
        <v>14049710</v>
      </c>
      <c r="F297" s="35">
        <v>3652601</v>
      </c>
      <c r="G297" s="36">
        <f t="shared" si="28"/>
        <v>0.3621133351178261</v>
      </c>
      <c r="H297" s="36">
        <f t="shared" si="29"/>
        <v>0.25997696749612625</v>
      </c>
      <c r="I297" s="34">
        <v>0</v>
      </c>
      <c r="J297" s="35">
        <v>10397109</v>
      </c>
      <c r="K297" s="37">
        <f t="shared" si="30"/>
        <v>0</v>
      </c>
      <c r="L297" s="37">
        <f t="shared" si="31"/>
        <v>0.7400230325038737</v>
      </c>
    </row>
    <row r="298" spans="1:12" ht="16.5">
      <c r="A298" s="38"/>
      <c r="B298" s="39" t="s">
        <v>525</v>
      </c>
      <c r="C298" s="40"/>
      <c r="D298" s="41">
        <f>SUM(D293:D297)</f>
        <v>381107276</v>
      </c>
      <c r="E298" s="41">
        <f>SUM(E293:E297)</f>
        <v>466945420</v>
      </c>
      <c r="F298" s="41">
        <f>SUM(F293:F297)</f>
        <v>340017517</v>
      </c>
      <c r="G298" s="42">
        <f t="shared" si="28"/>
        <v>0.8921832208734845</v>
      </c>
      <c r="H298" s="42">
        <f t="shared" si="29"/>
        <v>0.7281740058613274</v>
      </c>
      <c r="I298" s="41">
        <f>SUM(I293:I297)</f>
        <v>0</v>
      </c>
      <c r="J298" s="41">
        <f>SUM(J293:J297)</f>
        <v>126927903</v>
      </c>
      <c r="K298" s="42">
        <f t="shared" si="30"/>
        <v>0</v>
      </c>
      <c r="L298" s="42">
        <f t="shared" si="31"/>
        <v>0.2718259941386726</v>
      </c>
    </row>
    <row r="299" spans="1:12" ht="16.5">
      <c r="A299" s="38"/>
      <c r="B299" s="39" t="s">
        <v>526</v>
      </c>
      <c r="C299" s="40"/>
      <c r="D299" s="41">
        <f>SUM(D263:D266,D268:D274,D276:D284,D286:D291,D293:D297)</f>
        <v>1391803486</v>
      </c>
      <c r="E299" s="41">
        <f>SUM(E263:E266,E268:E274,E276:E284,E286:E291,E293:E297)</f>
        <v>1437911389</v>
      </c>
      <c r="F299" s="41">
        <f>SUM(F263:F266,F268:F274,F276:F284,F286:F291,F293:F297)</f>
        <v>1045700281</v>
      </c>
      <c r="G299" s="42">
        <f t="shared" si="28"/>
        <v>0.751327534036655</v>
      </c>
      <c r="H299" s="42">
        <f t="shared" si="29"/>
        <v>0.727235550813208</v>
      </c>
      <c r="I299" s="41">
        <f>SUM(I263:I266,I268:I274,I276:I284,I286:I291,I293:I297)</f>
        <v>-47415404</v>
      </c>
      <c r="J299" s="41">
        <f>SUM(J263:J266,J268:J274,J276:J284,J286:J291,J293:J297)</f>
        <v>439626512</v>
      </c>
      <c r="K299" s="42">
        <f t="shared" si="30"/>
        <v>-0.03297519190871365</v>
      </c>
      <c r="L299" s="42">
        <f t="shared" si="31"/>
        <v>0.30573964109550567</v>
      </c>
    </row>
    <row r="300" spans="1:12" ht="16.5">
      <c r="A300" s="26"/>
      <c r="B300" s="27" t="s">
        <v>13</v>
      </c>
      <c r="C300" s="28"/>
      <c r="D300" s="43"/>
      <c r="E300" s="43"/>
      <c r="F300" s="43"/>
      <c r="G300" s="44"/>
      <c r="H300" s="44"/>
      <c r="I300" s="43"/>
      <c r="J300" s="43"/>
      <c r="K300" s="44"/>
      <c r="L300" s="44"/>
    </row>
    <row r="301" spans="1:12" ht="16.5">
      <c r="A301" s="30"/>
      <c r="B301" s="27" t="s">
        <v>527</v>
      </c>
      <c r="C301" s="28"/>
      <c r="D301" s="43"/>
      <c r="E301" s="43"/>
      <c r="F301" s="43"/>
      <c r="G301" s="44"/>
      <c r="H301" s="44"/>
      <c r="I301" s="43"/>
      <c r="J301" s="43"/>
      <c r="K301" s="44"/>
      <c r="L301" s="44"/>
    </row>
    <row r="302" spans="1:12" ht="12.75">
      <c r="A302" s="31" t="s">
        <v>15</v>
      </c>
      <c r="B302" s="32" t="s">
        <v>528</v>
      </c>
      <c r="C302" s="33" t="s">
        <v>529</v>
      </c>
      <c r="D302" s="34">
        <v>7023202807</v>
      </c>
      <c r="E302" s="34">
        <v>7856479103</v>
      </c>
      <c r="F302" s="35">
        <v>5262010457</v>
      </c>
      <c r="G302" s="36">
        <f aca="true" t="shared" si="32" ref="G302:G339">IF($D302=0,0,$F302/$D302)</f>
        <v>0.7492323091902421</v>
      </c>
      <c r="H302" s="36">
        <f aca="true" t="shared" si="33" ref="H302:H339">IF($E302=0,0,$F302/$E302)</f>
        <v>0.6697670022428621</v>
      </c>
      <c r="I302" s="34">
        <v>0</v>
      </c>
      <c r="J302" s="35">
        <v>2594468646</v>
      </c>
      <c r="K302" s="37">
        <f aca="true" t="shared" si="34" ref="K302:K339">IF($E302=0,0,$I302/$E302)</f>
        <v>0</v>
      </c>
      <c r="L302" s="37">
        <f aca="true" t="shared" si="35" ref="L302:L339">IF($E302=0,0,$J302/$E302)</f>
        <v>0.33023299775713794</v>
      </c>
    </row>
    <row r="303" spans="1:12" ht="16.5">
      <c r="A303" s="38"/>
      <c r="B303" s="39" t="s">
        <v>20</v>
      </c>
      <c r="C303" s="40"/>
      <c r="D303" s="41">
        <f>D302</f>
        <v>7023202807</v>
      </c>
      <c r="E303" s="41">
        <f>E302</f>
        <v>7856479103</v>
      </c>
      <c r="F303" s="41">
        <f>F302</f>
        <v>5262010457</v>
      </c>
      <c r="G303" s="42">
        <f t="shared" si="32"/>
        <v>0.7492323091902421</v>
      </c>
      <c r="H303" s="42">
        <f t="shared" si="33"/>
        <v>0.6697670022428621</v>
      </c>
      <c r="I303" s="41">
        <f>I302</f>
        <v>0</v>
      </c>
      <c r="J303" s="41">
        <f>J302</f>
        <v>2594468646</v>
      </c>
      <c r="K303" s="42">
        <f t="shared" si="34"/>
        <v>0</v>
      </c>
      <c r="L303" s="42">
        <f t="shared" si="35"/>
        <v>0.33023299775713794</v>
      </c>
    </row>
    <row r="304" spans="1:12" ht="12.75">
      <c r="A304" s="31" t="s">
        <v>21</v>
      </c>
      <c r="B304" s="32" t="s">
        <v>530</v>
      </c>
      <c r="C304" s="33" t="s">
        <v>531</v>
      </c>
      <c r="D304" s="34">
        <v>47708928</v>
      </c>
      <c r="E304" s="34">
        <v>62197076</v>
      </c>
      <c r="F304" s="35">
        <v>38587423</v>
      </c>
      <c r="G304" s="36">
        <f t="shared" si="32"/>
        <v>0.808809265217613</v>
      </c>
      <c r="H304" s="36">
        <f t="shared" si="33"/>
        <v>0.6204057406171313</v>
      </c>
      <c r="I304" s="34">
        <v>0</v>
      </c>
      <c r="J304" s="35">
        <v>23609653</v>
      </c>
      <c r="K304" s="37">
        <f t="shared" si="34"/>
        <v>0</v>
      </c>
      <c r="L304" s="37">
        <f t="shared" si="35"/>
        <v>0.3795942593828687</v>
      </c>
    </row>
    <row r="305" spans="1:12" ht="12.75">
      <c r="A305" s="31" t="s">
        <v>21</v>
      </c>
      <c r="B305" s="32" t="s">
        <v>532</v>
      </c>
      <c r="C305" s="33" t="s">
        <v>533</v>
      </c>
      <c r="D305" s="34">
        <v>70634841</v>
      </c>
      <c r="E305" s="34">
        <v>76517159</v>
      </c>
      <c r="F305" s="35">
        <v>50778151</v>
      </c>
      <c r="G305" s="36">
        <f t="shared" si="32"/>
        <v>0.7188824987940442</v>
      </c>
      <c r="H305" s="36">
        <f t="shared" si="33"/>
        <v>0.663617829825595</v>
      </c>
      <c r="I305" s="34">
        <v>0</v>
      </c>
      <c r="J305" s="35">
        <v>25739008</v>
      </c>
      <c r="K305" s="37">
        <f t="shared" si="34"/>
        <v>0</v>
      </c>
      <c r="L305" s="37">
        <f t="shared" si="35"/>
        <v>0.3363821701744049</v>
      </c>
    </row>
    <row r="306" spans="1:12" ht="12.75">
      <c r="A306" s="31" t="s">
        <v>21</v>
      </c>
      <c r="B306" s="32" t="s">
        <v>534</v>
      </c>
      <c r="C306" s="33" t="s">
        <v>535</v>
      </c>
      <c r="D306" s="34">
        <v>31319500</v>
      </c>
      <c r="E306" s="34">
        <v>34210934</v>
      </c>
      <c r="F306" s="35">
        <v>28486776</v>
      </c>
      <c r="G306" s="36">
        <f t="shared" si="32"/>
        <v>0.9095539839397181</v>
      </c>
      <c r="H306" s="36">
        <f t="shared" si="33"/>
        <v>0.8326804523957165</v>
      </c>
      <c r="I306" s="34">
        <v>0</v>
      </c>
      <c r="J306" s="35">
        <v>5724158</v>
      </c>
      <c r="K306" s="37">
        <f t="shared" si="34"/>
        <v>0</v>
      </c>
      <c r="L306" s="37">
        <f t="shared" si="35"/>
        <v>0.16731954760428347</v>
      </c>
    </row>
    <row r="307" spans="1:12" ht="12.75">
      <c r="A307" s="31" t="s">
        <v>21</v>
      </c>
      <c r="B307" s="32" t="s">
        <v>536</v>
      </c>
      <c r="C307" s="33" t="s">
        <v>537</v>
      </c>
      <c r="D307" s="34">
        <v>226798873</v>
      </c>
      <c r="E307" s="34">
        <v>319470531</v>
      </c>
      <c r="F307" s="35">
        <v>228256682</v>
      </c>
      <c r="G307" s="36">
        <f t="shared" si="32"/>
        <v>1.0064277612173143</v>
      </c>
      <c r="H307" s="36">
        <f t="shared" si="33"/>
        <v>0.7144843102915179</v>
      </c>
      <c r="I307" s="34">
        <v>0</v>
      </c>
      <c r="J307" s="35">
        <v>91213849</v>
      </c>
      <c r="K307" s="37">
        <f t="shared" si="34"/>
        <v>0</v>
      </c>
      <c r="L307" s="37">
        <f t="shared" si="35"/>
        <v>0.28551568970848207</v>
      </c>
    </row>
    <row r="308" spans="1:12" ht="12.75">
      <c r="A308" s="31" t="s">
        <v>21</v>
      </c>
      <c r="B308" s="32" t="s">
        <v>538</v>
      </c>
      <c r="C308" s="33" t="s">
        <v>539</v>
      </c>
      <c r="D308" s="34">
        <v>81242586</v>
      </c>
      <c r="E308" s="34">
        <v>110073122</v>
      </c>
      <c r="F308" s="35">
        <v>85636082</v>
      </c>
      <c r="G308" s="36">
        <f t="shared" si="32"/>
        <v>1.0540787315657332</v>
      </c>
      <c r="H308" s="36">
        <f t="shared" si="33"/>
        <v>0.7779926692730674</v>
      </c>
      <c r="I308" s="34">
        <v>0</v>
      </c>
      <c r="J308" s="35">
        <v>24437040</v>
      </c>
      <c r="K308" s="37">
        <f t="shared" si="34"/>
        <v>0</v>
      </c>
      <c r="L308" s="37">
        <f t="shared" si="35"/>
        <v>0.2220073307269326</v>
      </c>
    </row>
    <row r="309" spans="1:12" ht="12.75">
      <c r="A309" s="31" t="s">
        <v>36</v>
      </c>
      <c r="B309" s="32" t="s">
        <v>540</v>
      </c>
      <c r="C309" s="33" t="s">
        <v>541</v>
      </c>
      <c r="D309" s="34">
        <v>8964500</v>
      </c>
      <c r="E309" s="34">
        <v>9334500</v>
      </c>
      <c r="F309" s="35">
        <v>8095879</v>
      </c>
      <c r="G309" s="36">
        <f t="shared" si="32"/>
        <v>0.9031043560711696</v>
      </c>
      <c r="H309" s="36">
        <f t="shared" si="33"/>
        <v>0.8673071937436392</v>
      </c>
      <c r="I309" s="34">
        <v>0</v>
      </c>
      <c r="J309" s="35">
        <v>1238621</v>
      </c>
      <c r="K309" s="37">
        <f t="shared" si="34"/>
        <v>0</v>
      </c>
      <c r="L309" s="37">
        <f t="shared" si="35"/>
        <v>0.13269280625636082</v>
      </c>
    </row>
    <row r="310" spans="1:12" ht="16.5">
      <c r="A310" s="38"/>
      <c r="B310" s="39" t="s">
        <v>542</v>
      </c>
      <c r="C310" s="40"/>
      <c r="D310" s="41">
        <f>SUM(D304:D309)</f>
        <v>466669228</v>
      </c>
      <c r="E310" s="41">
        <f>SUM(E304:E309)</f>
        <v>611803322</v>
      </c>
      <c r="F310" s="41">
        <f>SUM(F304:F309)</f>
        <v>439840993</v>
      </c>
      <c r="G310" s="42">
        <f t="shared" si="32"/>
        <v>0.9425112405311626</v>
      </c>
      <c r="H310" s="42">
        <f t="shared" si="33"/>
        <v>0.7189254735691023</v>
      </c>
      <c r="I310" s="41">
        <f>SUM(I304:I309)</f>
        <v>0</v>
      </c>
      <c r="J310" s="41">
        <f>SUM(J304:J309)</f>
        <v>171962329</v>
      </c>
      <c r="K310" s="42">
        <f t="shared" si="34"/>
        <v>0</v>
      </c>
      <c r="L310" s="42">
        <f t="shared" si="35"/>
        <v>0.2810745264308977</v>
      </c>
    </row>
    <row r="311" spans="1:12" ht="12.75">
      <c r="A311" s="31" t="s">
        <v>21</v>
      </c>
      <c r="B311" s="32" t="s">
        <v>543</v>
      </c>
      <c r="C311" s="33" t="s">
        <v>544</v>
      </c>
      <c r="D311" s="34">
        <v>83246710</v>
      </c>
      <c r="E311" s="34">
        <v>64066541</v>
      </c>
      <c r="F311" s="35">
        <v>63642559</v>
      </c>
      <c r="G311" s="36">
        <f t="shared" si="32"/>
        <v>0.764505396069106</v>
      </c>
      <c r="H311" s="36">
        <f t="shared" si="33"/>
        <v>0.9933821618370188</v>
      </c>
      <c r="I311" s="34">
        <v>0</v>
      </c>
      <c r="J311" s="35">
        <v>423982</v>
      </c>
      <c r="K311" s="37">
        <f t="shared" si="34"/>
        <v>0</v>
      </c>
      <c r="L311" s="37">
        <f t="shared" si="35"/>
        <v>0.006617838162981204</v>
      </c>
    </row>
    <row r="312" spans="1:12" ht="12.75">
      <c r="A312" s="31" t="s">
        <v>21</v>
      </c>
      <c r="B312" s="32" t="s">
        <v>545</v>
      </c>
      <c r="C312" s="33" t="s">
        <v>546</v>
      </c>
      <c r="D312" s="34">
        <v>633141543</v>
      </c>
      <c r="E312" s="34">
        <v>838669081</v>
      </c>
      <c r="F312" s="35">
        <v>650141713</v>
      </c>
      <c r="G312" s="36">
        <f t="shared" si="32"/>
        <v>1.0268505047377692</v>
      </c>
      <c r="H312" s="36">
        <f t="shared" si="33"/>
        <v>0.7752064881476178</v>
      </c>
      <c r="I312" s="34">
        <v>0</v>
      </c>
      <c r="J312" s="35">
        <v>188527368</v>
      </c>
      <c r="K312" s="37">
        <f t="shared" si="34"/>
        <v>0</v>
      </c>
      <c r="L312" s="37">
        <f t="shared" si="35"/>
        <v>0.22479351185238222</v>
      </c>
    </row>
    <row r="313" spans="1:12" ht="12.75">
      <c r="A313" s="31" t="s">
        <v>21</v>
      </c>
      <c r="B313" s="32" t="s">
        <v>547</v>
      </c>
      <c r="C313" s="33" t="s">
        <v>548</v>
      </c>
      <c r="D313" s="34">
        <v>418056510</v>
      </c>
      <c r="E313" s="34">
        <v>499855135</v>
      </c>
      <c r="F313" s="35">
        <v>363926620</v>
      </c>
      <c r="G313" s="36">
        <f t="shared" si="32"/>
        <v>0.8705201600616146</v>
      </c>
      <c r="H313" s="36">
        <f t="shared" si="33"/>
        <v>0.7280641820354611</v>
      </c>
      <c r="I313" s="34">
        <v>0</v>
      </c>
      <c r="J313" s="35">
        <v>135928515</v>
      </c>
      <c r="K313" s="37">
        <f t="shared" si="34"/>
        <v>0</v>
      </c>
      <c r="L313" s="37">
        <f t="shared" si="35"/>
        <v>0.27193581796453886</v>
      </c>
    </row>
    <row r="314" spans="1:12" ht="12.75">
      <c r="A314" s="31" t="s">
        <v>21</v>
      </c>
      <c r="B314" s="32" t="s">
        <v>549</v>
      </c>
      <c r="C314" s="33" t="s">
        <v>550</v>
      </c>
      <c r="D314" s="34">
        <v>209953903</v>
      </c>
      <c r="E314" s="34">
        <v>247760283</v>
      </c>
      <c r="F314" s="35">
        <v>158673378</v>
      </c>
      <c r="G314" s="36">
        <f t="shared" si="32"/>
        <v>0.7557534093567196</v>
      </c>
      <c r="H314" s="36">
        <f t="shared" si="33"/>
        <v>0.6404310492331816</v>
      </c>
      <c r="I314" s="34">
        <v>0</v>
      </c>
      <c r="J314" s="35">
        <v>89086905</v>
      </c>
      <c r="K314" s="37">
        <f t="shared" si="34"/>
        <v>0</v>
      </c>
      <c r="L314" s="37">
        <f t="shared" si="35"/>
        <v>0.35956895076681844</v>
      </c>
    </row>
    <row r="315" spans="1:12" ht="12.75">
      <c r="A315" s="31" t="s">
        <v>21</v>
      </c>
      <c r="B315" s="32" t="s">
        <v>551</v>
      </c>
      <c r="C315" s="33" t="s">
        <v>552</v>
      </c>
      <c r="D315" s="34">
        <v>76008244</v>
      </c>
      <c r="E315" s="34">
        <v>55821286</v>
      </c>
      <c r="F315" s="35">
        <v>42145707</v>
      </c>
      <c r="G315" s="36">
        <f t="shared" si="32"/>
        <v>0.5544886288913607</v>
      </c>
      <c r="H315" s="36">
        <f t="shared" si="33"/>
        <v>0.7550113947571899</v>
      </c>
      <c r="I315" s="34">
        <v>0</v>
      </c>
      <c r="J315" s="35">
        <v>13675579</v>
      </c>
      <c r="K315" s="37">
        <f t="shared" si="34"/>
        <v>0</v>
      </c>
      <c r="L315" s="37">
        <f t="shared" si="35"/>
        <v>0.24498860524281008</v>
      </c>
    </row>
    <row r="316" spans="1:12" ht="12.75">
      <c r="A316" s="31" t="s">
        <v>36</v>
      </c>
      <c r="B316" s="32" t="s">
        <v>553</v>
      </c>
      <c r="C316" s="33" t="s">
        <v>554</v>
      </c>
      <c r="D316" s="34">
        <v>27643844</v>
      </c>
      <c r="E316" s="34">
        <v>20320170</v>
      </c>
      <c r="F316" s="35">
        <v>18296219</v>
      </c>
      <c r="G316" s="36">
        <f t="shared" si="32"/>
        <v>0.6618550951162943</v>
      </c>
      <c r="H316" s="36">
        <f t="shared" si="33"/>
        <v>0.9003969454979953</v>
      </c>
      <c r="I316" s="34">
        <v>0</v>
      </c>
      <c r="J316" s="35">
        <v>2023951</v>
      </c>
      <c r="K316" s="37">
        <f t="shared" si="34"/>
        <v>0</v>
      </c>
      <c r="L316" s="37">
        <f t="shared" si="35"/>
        <v>0.09960305450200466</v>
      </c>
    </row>
    <row r="317" spans="1:12" ht="16.5">
      <c r="A317" s="38"/>
      <c r="B317" s="39" t="s">
        <v>555</v>
      </c>
      <c r="C317" s="40"/>
      <c r="D317" s="41">
        <f>SUM(D311:D316)</f>
        <v>1448050754</v>
      </c>
      <c r="E317" s="41">
        <f>SUM(E311:E316)</f>
        <v>1726492496</v>
      </c>
      <c r="F317" s="41">
        <f>SUM(F311:F316)</f>
        <v>1296826196</v>
      </c>
      <c r="G317" s="42">
        <f t="shared" si="32"/>
        <v>0.8955668110511547</v>
      </c>
      <c r="H317" s="42">
        <f t="shared" si="33"/>
        <v>0.7511334100811522</v>
      </c>
      <c r="I317" s="41">
        <f>SUM(I311:I316)</f>
        <v>0</v>
      </c>
      <c r="J317" s="41">
        <f>SUM(J311:J316)</f>
        <v>429666300</v>
      </c>
      <c r="K317" s="42">
        <f t="shared" si="34"/>
        <v>0</v>
      </c>
      <c r="L317" s="42">
        <f t="shared" si="35"/>
        <v>0.2488665899188478</v>
      </c>
    </row>
    <row r="318" spans="1:12" ht="12.75">
      <c r="A318" s="31" t="s">
        <v>21</v>
      </c>
      <c r="B318" s="32" t="s">
        <v>556</v>
      </c>
      <c r="C318" s="33" t="s">
        <v>557</v>
      </c>
      <c r="D318" s="34">
        <v>108936203</v>
      </c>
      <c r="E318" s="34">
        <v>130284306</v>
      </c>
      <c r="F318" s="35">
        <v>80824230</v>
      </c>
      <c r="G318" s="36">
        <f t="shared" si="32"/>
        <v>0.7419409505212882</v>
      </c>
      <c r="H318" s="36">
        <f t="shared" si="33"/>
        <v>0.6203681201632989</v>
      </c>
      <c r="I318" s="34">
        <v>0</v>
      </c>
      <c r="J318" s="35">
        <v>49460076</v>
      </c>
      <c r="K318" s="37">
        <f t="shared" si="34"/>
        <v>0</v>
      </c>
      <c r="L318" s="37">
        <f t="shared" si="35"/>
        <v>0.3796318798367011</v>
      </c>
    </row>
    <row r="319" spans="1:12" ht="12.75">
      <c r="A319" s="31" t="s">
        <v>21</v>
      </c>
      <c r="B319" s="32" t="s">
        <v>558</v>
      </c>
      <c r="C319" s="33" t="s">
        <v>559</v>
      </c>
      <c r="D319" s="34">
        <v>97647977</v>
      </c>
      <c r="E319" s="34">
        <v>116619618</v>
      </c>
      <c r="F319" s="35">
        <v>100834967</v>
      </c>
      <c r="G319" s="36">
        <f t="shared" si="32"/>
        <v>1.032637542506385</v>
      </c>
      <c r="H319" s="36">
        <f t="shared" si="33"/>
        <v>0.8646484076118308</v>
      </c>
      <c r="I319" s="34">
        <v>0</v>
      </c>
      <c r="J319" s="35">
        <v>15784651</v>
      </c>
      <c r="K319" s="37">
        <f t="shared" si="34"/>
        <v>0</v>
      </c>
      <c r="L319" s="37">
        <f t="shared" si="35"/>
        <v>0.1353515923881692</v>
      </c>
    </row>
    <row r="320" spans="1:12" ht="12.75">
      <c r="A320" s="31" t="s">
        <v>21</v>
      </c>
      <c r="B320" s="32" t="s">
        <v>560</v>
      </c>
      <c r="C320" s="33" t="s">
        <v>561</v>
      </c>
      <c r="D320" s="34">
        <v>27664699</v>
      </c>
      <c r="E320" s="34">
        <v>34217033</v>
      </c>
      <c r="F320" s="35">
        <v>21689701</v>
      </c>
      <c r="G320" s="36">
        <f t="shared" si="32"/>
        <v>0.7840208563266855</v>
      </c>
      <c r="H320" s="36">
        <f t="shared" si="33"/>
        <v>0.6338860824081387</v>
      </c>
      <c r="I320" s="34">
        <v>0</v>
      </c>
      <c r="J320" s="35">
        <v>12527332</v>
      </c>
      <c r="K320" s="37">
        <f t="shared" si="34"/>
        <v>0</v>
      </c>
      <c r="L320" s="37">
        <f t="shared" si="35"/>
        <v>0.36611391759186135</v>
      </c>
    </row>
    <row r="321" spans="1:12" ht="12.75">
      <c r="A321" s="31" t="s">
        <v>21</v>
      </c>
      <c r="B321" s="32" t="s">
        <v>562</v>
      </c>
      <c r="C321" s="33" t="s">
        <v>563</v>
      </c>
      <c r="D321" s="34">
        <v>18810216</v>
      </c>
      <c r="E321" s="34">
        <v>23772664</v>
      </c>
      <c r="F321" s="35">
        <v>19262337</v>
      </c>
      <c r="G321" s="36">
        <f t="shared" si="32"/>
        <v>1.0240359281360725</v>
      </c>
      <c r="H321" s="36">
        <f t="shared" si="33"/>
        <v>0.8102725466527436</v>
      </c>
      <c r="I321" s="34">
        <v>0</v>
      </c>
      <c r="J321" s="35">
        <v>4510327</v>
      </c>
      <c r="K321" s="37">
        <f t="shared" si="34"/>
        <v>0</v>
      </c>
      <c r="L321" s="37">
        <f t="shared" si="35"/>
        <v>0.18972745334725633</v>
      </c>
    </row>
    <row r="322" spans="1:12" ht="12.75">
      <c r="A322" s="31" t="s">
        <v>36</v>
      </c>
      <c r="B322" s="32" t="s">
        <v>564</v>
      </c>
      <c r="C322" s="33" t="s">
        <v>565</v>
      </c>
      <c r="D322" s="34">
        <v>1220800</v>
      </c>
      <c r="E322" s="34">
        <v>4469730</v>
      </c>
      <c r="F322" s="35">
        <v>4017532</v>
      </c>
      <c r="G322" s="36">
        <f t="shared" si="32"/>
        <v>3.2909010484927914</v>
      </c>
      <c r="H322" s="36">
        <f t="shared" si="33"/>
        <v>0.8988310255876754</v>
      </c>
      <c r="I322" s="34">
        <v>0</v>
      </c>
      <c r="J322" s="35">
        <v>452198</v>
      </c>
      <c r="K322" s="37">
        <f t="shared" si="34"/>
        <v>0</v>
      </c>
      <c r="L322" s="37">
        <f t="shared" si="35"/>
        <v>0.10116897441232468</v>
      </c>
    </row>
    <row r="323" spans="1:12" ht="16.5">
      <c r="A323" s="38"/>
      <c r="B323" s="39" t="s">
        <v>566</v>
      </c>
      <c r="C323" s="40"/>
      <c r="D323" s="41">
        <f>SUM(D318:D322)</f>
        <v>254279895</v>
      </c>
      <c r="E323" s="41">
        <f>SUM(E318:E322)</f>
        <v>309363351</v>
      </c>
      <c r="F323" s="41">
        <f>SUM(F318:F322)</f>
        <v>226628767</v>
      </c>
      <c r="G323" s="42">
        <f t="shared" si="32"/>
        <v>0.8912571204262925</v>
      </c>
      <c r="H323" s="42">
        <f t="shared" si="33"/>
        <v>0.7325650122014614</v>
      </c>
      <c r="I323" s="41">
        <f>SUM(I318:I322)</f>
        <v>0</v>
      </c>
      <c r="J323" s="41">
        <f>SUM(J318:J322)</f>
        <v>82734584</v>
      </c>
      <c r="K323" s="42">
        <f t="shared" si="34"/>
        <v>0</v>
      </c>
      <c r="L323" s="42">
        <f t="shared" si="35"/>
        <v>0.2674349877985386</v>
      </c>
    </row>
    <row r="324" spans="1:12" ht="12.75">
      <c r="A324" s="31" t="s">
        <v>21</v>
      </c>
      <c r="B324" s="32" t="s">
        <v>567</v>
      </c>
      <c r="C324" s="33" t="s">
        <v>568</v>
      </c>
      <c r="D324" s="34">
        <v>30800500</v>
      </c>
      <c r="E324" s="34">
        <v>21651500</v>
      </c>
      <c r="F324" s="35">
        <v>17034207</v>
      </c>
      <c r="G324" s="36">
        <f t="shared" si="32"/>
        <v>0.5530496907517735</v>
      </c>
      <c r="H324" s="36">
        <f t="shared" si="33"/>
        <v>0.7867448906542271</v>
      </c>
      <c r="I324" s="34">
        <v>0</v>
      </c>
      <c r="J324" s="35">
        <v>4617293</v>
      </c>
      <c r="K324" s="37">
        <f t="shared" si="34"/>
        <v>0</v>
      </c>
      <c r="L324" s="37">
        <f t="shared" si="35"/>
        <v>0.2132551093457728</v>
      </c>
    </row>
    <row r="325" spans="1:12" ht="12.75">
      <c r="A325" s="31" t="s">
        <v>21</v>
      </c>
      <c r="B325" s="32" t="s">
        <v>569</v>
      </c>
      <c r="C325" s="33" t="s">
        <v>570</v>
      </c>
      <c r="D325" s="34">
        <v>78374193</v>
      </c>
      <c r="E325" s="34">
        <v>90681797</v>
      </c>
      <c r="F325" s="35">
        <v>49285541</v>
      </c>
      <c r="G325" s="36">
        <f t="shared" si="32"/>
        <v>0.6288491034287268</v>
      </c>
      <c r="H325" s="36">
        <f t="shared" si="33"/>
        <v>0.5434998272034685</v>
      </c>
      <c r="I325" s="34">
        <v>0</v>
      </c>
      <c r="J325" s="35">
        <v>41396256</v>
      </c>
      <c r="K325" s="37">
        <f t="shared" si="34"/>
        <v>0</v>
      </c>
      <c r="L325" s="37">
        <f t="shared" si="35"/>
        <v>0.4565001727965316</v>
      </c>
    </row>
    <row r="326" spans="1:12" ht="12.75">
      <c r="A326" s="31" t="s">
        <v>21</v>
      </c>
      <c r="B326" s="32" t="s">
        <v>571</v>
      </c>
      <c r="C326" s="33" t="s">
        <v>572</v>
      </c>
      <c r="D326" s="34">
        <v>126284585</v>
      </c>
      <c r="E326" s="34">
        <v>152845153</v>
      </c>
      <c r="F326" s="35">
        <v>131216360</v>
      </c>
      <c r="G326" s="36">
        <f t="shared" si="32"/>
        <v>1.0390528661910716</v>
      </c>
      <c r="H326" s="36">
        <f t="shared" si="33"/>
        <v>0.8584921237247216</v>
      </c>
      <c r="I326" s="34">
        <v>0</v>
      </c>
      <c r="J326" s="35">
        <v>21628793</v>
      </c>
      <c r="K326" s="37">
        <f t="shared" si="34"/>
        <v>0</v>
      </c>
      <c r="L326" s="37">
        <f t="shared" si="35"/>
        <v>0.14150787627527842</v>
      </c>
    </row>
    <row r="327" spans="1:12" ht="12.75">
      <c r="A327" s="31" t="s">
        <v>21</v>
      </c>
      <c r="B327" s="32" t="s">
        <v>573</v>
      </c>
      <c r="C327" s="33" t="s">
        <v>574</v>
      </c>
      <c r="D327" s="34">
        <v>340931872</v>
      </c>
      <c r="E327" s="34">
        <v>350685276</v>
      </c>
      <c r="F327" s="35">
        <v>253696395</v>
      </c>
      <c r="G327" s="36">
        <f t="shared" si="32"/>
        <v>0.7441263661028441</v>
      </c>
      <c r="H327" s="36">
        <f t="shared" si="33"/>
        <v>0.72343041570984</v>
      </c>
      <c r="I327" s="34">
        <v>0</v>
      </c>
      <c r="J327" s="35">
        <v>96988881</v>
      </c>
      <c r="K327" s="37">
        <f t="shared" si="34"/>
        <v>0</v>
      </c>
      <c r="L327" s="37">
        <f t="shared" si="35"/>
        <v>0.27656958429015993</v>
      </c>
    </row>
    <row r="328" spans="1:12" ht="12.75">
      <c r="A328" s="31" t="s">
        <v>21</v>
      </c>
      <c r="B328" s="32" t="s">
        <v>575</v>
      </c>
      <c r="C328" s="33" t="s">
        <v>576</v>
      </c>
      <c r="D328" s="34">
        <v>37235841</v>
      </c>
      <c r="E328" s="34">
        <v>67705189</v>
      </c>
      <c r="F328" s="35">
        <v>56707376</v>
      </c>
      <c r="G328" s="36">
        <f t="shared" si="32"/>
        <v>1.5229245392899813</v>
      </c>
      <c r="H328" s="36">
        <f t="shared" si="33"/>
        <v>0.8375632183819766</v>
      </c>
      <c r="I328" s="34">
        <v>0</v>
      </c>
      <c r="J328" s="35">
        <v>10997813</v>
      </c>
      <c r="K328" s="37">
        <f t="shared" si="34"/>
        <v>0</v>
      </c>
      <c r="L328" s="37">
        <f t="shared" si="35"/>
        <v>0.16243678161802338</v>
      </c>
    </row>
    <row r="329" spans="1:12" ht="12.75">
      <c r="A329" s="31" t="s">
        <v>21</v>
      </c>
      <c r="B329" s="32" t="s">
        <v>577</v>
      </c>
      <c r="C329" s="33" t="s">
        <v>578</v>
      </c>
      <c r="D329" s="34">
        <v>111864106</v>
      </c>
      <c r="E329" s="34">
        <v>121995403</v>
      </c>
      <c r="F329" s="35">
        <v>106324420</v>
      </c>
      <c r="G329" s="36">
        <f t="shared" si="32"/>
        <v>0.9504784313924611</v>
      </c>
      <c r="H329" s="36">
        <f t="shared" si="33"/>
        <v>0.8715444794259993</v>
      </c>
      <c r="I329" s="34">
        <v>0</v>
      </c>
      <c r="J329" s="35">
        <v>15670983</v>
      </c>
      <c r="K329" s="37">
        <f t="shared" si="34"/>
        <v>0</v>
      </c>
      <c r="L329" s="37">
        <f t="shared" si="35"/>
        <v>0.12845552057400064</v>
      </c>
    </row>
    <row r="330" spans="1:12" ht="12.75">
      <c r="A330" s="31" t="s">
        <v>21</v>
      </c>
      <c r="B330" s="32" t="s">
        <v>579</v>
      </c>
      <c r="C330" s="33" t="s">
        <v>580</v>
      </c>
      <c r="D330" s="34">
        <v>137512094</v>
      </c>
      <c r="E330" s="34">
        <v>166599205</v>
      </c>
      <c r="F330" s="35">
        <v>127047693</v>
      </c>
      <c r="G330" s="36">
        <f t="shared" si="32"/>
        <v>0.9239019587615327</v>
      </c>
      <c r="H330" s="36">
        <f t="shared" si="33"/>
        <v>0.7625948335107602</v>
      </c>
      <c r="I330" s="34">
        <v>0</v>
      </c>
      <c r="J330" s="35">
        <v>39551512</v>
      </c>
      <c r="K330" s="37">
        <f t="shared" si="34"/>
        <v>0</v>
      </c>
      <c r="L330" s="37">
        <f t="shared" si="35"/>
        <v>0.23740516648923984</v>
      </c>
    </row>
    <row r="331" spans="1:12" ht="12.75">
      <c r="A331" s="31" t="s">
        <v>36</v>
      </c>
      <c r="B331" s="32" t="s">
        <v>581</v>
      </c>
      <c r="C331" s="33" t="s">
        <v>582</v>
      </c>
      <c r="D331" s="34">
        <v>2458500</v>
      </c>
      <c r="E331" s="34">
        <v>4676500</v>
      </c>
      <c r="F331" s="35">
        <v>3201522</v>
      </c>
      <c r="G331" s="36">
        <f t="shared" si="32"/>
        <v>1.3022257474069554</v>
      </c>
      <c r="H331" s="36">
        <f t="shared" si="33"/>
        <v>0.6845978830321822</v>
      </c>
      <c r="I331" s="34">
        <v>0</v>
      </c>
      <c r="J331" s="35">
        <v>1474978</v>
      </c>
      <c r="K331" s="37">
        <f t="shared" si="34"/>
        <v>0</v>
      </c>
      <c r="L331" s="37">
        <f t="shared" si="35"/>
        <v>0.31540211696781784</v>
      </c>
    </row>
    <row r="332" spans="1:12" ht="16.5">
      <c r="A332" s="38"/>
      <c r="B332" s="39" t="s">
        <v>583</v>
      </c>
      <c r="C332" s="40"/>
      <c r="D332" s="41">
        <f>SUM(D324:D331)</f>
        <v>865461691</v>
      </c>
      <c r="E332" s="41">
        <f>SUM(E324:E331)</f>
        <v>976840023</v>
      </c>
      <c r="F332" s="41">
        <f>SUM(F324:F331)</f>
        <v>744513514</v>
      </c>
      <c r="G332" s="42">
        <f t="shared" si="32"/>
        <v>0.860250108979116</v>
      </c>
      <c r="H332" s="42">
        <f t="shared" si="33"/>
        <v>0.7621652435098885</v>
      </c>
      <c r="I332" s="41">
        <f>SUM(I324:I331)</f>
        <v>0</v>
      </c>
      <c r="J332" s="41">
        <f>SUM(J324:J331)</f>
        <v>232326509</v>
      </c>
      <c r="K332" s="42">
        <f t="shared" si="34"/>
        <v>0</v>
      </c>
      <c r="L332" s="42">
        <f t="shared" si="35"/>
        <v>0.2378347564901116</v>
      </c>
    </row>
    <row r="333" spans="1:12" ht="12.75">
      <c r="A333" s="31" t="s">
        <v>21</v>
      </c>
      <c r="B333" s="32" t="s">
        <v>584</v>
      </c>
      <c r="C333" s="33" t="s">
        <v>585</v>
      </c>
      <c r="D333" s="34">
        <v>9115000</v>
      </c>
      <c r="E333" s="34">
        <v>16117505</v>
      </c>
      <c r="F333" s="35">
        <v>7812843</v>
      </c>
      <c r="G333" s="36">
        <f t="shared" si="32"/>
        <v>0.8571413055403182</v>
      </c>
      <c r="H333" s="36">
        <f t="shared" si="33"/>
        <v>0.48474270676509795</v>
      </c>
      <c r="I333" s="34">
        <v>0</v>
      </c>
      <c r="J333" s="35">
        <v>8304662</v>
      </c>
      <c r="K333" s="37">
        <f t="shared" si="34"/>
        <v>0</v>
      </c>
      <c r="L333" s="37">
        <f t="shared" si="35"/>
        <v>0.5152572932349021</v>
      </c>
    </row>
    <row r="334" spans="1:12" ht="12.75">
      <c r="A334" s="31" t="s">
        <v>21</v>
      </c>
      <c r="B334" s="32" t="s">
        <v>586</v>
      </c>
      <c r="C334" s="33" t="s">
        <v>587</v>
      </c>
      <c r="D334" s="34">
        <v>8528546</v>
      </c>
      <c r="E334" s="34">
        <v>17382986</v>
      </c>
      <c r="F334" s="35">
        <v>11143301</v>
      </c>
      <c r="G334" s="36">
        <f t="shared" si="32"/>
        <v>1.3065886025589826</v>
      </c>
      <c r="H334" s="36">
        <f t="shared" si="33"/>
        <v>0.6410464232094532</v>
      </c>
      <c r="I334" s="34">
        <v>0</v>
      </c>
      <c r="J334" s="35">
        <v>6239685</v>
      </c>
      <c r="K334" s="37">
        <f t="shared" si="34"/>
        <v>0</v>
      </c>
      <c r="L334" s="37">
        <f t="shared" si="35"/>
        <v>0.3589535767905468</v>
      </c>
    </row>
    <row r="335" spans="1:12" ht="12.75">
      <c r="A335" s="31" t="s">
        <v>21</v>
      </c>
      <c r="B335" s="32" t="s">
        <v>588</v>
      </c>
      <c r="C335" s="33" t="s">
        <v>589</v>
      </c>
      <c r="D335" s="34">
        <v>15870000</v>
      </c>
      <c r="E335" s="34">
        <v>88325649</v>
      </c>
      <c r="F335" s="35">
        <v>79651919</v>
      </c>
      <c r="G335" s="36">
        <f t="shared" si="32"/>
        <v>5.019024511657215</v>
      </c>
      <c r="H335" s="36">
        <f t="shared" si="33"/>
        <v>0.9017982873808263</v>
      </c>
      <c r="I335" s="34">
        <v>0</v>
      </c>
      <c r="J335" s="35">
        <v>8673730</v>
      </c>
      <c r="K335" s="37">
        <f t="shared" si="34"/>
        <v>0</v>
      </c>
      <c r="L335" s="37">
        <f t="shared" si="35"/>
        <v>0.09820171261917363</v>
      </c>
    </row>
    <row r="336" spans="1:12" ht="12.75">
      <c r="A336" s="31" t="s">
        <v>36</v>
      </c>
      <c r="B336" s="32" t="s">
        <v>590</v>
      </c>
      <c r="C336" s="33" t="s">
        <v>591</v>
      </c>
      <c r="D336" s="34">
        <v>1154754</v>
      </c>
      <c r="E336" s="34">
        <v>1494603</v>
      </c>
      <c r="F336" s="35">
        <v>1200506</v>
      </c>
      <c r="G336" s="36">
        <f t="shared" si="32"/>
        <v>1.0396205598768222</v>
      </c>
      <c r="H336" s="36">
        <f t="shared" si="33"/>
        <v>0.8032273453218012</v>
      </c>
      <c r="I336" s="34">
        <v>0</v>
      </c>
      <c r="J336" s="35">
        <v>294097</v>
      </c>
      <c r="K336" s="37">
        <f t="shared" si="34"/>
        <v>0</v>
      </c>
      <c r="L336" s="37">
        <f t="shared" si="35"/>
        <v>0.19677265467819882</v>
      </c>
    </row>
    <row r="337" spans="1:12" ht="16.5">
      <c r="A337" s="38"/>
      <c r="B337" s="39" t="s">
        <v>592</v>
      </c>
      <c r="C337" s="40"/>
      <c r="D337" s="41">
        <f>SUM(D333:D336)</f>
        <v>34668300</v>
      </c>
      <c r="E337" s="41">
        <f>SUM(E333:E336)</f>
        <v>123320743</v>
      </c>
      <c r="F337" s="41">
        <f>SUM(F333:F336)</f>
        <v>99808569</v>
      </c>
      <c r="G337" s="42">
        <f t="shared" si="32"/>
        <v>2.8789576933394483</v>
      </c>
      <c r="H337" s="42">
        <f t="shared" si="33"/>
        <v>0.8093412881886383</v>
      </c>
      <c r="I337" s="41">
        <f>SUM(I333:I336)</f>
        <v>0</v>
      </c>
      <c r="J337" s="41">
        <f>SUM(J333:J336)</f>
        <v>23512174</v>
      </c>
      <c r="K337" s="42">
        <f t="shared" si="34"/>
        <v>0</v>
      </c>
      <c r="L337" s="42">
        <f t="shared" si="35"/>
        <v>0.19065871181136168</v>
      </c>
    </row>
    <row r="338" spans="1:12" ht="16.5">
      <c r="A338" s="38"/>
      <c r="B338" s="39" t="s">
        <v>593</v>
      </c>
      <c r="C338" s="40"/>
      <c r="D338" s="41">
        <f>SUM(D302,D304:D309,D311:D316,D318:D322,D324:D331,D333:D336)</f>
        <v>10092332675</v>
      </c>
      <c r="E338" s="41">
        <f>SUM(E302,E304:E309,E311:E316,E318:E322,E324:E331,E333:E336)</f>
        <v>11604299038</v>
      </c>
      <c r="F338" s="41">
        <f>SUM(F302,F304:F309,F311:F316,F318:F322,F324:F331,F333:F336)</f>
        <v>8069628496</v>
      </c>
      <c r="G338" s="42">
        <f t="shared" si="32"/>
        <v>0.7995801125333</v>
      </c>
      <c r="H338" s="42">
        <f t="shared" si="33"/>
        <v>0.6953999090832461</v>
      </c>
      <c r="I338" s="41">
        <f>SUM(I302,I304:I309,I311:I316,I318:I322,I324:I331,I333:I336)</f>
        <v>0</v>
      </c>
      <c r="J338" s="41">
        <f>SUM(J302,J304:J309,J311:J316,J318:J322,J324:J331,J333:J336)</f>
        <v>3534670542</v>
      </c>
      <c r="K338" s="42">
        <f t="shared" si="34"/>
        <v>0</v>
      </c>
      <c r="L338" s="42">
        <f t="shared" si="35"/>
        <v>0.30460009091675394</v>
      </c>
    </row>
    <row r="339" spans="1:12" ht="16.5">
      <c r="A339" s="45"/>
      <c r="B339" s="46" t="s">
        <v>594</v>
      </c>
      <c r="C339" s="47"/>
      <c r="D339" s="48">
        <f>SUM(SUM(D8:D9,D11:D18,D20:D26,D28:D34,D36:D39,D41:D46,D48:D52,D57,D59:D62,D64:D69,D71:D77,D79:D83,D88:D90,D92:D95,D97:D100,D105,D107:D111,D113:D120,D122:D125,D127:D131,D133:D136,D138:D143,D145:D149,D151:D156,D158:D162,D164:D168,D173:D178,D180:D184,D186:D190,D192:D197),SUM(D199:D203,D208:D215,D217:D223,D225:D229,D234:D239,D241:D246,D248:D253,D255:D258,D263:D266,D268:D274,D276:D284,D286:D291,D293:D297,D302,D304:D309,D311:D316,D318:D322,D324:D331,D333:D336))</f>
        <v>70623095712</v>
      </c>
      <c r="E339" s="48">
        <f>SUM(SUM(E8:E9,E11:E18,E20:E26,E28:E34,E36:E39,E41:E46,E48:E52,E57,E59:E62,E64:E69,E71:E77,E79:E83,E88:E90,E92:E95,E97:E100,E105,E107:E111,E113:E120,E122:E125,E127:E131,E133:E136,E138:E143,E145:E149,E151:E156,E158:E162,E164:E168,E173:E178,E180:E184,E186:E190,E192:E197),SUM(E199:E203,E208:E215,E217:E223,E225:E229,E234:E239,E241:E246,E248:E253,E255:E258,E263:E266,E268:E274,E276:E284,E286:E291,E293:E297,E302,E304:E309,E311:E316,E318:E322,E324:E331,E333:E336))</f>
        <v>71381343651</v>
      </c>
      <c r="F339" s="48">
        <f>SUM(SUM(F8:F9,F11:F18,F20:F26,F28:F34,F36:F39,F41:F46,F48:F52,F57,F59:F62,F64:F69,F71:F77,F79:F83,F88:F90,F92:F95,F97:F100,F105,F107:F111,F113:F120,F122:F125,F127:F131,F133:F136,F138:F143,F145:F149,F151:F156,F158:F162,F164:F168,F173:F178,F180:F184,F186:F190,F192:F197),SUM(F199:F203,F208:F215,F217:F223,F225:F229,F234:F239,F241:F246,F248:F253,F255:F258,F263:F266,F268:F274,F276:F284,F286:F291,F293:F297,F302,F304:F309,F311:F316,F318:F322,F324:F331,F333:F336))</f>
        <v>58755560435</v>
      </c>
      <c r="G339" s="49">
        <f t="shared" si="32"/>
        <v>0.8319595713363283</v>
      </c>
      <c r="H339" s="49">
        <f t="shared" si="33"/>
        <v>0.8231220852645981</v>
      </c>
      <c r="I339" s="48">
        <f>SUM(SUM(I8:I9,I11:I18,I20:I26,I28:I34,I36:I39,I41:I46,I48:I52,I57,I59:I62,I64:I69,I71:I77,I79:I83,I88:I90,I92:I95,I97:I100,I105,I107:I111,I113:I120,I122:I125,I127:I131,I133:I136,I138:I143,I145:I149,I151:I156,I158:I162,I164:I168,I173:I178,I180:I184,I186:I190,I192:I197),SUM(I199:I203,I208:I215,I217:I223,I225:I229,I234:I239,I241:I246,I248:I253,I255:I258,I263:I266,I268:I274,I276:I284,I286:I291,I293:I297,I302,I304:I309,I311:I316,I318:I322,I324:I331,I333:I336))</f>
        <v>-8186799396</v>
      </c>
      <c r="J339" s="48">
        <f>SUM(SUM(J8:J9,J11:J18,J20:J26,J28:J34,J36:J39,J41:J46,J48:J52,J57,J59:J62,J64:J69,J71:J77,J79:J83,J88:J90,J92:J95,J97:J100,J105,J107:J111,J113:J120,J122:J125,J127:J131,J133:J136,J138:J143,J145:J149,J151:J156,J158:J162,J164:J168,J173:J178,J180:J184,J186:J190,J192:J197),SUM(J199:J203,J208:J215,J217:J223,J225:J229,J234:J239,J241:J246,J248:J253,J255:J258,J263:J266,J268:J274,J276:J284,J286:J291,J293:J297,J302,J304:J309,J311:J316,J318:J322,J324:J331,J333:J336))</f>
        <v>20812582612</v>
      </c>
      <c r="K339" s="49">
        <f t="shared" si="34"/>
        <v>-0.11469102397437582</v>
      </c>
      <c r="L339" s="49">
        <f t="shared" si="35"/>
        <v>0.29156893870977774</v>
      </c>
    </row>
    <row r="340" spans="1:12" ht="12.75">
      <c r="A340" s="50"/>
      <c r="B340" s="51"/>
      <c r="C340" s="50"/>
      <c r="D340" s="52"/>
      <c r="E340" s="52"/>
      <c r="F340" s="52"/>
      <c r="G340" s="53"/>
      <c r="H340" s="53"/>
      <c r="I340" s="52"/>
      <c r="J340" s="52"/>
      <c r="K340" s="53"/>
      <c r="L340" s="53"/>
    </row>
    <row r="341" spans="1:12" ht="12.75">
      <c r="A341" s="50"/>
      <c r="B341" s="51"/>
      <c r="C341" s="50"/>
      <c r="D341" s="52"/>
      <c r="E341" s="52"/>
      <c r="F341" s="52"/>
      <c r="G341" s="53"/>
      <c r="H341" s="53"/>
      <c r="I341" s="52"/>
      <c r="J341" s="52"/>
      <c r="K341" s="53"/>
      <c r="L341" s="53"/>
    </row>
    <row r="342" spans="1:12" ht="12.75">
      <c r="A342" s="50"/>
      <c r="B342" s="51"/>
      <c r="C342" s="50"/>
      <c r="D342" s="52"/>
      <c r="E342" s="52"/>
      <c r="F342" s="52"/>
      <c r="G342" s="53"/>
      <c r="H342" s="53"/>
      <c r="I342" s="52"/>
      <c r="J342" s="52"/>
      <c r="K342" s="53"/>
      <c r="L342" s="53"/>
    </row>
    <row r="343" spans="1:12" ht="12.75">
      <c r="A343" s="50"/>
      <c r="B343" s="51"/>
      <c r="C343" s="50"/>
      <c r="D343" s="52"/>
      <c r="E343" s="52"/>
      <c r="F343" s="52"/>
      <c r="G343" s="53"/>
      <c r="H343" s="53"/>
      <c r="I343" s="52"/>
      <c r="J343" s="52"/>
      <c r="K343" s="53"/>
      <c r="L343" s="53"/>
    </row>
    <row r="344" spans="1:12" ht="12.75">
      <c r="A344" s="50"/>
      <c r="B344" s="51"/>
      <c r="C344" s="50"/>
      <c r="D344" s="52"/>
      <c r="E344" s="52"/>
      <c r="F344" s="52"/>
      <c r="G344" s="53"/>
      <c r="H344" s="53"/>
      <c r="I344" s="52"/>
      <c r="J344" s="52"/>
      <c r="K344" s="53"/>
      <c r="L344" s="53"/>
    </row>
    <row r="345" spans="1:12" ht="12.75">
      <c r="A345" s="50"/>
      <c r="B345" s="51"/>
      <c r="C345" s="50"/>
      <c r="D345" s="52"/>
      <c r="E345" s="52"/>
      <c r="F345" s="52"/>
      <c r="G345" s="53"/>
      <c r="H345" s="53"/>
      <c r="I345" s="52"/>
      <c r="J345" s="52"/>
      <c r="K345" s="53"/>
      <c r="L345" s="53"/>
    </row>
    <row r="346" spans="1:12" ht="12.75">
      <c r="A346" s="50"/>
      <c r="B346" s="51"/>
      <c r="C346" s="50"/>
      <c r="D346" s="52"/>
      <c r="E346" s="52"/>
      <c r="F346" s="52"/>
      <c r="G346" s="53"/>
      <c r="H346" s="53"/>
      <c r="I346" s="52"/>
      <c r="J346" s="52"/>
      <c r="K346" s="53"/>
      <c r="L346" s="53"/>
    </row>
    <row r="347" spans="1:12" ht="12.75">
      <c r="A347" s="50"/>
      <c r="B347" s="51"/>
      <c r="C347" s="50"/>
      <c r="D347" s="52"/>
      <c r="E347" s="52"/>
      <c r="F347" s="52"/>
      <c r="G347" s="53"/>
      <c r="H347" s="53"/>
      <c r="I347" s="52"/>
      <c r="J347" s="52"/>
      <c r="K347" s="53"/>
      <c r="L347" s="53"/>
    </row>
    <row r="348" spans="1:12" ht="12.75">
      <c r="A348" s="50"/>
      <c r="B348" s="51"/>
      <c r="C348" s="50"/>
      <c r="D348" s="52"/>
      <c r="E348" s="52"/>
      <c r="F348" s="52"/>
      <c r="G348" s="53"/>
      <c r="H348" s="53"/>
      <c r="I348" s="52"/>
      <c r="J348" s="52"/>
      <c r="K348" s="53"/>
      <c r="L348" s="53"/>
    </row>
    <row r="349" spans="1:12" ht="12.75">
      <c r="A349" s="50"/>
      <c r="B349" s="51"/>
      <c r="C349" s="50"/>
      <c r="D349" s="52"/>
      <c r="E349" s="52"/>
      <c r="F349" s="52"/>
      <c r="G349" s="53"/>
      <c r="H349" s="53"/>
      <c r="I349" s="52"/>
      <c r="J349" s="52"/>
      <c r="K349" s="53"/>
      <c r="L349" s="53"/>
    </row>
    <row r="350" spans="1:12" ht="12.75">
      <c r="A350" s="50"/>
      <c r="B350" s="51"/>
      <c r="C350" s="50"/>
      <c r="D350" s="52"/>
      <c r="E350" s="52"/>
      <c r="F350" s="52"/>
      <c r="G350" s="53"/>
      <c r="H350" s="53"/>
      <c r="I350" s="52"/>
      <c r="J350" s="52"/>
      <c r="K350" s="53"/>
      <c r="L350" s="53"/>
    </row>
    <row r="351" spans="1:12" ht="12.75">
      <c r="A351" s="50"/>
      <c r="B351" s="51"/>
      <c r="C351" s="50"/>
      <c r="D351" s="52"/>
      <c r="E351" s="52"/>
      <c r="F351" s="52"/>
      <c r="G351" s="53"/>
      <c r="H351" s="53"/>
      <c r="I351" s="52"/>
      <c r="J351" s="52"/>
      <c r="K351" s="53"/>
      <c r="L351" s="53"/>
    </row>
    <row r="352" spans="1:12" ht="12.75">
      <c r="A352" s="50"/>
      <c r="B352" s="51"/>
      <c r="C352" s="50"/>
      <c r="D352" s="52"/>
      <c r="E352" s="52"/>
      <c r="F352" s="52"/>
      <c r="G352" s="53"/>
      <c r="H352" s="53"/>
      <c r="I352" s="52"/>
      <c r="J352" s="52"/>
      <c r="K352" s="53"/>
      <c r="L352" s="53"/>
    </row>
    <row r="353" spans="1:12" ht="12.75">
      <c r="A353" s="50"/>
      <c r="B353" s="51"/>
      <c r="C353" s="50"/>
      <c r="D353" s="52"/>
      <c r="E353" s="52"/>
      <c r="F353" s="52"/>
      <c r="G353" s="53"/>
      <c r="H353" s="53"/>
      <c r="I353" s="52"/>
      <c r="J353" s="52"/>
      <c r="K353" s="53"/>
      <c r="L353" s="53"/>
    </row>
    <row r="354" spans="1:12" ht="12.75">
      <c r="A354" s="50"/>
      <c r="B354" s="51"/>
      <c r="C354" s="50"/>
      <c r="D354" s="52"/>
      <c r="E354" s="52"/>
      <c r="F354" s="52"/>
      <c r="G354" s="53"/>
      <c r="H354" s="53"/>
      <c r="I354" s="52"/>
      <c r="J354" s="52"/>
      <c r="K354" s="53"/>
      <c r="L354" s="53"/>
    </row>
    <row r="355" spans="1:12" ht="12.75">
      <c r="A355" s="50"/>
      <c r="B355" s="51"/>
      <c r="C355" s="50"/>
      <c r="D355" s="52"/>
      <c r="E355" s="52"/>
      <c r="F355" s="52"/>
      <c r="G355" s="53"/>
      <c r="H355" s="53"/>
      <c r="I355" s="52"/>
      <c r="J355" s="52"/>
      <c r="K355" s="53"/>
      <c r="L355" s="53"/>
    </row>
    <row r="356" spans="1:12" ht="12.75">
      <c r="A356" s="50"/>
      <c r="B356" s="51"/>
      <c r="C356" s="50"/>
      <c r="D356" s="52"/>
      <c r="E356" s="52"/>
      <c r="F356" s="52"/>
      <c r="G356" s="53"/>
      <c r="H356" s="53"/>
      <c r="I356" s="52"/>
      <c r="J356" s="52"/>
      <c r="K356" s="53"/>
      <c r="L356" s="53"/>
    </row>
    <row r="357" spans="1:12" ht="12.75">
      <c r="A357" s="50"/>
      <c r="B357" s="51"/>
      <c r="C357" s="50"/>
      <c r="D357" s="52"/>
      <c r="E357" s="52"/>
      <c r="F357" s="52"/>
      <c r="G357" s="53"/>
      <c r="H357" s="53"/>
      <c r="I357" s="52"/>
      <c r="J357" s="52"/>
      <c r="K357" s="53"/>
      <c r="L357" s="53"/>
    </row>
    <row r="358" spans="1:12" ht="12.75">
      <c r="A358" s="50"/>
      <c r="B358" s="51"/>
      <c r="C358" s="50"/>
      <c r="D358" s="52"/>
      <c r="E358" s="52"/>
      <c r="F358" s="52"/>
      <c r="G358" s="53"/>
      <c r="H358" s="53"/>
      <c r="I358" s="52"/>
      <c r="J358" s="52"/>
      <c r="K358" s="53"/>
      <c r="L358" s="53"/>
    </row>
    <row r="359" spans="1:12" ht="12.75">
      <c r="A359" s="50"/>
      <c r="B359" s="51"/>
      <c r="C359" s="50"/>
      <c r="D359" s="52"/>
      <c r="E359" s="52"/>
      <c r="F359" s="52"/>
      <c r="G359" s="53"/>
      <c r="H359" s="53"/>
      <c r="I359" s="52"/>
      <c r="J359" s="52"/>
      <c r="K359" s="53"/>
      <c r="L359" s="53"/>
    </row>
    <row r="360" spans="1:12" ht="12.75">
      <c r="A360" s="50"/>
      <c r="B360" s="51"/>
      <c r="C360" s="50"/>
      <c r="D360" s="52"/>
      <c r="E360" s="52"/>
      <c r="F360" s="52"/>
      <c r="G360" s="53"/>
      <c r="H360" s="53"/>
      <c r="I360" s="52"/>
      <c r="J360" s="52"/>
      <c r="K360" s="53"/>
      <c r="L360" s="53"/>
    </row>
  </sheetData>
  <sheetProtection/>
  <mergeCells count="13">
    <mergeCell ref="J4:J5"/>
    <mergeCell ref="K4:K5"/>
    <mergeCell ref="L4:L5"/>
    <mergeCell ref="B2:L2"/>
    <mergeCell ref="B3:L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2018-10-15T09:29:25Z</dcterms:created>
  <dcterms:modified xsi:type="dcterms:W3CDTF">2018-10-15T09:32:34Z</dcterms:modified>
  <cp:category/>
  <cp:version/>
  <cp:contentType/>
  <cp:contentStatus/>
</cp:coreProperties>
</file>